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ego\OneDrive\Desktop\IAAPS\4° Diciembre\"/>
    </mc:Choice>
  </mc:AlternateContent>
  <bookViews>
    <workbookView xWindow="-120" yWindow="-120" windowWidth="29040" windowHeight="15840" tabRatio="750"/>
  </bookViews>
  <sheets>
    <sheet name="Resumen" sheetId="37" r:id="rId1"/>
    <sheet name="Meta 3 " sheetId="29" r:id="rId2"/>
    <sheet name="Meta 4" sheetId="28" r:id="rId3"/>
    <sheet name="Meta 5" sheetId="10" r:id="rId4"/>
    <sheet name="Meta 6.1" sheetId="1" r:id="rId5"/>
    <sheet name="Meta 6.2" sheetId="3" r:id="rId6"/>
    <sheet name="Meta 7" sheetId="9" r:id="rId7"/>
    <sheet name="Meta 8" sheetId="22" r:id="rId8"/>
    <sheet name="Meta 9" sheetId="5" r:id="rId9"/>
    <sheet name="Meta 10" sheetId="13" r:id="rId10"/>
    <sheet name="Meta 11" sheetId="39" r:id="rId11"/>
    <sheet name="Meta 13" sheetId="4" r:id="rId12"/>
    <sheet name="Meta 14" sheetId="31" r:id="rId13"/>
    <sheet name="Meta 15" sheetId="7" r:id="rId14"/>
    <sheet name="Meta 16" sheetId="8" r:id="rId15"/>
    <sheet name="Meta 17" sheetId="32" r:id="rId16"/>
    <sheet name="Meta 18" sheetId="38" r:id="rId17"/>
    <sheet name="Metas" sheetId="23" state="hidden" r:id="rId18"/>
  </sheets>
  <externalReferences>
    <externalReference r:id="rId19"/>
    <externalReference r:id="rId20"/>
    <externalReference r:id="rId21"/>
    <externalReference r:id="rId22"/>
  </externalReferences>
  <definedNames>
    <definedName name="_xlnm._FilterDatabase" localSheetId="4" hidden="1">'Meta 6.1'!$A$11:$AX$11</definedName>
  </definedNames>
  <calcPr calcId="152511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153" i="39" l="1"/>
  <c r="J153" i="39"/>
  <c r="I153" i="39"/>
  <c r="H153" i="39"/>
  <c r="G153" i="39"/>
  <c r="F153" i="39"/>
  <c r="E153" i="39"/>
  <c r="D153" i="39"/>
  <c r="C153" i="39"/>
  <c r="K145" i="39"/>
  <c r="J145" i="39"/>
  <c r="I145" i="39"/>
  <c r="H145" i="39"/>
  <c r="G145" i="39"/>
  <c r="F145" i="39"/>
  <c r="E145" i="39"/>
  <c r="D145" i="39"/>
  <c r="C145" i="39"/>
  <c r="K140" i="39"/>
  <c r="J140" i="39"/>
  <c r="I140" i="39"/>
  <c r="H140" i="39"/>
  <c r="G140" i="39"/>
  <c r="C140" i="39" s="1"/>
  <c r="F140" i="39"/>
  <c r="E140" i="39"/>
  <c r="D140" i="39"/>
  <c r="K126" i="39"/>
  <c r="J126" i="39"/>
  <c r="I126" i="39"/>
  <c r="H126" i="39"/>
  <c r="G126" i="39"/>
  <c r="C126" i="39" s="1"/>
  <c r="F126" i="39"/>
  <c r="E126" i="39"/>
  <c r="D126" i="39"/>
  <c r="K113" i="39"/>
  <c r="J113" i="39"/>
  <c r="I113" i="39"/>
  <c r="H113" i="39"/>
  <c r="G113" i="39"/>
  <c r="C113" i="39" s="1"/>
  <c r="F113" i="39"/>
  <c r="E113" i="39"/>
  <c r="D113" i="39"/>
  <c r="M99" i="39"/>
  <c r="M98" i="39"/>
  <c r="M97" i="39"/>
  <c r="M96" i="39"/>
  <c r="M95" i="39"/>
  <c r="M94" i="39"/>
  <c r="K94" i="39"/>
  <c r="J94" i="39"/>
  <c r="I94" i="39"/>
  <c r="H94" i="39"/>
  <c r="G94" i="39"/>
  <c r="C94" i="39" s="1"/>
  <c r="F94" i="39"/>
  <c r="E94" i="39"/>
  <c r="D94" i="39"/>
  <c r="M93" i="39"/>
  <c r="M92" i="39"/>
  <c r="M91" i="39"/>
  <c r="M90" i="39"/>
  <c r="M89" i="39"/>
  <c r="M87" i="39"/>
  <c r="M86" i="39"/>
  <c r="M85" i="39"/>
  <c r="M84" i="39"/>
  <c r="M83" i="39"/>
  <c r="K83" i="39"/>
  <c r="J83" i="39"/>
  <c r="I83" i="39"/>
  <c r="H83" i="39"/>
  <c r="G83" i="39"/>
  <c r="F83" i="39"/>
  <c r="E83" i="39"/>
  <c r="D83" i="39"/>
  <c r="C83" i="39"/>
  <c r="M82" i="39"/>
  <c r="M81" i="39"/>
  <c r="M80" i="39"/>
  <c r="M79" i="39"/>
  <c r="M78" i="39"/>
  <c r="K77" i="39"/>
  <c r="J77" i="39"/>
  <c r="I77" i="39"/>
  <c r="H77" i="39"/>
  <c r="G77" i="39"/>
  <c r="C77" i="39" s="1"/>
  <c r="F77" i="39"/>
  <c r="E77" i="39"/>
  <c r="D77" i="39"/>
  <c r="M76" i="39"/>
  <c r="M75" i="39"/>
  <c r="M74" i="39"/>
  <c r="M73" i="39"/>
  <c r="M72" i="39"/>
  <c r="M66" i="39"/>
  <c r="K66" i="39"/>
  <c r="J66" i="39"/>
  <c r="I66" i="39"/>
  <c r="H66" i="39"/>
  <c r="G66" i="39"/>
  <c r="C66" i="39" s="1"/>
  <c r="F66" i="39"/>
  <c r="E66" i="39"/>
  <c r="D66" i="39"/>
  <c r="M65" i="39"/>
  <c r="M64" i="39"/>
  <c r="M63" i="39"/>
  <c r="M62" i="39"/>
  <c r="M61" i="39"/>
  <c r="M60" i="39"/>
  <c r="M59" i="39"/>
  <c r="M58" i="39"/>
  <c r="M57" i="39"/>
  <c r="M56" i="39"/>
  <c r="M55" i="39"/>
  <c r="M54" i="39"/>
  <c r="M53" i="39"/>
  <c r="K51" i="39"/>
  <c r="C51" i="39" s="1"/>
  <c r="J51" i="39"/>
  <c r="I51" i="39"/>
  <c r="H51" i="39"/>
  <c r="G51" i="39"/>
  <c r="F51" i="39"/>
  <c r="E51" i="39"/>
  <c r="D51" i="39"/>
  <c r="K40" i="39"/>
  <c r="J40" i="39"/>
  <c r="I40" i="39"/>
  <c r="H40" i="39"/>
  <c r="G40" i="39"/>
  <c r="C40" i="39" s="1"/>
  <c r="F40" i="39"/>
  <c r="E40" i="39"/>
  <c r="D40" i="39"/>
  <c r="K26" i="39"/>
  <c r="J26" i="39"/>
  <c r="I26" i="39"/>
  <c r="H26" i="39"/>
  <c r="G26" i="39"/>
  <c r="C26" i="39" s="1"/>
  <c r="F26" i="39"/>
  <c r="E26" i="39"/>
  <c r="D26" i="39"/>
  <c r="F152" i="38" l="1"/>
  <c r="E152" i="38"/>
  <c r="F151" i="38"/>
  <c r="E151" i="38"/>
  <c r="F150" i="38"/>
  <c r="E150" i="38"/>
  <c r="F149" i="38"/>
  <c r="E149" i="38"/>
  <c r="F148" i="38"/>
  <c r="E148" i="38"/>
  <c r="F147" i="38"/>
  <c r="E147" i="38"/>
  <c r="F146" i="38"/>
  <c r="E146" i="38"/>
  <c r="F144" i="38"/>
  <c r="E144" i="38"/>
  <c r="F143" i="38"/>
  <c r="E143" i="38"/>
  <c r="F142" i="38"/>
  <c r="E142" i="38"/>
  <c r="F141" i="38"/>
  <c r="E141" i="38"/>
  <c r="F139" i="38"/>
  <c r="E139" i="38"/>
  <c r="F138" i="38"/>
  <c r="E138" i="38"/>
  <c r="F137" i="38"/>
  <c r="E137" i="38"/>
  <c r="F136" i="38"/>
  <c r="E136" i="38"/>
  <c r="F135" i="38"/>
  <c r="E135" i="38"/>
  <c r="F134" i="38"/>
  <c r="E134" i="38"/>
  <c r="F133" i="38"/>
  <c r="E133" i="38"/>
  <c r="F132" i="38"/>
  <c r="E132" i="38"/>
  <c r="F131" i="38"/>
  <c r="E131" i="38"/>
  <c r="F130" i="38"/>
  <c r="E130" i="38"/>
  <c r="F129" i="38"/>
  <c r="E129" i="38"/>
  <c r="F128" i="38"/>
  <c r="E128" i="38"/>
  <c r="F127" i="38"/>
  <c r="E127" i="38"/>
  <c r="F125" i="38"/>
  <c r="E125" i="38"/>
  <c r="F124" i="38"/>
  <c r="E124" i="38"/>
  <c r="F123" i="38"/>
  <c r="E123" i="38"/>
  <c r="F122" i="38"/>
  <c r="E122" i="38"/>
  <c r="F121" i="38"/>
  <c r="E121" i="38"/>
  <c r="F120" i="38"/>
  <c r="E120" i="38"/>
  <c r="F119" i="38"/>
  <c r="E119" i="38"/>
  <c r="F118" i="38"/>
  <c r="E118" i="38"/>
  <c r="F117" i="38"/>
  <c r="E117" i="38"/>
  <c r="F116" i="38"/>
  <c r="E116" i="38"/>
  <c r="F115" i="38"/>
  <c r="E115" i="38"/>
  <c r="F114" i="38"/>
  <c r="E114" i="38"/>
  <c r="F112" i="38"/>
  <c r="E112" i="38"/>
  <c r="F111" i="38"/>
  <c r="E111" i="38"/>
  <c r="F110" i="38"/>
  <c r="E110" i="38"/>
  <c r="F109" i="38"/>
  <c r="E109" i="38"/>
  <c r="F108" i="38"/>
  <c r="E108" i="38"/>
  <c r="F107" i="38"/>
  <c r="E107" i="38"/>
  <c r="F106" i="38"/>
  <c r="E106" i="38"/>
  <c r="F105" i="38"/>
  <c r="E105" i="38"/>
  <c r="F104" i="38"/>
  <c r="E104" i="38"/>
  <c r="F103" i="38"/>
  <c r="E103" i="38"/>
  <c r="F102" i="38"/>
  <c r="E102" i="38"/>
  <c r="F101" i="38"/>
  <c r="E101" i="38"/>
  <c r="F100" i="38"/>
  <c r="E100" i="38"/>
  <c r="F99" i="38"/>
  <c r="E99" i="38"/>
  <c r="F98" i="38"/>
  <c r="E98" i="38"/>
  <c r="F97" i="38"/>
  <c r="E97" i="38"/>
  <c r="F96" i="38"/>
  <c r="E96" i="38"/>
  <c r="F95" i="38"/>
  <c r="E95" i="38"/>
  <c r="F93" i="38"/>
  <c r="E93" i="38"/>
  <c r="F92" i="38"/>
  <c r="E92" i="38"/>
  <c r="F91" i="38"/>
  <c r="E91" i="38"/>
  <c r="F90" i="38"/>
  <c r="E90" i="38"/>
  <c r="F89" i="38"/>
  <c r="E89" i="38"/>
  <c r="F88" i="38"/>
  <c r="E88" i="38"/>
  <c r="F87" i="38"/>
  <c r="E87" i="38"/>
  <c r="F86" i="38"/>
  <c r="E86" i="38"/>
  <c r="F85" i="38"/>
  <c r="E85" i="38"/>
  <c r="F84" i="38"/>
  <c r="E84" i="38"/>
  <c r="F82" i="38"/>
  <c r="E82" i="38"/>
  <c r="F81" i="38"/>
  <c r="E81" i="38"/>
  <c r="F80" i="38"/>
  <c r="E80" i="38"/>
  <c r="F79" i="38"/>
  <c r="E79" i="38"/>
  <c r="F78" i="38"/>
  <c r="E78" i="38"/>
  <c r="F76" i="38"/>
  <c r="E76" i="38"/>
  <c r="F75" i="38"/>
  <c r="E75" i="38"/>
  <c r="F74" i="38"/>
  <c r="E74" i="38"/>
  <c r="F73" i="38"/>
  <c r="E73" i="38"/>
  <c r="F72" i="38"/>
  <c r="E72" i="38"/>
  <c r="F71" i="38"/>
  <c r="E71" i="38"/>
  <c r="F70" i="38"/>
  <c r="E70" i="38"/>
  <c r="F69" i="38"/>
  <c r="E69" i="38"/>
  <c r="F68" i="38"/>
  <c r="E68" i="38"/>
  <c r="F67" i="38"/>
  <c r="E67" i="38"/>
  <c r="F65" i="38"/>
  <c r="E65" i="38"/>
  <c r="F64" i="38"/>
  <c r="E64" i="38"/>
  <c r="F63" i="38"/>
  <c r="E63" i="38"/>
  <c r="F62" i="38"/>
  <c r="E62" i="38"/>
  <c r="F61" i="38"/>
  <c r="E61" i="38"/>
  <c r="F60" i="38"/>
  <c r="E60" i="38"/>
  <c r="F59" i="38"/>
  <c r="E59" i="38"/>
  <c r="F58" i="38"/>
  <c r="E58" i="38"/>
  <c r="F57" i="38"/>
  <c r="E57" i="38"/>
  <c r="F56" i="38"/>
  <c r="E56" i="38"/>
  <c r="F55" i="38"/>
  <c r="E55" i="38"/>
  <c r="F54" i="38"/>
  <c r="E54" i="38"/>
  <c r="F53" i="38"/>
  <c r="E53" i="38"/>
  <c r="F52" i="38"/>
  <c r="E52" i="38"/>
  <c r="F50" i="38"/>
  <c r="E50" i="38"/>
  <c r="F49" i="38"/>
  <c r="E49" i="38"/>
  <c r="F48" i="38"/>
  <c r="E48" i="38"/>
  <c r="F47" i="38"/>
  <c r="E47" i="38"/>
  <c r="F46" i="38"/>
  <c r="E46" i="38"/>
  <c r="F45" i="38"/>
  <c r="E45" i="38"/>
  <c r="F44" i="38"/>
  <c r="E44" i="38"/>
  <c r="F43" i="38"/>
  <c r="E43" i="38"/>
  <c r="F42" i="38"/>
  <c r="E42" i="38"/>
  <c r="F41" i="38"/>
  <c r="E41" i="38"/>
  <c r="F39" i="38"/>
  <c r="E39" i="38"/>
  <c r="F38" i="38"/>
  <c r="E38" i="38"/>
  <c r="F37" i="38"/>
  <c r="E37" i="38"/>
  <c r="F36" i="38"/>
  <c r="E36" i="38"/>
  <c r="F35" i="38"/>
  <c r="E35" i="38"/>
  <c r="F34" i="38"/>
  <c r="E34" i="38"/>
  <c r="F33" i="38"/>
  <c r="E33" i="38"/>
  <c r="F32" i="38"/>
  <c r="E32" i="38"/>
  <c r="F31" i="38"/>
  <c r="E31" i="38"/>
  <c r="F30" i="38"/>
  <c r="E30" i="38"/>
  <c r="F29" i="38"/>
  <c r="E29" i="38"/>
  <c r="F28" i="38"/>
  <c r="E28" i="38"/>
  <c r="F27" i="38"/>
  <c r="E27" i="38"/>
  <c r="F25" i="38"/>
  <c r="E25" i="38"/>
  <c r="F24" i="38"/>
  <c r="E24" i="38"/>
  <c r="F23" i="38"/>
  <c r="E23" i="38"/>
  <c r="F22" i="38"/>
  <c r="E22" i="38"/>
  <c r="F21" i="38"/>
  <c r="E21" i="38"/>
  <c r="F20" i="38"/>
  <c r="E20" i="38"/>
  <c r="F19" i="38"/>
  <c r="E19" i="38"/>
  <c r="F18" i="38"/>
  <c r="E18" i="38"/>
  <c r="F17" i="38"/>
  <c r="E17" i="38"/>
  <c r="F16" i="38"/>
  <c r="E16" i="38"/>
  <c r="F15" i="38"/>
  <c r="E15" i="38"/>
  <c r="F14" i="38"/>
  <c r="E14" i="38"/>
  <c r="F13" i="38"/>
  <c r="E13" i="38"/>
  <c r="F12" i="38"/>
  <c r="E12" i="38"/>
  <c r="P152" i="32"/>
  <c r="O152" i="32"/>
  <c r="N152" i="32"/>
  <c r="M152" i="32"/>
  <c r="L152" i="32"/>
  <c r="K152" i="32"/>
  <c r="J152" i="32"/>
  <c r="I152" i="32"/>
  <c r="H152" i="32"/>
  <c r="G152" i="32"/>
  <c r="F152" i="32"/>
  <c r="E152" i="32"/>
  <c r="P151" i="32"/>
  <c r="O151" i="32"/>
  <c r="N151" i="32"/>
  <c r="M151" i="32"/>
  <c r="L151" i="32"/>
  <c r="K151" i="32"/>
  <c r="J151" i="32"/>
  <c r="I151" i="32"/>
  <c r="H151" i="32"/>
  <c r="G151" i="32"/>
  <c r="F151" i="32"/>
  <c r="E151" i="32"/>
  <c r="P150" i="32"/>
  <c r="O150" i="32"/>
  <c r="N150" i="32"/>
  <c r="M150" i="32"/>
  <c r="L150" i="32"/>
  <c r="K150" i="32"/>
  <c r="J150" i="32"/>
  <c r="I150" i="32"/>
  <c r="H150" i="32"/>
  <c r="G150" i="32"/>
  <c r="F150" i="32"/>
  <c r="E150" i="32"/>
  <c r="P149" i="32"/>
  <c r="O149" i="32"/>
  <c r="N149" i="32"/>
  <c r="M149" i="32"/>
  <c r="L149" i="32"/>
  <c r="K149" i="32"/>
  <c r="J149" i="32"/>
  <c r="I149" i="32"/>
  <c r="H149" i="32"/>
  <c r="G149" i="32"/>
  <c r="F149" i="32"/>
  <c r="E149" i="32"/>
  <c r="P148" i="32"/>
  <c r="O148" i="32"/>
  <c r="N148" i="32"/>
  <c r="M148" i="32"/>
  <c r="L148" i="32"/>
  <c r="K148" i="32"/>
  <c r="J148" i="32"/>
  <c r="I148" i="32"/>
  <c r="H148" i="32"/>
  <c r="G148" i="32"/>
  <c r="F148" i="32"/>
  <c r="E148" i="32"/>
  <c r="P147" i="32"/>
  <c r="O147" i="32"/>
  <c r="N147" i="32"/>
  <c r="M147" i="32"/>
  <c r="L147" i="32"/>
  <c r="K147" i="32"/>
  <c r="J147" i="32"/>
  <c r="I147" i="32"/>
  <c r="H147" i="32"/>
  <c r="G147" i="32"/>
  <c r="F147" i="32"/>
  <c r="E147" i="32"/>
  <c r="P146" i="32"/>
  <c r="O146" i="32"/>
  <c r="N146" i="32"/>
  <c r="M146" i="32"/>
  <c r="L146" i="32"/>
  <c r="K146" i="32"/>
  <c r="J146" i="32"/>
  <c r="I146" i="32"/>
  <c r="H146" i="32"/>
  <c r="G146" i="32"/>
  <c r="F146" i="32"/>
  <c r="E146" i="32"/>
  <c r="P144" i="32"/>
  <c r="O144" i="32"/>
  <c r="N144" i="32"/>
  <c r="M144" i="32"/>
  <c r="L144" i="32"/>
  <c r="K144" i="32"/>
  <c r="J144" i="32"/>
  <c r="I144" i="32"/>
  <c r="H144" i="32"/>
  <c r="G144" i="32"/>
  <c r="F144" i="32"/>
  <c r="E144" i="32"/>
  <c r="P143" i="32"/>
  <c r="O143" i="32"/>
  <c r="N143" i="32"/>
  <c r="M143" i="32"/>
  <c r="L143" i="32"/>
  <c r="K143" i="32"/>
  <c r="J143" i="32"/>
  <c r="I143" i="32"/>
  <c r="H143" i="32"/>
  <c r="G143" i="32"/>
  <c r="F143" i="32"/>
  <c r="E143" i="32"/>
  <c r="P142" i="32"/>
  <c r="O142" i="32"/>
  <c r="N142" i="32"/>
  <c r="M142" i="32"/>
  <c r="L142" i="32"/>
  <c r="K142" i="32"/>
  <c r="J142" i="32"/>
  <c r="I142" i="32"/>
  <c r="H142" i="32"/>
  <c r="G142" i="32"/>
  <c r="F142" i="32"/>
  <c r="E142" i="32"/>
  <c r="P141" i="32"/>
  <c r="O141" i="32"/>
  <c r="N141" i="32"/>
  <c r="M141" i="32"/>
  <c r="L141" i="32"/>
  <c r="K141" i="32"/>
  <c r="J141" i="32"/>
  <c r="I141" i="32"/>
  <c r="H141" i="32"/>
  <c r="G141" i="32"/>
  <c r="F141" i="32"/>
  <c r="E141" i="32"/>
  <c r="P139" i="32"/>
  <c r="O139" i="32"/>
  <c r="N139" i="32"/>
  <c r="M139" i="32"/>
  <c r="L139" i="32"/>
  <c r="K139" i="32"/>
  <c r="J139" i="32"/>
  <c r="I139" i="32"/>
  <c r="H139" i="32"/>
  <c r="G139" i="32"/>
  <c r="F139" i="32"/>
  <c r="E139" i="32"/>
  <c r="P138" i="32"/>
  <c r="O138" i="32"/>
  <c r="N138" i="32"/>
  <c r="M138" i="32"/>
  <c r="L138" i="32"/>
  <c r="K138" i="32"/>
  <c r="J138" i="32"/>
  <c r="I138" i="32"/>
  <c r="H138" i="32"/>
  <c r="G138" i="32"/>
  <c r="F138" i="32"/>
  <c r="E138" i="32"/>
  <c r="P137" i="32"/>
  <c r="O137" i="32"/>
  <c r="N137" i="32"/>
  <c r="M137" i="32"/>
  <c r="L137" i="32"/>
  <c r="K137" i="32"/>
  <c r="J137" i="32"/>
  <c r="I137" i="32"/>
  <c r="H137" i="32"/>
  <c r="G137" i="32"/>
  <c r="F137" i="32"/>
  <c r="E137" i="32"/>
  <c r="P136" i="32"/>
  <c r="O136" i="32"/>
  <c r="N136" i="32"/>
  <c r="M136" i="32"/>
  <c r="L136" i="32"/>
  <c r="K136" i="32"/>
  <c r="J136" i="32"/>
  <c r="I136" i="32"/>
  <c r="H136" i="32"/>
  <c r="G136" i="32"/>
  <c r="F136" i="32"/>
  <c r="E136" i="32"/>
  <c r="P135" i="32"/>
  <c r="O135" i="32"/>
  <c r="N135" i="32"/>
  <c r="M135" i="32"/>
  <c r="L135" i="32"/>
  <c r="K135" i="32"/>
  <c r="J135" i="32"/>
  <c r="I135" i="32"/>
  <c r="H135" i="32"/>
  <c r="G135" i="32"/>
  <c r="F135" i="32"/>
  <c r="E135" i="32"/>
  <c r="P134" i="32"/>
  <c r="O134" i="32"/>
  <c r="N134" i="32"/>
  <c r="M134" i="32"/>
  <c r="L134" i="32"/>
  <c r="K134" i="32"/>
  <c r="J134" i="32"/>
  <c r="I134" i="32"/>
  <c r="H134" i="32"/>
  <c r="G134" i="32"/>
  <c r="F134" i="32"/>
  <c r="E134" i="32"/>
  <c r="P133" i="32"/>
  <c r="O133" i="32"/>
  <c r="N133" i="32"/>
  <c r="M133" i="32"/>
  <c r="L133" i="32"/>
  <c r="K133" i="32"/>
  <c r="J133" i="32"/>
  <c r="I133" i="32"/>
  <c r="H133" i="32"/>
  <c r="G133" i="32"/>
  <c r="F133" i="32"/>
  <c r="E133" i="32"/>
  <c r="P132" i="32"/>
  <c r="O132" i="32"/>
  <c r="N132" i="32"/>
  <c r="M132" i="32"/>
  <c r="L132" i="32"/>
  <c r="K132" i="32"/>
  <c r="J132" i="32"/>
  <c r="I132" i="32"/>
  <c r="H132" i="32"/>
  <c r="G132" i="32"/>
  <c r="F132" i="32"/>
  <c r="E132" i="32"/>
  <c r="P131" i="32"/>
  <c r="O131" i="32"/>
  <c r="N131" i="32"/>
  <c r="M131" i="32"/>
  <c r="L131" i="32"/>
  <c r="K131" i="32"/>
  <c r="J131" i="32"/>
  <c r="I131" i="32"/>
  <c r="H131" i="32"/>
  <c r="G131" i="32"/>
  <c r="F131" i="32"/>
  <c r="E131" i="32"/>
  <c r="P130" i="32"/>
  <c r="O130" i="32"/>
  <c r="N130" i="32"/>
  <c r="M130" i="32"/>
  <c r="L130" i="32"/>
  <c r="K130" i="32"/>
  <c r="J130" i="32"/>
  <c r="I130" i="32"/>
  <c r="H130" i="32"/>
  <c r="G130" i="32"/>
  <c r="F130" i="32"/>
  <c r="E130" i="32"/>
  <c r="P129" i="32"/>
  <c r="O129" i="32"/>
  <c r="N129" i="32"/>
  <c r="M129" i="32"/>
  <c r="L129" i="32"/>
  <c r="K129" i="32"/>
  <c r="J129" i="32"/>
  <c r="I129" i="32"/>
  <c r="H129" i="32"/>
  <c r="G129" i="32"/>
  <c r="F129" i="32"/>
  <c r="E129" i="32"/>
  <c r="P128" i="32"/>
  <c r="O128" i="32"/>
  <c r="N128" i="32"/>
  <c r="M128" i="32"/>
  <c r="L128" i="32"/>
  <c r="K128" i="32"/>
  <c r="J128" i="32"/>
  <c r="I128" i="32"/>
  <c r="H128" i="32"/>
  <c r="G128" i="32"/>
  <c r="F128" i="32"/>
  <c r="E128" i="32"/>
  <c r="P127" i="32"/>
  <c r="O127" i="32"/>
  <c r="N127" i="32"/>
  <c r="M127" i="32"/>
  <c r="L127" i="32"/>
  <c r="K127" i="32"/>
  <c r="J127" i="32"/>
  <c r="I127" i="32"/>
  <c r="H127" i="32"/>
  <c r="G127" i="32"/>
  <c r="F127" i="32"/>
  <c r="E127" i="32"/>
  <c r="P125" i="32"/>
  <c r="O125" i="32"/>
  <c r="N125" i="32"/>
  <c r="M125" i="32"/>
  <c r="L125" i="32"/>
  <c r="K125" i="32"/>
  <c r="J125" i="32"/>
  <c r="I125" i="32"/>
  <c r="H125" i="32"/>
  <c r="G125" i="32"/>
  <c r="F125" i="32"/>
  <c r="E125" i="32"/>
  <c r="P124" i="32"/>
  <c r="O124" i="32"/>
  <c r="N124" i="32"/>
  <c r="M124" i="32"/>
  <c r="L124" i="32"/>
  <c r="K124" i="32"/>
  <c r="J124" i="32"/>
  <c r="I124" i="32"/>
  <c r="H124" i="32"/>
  <c r="G124" i="32"/>
  <c r="F124" i="32"/>
  <c r="E124" i="32"/>
  <c r="P123" i="32"/>
  <c r="O123" i="32"/>
  <c r="N123" i="32"/>
  <c r="M123" i="32"/>
  <c r="L123" i="32"/>
  <c r="K123" i="32"/>
  <c r="J123" i="32"/>
  <c r="I123" i="32"/>
  <c r="H123" i="32"/>
  <c r="G123" i="32"/>
  <c r="F123" i="32"/>
  <c r="E123" i="32"/>
  <c r="P122" i="32"/>
  <c r="O122" i="32"/>
  <c r="N122" i="32"/>
  <c r="M122" i="32"/>
  <c r="L122" i="32"/>
  <c r="K122" i="32"/>
  <c r="J122" i="32"/>
  <c r="I122" i="32"/>
  <c r="H122" i="32"/>
  <c r="G122" i="32"/>
  <c r="F122" i="32"/>
  <c r="E122" i="32"/>
  <c r="P121" i="32"/>
  <c r="O121" i="32"/>
  <c r="N121" i="32"/>
  <c r="M121" i="32"/>
  <c r="L121" i="32"/>
  <c r="K121" i="32"/>
  <c r="J121" i="32"/>
  <c r="I121" i="32"/>
  <c r="H121" i="32"/>
  <c r="G121" i="32"/>
  <c r="F121" i="32"/>
  <c r="E121" i="32"/>
  <c r="P120" i="32"/>
  <c r="O120" i="32"/>
  <c r="N120" i="32"/>
  <c r="M120" i="32"/>
  <c r="L120" i="32"/>
  <c r="K120" i="32"/>
  <c r="J120" i="32"/>
  <c r="I120" i="32"/>
  <c r="H120" i="32"/>
  <c r="G120" i="32"/>
  <c r="F120" i="32"/>
  <c r="E120" i="32"/>
  <c r="P119" i="32"/>
  <c r="O119" i="32"/>
  <c r="N119" i="32"/>
  <c r="M119" i="32"/>
  <c r="L119" i="32"/>
  <c r="K119" i="32"/>
  <c r="J119" i="32"/>
  <c r="I119" i="32"/>
  <c r="H119" i="32"/>
  <c r="G119" i="32"/>
  <c r="F119" i="32"/>
  <c r="E119" i="32"/>
  <c r="P118" i="32"/>
  <c r="O118" i="32"/>
  <c r="N118" i="32"/>
  <c r="M118" i="32"/>
  <c r="L118" i="32"/>
  <c r="K118" i="32"/>
  <c r="J118" i="32"/>
  <c r="I118" i="32"/>
  <c r="H118" i="32"/>
  <c r="G118" i="32"/>
  <c r="F118" i="32"/>
  <c r="E118" i="32"/>
  <c r="P117" i="32"/>
  <c r="O117" i="32"/>
  <c r="N117" i="32"/>
  <c r="M117" i="32"/>
  <c r="L117" i="32"/>
  <c r="K117" i="32"/>
  <c r="J117" i="32"/>
  <c r="I117" i="32"/>
  <c r="H117" i="32"/>
  <c r="G117" i="32"/>
  <c r="F117" i="32"/>
  <c r="E117" i="32"/>
  <c r="P116" i="32"/>
  <c r="O116" i="32"/>
  <c r="N116" i="32"/>
  <c r="M116" i="32"/>
  <c r="L116" i="32"/>
  <c r="K116" i="32"/>
  <c r="J116" i="32"/>
  <c r="I116" i="32"/>
  <c r="H116" i="32"/>
  <c r="G116" i="32"/>
  <c r="F116" i="32"/>
  <c r="E116" i="32"/>
  <c r="P115" i="32"/>
  <c r="O115" i="32"/>
  <c r="N115" i="32"/>
  <c r="M115" i="32"/>
  <c r="L115" i="32"/>
  <c r="K115" i="32"/>
  <c r="J115" i="32"/>
  <c r="I115" i="32"/>
  <c r="H115" i="32"/>
  <c r="G115" i="32"/>
  <c r="F115" i="32"/>
  <c r="E115" i="32"/>
  <c r="P114" i="32"/>
  <c r="O114" i="32"/>
  <c r="N114" i="32"/>
  <c r="M114" i="32"/>
  <c r="L114" i="32"/>
  <c r="K114" i="32"/>
  <c r="J114" i="32"/>
  <c r="I114" i="32"/>
  <c r="H114" i="32"/>
  <c r="G114" i="32"/>
  <c r="F114" i="32"/>
  <c r="E114" i="32"/>
  <c r="P112" i="32"/>
  <c r="O112" i="32"/>
  <c r="N112" i="32"/>
  <c r="M112" i="32"/>
  <c r="L112" i="32"/>
  <c r="K112" i="32"/>
  <c r="J112" i="32"/>
  <c r="I112" i="32"/>
  <c r="H112" i="32"/>
  <c r="G112" i="32"/>
  <c r="F112" i="32"/>
  <c r="E112" i="32"/>
  <c r="P111" i="32"/>
  <c r="O111" i="32"/>
  <c r="N111" i="32"/>
  <c r="M111" i="32"/>
  <c r="L111" i="32"/>
  <c r="K111" i="32"/>
  <c r="J111" i="32"/>
  <c r="I111" i="32"/>
  <c r="H111" i="32"/>
  <c r="G111" i="32"/>
  <c r="F111" i="32"/>
  <c r="E111" i="32"/>
  <c r="P110" i="32"/>
  <c r="O110" i="32"/>
  <c r="N110" i="32"/>
  <c r="M110" i="32"/>
  <c r="L110" i="32"/>
  <c r="K110" i="32"/>
  <c r="J110" i="32"/>
  <c r="I110" i="32"/>
  <c r="H110" i="32"/>
  <c r="G110" i="32"/>
  <c r="F110" i="32"/>
  <c r="E110" i="32"/>
  <c r="P109" i="32"/>
  <c r="O109" i="32"/>
  <c r="N109" i="32"/>
  <c r="M109" i="32"/>
  <c r="L109" i="32"/>
  <c r="K109" i="32"/>
  <c r="J109" i="32"/>
  <c r="I109" i="32"/>
  <c r="H109" i="32"/>
  <c r="G109" i="32"/>
  <c r="F109" i="32"/>
  <c r="E109" i="32"/>
  <c r="P108" i="32"/>
  <c r="O108" i="32"/>
  <c r="N108" i="32"/>
  <c r="M108" i="32"/>
  <c r="L108" i="32"/>
  <c r="K108" i="32"/>
  <c r="J108" i="32"/>
  <c r="I108" i="32"/>
  <c r="H108" i="32"/>
  <c r="G108" i="32"/>
  <c r="F108" i="32"/>
  <c r="E108" i="32"/>
  <c r="P107" i="32"/>
  <c r="O107" i="32"/>
  <c r="N107" i="32"/>
  <c r="M107" i="32"/>
  <c r="L107" i="32"/>
  <c r="K107" i="32"/>
  <c r="J107" i="32"/>
  <c r="I107" i="32"/>
  <c r="H107" i="32"/>
  <c r="G107" i="32"/>
  <c r="F107" i="32"/>
  <c r="E107" i="32"/>
  <c r="P106" i="32"/>
  <c r="O106" i="32"/>
  <c r="N106" i="32"/>
  <c r="M106" i="32"/>
  <c r="L106" i="32"/>
  <c r="K106" i="32"/>
  <c r="J106" i="32"/>
  <c r="I106" i="32"/>
  <c r="H106" i="32"/>
  <c r="G106" i="32"/>
  <c r="F106" i="32"/>
  <c r="E106" i="32"/>
  <c r="P105" i="32"/>
  <c r="O105" i="32"/>
  <c r="N105" i="32"/>
  <c r="M105" i="32"/>
  <c r="L105" i="32"/>
  <c r="K105" i="32"/>
  <c r="J105" i="32"/>
  <c r="I105" i="32"/>
  <c r="H105" i="32"/>
  <c r="G105" i="32"/>
  <c r="F105" i="32"/>
  <c r="E105" i="32"/>
  <c r="P104" i="32"/>
  <c r="O104" i="32"/>
  <c r="N104" i="32"/>
  <c r="M104" i="32"/>
  <c r="L104" i="32"/>
  <c r="K104" i="32"/>
  <c r="J104" i="32"/>
  <c r="I104" i="32"/>
  <c r="H104" i="32"/>
  <c r="G104" i="32"/>
  <c r="F104" i="32"/>
  <c r="E104" i="32"/>
  <c r="P103" i="32"/>
  <c r="O103" i="32"/>
  <c r="N103" i="32"/>
  <c r="M103" i="32"/>
  <c r="L103" i="32"/>
  <c r="K103" i="32"/>
  <c r="J103" i="32"/>
  <c r="I103" i="32"/>
  <c r="H103" i="32"/>
  <c r="G103" i="32"/>
  <c r="F103" i="32"/>
  <c r="E103" i="32"/>
  <c r="P102" i="32"/>
  <c r="O102" i="32"/>
  <c r="N102" i="32"/>
  <c r="M102" i="32"/>
  <c r="L102" i="32"/>
  <c r="K102" i="32"/>
  <c r="J102" i="32"/>
  <c r="I102" i="32"/>
  <c r="H102" i="32"/>
  <c r="G102" i="32"/>
  <c r="F102" i="32"/>
  <c r="E102" i="32"/>
  <c r="P101" i="32"/>
  <c r="O101" i="32"/>
  <c r="N101" i="32"/>
  <c r="M101" i="32"/>
  <c r="L101" i="32"/>
  <c r="K101" i="32"/>
  <c r="J101" i="32"/>
  <c r="I101" i="32"/>
  <c r="H101" i="32"/>
  <c r="G101" i="32"/>
  <c r="F101" i="32"/>
  <c r="E101" i="32"/>
  <c r="P100" i="32"/>
  <c r="O100" i="32"/>
  <c r="N100" i="32"/>
  <c r="M100" i="32"/>
  <c r="L100" i="32"/>
  <c r="K100" i="32"/>
  <c r="J100" i="32"/>
  <c r="I100" i="32"/>
  <c r="H100" i="32"/>
  <c r="G100" i="32"/>
  <c r="F100" i="32"/>
  <c r="E100" i="32"/>
  <c r="P99" i="32"/>
  <c r="O99" i="32"/>
  <c r="N99" i="32"/>
  <c r="M99" i="32"/>
  <c r="L99" i="32"/>
  <c r="K99" i="32"/>
  <c r="J99" i="32"/>
  <c r="I99" i="32"/>
  <c r="H99" i="32"/>
  <c r="G99" i="32"/>
  <c r="F99" i="32"/>
  <c r="E99" i="32"/>
  <c r="P98" i="32"/>
  <c r="O98" i="32"/>
  <c r="N98" i="32"/>
  <c r="M98" i="32"/>
  <c r="L98" i="32"/>
  <c r="K98" i="32"/>
  <c r="J98" i="32"/>
  <c r="I98" i="32"/>
  <c r="H98" i="32"/>
  <c r="G98" i="32"/>
  <c r="F98" i="32"/>
  <c r="E98" i="32"/>
  <c r="P97" i="32"/>
  <c r="O97" i="32"/>
  <c r="N97" i="32"/>
  <c r="M97" i="32"/>
  <c r="L97" i="32"/>
  <c r="K97" i="32"/>
  <c r="J97" i="32"/>
  <c r="I97" i="32"/>
  <c r="H97" i="32"/>
  <c r="G97" i="32"/>
  <c r="F97" i="32"/>
  <c r="E97" i="32"/>
  <c r="P96" i="32"/>
  <c r="O96" i="32"/>
  <c r="N96" i="32"/>
  <c r="M96" i="32"/>
  <c r="L96" i="32"/>
  <c r="K96" i="32"/>
  <c r="J96" i="32"/>
  <c r="I96" i="32"/>
  <c r="H96" i="32"/>
  <c r="G96" i="32"/>
  <c r="F96" i="32"/>
  <c r="E96" i="32"/>
  <c r="P95" i="32"/>
  <c r="O95" i="32"/>
  <c r="N95" i="32"/>
  <c r="M95" i="32"/>
  <c r="L95" i="32"/>
  <c r="K95" i="32"/>
  <c r="J95" i="32"/>
  <c r="I95" i="32"/>
  <c r="H95" i="32"/>
  <c r="G95" i="32"/>
  <c r="F95" i="32"/>
  <c r="E95" i="32"/>
  <c r="P93" i="32"/>
  <c r="O93" i="32"/>
  <c r="N93" i="32"/>
  <c r="M93" i="32"/>
  <c r="L93" i="32"/>
  <c r="K93" i="32"/>
  <c r="J93" i="32"/>
  <c r="I93" i="32"/>
  <c r="H93" i="32"/>
  <c r="G93" i="32"/>
  <c r="F93" i="32"/>
  <c r="E93" i="32"/>
  <c r="P92" i="32"/>
  <c r="O92" i="32"/>
  <c r="N92" i="32"/>
  <c r="M92" i="32"/>
  <c r="L92" i="32"/>
  <c r="K92" i="32"/>
  <c r="J92" i="32"/>
  <c r="I92" i="32"/>
  <c r="H92" i="32"/>
  <c r="G92" i="32"/>
  <c r="F92" i="32"/>
  <c r="E92" i="32"/>
  <c r="P91" i="32"/>
  <c r="O91" i="32"/>
  <c r="N91" i="32"/>
  <c r="M91" i="32"/>
  <c r="L91" i="32"/>
  <c r="K91" i="32"/>
  <c r="J91" i="32"/>
  <c r="I91" i="32"/>
  <c r="H91" i="32"/>
  <c r="G91" i="32"/>
  <c r="F91" i="32"/>
  <c r="E91" i="32"/>
  <c r="P90" i="32"/>
  <c r="O90" i="32"/>
  <c r="N90" i="32"/>
  <c r="M90" i="32"/>
  <c r="L90" i="32"/>
  <c r="K90" i="32"/>
  <c r="J90" i="32"/>
  <c r="I90" i="32"/>
  <c r="H90" i="32"/>
  <c r="G90" i="32"/>
  <c r="F90" i="32"/>
  <c r="E90" i="32"/>
  <c r="P89" i="32"/>
  <c r="O89" i="32"/>
  <c r="N89" i="32"/>
  <c r="M89" i="32"/>
  <c r="L89" i="32"/>
  <c r="K89" i="32"/>
  <c r="J89" i="32"/>
  <c r="I89" i="32"/>
  <c r="H89" i="32"/>
  <c r="G89" i="32"/>
  <c r="F89" i="32"/>
  <c r="E89" i="32"/>
  <c r="P88" i="32"/>
  <c r="O88" i="32"/>
  <c r="N88" i="32"/>
  <c r="M88" i="32"/>
  <c r="L88" i="32"/>
  <c r="K88" i="32"/>
  <c r="J88" i="32"/>
  <c r="I88" i="32"/>
  <c r="H88" i="32"/>
  <c r="G88" i="32"/>
  <c r="F88" i="32"/>
  <c r="E88" i="32"/>
  <c r="P87" i="32"/>
  <c r="O87" i="32"/>
  <c r="N87" i="32"/>
  <c r="M87" i="32"/>
  <c r="L87" i="32"/>
  <c r="K87" i="32"/>
  <c r="J87" i="32"/>
  <c r="I87" i="32"/>
  <c r="H87" i="32"/>
  <c r="G87" i="32"/>
  <c r="F87" i="32"/>
  <c r="E87" i="32"/>
  <c r="P86" i="32"/>
  <c r="O86" i="32"/>
  <c r="N86" i="32"/>
  <c r="M86" i="32"/>
  <c r="L86" i="32"/>
  <c r="K86" i="32"/>
  <c r="J86" i="32"/>
  <c r="I86" i="32"/>
  <c r="H86" i="32"/>
  <c r="G86" i="32"/>
  <c r="F86" i="32"/>
  <c r="E86" i="32"/>
  <c r="P85" i="32"/>
  <c r="O85" i="32"/>
  <c r="N85" i="32"/>
  <c r="M85" i="32"/>
  <c r="L85" i="32"/>
  <c r="K85" i="32"/>
  <c r="J85" i="32"/>
  <c r="I85" i="32"/>
  <c r="H85" i="32"/>
  <c r="G85" i="32"/>
  <c r="F85" i="32"/>
  <c r="E85" i="32"/>
  <c r="P84" i="32"/>
  <c r="O84" i="32"/>
  <c r="N84" i="32"/>
  <c r="M84" i="32"/>
  <c r="L84" i="32"/>
  <c r="K84" i="32"/>
  <c r="J84" i="32"/>
  <c r="I84" i="32"/>
  <c r="H84" i="32"/>
  <c r="G84" i="32"/>
  <c r="F84" i="32"/>
  <c r="E84" i="32"/>
  <c r="P82" i="32"/>
  <c r="O82" i="32"/>
  <c r="N82" i="32"/>
  <c r="M82" i="32"/>
  <c r="L82" i="32"/>
  <c r="K82" i="32"/>
  <c r="J82" i="32"/>
  <c r="I82" i="32"/>
  <c r="H82" i="32"/>
  <c r="G82" i="32"/>
  <c r="F82" i="32"/>
  <c r="E82" i="32"/>
  <c r="P81" i="32"/>
  <c r="O81" i="32"/>
  <c r="N81" i="32"/>
  <c r="M81" i="32"/>
  <c r="L81" i="32"/>
  <c r="K81" i="32"/>
  <c r="J81" i="32"/>
  <c r="I81" i="32"/>
  <c r="H81" i="32"/>
  <c r="G81" i="32"/>
  <c r="F81" i="32"/>
  <c r="E81" i="32"/>
  <c r="P80" i="32"/>
  <c r="O80" i="32"/>
  <c r="N80" i="32"/>
  <c r="M80" i="32"/>
  <c r="L80" i="32"/>
  <c r="K80" i="32"/>
  <c r="J80" i="32"/>
  <c r="I80" i="32"/>
  <c r="H80" i="32"/>
  <c r="G80" i="32"/>
  <c r="F80" i="32"/>
  <c r="E80" i="32"/>
  <c r="P79" i="32"/>
  <c r="O79" i="32"/>
  <c r="N79" i="32"/>
  <c r="M79" i="32"/>
  <c r="L79" i="32"/>
  <c r="K79" i="32"/>
  <c r="J79" i="32"/>
  <c r="I79" i="32"/>
  <c r="H79" i="32"/>
  <c r="G79" i="32"/>
  <c r="F79" i="32"/>
  <c r="E79" i="32"/>
  <c r="P78" i="32"/>
  <c r="O78" i="32"/>
  <c r="N78" i="32"/>
  <c r="M78" i="32"/>
  <c r="L78" i="32"/>
  <c r="K78" i="32"/>
  <c r="J78" i="32"/>
  <c r="I78" i="32"/>
  <c r="H78" i="32"/>
  <c r="G78" i="32"/>
  <c r="F78" i="32"/>
  <c r="E78" i="32"/>
  <c r="P76" i="32"/>
  <c r="O76" i="32"/>
  <c r="N76" i="32"/>
  <c r="M76" i="32"/>
  <c r="L76" i="32"/>
  <c r="K76" i="32"/>
  <c r="J76" i="32"/>
  <c r="I76" i="32"/>
  <c r="H76" i="32"/>
  <c r="G76" i="32"/>
  <c r="F76" i="32"/>
  <c r="E76" i="32"/>
  <c r="P75" i="32"/>
  <c r="O75" i="32"/>
  <c r="N75" i="32"/>
  <c r="M75" i="32"/>
  <c r="L75" i="32"/>
  <c r="K75" i="32"/>
  <c r="J75" i="32"/>
  <c r="I75" i="32"/>
  <c r="H75" i="32"/>
  <c r="G75" i="32"/>
  <c r="F75" i="32"/>
  <c r="E75" i="32"/>
  <c r="P74" i="32"/>
  <c r="O74" i="32"/>
  <c r="N74" i="32"/>
  <c r="M74" i="32"/>
  <c r="L74" i="32"/>
  <c r="K74" i="32"/>
  <c r="J74" i="32"/>
  <c r="I74" i="32"/>
  <c r="H74" i="32"/>
  <c r="G74" i="32"/>
  <c r="F74" i="32"/>
  <c r="E74" i="32"/>
  <c r="P73" i="32"/>
  <c r="O73" i="32"/>
  <c r="N73" i="32"/>
  <c r="M73" i="32"/>
  <c r="L73" i="32"/>
  <c r="K73" i="32"/>
  <c r="J73" i="32"/>
  <c r="I73" i="32"/>
  <c r="H73" i="32"/>
  <c r="G73" i="32"/>
  <c r="F73" i="32"/>
  <c r="E73" i="32"/>
  <c r="P72" i="32"/>
  <c r="O72" i="32"/>
  <c r="N72" i="32"/>
  <c r="M72" i="32"/>
  <c r="L72" i="32"/>
  <c r="K72" i="32"/>
  <c r="J72" i="32"/>
  <c r="I72" i="32"/>
  <c r="H72" i="32"/>
  <c r="G72" i="32"/>
  <c r="F72" i="32"/>
  <c r="E72" i="32"/>
  <c r="P71" i="32"/>
  <c r="O71" i="32"/>
  <c r="N71" i="32"/>
  <c r="M71" i="32"/>
  <c r="L71" i="32"/>
  <c r="K71" i="32"/>
  <c r="J71" i="32"/>
  <c r="I71" i="32"/>
  <c r="H71" i="32"/>
  <c r="G71" i="32"/>
  <c r="F71" i="32"/>
  <c r="E71" i="32"/>
  <c r="P70" i="32"/>
  <c r="O70" i="32"/>
  <c r="N70" i="32"/>
  <c r="M70" i="32"/>
  <c r="L70" i="32"/>
  <c r="K70" i="32"/>
  <c r="J70" i="32"/>
  <c r="I70" i="32"/>
  <c r="H70" i="32"/>
  <c r="G70" i="32"/>
  <c r="F70" i="32"/>
  <c r="E70" i="32"/>
  <c r="P69" i="32"/>
  <c r="O69" i="32"/>
  <c r="N69" i="32"/>
  <c r="M69" i="32"/>
  <c r="L69" i="32"/>
  <c r="K69" i="32"/>
  <c r="J69" i="32"/>
  <c r="I69" i="32"/>
  <c r="H69" i="32"/>
  <c r="G69" i="32"/>
  <c r="F69" i="32"/>
  <c r="E69" i="32"/>
  <c r="P68" i="32"/>
  <c r="O68" i="32"/>
  <c r="N68" i="32"/>
  <c r="M68" i="32"/>
  <c r="L68" i="32"/>
  <c r="K68" i="32"/>
  <c r="J68" i="32"/>
  <c r="I68" i="32"/>
  <c r="H68" i="32"/>
  <c r="G68" i="32"/>
  <c r="F68" i="32"/>
  <c r="E68" i="32"/>
  <c r="P67" i="32"/>
  <c r="O67" i="32"/>
  <c r="N67" i="32"/>
  <c r="M67" i="32"/>
  <c r="L67" i="32"/>
  <c r="K67" i="32"/>
  <c r="J67" i="32"/>
  <c r="I67" i="32"/>
  <c r="H67" i="32"/>
  <c r="G67" i="32"/>
  <c r="F67" i="32"/>
  <c r="E67" i="32"/>
  <c r="P65" i="32"/>
  <c r="O65" i="32"/>
  <c r="N65" i="32"/>
  <c r="M65" i="32"/>
  <c r="L65" i="32"/>
  <c r="K65" i="32"/>
  <c r="J65" i="32"/>
  <c r="I65" i="32"/>
  <c r="H65" i="32"/>
  <c r="G65" i="32"/>
  <c r="F65" i="32"/>
  <c r="E65" i="32"/>
  <c r="P64" i="32"/>
  <c r="O64" i="32"/>
  <c r="N64" i="32"/>
  <c r="M64" i="32"/>
  <c r="L64" i="32"/>
  <c r="K64" i="32"/>
  <c r="J64" i="32"/>
  <c r="I64" i="32"/>
  <c r="H64" i="32"/>
  <c r="G64" i="32"/>
  <c r="F64" i="32"/>
  <c r="E64" i="32"/>
  <c r="P63" i="32"/>
  <c r="O63" i="32"/>
  <c r="N63" i="32"/>
  <c r="M63" i="32"/>
  <c r="L63" i="32"/>
  <c r="K63" i="32"/>
  <c r="J63" i="32"/>
  <c r="I63" i="32"/>
  <c r="H63" i="32"/>
  <c r="G63" i="32"/>
  <c r="F63" i="32"/>
  <c r="E63" i="32"/>
  <c r="P62" i="32"/>
  <c r="O62" i="32"/>
  <c r="N62" i="32"/>
  <c r="M62" i="32"/>
  <c r="L62" i="32"/>
  <c r="K62" i="32"/>
  <c r="J62" i="32"/>
  <c r="I62" i="32"/>
  <c r="H62" i="32"/>
  <c r="G62" i="32"/>
  <c r="F62" i="32"/>
  <c r="E62" i="32"/>
  <c r="P61" i="32"/>
  <c r="O61" i="32"/>
  <c r="N61" i="32"/>
  <c r="M61" i="32"/>
  <c r="L61" i="32"/>
  <c r="K61" i="32"/>
  <c r="J61" i="32"/>
  <c r="I61" i="32"/>
  <c r="H61" i="32"/>
  <c r="G61" i="32"/>
  <c r="F61" i="32"/>
  <c r="E61" i="32"/>
  <c r="P60" i="32"/>
  <c r="O60" i="32"/>
  <c r="N60" i="32"/>
  <c r="M60" i="32"/>
  <c r="L60" i="32"/>
  <c r="K60" i="32"/>
  <c r="J60" i="32"/>
  <c r="I60" i="32"/>
  <c r="H60" i="32"/>
  <c r="G60" i="32"/>
  <c r="F60" i="32"/>
  <c r="E60" i="32"/>
  <c r="P59" i="32"/>
  <c r="O59" i="32"/>
  <c r="N59" i="32"/>
  <c r="M59" i="32"/>
  <c r="L59" i="32"/>
  <c r="K59" i="32"/>
  <c r="J59" i="32"/>
  <c r="I59" i="32"/>
  <c r="H59" i="32"/>
  <c r="G59" i="32"/>
  <c r="F59" i="32"/>
  <c r="E59" i="32"/>
  <c r="P58" i="32"/>
  <c r="O58" i="32"/>
  <c r="N58" i="32"/>
  <c r="M58" i="32"/>
  <c r="L58" i="32"/>
  <c r="K58" i="32"/>
  <c r="J58" i="32"/>
  <c r="I58" i="32"/>
  <c r="H58" i="32"/>
  <c r="G58" i="32"/>
  <c r="F58" i="32"/>
  <c r="E58" i="32"/>
  <c r="P57" i="32"/>
  <c r="O57" i="32"/>
  <c r="N57" i="32"/>
  <c r="M57" i="32"/>
  <c r="L57" i="32"/>
  <c r="K57" i="32"/>
  <c r="J57" i="32"/>
  <c r="I57" i="32"/>
  <c r="H57" i="32"/>
  <c r="G57" i="32"/>
  <c r="F57" i="32"/>
  <c r="E57" i="32"/>
  <c r="P56" i="32"/>
  <c r="O56" i="32"/>
  <c r="N56" i="32"/>
  <c r="M56" i="32"/>
  <c r="L56" i="32"/>
  <c r="K56" i="32"/>
  <c r="J56" i="32"/>
  <c r="I56" i="32"/>
  <c r="H56" i="32"/>
  <c r="G56" i="32"/>
  <c r="F56" i="32"/>
  <c r="E56" i="32"/>
  <c r="P55" i="32"/>
  <c r="O55" i="32"/>
  <c r="N55" i="32"/>
  <c r="M55" i="32"/>
  <c r="L55" i="32"/>
  <c r="K55" i="32"/>
  <c r="J55" i="32"/>
  <c r="I55" i="32"/>
  <c r="H55" i="32"/>
  <c r="G55" i="32"/>
  <c r="F55" i="32"/>
  <c r="E55" i="32"/>
  <c r="P54" i="32"/>
  <c r="O54" i="32"/>
  <c r="N54" i="32"/>
  <c r="M54" i="32"/>
  <c r="L54" i="32"/>
  <c r="K54" i="32"/>
  <c r="J54" i="32"/>
  <c r="I54" i="32"/>
  <c r="H54" i="32"/>
  <c r="G54" i="32"/>
  <c r="F54" i="32"/>
  <c r="E54" i="32"/>
  <c r="P53" i="32"/>
  <c r="O53" i="32"/>
  <c r="N53" i="32"/>
  <c r="M53" i="32"/>
  <c r="L53" i="32"/>
  <c r="K53" i="32"/>
  <c r="J53" i="32"/>
  <c r="I53" i="32"/>
  <c r="H53" i="32"/>
  <c r="G53" i="32"/>
  <c r="F53" i="32"/>
  <c r="E53" i="32"/>
  <c r="P52" i="32"/>
  <c r="O52" i="32"/>
  <c r="N52" i="32"/>
  <c r="M52" i="32"/>
  <c r="L52" i="32"/>
  <c r="K52" i="32"/>
  <c r="J52" i="32"/>
  <c r="I52" i="32"/>
  <c r="H52" i="32"/>
  <c r="G52" i="32"/>
  <c r="F52" i="32"/>
  <c r="E52" i="32"/>
  <c r="P50" i="32"/>
  <c r="O50" i="32"/>
  <c r="N50" i="32"/>
  <c r="M50" i="32"/>
  <c r="L50" i="32"/>
  <c r="K50" i="32"/>
  <c r="J50" i="32"/>
  <c r="I50" i="32"/>
  <c r="H50" i="32"/>
  <c r="G50" i="32"/>
  <c r="F50" i="32"/>
  <c r="E50" i="32"/>
  <c r="P49" i="32"/>
  <c r="O49" i="32"/>
  <c r="N49" i="32"/>
  <c r="M49" i="32"/>
  <c r="L49" i="32"/>
  <c r="K49" i="32"/>
  <c r="J49" i="32"/>
  <c r="I49" i="32"/>
  <c r="H49" i="32"/>
  <c r="G49" i="32"/>
  <c r="F49" i="32"/>
  <c r="E49" i="32"/>
  <c r="P48" i="32"/>
  <c r="O48" i="32"/>
  <c r="N48" i="32"/>
  <c r="M48" i="32"/>
  <c r="L48" i="32"/>
  <c r="K48" i="32"/>
  <c r="J48" i="32"/>
  <c r="I48" i="32"/>
  <c r="H48" i="32"/>
  <c r="G48" i="32"/>
  <c r="F48" i="32"/>
  <c r="E48" i="32"/>
  <c r="P47" i="32"/>
  <c r="O47" i="32"/>
  <c r="N47" i="32"/>
  <c r="M47" i="32"/>
  <c r="L47" i="32"/>
  <c r="K47" i="32"/>
  <c r="J47" i="32"/>
  <c r="I47" i="32"/>
  <c r="H47" i="32"/>
  <c r="G47" i="32"/>
  <c r="F47" i="32"/>
  <c r="E47" i="32"/>
  <c r="P46" i="32"/>
  <c r="O46" i="32"/>
  <c r="N46" i="32"/>
  <c r="M46" i="32"/>
  <c r="L46" i="32"/>
  <c r="K46" i="32"/>
  <c r="J46" i="32"/>
  <c r="I46" i="32"/>
  <c r="H46" i="32"/>
  <c r="G46" i="32"/>
  <c r="F46" i="32"/>
  <c r="E46" i="32"/>
  <c r="P45" i="32"/>
  <c r="O45" i="32"/>
  <c r="N45" i="32"/>
  <c r="M45" i="32"/>
  <c r="L45" i="32"/>
  <c r="K45" i="32"/>
  <c r="J45" i="32"/>
  <c r="I45" i="32"/>
  <c r="H45" i="32"/>
  <c r="G45" i="32"/>
  <c r="F45" i="32"/>
  <c r="E45" i="32"/>
  <c r="P44" i="32"/>
  <c r="O44" i="32"/>
  <c r="N44" i="32"/>
  <c r="M44" i="32"/>
  <c r="L44" i="32"/>
  <c r="K44" i="32"/>
  <c r="J44" i="32"/>
  <c r="I44" i="32"/>
  <c r="H44" i="32"/>
  <c r="G44" i="32"/>
  <c r="F44" i="32"/>
  <c r="E44" i="32"/>
  <c r="P43" i="32"/>
  <c r="O43" i="32"/>
  <c r="N43" i="32"/>
  <c r="M43" i="32"/>
  <c r="L43" i="32"/>
  <c r="K43" i="32"/>
  <c r="J43" i="32"/>
  <c r="I43" i="32"/>
  <c r="H43" i="32"/>
  <c r="G43" i="32"/>
  <c r="F43" i="32"/>
  <c r="E43" i="32"/>
  <c r="P42" i="32"/>
  <c r="O42" i="32"/>
  <c r="N42" i="32"/>
  <c r="M42" i="32"/>
  <c r="L42" i="32"/>
  <c r="K42" i="32"/>
  <c r="J42" i="32"/>
  <c r="I42" i="32"/>
  <c r="H42" i="32"/>
  <c r="G42" i="32"/>
  <c r="F42" i="32"/>
  <c r="E42" i="32"/>
  <c r="P41" i="32"/>
  <c r="O41" i="32"/>
  <c r="N41" i="32"/>
  <c r="M41" i="32"/>
  <c r="L41" i="32"/>
  <c r="K41" i="32"/>
  <c r="J41" i="32"/>
  <c r="I41" i="32"/>
  <c r="H41" i="32"/>
  <c r="G41" i="32"/>
  <c r="F41" i="32"/>
  <c r="E41" i="32"/>
  <c r="P39" i="32"/>
  <c r="O39" i="32"/>
  <c r="N39" i="32"/>
  <c r="M39" i="32"/>
  <c r="L39" i="32"/>
  <c r="K39" i="32"/>
  <c r="J39" i="32"/>
  <c r="I39" i="32"/>
  <c r="H39" i="32"/>
  <c r="G39" i="32"/>
  <c r="F39" i="32"/>
  <c r="E39" i="32"/>
  <c r="P38" i="32"/>
  <c r="O38" i="32"/>
  <c r="N38" i="32"/>
  <c r="M38" i="32"/>
  <c r="L38" i="32"/>
  <c r="K38" i="32"/>
  <c r="J38" i="32"/>
  <c r="I38" i="32"/>
  <c r="H38" i="32"/>
  <c r="G38" i="32"/>
  <c r="F38" i="32"/>
  <c r="E38" i="32"/>
  <c r="P37" i="32"/>
  <c r="O37" i="32"/>
  <c r="N37" i="32"/>
  <c r="M37" i="32"/>
  <c r="L37" i="32"/>
  <c r="K37" i="32"/>
  <c r="J37" i="32"/>
  <c r="I37" i="32"/>
  <c r="Q37" i="32" s="1"/>
  <c r="H37" i="32"/>
  <c r="G37" i="32"/>
  <c r="F37" i="32"/>
  <c r="E37" i="32"/>
  <c r="P36" i="32"/>
  <c r="O36" i="32"/>
  <c r="N36" i="32"/>
  <c r="M36" i="32"/>
  <c r="L36" i="32"/>
  <c r="K36" i="32"/>
  <c r="J36" i="32"/>
  <c r="I36" i="32"/>
  <c r="H36" i="32"/>
  <c r="G36" i="32"/>
  <c r="F36" i="32"/>
  <c r="E36" i="32"/>
  <c r="P35" i="32"/>
  <c r="O35" i="32"/>
  <c r="N35" i="32"/>
  <c r="M35" i="32"/>
  <c r="L35" i="32"/>
  <c r="K35" i="32"/>
  <c r="J35" i="32"/>
  <c r="I35" i="32"/>
  <c r="H35" i="32"/>
  <c r="G35" i="32"/>
  <c r="F35" i="32"/>
  <c r="E35" i="32"/>
  <c r="P34" i="32"/>
  <c r="O34" i="32"/>
  <c r="N34" i="32"/>
  <c r="M34" i="32"/>
  <c r="L34" i="32"/>
  <c r="K34" i="32"/>
  <c r="J34" i="32"/>
  <c r="I34" i="32"/>
  <c r="H34" i="32"/>
  <c r="G34" i="32"/>
  <c r="F34" i="32"/>
  <c r="E34" i="32"/>
  <c r="P33" i="32"/>
  <c r="O33" i="32"/>
  <c r="N33" i="32"/>
  <c r="M33" i="32"/>
  <c r="L33" i="32"/>
  <c r="K33" i="32"/>
  <c r="J33" i="32"/>
  <c r="I33" i="32"/>
  <c r="H33" i="32"/>
  <c r="G33" i="32"/>
  <c r="F33" i="32"/>
  <c r="E33" i="32"/>
  <c r="P32" i="32"/>
  <c r="O32" i="32"/>
  <c r="N32" i="32"/>
  <c r="M32" i="32"/>
  <c r="L32" i="32"/>
  <c r="K32" i="32"/>
  <c r="J32" i="32"/>
  <c r="I32" i="32"/>
  <c r="H32" i="32"/>
  <c r="G32" i="32"/>
  <c r="F32" i="32"/>
  <c r="E32" i="32"/>
  <c r="P31" i="32"/>
  <c r="O31" i="32"/>
  <c r="N31" i="32"/>
  <c r="M31" i="32"/>
  <c r="L31" i="32"/>
  <c r="K31" i="32"/>
  <c r="J31" i="32"/>
  <c r="I31" i="32"/>
  <c r="H31" i="32"/>
  <c r="G31" i="32"/>
  <c r="F31" i="32"/>
  <c r="E31" i="32"/>
  <c r="P30" i="32"/>
  <c r="O30" i="32"/>
  <c r="N30" i="32"/>
  <c r="M30" i="32"/>
  <c r="L30" i="32"/>
  <c r="K30" i="32"/>
  <c r="J30" i="32"/>
  <c r="I30" i="32"/>
  <c r="H30" i="32"/>
  <c r="G30" i="32"/>
  <c r="F30" i="32"/>
  <c r="E30" i="32"/>
  <c r="P29" i="32"/>
  <c r="O29" i="32"/>
  <c r="N29" i="32"/>
  <c r="M29" i="32"/>
  <c r="L29" i="32"/>
  <c r="K29" i="32"/>
  <c r="J29" i="32"/>
  <c r="I29" i="32"/>
  <c r="H29" i="32"/>
  <c r="G29" i="32"/>
  <c r="F29" i="32"/>
  <c r="E29" i="32"/>
  <c r="P28" i="32"/>
  <c r="O28" i="32"/>
  <c r="N28" i="32"/>
  <c r="M28" i="32"/>
  <c r="L28" i="32"/>
  <c r="K28" i="32"/>
  <c r="J28" i="32"/>
  <c r="I28" i="32"/>
  <c r="H28" i="32"/>
  <c r="G28" i="32"/>
  <c r="F28" i="32"/>
  <c r="E28" i="32"/>
  <c r="P27" i="32"/>
  <c r="O27" i="32"/>
  <c r="N27" i="32"/>
  <c r="M27" i="32"/>
  <c r="L27" i="32"/>
  <c r="K27" i="32"/>
  <c r="J27" i="32"/>
  <c r="I27" i="32"/>
  <c r="H27" i="32"/>
  <c r="G27" i="32"/>
  <c r="F27" i="32"/>
  <c r="E27" i="32"/>
  <c r="P25" i="32"/>
  <c r="O25" i="32"/>
  <c r="N25" i="32"/>
  <c r="M25" i="32"/>
  <c r="L25" i="32"/>
  <c r="K25" i="32"/>
  <c r="J25" i="32"/>
  <c r="I25" i="32"/>
  <c r="H25" i="32"/>
  <c r="G25" i="32"/>
  <c r="F25" i="32"/>
  <c r="E25" i="32"/>
  <c r="P24" i="32"/>
  <c r="O24" i="32"/>
  <c r="N24" i="32"/>
  <c r="M24" i="32"/>
  <c r="L24" i="32"/>
  <c r="K24" i="32"/>
  <c r="J24" i="32"/>
  <c r="I24" i="32"/>
  <c r="H24" i="32"/>
  <c r="G24" i="32"/>
  <c r="F24" i="32"/>
  <c r="E24" i="32"/>
  <c r="P23" i="32"/>
  <c r="O23" i="32"/>
  <c r="N23" i="32"/>
  <c r="M23" i="32"/>
  <c r="L23" i="32"/>
  <c r="K23" i="32"/>
  <c r="J23" i="32"/>
  <c r="I23" i="32"/>
  <c r="H23" i="32"/>
  <c r="G23" i="32"/>
  <c r="F23" i="32"/>
  <c r="E23" i="32"/>
  <c r="P22" i="32"/>
  <c r="O22" i="32"/>
  <c r="N22" i="32"/>
  <c r="M22" i="32"/>
  <c r="L22" i="32"/>
  <c r="K22" i="32"/>
  <c r="J22" i="32"/>
  <c r="I22" i="32"/>
  <c r="H22" i="32"/>
  <c r="G22" i="32"/>
  <c r="F22" i="32"/>
  <c r="E22" i="32"/>
  <c r="P21" i="32"/>
  <c r="O21" i="32"/>
  <c r="N21" i="32"/>
  <c r="M21" i="32"/>
  <c r="L21" i="32"/>
  <c r="K21" i="32"/>
  <c r="J21" i="32"/>
  <c r="I21" i="32"/>
  <c r="H21" i="32"/>
  <c r="G21" i="32"/>
  <c r="F21" i="32"/>
  <c r="E21" i="32"/>
  <c r="P20" i="32"/>
  <c r="O20" i="32"/>
  <c r="N20" i="32"/>
  <c r="M20" i="32"/>
  <c r="L20" i="32"/>
  <c r="K20" i="32"/>
  <c r="J20" i="32"/>
  <c r="I20" i="32"/>
  <c r="H20" i="32"/>
  <c r="G20" i="32"/>
  <c r="F20" i="32"/>
  <c r="E20" i="32"/>
  <c r="P19" i="32"/>
  <c r="O19" i="32"/>
  <c r="N19" i="32"/>
  <c r="M19" i="32"/>
  <c r="L19" i="32"/>
  <c r="K19" i="32"/>
  <c r="J19" i="32"/>
  <c r="I19" i="32"/>
  <c r="H19" i="32"/>
  <c r="G19" i="32"/>
  <c r="F19" i="32"/>
  <c r="E19" i="32"/>
  <c r="P18" i="32"/>
  <c r="O18" i="32"/>
  <c r="N18" i="32"/>
  <c r="M18" i="32"/>
  <c r="L18" i="32"/>
  <c r="K18" i="32"/>
  <c r="J18" i="32"/>
  <c r="I18" i="32"/>
  <c r="H18" i="32"/>
  <c r="G18" i="32"/>
  <c r="F18" i="32"/>
  <c r="E18" i="32"/>
  <c r="P17" i="32"/>
  <c r="O17" i="32"/>
  <c r="N17" i="32"/>
  <c r="M17" i="32"/>
  <c r="L17" i="32"/>
  <c r="K17" i="32"/>
  <c r="J17" i="32"/>
  <c r="I17" i="32"/>
  <c r="H17" i="32"/>
  <c r="G17" i="32"/>
  <c r="F17" i="32"/>
  <c r="E17" i="32"/>
  <c r="P16" i="32"/>
  <c r="O16" i="32"/>
  <c r="N16" i="32"/>
  <c r="M16" i="32"/>
  <c r="L16" i="32"/>
  <c r="K16" i="32"/>
  <c r="J16" i="32"/>
  <c r="I16" i="32"/>
  <c r="H16" i="32"/>
  <c r="G16" i="32"/>
  <c r="F16" i="32"/>
  <c r="E16" i="32"/>
  <c r="P15" i="32"/>
  <c r="O15" i="32"/>
  <c r="N15" i="32"/>
  <c r="M15" i="32"/>
  <c r="L15" i="32"/>
  <c r="K15" i="32"/>
  <c r="J15" i="32"/>
  <c r="I15" i="32"/>
  <c r="H15" i="32"/>
  <c r="G15" i="32"/>
  <c r="F15" i="32"/>
  <c r="E15" i="32"/>
  <c r="P14" i="32"/>
  <c r="O14" i="32"/>
  <c r="N14" i="32"/>
  <c r="M14" i="32"/>
  <c r="L14" i="32"/>
  <c r="K14" i="32"/>
  <c r="J14" i="32"/>
  <c r="I14" i="32"/>
  <c r="H14" i="32"/>
  <c r="G14" i="32"/>
  <c r="F14" i="32"/>
  <c r="E14" i="32"/>
  <c r="P13" i="32"/>
  <c r="O13" i="32"/>
  <c r="N13" i="32"/>
  <c r="M13" i="32"/>
  <c r="L13" i="32"/>
  <c r="K13" i="32"/>
  <c r="J13" i="32"/>
  <c r="I13" i="32"/>
  <c r="H13" i="32"/>
  <c r="G13" i="32"/>
  <c r="F13" i="32"/>
  <c r="E13" i="32"/>
  <c r="P12" i="32"/>
  <c r="O12" i="32"/>
  <c r="N12" i="32"/>
  <c r="M12" i="32"/>
  <c r="L12" i="32"/>
  <c r="K12" i="32"/>
  <c r="J12" i="32"/>
  <c r="I12" i="32"/>
  <c r="H12" i="32"/>
  <c r="G12" i="32"/>
  <c r="F12" i="32"/>
  <c r="E12" i="32"/>
  <c r="J152" i="8"/>
  <c r="I152" i="8"/>
  <c r="H152" i="8"/>
  <c r="G152" i="8"/>
  <c r="J151" i="8"/>
  <c r="I151" i="8"/>
  <c r="H151" i="8"/>
  <c r="G151" i="8"/>
  <c r="J150" i="8"/>
  <c r="I150" i="8"/>
  <c r="H150" i="8"/>
  <c r="G150" i="8"/>
  <c r="J149" i="8"/>
  <c r="I149" i="8"/>
  <c r="H149" i="8"/>
  <c r="G149" i="8"/>
  <c r="J148" i="8"/>
  <c r="I148" i="8"/>
  <c r="H148" i="8"/>
  <c r="G148" i="8"/>
  <c r="J147" i="8"/>
  <c r="I147" i="8"/>
  <c r="H147" i="8"/>
  <c r="G147" i="8"/>
  <c r="J146" i="8"/>
  <c r="I146" i="8"/>
  <c r="H146" i="8"/>
  <c r="G146" i="8"/>
  <c r="J144" i="8"/>
  <c r="I144" i="8"/>
  <c r="H144" i="8"/>
  <c r="G144" i="8"/>
  <c r="J143" i="8"/>
  <c r="I143" i="8"/>
  <c r="H143" i="8"/>
  <c r="G143" i="8"/>
  <c r="J142" i="8"/>
  <c r="I142" i="8"/>
  <c r="H142" i="8"/>
  <c r="G142" i="8"/>
  <c r="J141" i="8"/>
  <c r="I141" i="8"/>
  <c r="H141" i="8"/>
  <c r="G141" i="8"/>
  <c r="J139" i="8"/>
  <c r="I139" i="8"/>
  <c r="H139" i="8"/>
  <c r="G139" i="8"/>
  <c r="J138" i="8"/>
  <c r="I138" i="8"/>
  <c r="H138" i="8"/>
  <c r="G138" i="8"/>
  <c r="J137" i="8"/>
  <c r="I137" i="8"/>
  <c r="H137" i="8"/>
  <c r="G137" i="8"/>
  <c r="J136" i="8"/>
  <c r="I136" i="8"/>
  <c r="H136" i="8"/>
  <c r="G136" i="8"/>
  <c r="J135" i="8"/>
  <c r="I135" i="8"/>
  <c r="H135" i="8"/>
  <c r="G135" i="8"/>
  <c r="J134" i="8"/>
  <c r="I134" i="8"/>
  <c r="H134" i="8"/>
  <c r="G134" i="8"/>
  <c r="J133" i="8"/>
  <c r="I133" i="8"/>
  <c r="H133" i="8"/>
  <c r="G133" i="8"/>
  <c r="J132" i="8"/>
  <c r="I132" i="8"/>
  <c r="H132" i="8"/>
  <c r="G132" i="8"/>
  <c r="J131" i="8"/>
  <c r="I131" i="8"/>
  <c r="H131" i="8"/>
  <c r="G131" i="8"/>
  <c r="J130" i="8"/>
  <c r="I130" i="8"/>
  <c r="H130" i="8"/>
  <c r="G130" i="8"/>
  <c r="J129" i="8"/>
  <c r="I129" i="8"/>
  <c r="H129" i="8"/>
  <c r="G129" i="8"/>
  <c r="J128" i="8"/>
  <c r="I128" i="8"/>
  <c r="H128" i="8"/>
  <c r="G128" i="8"/>
  <c r="J127" i="8"/>
  <c r="I127" i="8"/>
  <c r="H127" i="8"/>
  <c r="G127" i="8"/>
  <c r="J125" i="8"/>
  <c r="I125" i="8"/>
  <c r="H125" i="8"/>
  <c r="G125" i="8"/>
  <c r="J124" i="8"/>
  <c r="I124" i="8"/>
  <c r="H124" i="8"/>
  <c r="G124" i="8"/>
  <c r="J123" i="8"/>
  <c r="I123" i="8"/>
  <c r="H123" i="8"/>
  <c r="G123" i="8"/>
  <c r="J122" i="8"/>
  <c r="I122" i="8"/>
  <c r="H122" i="8"/>
  <c r="G122" i="8"/>
  <c r="J121" i="8"/>
  <c r="I121" i="8"/>
  <c r="H121" i="8"/>
  <c r="G121" i="8"/>
  <c r="J120" i="8"/>
  <c r="I120" i="8"/>
  <c r="H120" i="8"/>
  <c r="G120" i="8"/>
  <c r="J119" i="8"/>
  <c r="I119" i="8"/>
  <c r="H119" i="8"/>
  <c r="G119" i="8"/>
  <c r="J118" i="8"/>
  <c r="I118" i="8"/>
  <c r="H118" i="8"/>
  <c r="G118" i="8"/>
  <c r="J117" i="8"/>
  <c r="I117" i="8"/>
  <c r="H117" i="8"/>
  <c r="G117" i="8"/>
  <c r="J116" i="8"/>
  <c r="I116" i="8"/>
  <c r="H116" i="8"/>
  <c r="G116" i="8"/>
  <c r="J115" i="8"/>
  <c r="I115" i="8"/>
  <c r="H115" i="8"/>
  <c r="G115" i="8"/>
  <c r="J114" i="8"/>
  <c r="I114" i="8"/>
  <c r="H114" i="8"/>
  <c r="G114" i="8"/>
  <c r="J112" i="8"/>
  <c r="I112" i="8"/>
  <c r="H112" i="8"/>
  <c r="G112" i="8"/>
  <c r="J111" i="8"/>
  <c r="I111" i="8"/>
  <c r="H111" i="8"/>
  <c r="G111" i="8"/>
  <c r="J110" i="8"/>
  <c r="I110" i="8"/>
  <c r="H110" i="8"/>
  <c r="G110" i="8"/>
  <c r="J109" i="8"/>
  <c r="I109" i="8"/>
  <c r="H109" i="8"/>
  <c r="G109" i="8"/>
  <c r="J108" i="8"/>
  <c r="I108" i="8"/>
  <c r="H108" i="8"/>
  <c r="G108" i="8"/>
  <c r="J107" i="8"/>
  <c r="I107" i="8"/>
  <c r="H107" i="8"/>
  <c r="G107" i="8"/>
  <c r="J106" i="8"/>
  <c r="I106" i="8"/>
  <c r="H106" i="8"/>
  <c r="G106" i="8"/>
  <c r="J105" i="8"/>
  <c r="I105" i="8"/>
  <c r="H105" i="8"/>
  <c r="G105" i="8"/>
  <c r="J104" i="8"/>
  <c r="I104" i="8"/>
  <c r="H104" i="8"/>
  <c r="G104" i="8"/>
  <c r="J103" i="8"/>
  <c r="I103" i="8"/>
  <c r="H103" i="8"/>
  <c r="G103" i="8"/>
  <c r="J102" i="8"/>
  <c r="I102" i="8"/>
  <c r="H102" i="8"/>
  <c r="G102" i="8"/>
  <c r="J101" i="8"/>
  <c r="I101" i="8"/>
  <c r="H101" i="8"/>
  <c r="G101" i="8"/>
  <c r="J100" i="8"/>
  <c r="I100" i="8"/>
  <c r="H100" i="8"/>
  <c r="G100" i="8"/>
  <c r="J99" i="8"/>
  <c r="I99" i="8"/>
  <c r="H99" i="8"/>
  <c r="G99" i="8"/>
  <c r="J98" i="8"/>
  <c r="I98" i="8"/>
  <c r="H98" i="8"/>
  <c r="G98" i="8"/>
  <c r="J97" i="8"/>
  <c r="I97" i="8"/>
  <c r="H97" i="8"/>
  <c r="G97" i="8"/>
  <c r="J96" i="8"/>
  <c r="I96" i="8"/>
  <c r="H96" i="8"/>
  <c r="G96" i="8"/>
  <c r="J95" i="8"/>
  <c r="I95" i="8"/>
  <c r="H95" i="8"/>
  <c r="G95" i="8"/>
  <c r="J93" i="8"/>
  <c r="I93" i="8"/>
  <c r="H93" i="8"/>
  <c r="G93" i="8"/>
  <c r="J92" i="8"/>
  <c r="I92" i="8"/>
  <c r="H92" i="8"/>
  <c r="G92" i="8"/>
  <c r="J91" i="8"/>
  <c r="I91" i="8"/>
  <c r="H91" i="8"/>
  <c r="G91" i="8"/>
  <c r="J90" i="8"/>
  <c r="I90" i="8"/>
  <c r="H90" i="8"/>
  <c r="G90" i="8"/>
  <c r="J89" i="8"/>
  <c r="I89" i="8"/>
  <c r="H89" i="8"/>
  <c r="G89" i="8"/>
  <c r="J88" i="8"/>
  <c r="I88" i="8"/>
  <c r="H88" i="8"/>
  <c r="G88" i="8"/>
  <c r="J87" i="8"/>
  <c r="I87" i="8"/>
  <c r="H87" i="8"/>
  <c r="G87" i="8"/>
  <c r="J86" i="8"/>
  <c r="I86" i="8"/>
  <c r="H86" i="8"/>
  <c r="G86" i="8"/>
  <c r="J85" i="8"/>
  <c r="I85" i="8"/>
  <c r="H85" i="8"/>
  <c r="G85" i="8"/>
  <c r="J84" i="8"/>
  <c r="I84" i="8"/>
  <c r="H84" i="8"/>
  <c r="G84" i="8"/>
  <c r="J82" i="8"/>
  <c r="I82" i="8"/>
  <c r="H82" i="8"/>
  <c r="G82" i="8"/>
  <c r="J81" i="8"/>
  <c r="I81" i="8"/>
  <c r="H81" i="8"/>
  <c r="G81" i="8"/>
  <c r="J80" i="8"/>
  <c r="I80" i="8"/>
  <c r="H80" i="8"/>
  <c r="G80" i="8"/>
  <c r="J79" i="8"/>
  <c r="I79" i="8"/>
  <c r="H79" i="8"/>
  <c r="G79" i="8"/>
  <c r="J78" i="8"/>
  <c r="I78" i="8"/>
  <c r="H78" i="8"/>
  <c r="G78" i="8"/>
  <c r="J76" i="8"/>
  <c r="I76" i="8"/>
  <c r="H76" i="8"/>
  <c r="G76" i="8"/>
  <c r="J75" i="8"/>
  <c r="I75" i="8"/>
  <c r="H75" i="8"/>
  <c r="G75" i="8"/>
  <c r="J74" i="8"/>
  <c r="I74" i="8"/>
  <c r="H74" i="8"/>
  <c r="G74" i="8"/>
  <c r="J73" i="8"/>
  <c r="I73" i="8"/>
  <c r="H73" i="8"/>
  <c r="G73" i="8"/>
  <c r="J72" i="8"/>
  <c r="I72" i="8"/>
  <c r="H72" i="8"/>
  <c r="G72" i="8"/>
  <c r="J71" i="8"/>
  <c r="I71" i="8"/>
  <c r="H71" i="8"/>
  <c r="G71" i="8"/>
  <c r="J70" i="8"/>
  <c r="I70" i="8"/>
  <c r="H70" i="8"/>
  <c r="G70" i="8"/>
  <c r="J69" i="8"/>
  <c r="I69" i="8"/>
  <c r="H69" i="8"/>
  <c r="G69" i="8"/>
  <c r="J68" i="8"/>
  <c r="I68" i="8"/>
  <c r="H68" i="8"/>
  <c r="G68" i="8"/>
  <c r="J67" i="8"/>
  <c r="I67" i="8"/>
  <c r="H67" i="8"/>
  <c r="G67" i="8"/>
  <c r="J65" i="8"/>
  <c r="I65" i="8"/>
  <c r="H65" i="8"/>
  <c r="G65" i="8"/>
  <c r="J64" i="8"/>
  <c r="I64" i="8"/>
  <c r="H64" i="8"/>
  <c r="G64" i="8"/>
  <c r="J63" i="8"/>
  <c r="I63" i="8"/>
  <c r="H63" i="8"/>
  <c r="G63" i="8"/>
  <c r="J62" i="8"/>
  <c r="I62" i="8"/>
  <c r="H62" i="8"/>
  <c r="G62" i="8"/>
  <c r="J61" i="8"/>
  <c r="I61" i="8"/>
  <c r="H61" i="8"/>
  <c r="G61" i="8"/>
  <c r="J60" i="8"/>
  <c r="I60" i="8"/>
  <c r="H60" i="8"/>
  <c r="G60" i="8"/>
  <c r="J59" i="8"/>
  <c r="I59" i="8"/>
  <c r="H59" i="8"/>
  <c r="G59" i="8"/>
  <c r="J58" i="8"/>
  <c r="I58" i="8"/>
  <c r="H58" i="8"/>
  <c r="G58" i="8"/>
  <c r="J57" i="8"/>
  <c r="I57" i="8"/>
  <c r="H57" i="8"/>
  <c r="G57" i="8"/>
  <c r="J56" i="8"/>
  <c r="I56" i="8"/>
  <c r="H56" i="8"/>
  <c r="G56" i="8"/>
  <c r="J55" i="8"/>
  <c r="I55" i="8"/>
  <c r="H55" i="8"/>
  <c r="G55" i="8"/>
  <c r="J54" i="8"/>
  <c r="I54" i="8"/>
  <c r="H54" i="8"/>
  <c r="G54" i="8"/>
  <c r="J53" i="8"/>
  <c r="I53" i="8"/>
  <c r="H53" i="8"/>
  <c r="G53" i="8"/>
  <c r="J52" i="8"/>
  <c r="I52" i="8"/>
  <c r="H52" i="8"/>
  <c r="G52" i="8"/>
  <c r="J50" i="8"/>
  <c r="I50" i="8"/>
  <c r="H50" i="8"/>
  <c r="G50" i="8"/>
  <c r="J49" i="8"/>
  <c r="I49" i="8"/>
  <c r="H49" i="8"/>
  <c r="G49" i="8"/>
  <c r="J48" i="8"/>
  <c r="I48" i="8"/>
  <c r="H48" i="8"/>
  <c r="G48" i="8"/>
  <c r="J47" i="8"/>
  <c r="I47" i="8"/>
  <c r="H47" i="8"/>
  <c r="G47" i="8"/>
  <c r="J46" i="8"/>
  <c r="I46" i="8"/>
  <c r="H46" i="8"/>
  <c r="G46" i="8"/>
  <c r="J45" i="8"/>
  <c r="I45" i="8"/>
  <c r="H45" i="8"/>
  <c r="G45" i="8"/>
  <c r="J44" i="8"/>
  <c r="I44" i="8"/>
  <c r="H44" i="8"/>
  <c r="G44" i="8"/>
  <c r="J43" i="8"/>
  <c r="I43" i="8"/>
  <c r="H43" i="8"/>
  <c r="G43" i="8"/>
  <c r="J42" i="8"/>
  <c r="I42" i="8"/>
  <c r="H42" i="8"/>
  <c r="G42" i="8"/>
  <c r="J41" i="8"/>
  <c r="I41" i="8"/>
  <c r="H41" i="8"/>
  <c r="G41" i="8"/>
  <c r="J39" i="8"/>
  <c r="I39" i="8"/>
  <c r="H39" i="8"/>
  <c r="G39" i="8"/>
  <c r="J38" i="8"/>
  <c r="I38" i="8"/>
  <c r="H38" i="8"/>
  <c r="G38" i="8"/>
  <c r="J37" i="8"/>
  <c r="I37" i="8"/>
  <c r="H37" i="8"/>
  <c r="G37" i="8"/>
  <c r="E37" i="8" s="1"/>
  <c r="J36" i="8"/>
  <c r="I36" i="8"/>
  <c r="H36" i="8"/>
  <c r="G36" i="8"/>
  <c r="J35" i="8"/>
  <c r="I35" i="8"/>
  <c r="H35" i="8"/>
  <c r="G35" i="8"/>
  <c r="J34" i="8"/>
  <c r="I34" i="8"/>
  <c r="H34" i="8"/>
  <c r="G34" i="8"/>
  <c r="J33" i="8"/>
  <c r="I33" i="8"/>
  <c r="H33" i="8"/>
  <c r="G33" i="8"/>
  <c r="J32" i="8"/>
  <c r="I32" i="8"/>
  <c r="H32" i="8"/>
  <c r="G32" i="8"/>
  <c r="J31" i="8"/>
  <c r="I31" i="8"/>
  <c r="H31" i="8"/>
  <c r="G31" i="8"/>
  <c r="J30" i="8"/>
  <c r="I30" i="8"/>
  <c r="H30" i="8"/>
  <c r="G30" i="8"/>
  <c r="J29" i="8"/>
  <c r="I29" i="8"/>
  <c r="H29" i="8"/>
  <c r="G29" i="8"/>
  <c r="J28" i="8"/>
  <c r="I28" i="8"/>
  <c r="H28" i="8"/>
  <c r="G28" i="8"/>
  <c r="J27" i="8"/>
  <c r="I27" i="8"/>
  <c r="H27" i="8"/>
  <c r="G27" i="8"/>
  <c r="J25" i="8"/>
  <c r="I25" i="8"/>
  <c r="H25" i="8"/>
  <c r="G25" i="8"/>
  <c r="J24" i="8"/>
  <c r="I24" i="8"/>
  <c r="H24" i="8"/>
  <c r="G24" i="8"/>
  <c r="J23" i="8"/>
  <c r="I23" i="8"/>
  <c r="H23" i="8"/>
  <c r="G23" i="8"/>
  <c r="J22" i="8"/>
  <c r="I22" i="8"/>
  <c r="H22" i="8"/>
  <c r="G22" i="8"/>
  <c r="J21" i="8"/>
  <c r="I21" i="8"/>
  <c r="H21" i="8"/>
  <c r="G21" i="8"/>
  <c r="J20" i="8"/>
  <c r="I20" i="8"/>
  <c r="H20" i="8"/>
  <c r="G20" i="8"/>
  <c r="J19" i="8"/>
  <c r="I19" i="8"/>
  <c r="H19" i="8"/>
  <c r="G19" i="8"/>
  <c r="J18" i="8"/>
  <c r="I18" i="8"/>
  <c r="H18" i="8"/>
  <c r="G18" i="8"/>
  <c r="J17" i="8"/>
  <c r="I17" i="8"/>
  <c r="H17" i="8"/>
  <c r="G17" i="8"/>
  <c r="J16" i="8"/>
  <c r="I16" i="8"/>
  <c r="H16" i="8"/>
  <c r="G16" i="8"/>
  <c r="J15" i="8"/>
  <c r="I15" i="8"/>
  <c r="H15" i="8"/>
  <c r="G15" i="8"/>
  <c r="J14" i="8"/>
  <c r="I14" i="8"/>
  <c r="H14" i="8"/>
  <c r="G14" i="8"/>
  <c r="J13" i="8"/>
  <c r="I13" i="8"/>
  <c r="H13" i="8"/>
  <c r="G13" i="8"/>
  <c r="J12" i="8"/>
  <c r="I12" i="8"/>
  <c r="H12" i="8"/>
  <c r="G12" i="8"/>
  <c r="J152" i="7"/>
  <c r="I152" i="7"/>
  <c r="H152" i="7"/>
  <c r="G152" i="7"/>
  <c r="J151" i="7"/>
  <c r="I151" i="7"/>
  <c r="H151" i="7"/>
  <c r="G151" i="7"/>
  <c r="J150" i="7"/>
  <c r="I150" i="7"/>
  <c r="H150" i="7"/>
  <c r="G150" i="7"/>
  <c r="J149" i="7"/>
  <c r="I149" i="7"/>
  <c r="H149" i="7"/>
  <c r="G149" i="7"/>
  <c r="J148" i="7"/>
  <c r="I148" i="7"/>
  <c r="H148" i="7"/>
  <c r="G148" i="7"/>
  <c r="J147" i="7"/>
  <c r="I147" i="7"/>
  <c r="H147" i="7"/>
  <c r="G147" i="7"/>
  <c r="J146" i="7"/>
  <c r="I146" i="7"/>
  <c r="H146" i="7"/>
  <c r="G146" i="7"/>
  <c r="J144" i="7"/>
  <c r="I144" i="7"/>
  <c r="H144" i="7"/>
  <c r="G144" i="7"/>
  <c r="J143" i="7"/>
  <c r="I143" i="7"/>
  <c r="H143" i="7"/>
  <c r="G143" i="7"/>
  <c r="J142" i="7"/>
  <c r="I142" i="7"/>
  <c r="H142" i="7"/>
  <c r="G142" i="7"/>
  <c r="J141" i="7"/>
  <c r="I141" i="7"/>
  <c r="H141" i="7"/>
  <c r="G141" i="7"/>
  <c r="J139" i="7"/>
  <c r="I139" i="7"/>
  <c r="H139" i="7"/>
  <c r="G139" i="7"/>
  <c r="J138" i="7"/>
  <c r="I138" i="7"/>
  <c r="H138" i="7"/>
  <c r="G138" i="7"/>
  <c r="J137" i="7"/>
  <c r="I137" i="7"/>
  <c r="H137" i="7"/>
  <c r="G137" i="7"/>
  <c r="J136" i="7"/>
  <c r="I136" i="7"/>
  <c r="H136" i="7"/>
  <c r="G136" i="7"/>
  <c r="J135" i="7"/>
  <c r="I135" i="7"/>
  <c r="H135" i="7"/>
  <c r="G135" i="7"/>
  <c r="J134" i="7"/>
  <c r="I134" i="7"/>
  <c r="H134" i="7"/>
  <c r="G134" i="7"/>
  <c r="J133" i="7"/>
  <c r="I133" i="7"/>
  <c r="H133" i="7"/>
  <c r="G133" i="7"/>
  <c r="J132" i="7"/>
  <c r="I132" i="7"/>
  <c r="H132" i="7"/>
  <c r="G132" i="7"/>
  <c r="J131" i="7"/>
  <c r="I131" i="7"/>
  <c r="H131" i="7"/>
  <c r="G131" i="7"/>
  <c r="J130" i="7"/>
  <c r="I130" i="7"/>
  <c r="H130" i="7"/>
  <c r="G130" i="7"/>
  <c r="J129" i="7"/>
  <c r="I129" i="7"/>
  <c r="H129" i="7"/>
  <c r="G129" i="7"/>
  <c r="J128" i="7"/>
  <c r="I128" i="7"/>
  <c r="H128" i="7"/>
  <c r="G128" i="7"/>
  <c r="J127" i="7"/>
  <c r="I127" i="7"/>
  <c r="H127" i="7"/>
  <c r="G127" i="7"/>
  <c r="J125" i="7"/>
  <c r="I125" i="7"/>
  <c r="H125" i="7"/>
  <c r="G125" i="7"/>
  <c r="J124" i="7"/>
  <c r="I124" i="7"/>
  <c r="H124" i="7"/>
  <c r="G124" i="7"/>
  <c r="J123" i="7"/>
  <c r="I123" i="7"/>
  <c r="H123" i="7"/>
  <c r="G123" i="7"/>
  <c r="J122" i="7"/>
  <c r="I122" i="7"/>
  <c r="H122" i="7"/>
  <c r="G122" i="7"/>
  <c r="J121" i="7"/>
  <c r="I121" i="7"/>
  <c r="H121" i="7"/>
  <c r="G121" i="7"/>
  <c r="J120" i="7"/>
  <c r="I120" i="7"/>
  <c r="H120" i="7"/>
  <c r="G120" i="7"/>
  <c r="J119" i="7"/>
  <c r="I119" i="7"/>
  <c r="H119" i="7"/>
  <c r="G119" i="7"/>
  <c r="J118" i="7"/>
  <c r="I118" i="7"/>
  <c r="H118" i="7"/>
  <c r="G118" i="7"/>
  <c r="J117" i="7"/>
  <c r="I117" i="7"/>
  <c r="H117" i="7"/>
  <c r="G117" i="7"/>
  <c r="J116" i="7"/>
  <c r="I116" i="7"/>
  <c r="H116" i="7"/>
  <c r="G116" i="7"/>
  <c r="J115" i="7"/>
  <c r="I115" i="7"/>
  <c r="H115" i="7"/>
  <c r="G115" i="7"/>
  <c r="J114" i="7"/>
  <c r="I114" i="7"/>
  <c r="H114" i="7"/>
  <c r="G114" i="7"/>
  <c r="J112" i="7"/>
  <c r="I112" i="7"/>
  <c r="H112" i="7"/>
  <c r="G112" i="7"/>
  <c r="J111" i="7"/>
  <c r="I111" i="7"/>
  <c r="H111" i="7"/>
  <c r="G111" i="7"/>
  <c r="J110" i="7"/>
  <c r="I110" i="7"/>
  <c r="H110" i="7"/>
  <c r="G110" i="7"/>
  <c r="J109" i="7"/>
  <c r="I109" i="7"/>
  <c r="H109" i="7"/>
  <c r="G109" i="7"/>
  <c r="J108" i="7"/>
  <c r="I108" i="7"/>
  <c r="H108" i="7"/>
  <c r="G108" i="7"/>
  <c r="J107" i="7"/>
  <c r="I107" i="7"/>
  <c r="H107" i="7"/>
  <c r="G107" i="7"/>
  <c r="J106" i="7"/>
  <c r="I106" i="7"/>
  <c r="H106" i="7"/>
  <c r="G106" i="7"/>
  <c r="J105" i="7"/>
  <c r="I105" i="7"/>
  <c r="H105" i="7"/>
  <c r="G105" i="7"/>
  <c r="J104" i="7"/>
  <c r="I104" i="7"/>
  <c r="H104" i="7"/>
  <c r="G104" i="7"/>
  <c r="J103" i="7"/>
  <c r="I103" i="7"/>
  <c r="H103" i="7"/>
  <c r="G103" i="7"/>
  <c r="J102" i="7"/>
  <c r="I102" i="7"/>
  <c r="H102" i="7"/>
  <c r="G102" i="7"/>
  <c r="J101" i="7"/>
  <c r="I101" i="7"/>
  <c r="H101" i="7"/>
  <c r="G101" i="7"/>
  <c r="J100" i="7"/>
  <c r="I100" i="7"/>
  <c r="H100" i="7"/>
  <c r="G100" i="7"/>
  <c r="J99" i="7"/>
  <c r="I99" i="7"/>
  <c r="H99" i="7"/>
  <c r="G99" i="7"/>
  <c r="J98" i="7"/>
  <c r="I98" i="7"/>
  <c r="H98" i="7"/>
  <c r="G98" i="7"/>
  <c r="J97" i="7"/>
  <c r="I97" i="7"/>
  <c r="H97" i="7"/>
  <c r="G97" i="7"/>
  <c r="J96" i="7"/>
  <c r="I96" i="7"/>
  <c r="H96" i="7"/>
  <c r="G96" i="7"/>
  <c r="J95" i="7"/>
  <c r="I95" i="7"/>
  <c r="H95" i="7"/>
  <c r="G95" i="7"/>
  <c r="J93" i="7"/>
  <c r="I93" i="7"/>
  <c r="H93" i="7"/>
  <c r="G93" i="7"/>
  <c r="J92" i="7"/>
  <c r="I92" i="7"/>
  <c r="H92" i="7"/>
  <c r="G92" i="7"/>
  <c r="J91" i="7"/>
  <c r="I91" i="7"/>
  <c r="H91" i="7"/>
  <c r="G91" i="7"/>
  <c r="J90" i="7"/>
  <c r="I90" i="7"/>
  <c r="H90" i="7"/>
  <c r="G90" i="7"/>
  <c r="J89" i="7"/>
  <c r="I89" i="7"/>
  <c r="H89" i="7"/>
  <c r="G89" i="7"/>
  <c r="J88" i="7"/>
  <c r="I88" i="7"/>
  <c r="H88" i="7"/>
  <c r="G88" i="7"/>
  <c r="J87" i="7"/>
  <c r="I87" i="7"/>
  <c r="H87" i="7"/>
  <c r="G87" i="7"/>
  <c r="J86" i="7"/>
  <c r="I86" i="7"/>
  <c r="H86" i="7"/>
  <c r="G86" i="7"/>
  <c r="J85" i="7"/>
  <c r="I85" i="7"/>
  <c r="H85" i="7"/>
  <c r="G85" i="7"/>
  <c r="J84" i="7"/>
  <c r="I84" i="7"/>
  <c r="H84" i="7"/>
  <c r="G84" i="7"/>
  <c r="J82" i="7"/>
  <c r="I82" i="7"/>
  <c r="H82" i="7"/>
  <c r="G82" i="7"/>
  <c r="J81" i="7"/>
  <c r="I81" i="7"/>
  <c r="H81" i="7"/>
  <c r="G81" i="7"/>
  <c r="J80" i="7"/>
  <c r="I80" i="7"/>
  <c r="H80" i="7"/>
  <c r="G80" i="7"/>
  <c r="J79" i="7"/>
  <c r="I79" i="7"/>
  <c r="H79" i="7"/>
  <c r="G79" i="7"/>
  <c r="J78" i="7"/>
  <c r="I78" i="7"/>
  <c r="H78" i="7"/>
  <c r="G78" i="7"/>
  <c r="J76" i="7"/>
  <c r="I76" i="7"/>
  <c r="H76" i="7"/>
  <c r="G76" i="7"/>
  <c r="J75" i="7"/>
  <c r="I75" i="7"/>
  <c r="H75" i="7"/>
  <c r="G75" i="7"/>
  <c r="J74" i="7"/>
  <c r="I74" i="7"/>
  <c r="H74" i="7"/>
  <c r="G74" i="7"/>
  <c r="J73" i="7"/>
  <c r="I73" i="7"/>
  <c r="H73" i="7"/>
  <c r="G73" i="7"/>
  <c r="J72" i="7"/>
  <c r="I72" i="7"/>
  <c r="H72" i="7"/>
  <c r="G72" i="7"/>
  <c r="J71" i="7"/>
  <c r="I71" i="7"/>
  <c r="H71" i="7"/>
  <c r="G71" i="7"/>
  <c r="J70" i="7"/>
  <c r="I70" i="7"/>
  <c r="H70" i="7"/>
  <c r="G70" i="7"/>
  <c r="J69" i="7"/>
  <c r="I69" i="7"/>
  <c r="H69" i="7"/>
  <c r="G69" i="7"/>
  <c r="J68" i="7"/>
  <c r="I68" i="7"/>
  <c r="H68" i="7"/>
  <c r="G68" i="7"/>
  <c r="J67" i="7"/>
  <c r="I67" i="7"/>
  <c r="H67" i="7"/>
  <c r="G67" i="7"/>
  <c r="J65" i="7"/>
  <c r="I65" i="7"/>
  <c r="H65" i="7"/>
  <c r="G65" i="7"/>
  <c r="J64" i="7"/>
  <c r="I64" i="7"/>
  <c r="H64" i="7"/>
  <c r="G64" i="7"/>
  <c r="J63" i="7"/>
  <c r="I63" i="7"/>
  <c r="H63" i="7"/>
  <c r="G63" i="7"/>
  <c r="J62" i="7"/>
  <c r="I62" i="7"/>
  <c r="H62" i="7"/>
  <c r="G62" i="7"/>
  <c r="J61" i="7"/>
  <c r="I61" i="7"/>
  <c r="H61" i="7"/>
  <c r="G61" i="7"/>
  <c r="J60" i="7"/>
  <c r="I60" i="7"/>
  <c r="H60" i="7"/>
  <c r="G60" i="7"/>
  <c r="J59" i="7"/>
  <c r="I59" i="7"/>
  <c r="H59" i="7"/>
  <c r="G59" i="7"/>
  <c r="J58" i="7"/>
  <c r="I58" i="7"/>
  <c r="H58" i="7"/>
  <c r="G58" i="7"/>
  <c r="J57" i="7"/>
  <c r="I57" i="7"/>
  <c r="H57" i="7"/>
  <c r="G57" i="7"/>
  <c r="J56" i="7"/>
  <c r="I56" i="7"/>
  <c r="H56" i="7"/>
  <c r="G56" i="7"/>
  <c r="J55" i="7"/>
  <c r="I55" i="7"/>
  <c r="H55" i="7"/>
  <c r="G55" i="7"/>
  <c r="J54" i="7"/>
  <c r="I54" i="7"/>
  <c r="H54" i="7"/>
  <c r="G54" i="7"/>
  <c r="J53" i="7"/>
  <c r="I53" i="7"/>
  <c r="H53" i="7"/>
  <c r="G53" i="7"/>
  <c r="J52" i="7"/>
  <c r="I52" i="7"/>
  <c r="H52" i="7"/>
  <c r="G52" i="7"/>
  <c r="J50" i="7"/>
  <c r="I50" i="7"/>
  <c r="H50" i="7"/>
  <c r="G50" i="7"/>
  <c r="J49" i="7"/>
  <c r="I49" i="7"/>
  <c r="H49" i="7"/>
  <c r="G49" i="7"/>
  <c r="J48" i="7"/>
  <c r="I48" i="7"/>
  <c r="H48" i="7"/>
  <c r="G48" i="7"/>
  <c r="J47" i="7"/>
  <c r="I47" i="7"/>
  <c r="H47" i="7"/>
  <c r="G47" i="7"/>
  <c r="J46" i="7"/>
  <c r="I46" i="7"/>
  <c r="H46" i="7"/>
  <c r="G46" i="7"/>
  <c r="J45" i="7"/>
  <c r="I45" i="7"/>
  <c r="H45" i="7"/>
  <c r="G45" i="7"/>
  <c r="J44" i="7"/>
  <c r="I44" i="7"/>
  <c r="H44" i="7"/>
  <c r="G44" i="7"/>
  <c r="J43" i="7"/>
  <c r="I43" i="7"/>
  <c r="H43" i="7"/>
  <c r="G43" i="7"/>
  <c r="J42" i="7"/>
  <c r="I42" i="7"/>
  <c r="H42" i="7"/>
  <c r="G42" i="7"/>
  <c r="J41" i="7"/>
  <c r="I41" i="7"/>
  <c r="H41" i="7"/>
  <c r="G41" i="7"/>
  <c r="J39" i="7"/>
  <c r="I39" i="7"/>
  <c r="H39" i="7"/>
  <c r="G39" i="7"/>
  <c r="J38" i="7"/>
  <c r="I38" i="7"/>
  <c r="H38" i="7"/>
  <c r="G38" i="7"/>
  <c r="J37" i="7"/>
  <c r="I37" i="7"/>
  <c r="H37" i="7"/>
  <c r="G37" i="7"/>
  <c r="E37" i="7" s="1"/>
  <c r="J36" i="7"/>
  <c r="I36" i="7"/>
  <c r="H36" i="7"/>
  <c r="G36" i="7"/>
  <c r="J35" i="7"/>
  <c r="I35" i="7"/>
  <c r="H35" i="7"/>
  <c r="G35" i="7"/>
  <c r="J34" i="7"/>
  <c r="I34" i="7"/>
  <c r="H34" i="7"/>
  <c r="G34" i="7"/>
  <c r="J33" i="7"/>
  <c r="I33" i="7"/>
  <c r="H33" i="7"/>
  <c r="G33" i="7"/>
  <c r="J32" i="7"/>
  <c r="I32" i="7"/>
  <c r="H32" i="7"/>
  <c r="G32" i="7"/>
  <c r="J31" i="7"/>
  <c r="I31" i="7"/>
  <c r="H31" i="7"/>
  <c r="G31" i="7"/>
  <c r="J30" i="7"/>
  <c r="I30" i="7"/>
  <c r="H30" i="7"/>
  <c r="G30" i="7"/>
  <c r="J29" i="7"/>
  <c r="I29" i="7"/>
  <c r="H29" i="7"/>
  <c r="G29" i="7"/>
  <c r="J28" i="7"/>
  <c r="I28" i="7"/>
  <c r="H28" i="7"/>
  <c r="G28" i="7"/>
  <c r="J27" i="7"/>
  <c r="I27" i="7"/>
  <c r="H27" i="7"/>
  <c r="G27" i="7"/>
  <c r="J25" i="7"/>
  <c r="I25" i="7"/>
  <c r="H25" i="7"/>
  <c r="G25" i="7"/>
  <c r="J24" i="7"/>
  <c r="I24" i="7"/>
  <c r="H24" i="7"/>
  <c r="G24" i="7"/>
  <c r="J23" i="7"/>
  <c r="I23" i="7"/>
  <c r="H23" i="7"/>
  <c r="G23" i="7"/>
  <c r="J22" i="7"/>
  <c r="I22" i="7"/>
  <c r="H22" i="7"/>
  <c r="G22" i="7"/>
  <c r="J21" i="7"/>
  <c r="I21" i="7"/>
  <c r="H21" i="7"/>
  <c r="G21" i="7"/>
  <c r="J20" i="7"/>
  <c r="I20" i="7"/>
  <c r="H20" i="7"/>
  <c r="G20" i="7"/>
  <c r="J19" i="7"/>
  <c r="I19" i="7"/>
  <c r="H19" i="7"/>
  <c r="G19" i="7"/>
  <c r="J18" i="7"/>
  <c r="I18" i="7"/>
  <c r="H18" i="7"/>
  <c r="G18" i="7"/>
  <c r="J17" i="7"/>
  <c r="I17" i="7"/>
  <c r="H17" i="7"/>
  <c r="G17" i="7"/>
  <c r="J16" i="7"/>
  <c r="I16" i="7"/>
  <c r="H16" i="7"/>
  <c r="G16" i="7"/>
  <c r="J15" i="7"/>
  <c r="I15" i="7"/>
  <c r="H15" i="7"/>
  <c r="G15" i="7"/>
  <c r="J14" i="7"/>
  <c r="I14" i="7"/>
  <c r="H14" i="7"/>
  <c r="G14" i="7"/>
  <c r="J13" i="7"/>
  <c r="I13" i="7"/>
  <c r="H13" i="7"/>
  <c r="G13" i="7"/>
  <c r="J12" i="7"/>
  <c r="I12" i="7"/>
  <c r="G12" i="7"/>
  <c r="H12" i="7"/>
  <c r="F152" i="31"/>
  <c r="E152" i="31"/>
  <c r="F151" i="31"/>
  <c r="E151" i="31"/>
  <c r="F150" i="31"/>
  <c r="E150" i="31"/>
  <c r="F149" i="31"/>
  <c r="E149" i="31"/>
  <c r="F148" i="31"/>
  <c r="E148" i="31"/>
  <c r="F147" i="31"/>
  <c r="E147" i="31"/>
  <c r="F146" i="31"/>
  <c r="E146" i="31"/>
  <c r="F144" i="31"/>
  <c r="E144" i="31"/>
  <c r="F143" i="31"/>
  <c r="E143" i="31"/>
  <c r="F142" i="31"/>
  <c r="E142" i="31"/>
  <c r="F141" i="31"/>
  <c r="E141" i="31"/>
  <c r="F139" i="31"/>
  <c r="E139" i="31"/>
  <c r="F138" i="31"/>
  <c r="E138" i="31"/>
  <c r="F137" i="31"/>
  <c r="E137" i="31"/>
  <c r="F136" i="31"/>
  <c r="E136" i="31"/>
  <c r="F135" i="31"/>
  <c r="E135" i="31"/>
  <c r="F134" i="31"/>
  <c r="E134" i="31"/>
  <c r="F133" i="31"/>
  <c r="E133" i="31"/>
  <c r="F132" i="31"/>
  <c r="E132" i="31"/>
  <c r="F131" i="31"/>
  <c r="E131" i="31"/>
  <c r="F130" i="31"/>
  <c r="E130" i="31"/>
  <c r="F129" i="31"/>
  <c r="E129" i="31"/>
  <c r="F128" i="31"/>
  <c r="E128" i="31"/>
  <c r="F127" i="31"/>
  <c r="E127" i="31"/>
  <c r="F125" i="31"/>
  <c r="E125" i="31"/>
  <c r="F124" i="31"/>
  <c r="E124" i="31"/>
  <c r="F123" i="31"/>
  <c r="E123" i="31"/>
  <c r="F122" i="31"/>
  <c r="E122" i="31"/>
  <c r="F121" i="31"/>
  <c r="E121" i="31"/>
  <c r="F120" i="31"/>
  <c r="E120" i="31"/>
  <c r="F119" i="31"/>
  <c r="E119" i="31"/>
  <c r="F118" i="31"/>
  <c r="E118" i="31"/>
  <c r="F117" i="31"/>
  <c r="E117" i="31"/>
  <c r="F116" i="31"/>
  <c r="E116" i="31"/>
  <c r="F115" i="31"/>
  <c r="E115" i="31"/>
  <c r="F114" i="31"/>
  <c r="E114" i="31"/>
  <c r="F112" i="31"/>
  <c r="E112" i="31"/>
  <c r="F111" i="31"/>
  <c r="E111" i="31"/>
  <c r="F110" i="31"/>
  <c r="E110" i="31"/>
  <c r="F109" i="31"/>
  <c r="E109" i="31"/>
  <c r="F108" i="31"/>
  <c r="E108" i="31"/>
  <c r="F107" i="31"/>
  <c r="E107" i="31"/>
  <c r="F106" i="31"/>
  <c r="E106" i="31"/>
  <c r="F105" i="31"/>
  <c r="E105" i="31"/>
  <c r="F104" i="31"/>
  <c r="E104" i="31"/>
  <c r="F103" i="31"/>
  <c r="E103" i="31"/>
  <c r="F102" i="31"/>
  <c r="E102" i="31"/>
  <c r="F101" i="31"/>
  <c r="E101" i="31"/>
  <c r="F100" i="31"/>
  <c r="E100" i="31"/>
  <c r="F99" i="31"/>
  <c r="E99" i="31"/>
  <c r="F98" i="31"/>
  <c r="E98" i="31"/>
  <c r="F97" i="31"/>
  <c r="E97" i="31"/>
  <c r="F96" i="31"/>
  <c r="E96" i="31"/>
  <c r="F95" i="31"/>
  <c r="E95" i="31"/>
  <c r="F93" i="31"/>
  <c r="E93" i="31"/>
  <c r="F92" i="31"/>
  <c r="E92" i="31"/>
  <c r="F91" i="31"/>
  <c r="E91" i="31"/>
  <c r="F90" i="31"/>
  <c r="E90" i="31"/>
  <c r="F89" i="31"/>
  <c r="E89" i="31"/>
  <c r="F88" i="31"/>
  <c r="E88" i="31"/>
  <c r="F87" i="31"/>
  <c r="E87" i="31"/>
  <c r="F86" i="31"/>
  <c r="E86" i="31"/>
  <c r="F85" i="31"/>
  <c r="E85" i="31"/>
  <c r="F84" i="31"/>
  <c r="E84" i="31"/>
  <c r="F82" i="31"/>
  <c r="E82" i="31"/>
  <c r="F81" i="31"/>
  <c r="E81" i="31"/>
  <c r="F80" i="31"/>
  <c r="E80" i="31"/>
  <c r="F79" i="31"/>
  <c r="E79" i="31"/>
  <c r="F78" i="31"/>
  <c r="E78" i="31"/>
  <c r="F76" i="31"/>
  <c r="E76" i="31"/>
  <c r="F75" i="31"/>
  <c r="E75" i="31"/>
  <c r="F74" i="31"/>
  <c r="E74" i="31"/>
  <c r="F73" i="31"/>
  <c r="E73" i="31"/>
  <c r="F72" i="31"/>
  <c r="E72" i="31"/>
  <c r="F71" i="31"/>
  <c r="E71" i="31"/>
  <c r="F70" i="31"/>
  <c r="E70" i="31"/>
  <c r="F69" i="31"/>
  <c r="E69" i="31"/>
  <c r="F68" i="31"/>
  <c r="E68" i="31"/>
  <c r="F67" i="31"/>
  <c r="E67" i="31"/>
  <c r="F65" i="31"/>
  <c r="E65" i="31"/>
  <c r="F64" i="31"/>
  <c r="E64" i="31"/>
  <c r="F63" i="31"/>
  <c r="E63" i="31"/>
  <c r="F62" i="31"/>
  <c r="E62" i="31"/>
  <c r="F61" i="31"/>
  <c r="E61" i="31"/>
  <c r="F60" i="31"/>
  <c r="E60" i="31"/>
  <c r="F59" i="31"/>
  <c r="E59" i="31"/>
  <c r="F58" i="31"/>
  <c r="E58" i="31"/>
  <c r="F57" i="31"/>
  <c r="E57" i="31"/>
  <c r="F56" i="31"/>
  <c r="E56" i="31"/>
  <c r="F55" i="31"/>
  <c r="E55" i="31"/>
  <c r="F54" i="31"/>
  <c r="E54" i="31"/>
  <c r="F53" i="31"/>
  <c r="E53" i="31"/>
  <c r="F52" i="31"/>
  <c r="E52" i="31"/>
  <c r="F50" i="31"/>
  <c r="E50" i="31"/>
  <c r="F49" i="31"/>
  <c r="E49" i="31"/>
  <c r="F48" i="31"/>
  <c r="E48" i="31"/>
  <c r="F47" i="31"/>
  <c r="E47" i="31"/>
  <c r="F46" i="31"/>
  <c r="E46" i="31"/>
  <c r="F45" i="31"/>
  <c r="E45" i="31"/>
  <c r="F44" i="31"/>
  <c r="E44" i="31"/>
  <c r="F43" i="31"/>
  <c r="E43" i="31"/>
  <c r="F42" i="31"/>
  <c r="E42" i="31"/>
  <c r="F41" i="31"/>
  <c r="E41" i="31"/>
  <c r="F39" i="31"/>
  <c r="E39" i="31"/>
  <c r="F38" i="31"/>
  <c r="E38" i="31"/>
  <c r="F37" i="31"/>
  <c r="E37" i="31"/>
  <c r="F36" i="31"/>
  <c r="E36" i="31"/>
  <c r="F35" i="31"/>
  <c r="E35" i="31"/>
  <c r="F34" i="31"/>
  <c r="E34" i="31"/>
  <c r="F33" i="31"/>
  <c r="E33" i="31"/>
  <c r="F32" i="31"/>
  <c r="E32" i="31"/>
  <c r="F31" i="31"/>
  <c r="E31" i="31"/>
  <c r="F30" i="31"/>
  <c r="E30" i="31"/>
  <c r="F29" i="31"/>
  <c r="E29" i="31"/>
  <c r="F28" i="31"/>
  <c r="E28" i="31"/>
  <c r="F27" i="31"/>
  <c r="E27" i="31"/>
  <c r="F25" i="31"/>
  <c r="E25" i="31"/>
  <c r="F24" i="31"/>
  <c r="E24" i="31"/>
  <c r="F23" i="31"/>
  <c r="E23" i="31"/>
  <c r="F22" i="31"/>
  <c r="E22" i="31"/>
  <c r="F21" i="31"/>
  <c r="E21" i="31"/>
  <c r="F20" i="31"/>
  <c r="E20" i="31"/>
  <c r="F19" i="31"/>
  <c r="E19" i="31"/>
  <c r="F18" i="31"/>
  <c r="E18" i="31"/>
  <c r="F17" i="31"/>
  <c r="E17" i="31"/>
  <c r="F16" i="31"/>
  <c r="E16" i="31"/>
  <c r="F15" i="31"/>
  <c r="E15" i="31"/>
  <c r="F14" i="31"/>
  <c r="E14" i="31"/>
  <c r="F13" i="31"/>
  <c r="E13" i="31"/>
  <c r="F12" i="31"/>
  <c r="E12" i="31"/>
  <c r="AC152" i="4"/>
  <c r="AB152" i="4"/>
  <c r="AA152" i="4"/>
  <c r="Z152" i="4"/>
  <c r="Y152" i="4"/>
  <c r="X152" i="4"/>
  <c r="W152" i="4"/>
  <c r="V152" i="4"/>
  <c r="U152" i="4"/>
  <c r="T152" i="4"/>
  <c r="S152" i="4"/>
  <c r="R152" i="4"/>
  <c r="AC151" i="4"/>
  <c r="AB151" i="4"/>
  <c r="AA151" i="4"/>
  <c r="Z151" i="4"/>
  <c r="Y151" i="4"/>
  <c r="X151" i="4"/>
  <c r="W151" i="4"/>
  <c r="V151" i="4"/>
  <c r="U151" i="4"/>
  <c r="T151" i="4"/>
  <c r="S151" i="4"/>
  <c r="R151" i="4"/>
  <c r="AC150" i="4"/>
  <c r="AB150" i="4"/>
  <c r="AA150" i="4"/>
  <c r="Z150" i="4"/>
  <c r="Y150" i="4"/>
  <c r="X150" i="4"/>
  <c r="W150" i="4"/>
  <c r="V150" i="4"/>
  <c r="U150" i="4"/>
  <c r="T150" i="4"/>
  <c r="S150" i="4"/>
  <c r="R150" i="4"/>
  <c r="AC149" i="4"/>
  <c r="AB149" i="4"/>
  <c r="AA149" i="4"/>
  <c r="Z149" i="4"/>
  <c r="Y149" i="4"/>
  <c r="X149" i="4"/>
  <c r="W149" i="4"/>
  <c r="V149" i="4"/>
  <c r="U149" i="4"/>
  <c r="T149" i="4"/>
  <c r="S149" i="4"/>
  <c r="R149" i="4"/>
  <c r="AC148" i="4"/>
  <c r="AB148" i="4"/>
  <c r="AA148" i="4"/>
  <c r="Z148" i="4"/>
  <c r="Y148" i="4"/>
  <c r="X148" i="4"/>
  <c r="W148" i="4"/>
  <c r="V148" i="4"/>
  <c r="U148" i="4"/>
  <c r="T148" i="4"/>
  <c r="S148" i="4"/>
  <c r="R148" i="4"/>
  <c r="AC147" i="4"/>
  <c r="AB147" i="4"/>
  <c r="AA147" i="4"/>
  <c r="Z147" i="4"/>
  <c r="Y147" i="4"/>
  <c r="X147" i="4"/>
  <c r="W147" i="4"/>
  <c r="V147" i="4"/>
  <c r="U147" i="4"/>
  <c r="T147" i="4"/>
  <c r="S147" i="4"/>
  <c r="R147" i="4"/>
  <c r="AC146" i="4"/>
  <c r="AB146" i="4"/>
  <c r="AA146" i="4"/>
  <c r="Z146" i="4"/>
  <c r="Y146" i="4"/>
  <c r="X146" i="4"/>
  <c r="W146" i="4"/>
  <c r="V146" i="4"/>
  <c r="U146" i="4"/>
  <c r="T146" i="4"/>
  <c r="S146" i="4"/>
  <c r="R146" i="4"/>
  <c r="AC144" i="4"/>
  <c r="AB144" i="4"/>
  <c r="AA144" i="4"/>
  <c r="Z144" i="4"/>
  <c r="Y144" i="4"/>
  <c r="X144" i="4"/>
  <c r="W144" i="4"/>
  <c r="V144" i="4"/>
  <c r="U144" i="4"/>
  <c r="T144" i="4"/>
  <c r="S144" i="4"/>
  <c r="R144" i="4"/>
  <c r="AC143" i="4"/>
  <c r="AB143" i="4"/>
  <c r="AA143" i="4"/>
  <c r="Z143" i="4"/>
  <c r="Y143" i="4"/>
  <c r="X143" i="4"/>
  <c r="W143" i="4"/>
  <c r="V143" i="4"/>
  <c r="U143" i="4"/>
  <c r="T143" i="4"/>
  <c r="S143" i="4"/>
  <c r="R143" i="4"/>
  <c r="AC142" i="4"/>
  <c r="AB142" i="4"/>
  <c r="AA142" i="4"/>
  <c r="Z142" i="4"/>
  <c r="Y142" i="4"/>
  <c r="X142" i="4"/>
  <c r="W142" i="4"/>
  <c r="V142" i="4"/>
  <c r="U142" i="4"/>
  <c r="T142" i="4"/>
  <c r="S142" i="4"/>
  <c r="R142" i="4"/>
  <c r="AC141" i="4"/>
  <c r="AB141" i="4"/>
  <c r="AA141" i="4"/>
  <c r="Z141" i="4"/>
  <c r="Y141" i="4"/>
  <c r="X141" i="4"/>
  <c r="W141" i="4"/>
  <c r="V141" i="4"/>
  <c r="U141" i="4"/>
  <c r="T141" i="4"/>
  <c r="S141" i="4"/>
  <c r="R141" i="4"/>
  <c r="AC139" i="4"/>
  <c r="AB139" i="4"/>
  <c r="AA139" i="4"/>
  <c r="Z139" i="4"/>
  <c r="Y139" i="4"/>
  <c r="X139" i="4"/>
  <c r="W139" i="4"/>
  <c r="V139" i="4"/>
  <c r="U139" i="4"/>
  <c r="T139" i="4"/>
  <c r="S139" i="4"/>
  <c r="R139" i="4"/>
  <c r="AC138" i="4"/>
  <c r="AB138" i="4"/>
  <c r="AA138" i="4"/>
  <c r="Z138" i="4"/>
  <c r="Y138" i="4"/>
  <c r="X138" i="4"/>
  <c r="W138" i="4"/>
  <c r="V138" i="4"/>
  <c r="U138" i="4"/>
  <c r="T138" i="4"/>
  <c r="S138" i="4"/>
  <c r="R138" i="4"/>
  <c r="AC137" i="4"/>
  <c r="AB137" i="4"/>
  <c r="AA137" i="4"/>
  <c r="Z137" i="4"/>
  <c r="Y137" i="4"/>
  <c r="X137" i="4"/>
  <c r="W137" i="4"/>
  <c r="V137" i="4"/>
  <c r="U137" i="4"/>
  <c r="T137" i="4"/>
  <c r="S137" i="4"/>
  <c r="R137" i="4"/>
  <c r="AC136" i="4"/>
  <c r="AB136" i="4"/>
  <c r="AA136" i="4"/>
  <c r="Z136" i="4"/>
  <c r="Y136" i="4"/>
  <c r="X136" i="4"/>
  <c r="W136" i="4"/>
  <c r="V136" i="4"/>
  <c r="U136" i="4"/>
  <c r="T136" i="4"/>
  <c r="S136" i="4"/>
  <c r="R136" i="4"/>
  <c r="AC135" i="4"/>
  <c r="AB135" i="4"/>
  <c r="AA135" i="4"/>
  <c r="Z135" i="4"/>
  <c r="Y135" i="4"/>
  <c r="X135" i="4"/>
  <c r="W135" i="4"/>
  <c r="V135" i="4"/>
  <c r="U135" i="4"/>
  <c r="T135" i="4"/>
  <c r="S135" i="4"/>
  <c r="R135" i="4"/>
  <c r="AC134" i="4"/>
  <c r="AB134" i="4"/>
  <c r="AA134" i="4"/>
  <c r="Z134" i="4"/>
  <c r="Y134" i="4"/>
  <c r="X134" i="4"/>
  <c r="W134" i="4"/>
  <c r="V134" i="4"/>
  <c r="U134" i="4"/>
  <c r="T134" i="4"/>
  <c r="S134" i="4"/>
  <c r="R134" i="4"/>
  <c r="AC133" i="4"/>
  <c r="AB133" i="4"/>
  <c r="AA133" i="4"/>
  <c r="Z133" i="4"/>
  <c r="Y133" i="4"/>
  <c r="X133" i="4"/>
  <c r="W133" i="4"/>
  <c r="V133" i="4"/>
  <c r="U133" i="4"/>
  <c r="T133" i="4"/>
  <c r="S133" i="4"/>
  <c r="R133" i="4"/>
  <c r="AC132" i="4"/>
  <c r="AB132" i="4"/>
  <c r="AA132" i="4"/>
  <c r="Z132" i="4"/>
  <c r="Y132" i="4"/>
  <c r="X132" i="4"/>
  <c r="W132" i="4"/>
  <c r="V132" i="4"/>
  <c r="U132" i="4"/>
  <c r="T132" i="4"/>
  <c r="S132" i="4"/>
  <c r="R132" i="4"/>
  <c r="AC131" i="4"/>
  <c r="AB131" i="4"/>
  <c r="AA131" i="4"/>
  <c r="Z131" i="4"/>
  <c r="Y131" i="4"/>
  <c r="X131" i="4"/>
  <c r="W131" i="4"/>
  <c r="V131" i="4"/>
  <c r="U131" i="4"/>
  <c r="T131" i="4"/>
  <c r="S131" i="4"/>
  <c r="R131" i="4"/>
  <c r="AC130" i="4"/>
  <c r="AB130" i="4"/>
  <c r="AA130" i="4"/>
  <c r="Z130" i="4"/>
  <c r="Y130" i="4"/>
  <c r="X130" i="4"/>
  <c r="W130" i="4"/>
  <c r="V130" i="4"/>
  <c r="U130" i="4"/>
  <c r="T130" i="4"/>
  <c r="S130" i="4"/>
  <c r="R130" i="4"/>
  <c r="AC129" i="4"/>
  <c r="AB129" i="4"/>
  <c r="AA129" i="4"/>
  <c r="Z129" i="4"/>
  <c r="Y129" i="4"/>
  <c r="X129" i="4"/>
  <c r="W129" i="4"/>
  <c r="V129" i="4"/>
  <c r="U129" i="4"/>
  <c r="T129" i="4"/>
  <c r="S129" i="4"/>
  <c r="R129" i="4"/>
  <c r="AC128" i="4"/>
  <c r="AB128" i="4"/>
  <c r="AA128" i="4"/>
  <c r="Z128" i="4"/>
  <c r="Y128" i="4"/>
  <c r="X128" i="4"/>
  <c r="W128" i="4"/>
  <c r="V128" i="4"/>
  <c r="U128" i="4"/>
  <c r="T128" i="4"/>
  <c r="S128" i="4"/>
  <c r="R128" i="4"/>
  <c r="AC127" i="4"/>
  <c r="AB127" i="4"/>
  <c r="AA127" i="4"/>
  <c r="Z127" i="4"/>
  <c r="Y127" i="4"/>
  <c r="X127" i="4"/>
  <c r="W127" i="4"/>
  <c r="V127" i="4"/>
  <c r="U127" i="4"/>
  <c r="T127" i="4"/>
  <c r="S127" i="4"/>
  <c r="R127" i="4"/>
  <c r="AC125" i="4"/>
  <c r="AB125" i="4"/>
  <c r="AA125" i="4"/>
  <c r="Z125" i="4"/>
  <c r="Y125" i="4"/>
  <c r="X125" i="4"/>
  <c r="W125" i="4"/>
  <c r="V125" i="4"/>
  <c r="U125" i="4"/>
  <c r="T125" i="4"/>
  <c r="S125" i="4"/>
  <c r="R125" i="4"/>
  <c r="AC124" i="4"/>
  <c r="AB124" i="4"/>
  <c r="AA124" i="4"/>
  <c r="Z124" i="4"/>
  <c r="Y124" i="4"/>
  <c r="X124" i="4"/>
  <c r="W124" i="4"/>
  <c r="V124" i="4"/>
  <c r="U124" i="4"/>
  <c r="T124" i="4"/>
  <c r="S124" i="4"/>
  <c r="R124" i="4"/>
  <c r="AC123" i="4"/>
  <c r="AB123" i="4"/>
  <c r="AA123" i="4"/>
  <c r="Z123" i="4"/>
  <c r="Y123" i="4"/>
  <c r="X123" i="4"/>
  <c r="W123" i="4"/>
  <c r="V123" i="4"/>
  <c r="U123" i="4"/>
  <c r="T123" i="4"/>
  <c r="S123" i="4"/>
  <c r="R123" i="4"/>
  <c r="AC122" i="4"/>
  <c r="AB122" i="4"/>
  <c r="AA122" i="4"/>
  <c r="Z122" i="4"/>
  <c r="Y122" i="4"/>
  <c r="X122" i="4"/>
  <c r="W122" i="4"/>
  <c r="V122" i="4"/>
  <c r="U122" i="4"/>
  <c r="T122" i="4"/>
  <c r="S122" i="4"/>
  <c r="R122" i="4"/>
  <c r="AC121" i="4"/>
  <c r="AB121" i="4"/>
  <c r="AA121" i="4"/>
  <c r="Z121" i="4"/>
  <c r="Y121" i="4"/>
  <c r="X121" i="4"/>
  <c r="W121" i="4"/>
  <c r="V121" i="4"/>
  <c r="U121" i="4"/>
  <c r="T121" i="4"/>
  <c r="S121" i="4"/>
  <c r="R121" i="4"/>
  <c r="AC120" i="4"/>
  <c r="AB120" i="4"/>
  <c r="AA120" i="4"/>
  <c r="Z120" i="4"/>
  <c r="Y120" i="4"/>
  <c r="X120" i="4"/>
  <c r="W120" i="4"/>
  <c r="V120" i="4"/>
  <c r="U120" i="4"/>
  <c r="T120" i="4"/>
  <c r="S120" i="4"/>
  <c r="R120" i="4"/>
  <c r="AC119" i="4"/>
  <c r="AB119" i="4"/>
  <c r="AA119" i="4"/>
  <c r="Z119" i="4"/>
  <c r="Y119" i="4"/>
  <c r="X119" i="4"/>
  <c r="W119" i="4"/>
  <c r="V119" i="4"/>
  <c r="U119" i="4"/>
  <c r="T119" i="4"/>
  <c r="S119" i="4"/>
  <c r="R119" i="4"/>
  <c r="AC118" i="4"/>
  <c r="AB118" i="4"/>
  <c r="AA118" i="4"/>
  <c r="Z118" i="4"/>
  <c r="Y118" i="4"/>
  <c r="X118" i="4"/>
  <c r="W118" i="4"/>
  <c r="V118" i="4"/>
  <c r="U118" i="4"/>
  <c r="T118" i="4"/>
  <c r="S118" i="4"/>
  <c r="R118" i="4"/>
  <c r="AC117" i="4"/>
  <c r="AB117" i="4"/>
  <c r="AA117" i="4"/>
  <c r="Z117" i="4"/>
  <c r="Y117" i="4"/>
  <c r="X117" i="4"/>
  <c r="W117" i="4"/>
  <c r="V117" i="4"/>
  <c r="U117" i="4"/>
  <c r="T117" i="4"/>
  <c r="S117" i="4"/>
  <c r="R117" i="4"/>
  <c r="AC116" i="4"/>
  <c r="AB116" i="4"/>
  <c r="AA116" i="4"/>
  <c r="Z116" i="4"/>
  <c r="Y116" i="4"/>
  <c r="X116" i="4"/>
  <c r="W116" i="4"/>
  <c r="V116" i="4"/>
  <c r="U116" i="4"/>
  <c r="T116" i="4"/>
  <c r="S116" i="4"/>
  <c r="R116" i="4"/>
  <c r="AC115" i="4"/>
  <c r="AB115" i="4"/>
  <c r="AA115" i="4"/>
  <c r="Z115" i="4"/>
  <c r="Y115" i="4"/>
  <c r="X115" i="4"/>
  <c r="W115" i="4"/>
  <c r="V115" i="4"/>
  <c r="U115" i="4"/>
  <c r="T115" i="4"/>
  <c r="S115" i="4"/>
  <c r="R115" i="4"/>
  <c r="AC114" i="4"/>
  <c r="AB114" i="4"/>
  <c r="AA114" i="4"/>
  <c r="Z114" i="4"/>
  <c r="Y114" i="4"/>
  <c r="X114" i="4"/>
  <c r="W114" i="4"/>
  <c r="V114" i="4"/>
  <c r="U114" i="4"/>
  <c r="T114" i="4"/>
  <c r="S114" i="4"/>
  <c r="R114" i="4"/>
  <c r="AC112" i="4"/>
  <c r="AB112" i="4"/>
  <c r="AA112" i="4"/>
  <c r="Z112" i="4"/>
  <c r="Y112" i="4"/>
  <c r="X112" i="4"/>
  <c r="W112" i="4"/>
  <c r="V112" i="4"/>
  <c r="U112" i="4"/>
  <c r="T112" i="4"/>
  <c r="S112" i="4"/>
  <c r="R112" i="4"/>
  <c r="AC111" i="4"/>
  <c r="AB111" i="4"/>
  <c r="AA111" i="4"/>
  <c r="Z111" i="4"/>
  <c r="Y111" i="4"/>
  <c r="X111" i="4"/>
  <c r="W111" i="4"/>
  <c r="V111" i="4"/>
  <c r="U111" i="4"/>
  <c r="T111" i="4"/>
  <c r="S111" i="4"/>
  <c r="R111" i="4"/>
  <c r="AC110" i="4"/>
  <c r="AB110" i="4"/>
  <c r="AA110" i="4"/>
  <c r="Z110" i="4"/>
  <c r="Y110" i="4"/>
  <c r="X110" i="4"/>
  <c r="W110" i="4"/>
  <c r="V110" i="4"/>
  <c r="U110" i="4"/>
  <c r="T110" i="4"/>
  <c r="S110" i="4"/>
  <c r="R110" i="4"/>
  <c r="AC109" i="4"/>
  <c r="AB109" i="4"/>
  <c r="AA109" i="4"/>
  <c r="Z109" i="4"/>
  <c r="Y109" i="4"/>
  <c r="X109" i="4"/>
  <c r="W109" i="4"/>
  <c r="V109" i="4"/>
  <c r="U109" i="4"/>
  <c r="T109" i="4"/>
  <c r="S109" i="4"/>
  <c r="R109" i="4"/>
  <c r="AC108" i="4"/>
  <c r="AB108" i="4"/>
  <c r="AA108" i="4"/>
  <c r="Z108" i="4"/>
  <c r="Y108" i="4"/>
  <c r="X108" i="4"/>
  <c r="W108" i="4"/>
  <c r="V108" i="4"/>
  <c r="U108" i="4"/>
  <c r="T108" i="4"/>
  <c r="S108" i="4"/>
  <c r="R108" i="4"/>
  <c r="AC107" i="4"/>
  <c r="AB107" i="4"/>
  <c r="AA107" i="4"/>
  <c r="Z107" i="4"/>
  <c r="Y107" i="4"/>
  <c r="X107" i="4"/>
  <c r="W107" i="4"/>
  <c r="V107" i="4"/>
  <c r="U107" i="4"/>
  <c r="T107" i="4"/>
  <c r="S107" i="4"/>
  <c r="R107" i="4"/>
  <c r="AC106" i="4"/>
  <c r="AB106" i="4"/>
  <c r="AA106" i="4"/>
  <c r="Z106" i="4"/>
  <c r="Y106" i="4"/>
  <c r="X106" i="4"/>
  <c r="W106" i="4"/>
  <c r="V106" i="4"/>
  <c r="U106" i="4"/>
  <c r="T106" i="4"/>
  <c r="S106" i="4"/>
  <c r="R106" i="4"/>
  <c r="AC105" i="4"/>
  <c r="AB105" i="4"/>
  <c r="AA105" i="4"/>
  <c r="Z105" i="4"/>
  <c r="Y105" i="4"/>
  <c r="X105" i="4"/>
  <c r="W105" i="4"/>
  <c r="V105" i="4"/>
  <c r="U105" i="4"/>
  <c r="T105" i="4"/>
  <c r="S105" i="4"/>
  <c r="R105" i="4"/>
  <c r="AC104" i="4"/>
  <c r="AB104" i="4"/>
  <c r="AA104" i="4"/>
  <c r="Z104" i="4"/>
  <c r="Y104" i="4"/>
  <c r="X104" i="4"/>
  <c r="W104" i="4"/>
  <c r="V104" i="4"/>
  <c r="U104" i="4"/>
  <c r="T104" i="4"/>
  <c r="S104" i="4"/>
  <c r="R104" i="4"/>
  <c r="AC103" i="4"/>
  <c r="AB103" i="4"/>
  <c r="AA103" i="4"/>
  <c r="Z103" i="4"/>
  <c r="Y103" i="4"/>
  <c r="X103" i="4"/>
  <c r="W103" i="4"/>
  <c r="V103" i="4"/>
  <c r="U103" i="4"/>
  <c r="T103" i="4"/>
  <c r="S103" i="4"/>
  <c r="R103" i="4"/>
  <c r="AC102" i="4"/>
  <c r="AB102" i="4"/>
  <c r="AA102" i="4"/>
  <c r="Z102" i="4"/>
  <c r="Y102" i="4"/>
  <c r="X102" i="4"/>
  <c r="W102" i="4"/>
  <c r="V102" i="4"/>
  <c r="U102" i="4"/>
  <c r="T102" i="4"/>
  <c r="S102" i="4"/>
  <c r="R102" i="4"/>
  <c r="AC101" i="4"/>
  <c r="AB101" i="4"/>
  <c r="AA101" i="4"/>
  <c r="Z101" i="4"/>
  <c r="Y101" i="4"/>
  <c r="X101" i="4"/>
  <c r="W101" i="4"/>
  <c r="V101" i="4"/>
  <c r="U101" i="4"/>
  <c r="T101" i="4"/>
  <c r="S101" i="4"/>
  <c r="R101" i="4"/>
  <c r="AC100" i="4"/>
  <c r="AB100" i="4"/>
  <c r="AA100" i="4"/>
  <c r="Z100" i="4"/>
  <c r="Y100" i="4"/>
  <c r="X100" i="4"/>
  <c r="W100" i="4"/>
  <c r="V100" i="4"/>
  <c r="U100" i="4"/>
  <c r="T100" i="4"/>
  <c r="S100" i="4"/>
  <c r="R100" i="4"/>
  <c r="AC99" i="4"/>
  <c r="AB99" i="4"/>
  <c r="AA99" i="4"/>
  <c r="Z99" i="4"/>
  <c r="Y99" i="4"/>
  <c r="X99" i="4"/>
  <c r="W99" i="4"/>
  <c r="V99" i="4"/>
  <c r="U99" i="4"/>
  <c r="T99" i="4"/>
  <c r="S99" i="4"/>
  <c r="R99" i="4"/>
  <c r="AC98" i="4"/>
  <c r="AB98" i="4"/>
  <c r="AA98" i="4"/>
  <c r="Z98" i="4"/>
  <c r="Y98" i="4"/>
  <c r="X98" i="4"/>
  <c r="W98" i="4"/>
  <c r="V98" i="4"/>
  <c r="U98" i="4"/>
  <c r="T98" i="4"/>
  <c r="S98" i="4"/>
  <c r="R98" i="4"/>
  <c r="AC97" i="4"/>
  <c r="AB97" i="4"/>
  <c r="AA97" i="4"/>
  <c r="Z97" i="4"/>
  <c r="Y97" i="4"/>
  <c r="X97" i="4"/>
  <c r="W97" i="4"/>
  <c r="V97" i="4"/>
  <c r="U97" i="4"/>
  <c r="T97" i="4"/>
  <c r="S97" i="4"/>
  <c r="R97" i="4"/>
  <c r="AC96" i="4"/>
  <c r="AB96" i="4"/>
  <c r="AA96" i="4"/>
  <c r="Z96" i="4"/>
  <c r="Y96" i="4"/>
  <c r="X96" i="4"/>
  <c r="W96" i="4"/>
  <c r="V96" i="4"/>
  <c r="U96" i="4"/>
  <c r="T96" i="4"/>
  <c r="S96" i="4"/>
  <c r="R96" i="4"/>
  <c r="AC95" i="4"/>
  <c r="AB95" i="4"/>
  <c r="AA95" i="4"/>
  <c r="Z95" i="4"/>
  <c r="Y95" i="4"/>
  <c r="X95" i="4"/>
  <c r="W95" i="4"/>
  <c r="V95" i="4"/>
  <c r="U95" i="4"/>
  <c r="T95" i="4"/>
  <c r="S95" i="4"/>
  <c r="R95" i="4"/>
  <c r="AC93" i="4"/>
  <c r="AB93" i="4"/>
  <c r="AA93" i="4"/>
  <c r="Z93" i="4"/>
  <c r="Y93" i="4"/>
  <c r="X93" i="4"/>
  <c r="W93" i="4"/>
  <c r="V93" i="4"/>
  <c r="U93" i="4"/>
  <c r="T93" i="4"/>
  <c r="S93" i="4"/>
  <c r="R93" i="4"/>
  <c r="AC92" i="4"/>
  <c r="AB92" i="4"/>
  <c r="AA92" i="4"/>
  <c r="Z92" i="4"/>
  <c r="Y92" i="4"/>
  <c r="X92" i="4"/>
  <c r="W92" i="4"/>
  <c r="V92" i="4"/>
  <c r="U92" i="4"/>
  <c r="T92" i="4"/>
  <c r="S92" i="4"/>
  <c r="R92" i="4"/>
  <c r="AC91" i="4"/>
  <c r="AB91" i="4"/>
  <c r="AA91" i="4"/>
  <c r="Z91" i="4"/>
  <c r="Y91" i="4"/>
  <c r="X91" i="4"/>
  <c r="W91" i="4"/>
  <c r="V91" i="4"/>
  <c r="U91" i="4"/>
  <c r="T91" i="4"/>
  <c r="S91" i="4"/>
  <c r="R91" i="4"/>
  <c r="AC90" i="4"/>
  <c r="AB90" i="4"/>
  <c r="AA90" i="4"/>
  <c r="Z90" i="4"/>
  <c r="Y90" i="4"/>
  <c r="X90" i="4"/>
  <c r="W90" i="4"/>
  <c r="V90" i="4"/>
  <c r="U90" i="4"/>
  <c r="T90" i="4"/>
  <c r="S90" i="4"/>
  <c r="R90" i="4"/>
  <c r="AC89" i="4"/>
  <c r="AB89" i="4"/>
  <c r="AA89" i="4"/>
  <c r="Z89" i="4"/>
  <c r="Y89" i="4"/>
  <c r="X89" i="4"/>
  <c r="W89" i="4"/>
  <c r="V89" i="4"/>
  <c r="U89" i="4"/>
  <c r="T89" i="4"/>
  <c r="S89" i="4"/>
  <c r="R89" i="4"/>
  <c r="AC88" i="4"/>
  <c r="AB88" i="4"/>
  <c r="AA88" i="4"/>
  <c r="Z88" i="4"/>
  <c r="Y88" i="4"/>
  <c r="X88" i="4"/>
  <c r="W88" i="4"/>
  <c r="V88" i="4"/>
  <c r="U88" i="4"/>
  <c r="T88" i="4"/>
  <c r="S88" i="4"/>
  <c r="R88" i="4"/>
  <c r="AC87" i="4"/>
  <c r="AB87" i="4"/>
  <c r="AA87" i="4"/>
  <c r="Z87" i="4"/>
  <c r="Y87" i="4"/>
  <c r="X87" i="4"/>
  <c r="W87" i="4"/>
  <c r="V87" i="4"/>
  <c r="U87" i="4"/>
  <c r="T87" i="4"/>
  <c r="S87" i="4"/>
  <c r="R87" i="4"/>
  <c r="AC86" i="4"/>
  <c r="AB86" i="4"/>
  <c r="AA86" i="4"/>
  <c r="Z86" i="4"/>
  <c r="Y86" i="4"/>
  <c r="X86" i="4"/>
  <c r="W86" i="4"/>
  <c r="V86" i="4"/>
  <c r="U86" i="4"/>
  <c r="T86" i="4"/>
  <c r="S86" i="4"/>
  <c r="R86" i="4"/>
  <c r="AC85" i="4"/>
  <c r="AB85" i="4"/>
  <c r="AA85" i="4"/>
  <c r="Z85" i="4"/>
  <c r="Y85" i="4"/>
  <c r="X85" i="4"/>
  <c r="W85" i="4"/>
  <c r="V85" i="4"/>
  <c r="U85" i="4"/>
  <c r="T85" i="4"/>
  <c r="S85" i="4"/>
  <c r="R85" i="4"/>
  <c r="AC84" i="4"/>
  <c r="AB84" i="4"/>
  <c r="AA84" i="4"/>
  <c r="Z84" i="4"/>
  <c r="Y84" i="4"/>
  <c r="X84" i="4"/>
  <c r="W84" i="4"/>
  <c r="V84" i="4"/>
  <c r="U84" i="4"/>
  <c r="T84" i="4"/>
  <c r="S84" i="4"/>
  <c r="R84" i="4"/>
  <c r="AC82" i="4"/>
  <c r="AB82" i="4"/>
  <c r="AA82" i="4"/>
  <c r="Z82" i="4"/>
  <c r="Y82" i="4"/>
  <c r="X82" i="4"/>
  <c r="W82" i="4"/>
  <c r="V82" i="4"/>
  <c r="U82" i="4"/>
  <c r="T82" i="4"/>
  <c r="S82" i="4"/>
  <c r="R82" i="4"/>
  <c r="AC81" i="4"/>
  <c r="AB81" i="4"/>
  <c r="AA81" i="4"/>
  <c r="Z81" i="4"/>
  <c r="Y81" i="4"/>
  <c r="X81" i="4"/>
  <c r="W81" i="4"/>
  <c r="V81" i="4"/>
  <c r="U81" i="4"/>
  <c r="T81" i="4"/>
  <c r="S81" i="4"/>
  <c r="R81" i="4"/>
  <c r="AC80" i="4"/>
  <c r="AB80" i="4"/>
  <c r="AA80" i="4"/>
  <c r="Z80" i="4"/>
  <c r="Y80" i="4"/>
  <c r="X80" i="4"/>
  <c r="W80" i="4"/>
  <c r="V80" i="4"/>
  <c r="U80" i="4"/>
  <c r="T80" i="4"/>
  <c r="S80" i="4"/>
  <c r="R80" i="4"/>
  <c r="AC79" i="4"/>
  <c r="AB79" i="4"/>
  <c r="AA79" i="4"/>
  <c r="Z79" i="4"/>
  <c r="Y79" i="4"/>
  <c r="X79" i="4"/>
  <c r="W79" i="4"/>
  <c r="V79" i="4"/>
  <c r="U79" i="4"/>
  <c r="T79" i="4"/>
  <c r="S79" i="4"/>
  <c r="R79" i="4"/>
  <c r="AC78" i="4"/>
  <c r="AB78" i="4"/>
  <c r="AA78" i="4"/>
  <c r="Z78" i="4"/>
  <c r="Y78" i="4"/>
  <c r="X78" i="4"/>
  <c r="W78" i="4"/>
  <c r="V78" i="4"/>
  <c r="U78" i="4"/>
  <c r="T78" i="4"/>
  <c r="S78" i="4"/>
  <c r="R78" i="4"/>
  <c r="AC76" i="4"/>
  <c r="AB76" i="4"/>
  <c r="AA76" i="4"/>
  <c r="Z76" i="4"/>
  <c r="Y76" i="4"/>
  <c r="X76" i="4"/>
  <c r="W76" i="4"/>
  <c r="V76" i="4"/>
  <c r="U76" i="4"/>
  <c r="T76" i="4"/>
  <c r="S76" i="4"/>
  <c r="R76" i="4"/>
  <c r="AC75" i="4"/>
  <c r="AB75" i="4"/>
  <c r="AA75" i="4"/>
  <c r="Z75" i="4"/>
  <c r="Y75" i="4"/>
  <c r="X75" i="4"/>
  <c r="W75" i="4"/>
  <c r="V75" i="4"/>
  <c r="U75" i="4"/>
  <c r="T75" i="4"/>
  <c r="S75" i="4"/>
  <c r="R75" i="4"/>
  <c r="AC74" i="4"/>
  <c r="AB74" i="4"/>
  <c r="AA74" i="4"/>
  <c r="Z74" i="4"/>
  <c r="Y74" i="4"/>
  <c r="X74" i="4"/>
  <c r="W74" i="4"/>
  <c r="V74" i="4"/>
  <c r="U74" i="4"/>
  <c r="T74" i="4"/>
  <c r="S74" i="4"/>
  <c r="R74" i="4"/>
  <c r="AC73" i="4"/>
  <c r="AB73" i="4"/>
  <c r="AA73" i="4"/>
  <c r="Z73" i="4"/>
  <c r="Y73" i="4"/>
  <c r="X73" i="4"/>
  <c r="W73" i="4"/>
  <c r="V73" i="4"/>
  <c r="U73" i="4"/>
  <c r="T73" i="4"/>
  <c r="S73" i="4"/>
  <c r="R73" i="4"/>
  <c r="AC72" i="4"/>
  <c r="AB72" i="4"/>
  <c r="AA72" i="4"/>
  <c r="Z72" i="4"/>
  <c r="Y72" i="4"/>
  <c r="X72" i="4"/>
  <c r="W72" i="4"/>
  <c r="V72" i="4"/>
  <c r="U72" i="4"/>
  <c r="T72" i="4"/>
  <c r="S72" i="4"/>
  <c r="R72" i="4"/>
  <c r="AC71" i="4"/>
  <c r="AB71" i="4"/>
  <c r="AA71" i="4"/>
  <c r="Z71" i="4"/>
  <c r="Y71" i="4"/>
  <c r="X71" i="4"/>
  <c r="W71" i="4"/>
  <c r="V71" i="4"/>
  <c r="U71" i="4"/>
  <c r="T71" i="4"/>
  <c r="S71" i="4"/>
  <c r="R71" i="4"/>
  <c r="AC70" i="4"/>
  <c r="AB70" i="4"/>
  <c r="AA70" i="4"/>
  <c r="Z70" i="4"/>
  <c r="Y70" i="4"/>
  <c r="X70" i="4"/>
  <c r="W70" i="4"/>
  <c r="V70" i="4"/>
  <c r="U70" i="4"/>
  <c r="T70" i="4"/>
  <c r="S70" i="4"/>
  <c r="R70" i="4"/>
  <c r="AC69" i="4"/>
  <c r="AB69" i="4"/>
  <c r="AA69" i="4"/>
  <c r="Z69" i="4"/>
  <c r="Y69" i="4"/>
  <c r="X69" i="4"/>
  <c r="W69" i="4"/>
  <c r="V69" i="4"/>
  <c r="U69" i="4"/>
  <c r="T69" i="4"/>
  <c r="S69" i="4"/>
  <c r="R69" i="4"/>
  <c r="AC68" i="4"/>
  <c r="AB68" i="4"/>
  <c r="AA68" i="4"/>
  <c r="Z68" i="4"/>
  <c r="Y68" i="4"/>
  <c r="X68" i="4"/>
  <c r="W68" i="4"/>
  <c r="V68" i="4"/>
  <c r="U68" i="4"/>
  <c r="T68" i="4"/>
  <c r="S68" i="4"/>
  <c r="R68" i="4"/>
  <c r="AC67" i="4"/>
  <c r="AB67" i="4"/>
  <c r="AA67" i="4"/>
  <c r="Z67" i="4"/>
  <c r="Y67" i="4"/>
  <c r="X67" i="4"/>
  <c r="W67" i="4"/>
  <c r="V67" i="4"/>
  <c r="U67" i="4"/>
  <c r="T67" i="4"/>
  <c r="S67" i="4"/>
  <c r="R67" i="4"/>
  <c r="AC65" i="4"/>
  <c r="AB65" i="4"/>
  <c r="AA65" i="4"/>
  <c r="Z65" i="4"/>
  <c r="Y65" i="4"/>
  <c r="X65" i="4"/>
  <c r="W65" i="4"/>
  <c r="V65" i="4"/>
  <c r="U65" i="4"/>
  <c r="T65" i="4"/>
  <c r="S65" i="4"/>
  <c r="R65" i="4"/>
  <c r="AC64" i="4"/>
  <c r="AB64" i="4"/>
  <c r="AA64" i="4"/>
  <c r="Z64" i="4"/>
  <c r="Y64" i="4"/>
  <c r="X64" i="4"/>
  <c r="W64" i="4"/>
  <c r="V64" i="4"/>
  <c r="U64" i="4"/>
  <c r="T64" i="4"/>
  <c r="S64" i="4"/>
  <c r="R64" i="4"/>
  <c r="AC63" i="4"/>
  <c r="AB63" i="4"/>
  <c r="AA63" i="4"/>
  <c r="Z63" i="4"/>
  <c r="Y63" i="4"/>
  <c r="X63" i="4"/>
  <c r="W63" i="4"/>
  <c r="V63" i="4"/>
  <c r="U63" i="4"/>
  <c r="T63" i="4"/>
  <c r="S63" i="4"/>
  <c r="R63" i="4"/>
  <c r="AC62" i="4"/>
  <c r="AB62" i="4"/>
  <c r="AA62" i="4"/>
  <c r="Z62" i="4"/>
  <c r="Y62" i="4"/>
  <c r="X62" i="4"/>
  <c r="W62" i="4"/>
  <c r="V62" i="4"/>
  <c r="U62" i="4"/>
  <c r="T62" i="4"/>
  <c r="S62" i="4"/>
  <c r="R62" i="4"/>
  <c r="AC61" i="4"/>
  <c r="AB61" i="4"/>
  <c r="AA61" i="4"/>
  <c r="Z61" i="4"/>
  <c r="Y61" i="4"/>
  <c r="X61" i="4"/>
  <c r="W61" i="4"/>
  <c r="V61" i="4"/>
  <c r="U61" i="4"/>
  <c r="T61" i="4"/>
  <c r="S61" i="4"/>
  <c r="R61" i="4"/>
  <c r="AC60" i="4"/>
  <c r="AB60" i="4"/>
  <c r="AA60" i="4"/>
  <c r="Z60" i="4"/>
  <c r="Y60" i="4"/>
  <c r="X60" i="4"/>
  <c r="W60" i="4"/>
  <c r="V60" i="4"/>
  <c r="U60" i="4"/>
  <c r="T60" i="4"/>
  <c r="S60" i="4"/>
  <c r="R60" i="4"/>
  <c r="AC59" i="4"/>
  <c r="AB59" i="4"/>
  <c r="AA59" i="4"/>
  <c r="Z59" i="4"/>
  <c r="Y59" i="4"/>
  <c r="X59" i="4"/>
  <c r="W59" i="4"/>
  <c r="V59" i="4"/>
  <c r="U59" i="4"/>
  <c r="T59" i="4"/>
  <c r="S59" i="4"/>
  <c r="R59" i="4"/>
  <c r="AC58" i="4"/>
  <c r="AB58" i="4"/>
  <c r="AA58" i="4"/>
  <c r="Z58" i="4"/>
  <c r="Y58" i="4"/>
  <c r="X58" i="4"/>
  <c r="W58" i="4"/>
  <c r="V58" i="4"/>
  <c r="U58" i="4"/>
  <c r="T58" i="4"/>
  <c r="S58" i="4"/>
  <c r="R58" i="4"/>
  <c r="AC57" i="4"/>
  <c r="AB57" i="4"/>
  <c r="AA57" i="4"/>
  <c r="Z57" i="4"/>
  <c r="Y57" i="4"/>
  <c r="X57" i="4"/>
  <c r="W57" i="4"/>
  <c r="V57" i="4"/>
  <c r="U57" i="4"/>
  <c r="T57" i="4"/>
  <c r="S57" i="4"/>
  <c r="R57" i="4"/>
  <c r="AC56" i="4"/>
  <c r="AB56" i="4"/>
  <c r="AA56" i="4"/>
  <c r="Z56" i="4"/>
  <c r="Y56" i="4"/>
  <c r="X56" i="4"/>
  <c r="W56" i="4"/>
  <c r="V56" i="4"/>
  <c r="U56" i="4"/>
  <c r="T56" i="4"/>
  <c r="S56" i="4"/>
  <c r="R56" i="4"/>
  <c r="AC55" i="4"/>
  <c r="AB55" i="4"/>
  <c r="AA55" i="4"/>
  <c r="Z55" i="4"/>
  <c r="Y55" i="4"/>
  <c r="X55" i="4"/>
  <c r="W55" i="4"/>
  <c r="V55" i="4"/>
  <c r="U55" i="4"/>
  <c r="T55" i="4"/>
  <c r="S55" i="4"/>
  <c r="R55" i="4"/>
  <c r="AC54" i="4"/>
  <c r="AB54" i="4"/>
  <c r="AA54" i="4"/>
  <c r="Z54" i="4"/>
  <c r="Y54" i="4"/>
  <c r="X54" i="4"/>
  <c r="W54" i="4"/>
  <c r="V54" i="4"/>
  <c r="U54" i="4"/>
  <c r="T54" i="4"/>
  <c r="S54" i="4"/>
  <c r="R54" i="4"/>
  <c r="AC53" i="4"/>
  <c r="AB53" i="4"/>
  <c r="AA53" i="4"/>
  <c r="Z53" i="4"/>
  <c r="Y53" i="4"/>
  <c r="X53" i="4"/>
  <c r="W53" i="4"/>
  <c r="V53" i="4"/>
  <c r="U53" i="4"/>
  <c r="T53" i="4"/>
  <c r="S53" i="4"/>
  <c r="R53" i="4"/>
  <c r="AC52" i="4"/>
  <c r="AB52" i="4"/>
  <c r="AA52" i="4"/>
  <c r="Z52" i="4"/>
  <c r="Y52" i="4"/>
  <c r="X52" i="4"/>
  <c r="W52" i="4"/>
  <c r="V52" i="4"/>
  <c r="U52" i="4"/>
  <c r="T52" i="4"/>
  <c r="S52" i="4"/>
  <c r="R52" i="4"/>
  <c r="AC50" i="4"/>
  <c r="AB50" i="4"/>
  <c r="AA50" i="4"/>
  <c r="Z50" i="4"/>
  <c r="Y50" i="4"/>
  <c r="X50" i="4"/>
  <c r="W50" i="4"/>
  <c r="V50" i="4"/>
  <c r="U50" i="4"/>
  <c r="T50" i="4"/>
  <c r="S50" i="4"/>
  <c r="R50" i="4"/>
  <c r="AC49" i="4"/>
  <c r="AB49" i="4"/>
  <c r="AA49" i="4"/>
  <c r="Z49" i="4"/>
  <c r="Y49" i="4"/>
  <c r="X49" i="4"/>
  <c r="W49" i="4"/>
  <c r="V49" i="4"/>
  <c r="U49" i="4"/>
  <c r="T49" i="4"/>
  <c r="S49" i="4"/>
  <c r="R49" i="4"/>
  <c r="AC48" i="4"/>
  <c r="AB48" i="4"/>
  <c r="AA48" i="4"/>
  <c r="Z48" i="4"/>
  <c r="Y48" i="4"/>
  <c r="X48" i="4"/>
  <c r="W48" i="4"/>
  <c r="V48" i="4"/>
  <c r="U48" i="4"/>
  <c r="T48" i="4"/>
  <c r="S48" i="4"/>
  <c r="R48" i="4"/>
  <c r="AC47" i="4"/>
  <c r="AB47" i="4"/>
  <c r="AA47" i="4"/>
  <c r="Z47" i="4"/>
  <c r="Y47" i="4"/>
  <c r="X47" i="4"/>
  <c r="W47" i="4"/>
  <c r="V47" i="4"/>
  <c r="U47" i="4"/>
  <c r="T47" i="4"/>
  <c r="S47" i="4"/>
  <c r="R47" i="4"/>
  <c r="AC46" i="4"/>
  <c r="AB46" i="4"/>
  <c r="AA46" i="4"/>
  <c r="Z46" i="4"/>
  <c r="Y46" i="4"/>
  <c r="X46" i="4"/>
  <c r="W46" i="4"/>
  <c r="V46" i="4"/>
  <c r="U46" i="4"/>
  <c r="T46" i="4"/>
  <c r="S46" i="4"/>
  <c r="R46" i="4"/>
  <c r="AC45" i="4"/>
  <c r="AB45" i="4"/>
  <c r="AA45" i="4"/>
  <c r="Z45" i="4"/>
  <c r="Y45" i="4"/>
  <c r="X45" i="4"/>
  <c r="W45" i="4"/>
  <c r="V45" i="4"/>
  <c r="U45" i="4"/>
  <c r="T45" i="4"/>
  <c r="S45" i="4"/>
  <c r="R45" i="4"/>
  <c r="AC44" i="4"/>
  <c r="AB44" i="4"/>
  <c r="AA44" i="4"/>
  <c r="Z44" i="4"/>
  <c r="Y44" i="4"/>
  <c r="X44" i="4"/>
  <c r="W44" i="4"/>
  <c r="V44" i="4"/>
  <c r="U44" i="4"/>
  <c r="T44" i="4"/>
  <c r="S44" i="4"/>
  <c r="R44" i="4"/>
  <c r="AC43" i="4"/>
  <c r="AB43" i="4"/>
  <c r="AA43" i="4"/>
  <c r="Z43" i="4"/>
  <c r="Y43" i="4"/>
  <c r="X43" i="4"/>
  <c r="W43" i="4"/>
  <c r="V43" i="4"/>
  <c r="U43" i="4"/>
  <c r="T43" i="4"/>
  <c r="S43" i="4"/>
  <c r="R43" i="4"/>
  <c r="AC42" i="4"/>
  <c r="AB42" i="4"/>
  <c r="AA42" i="4"/>
  <c r="Z42" i="4"/>
  <c r="Y42" i="4"/>
  <c r="X42" i="4"/>
  <c r="W42" i="4"/>
  <c r="V42" i="4"/>
  <c r="U42" i="4"/>
  <c r="T42" i="4"/>
  <c r="S42" i="4"/>
  <c r="R42" i="4"/>
  <c r="AC41" i="4"/>
  <c r="AB41" i="4"/>
  <c r="AA41" i="4"/>
  <c r="Z41" i="4"/>
  <c r="Y41" i="4"/>
  <c r="X41" i="4"/>
  <c r="W41" i="4"/>
  <c r="V41" i="4"/>
  <c r="U41" i="4"/>
  <c r="T41" i="4"/>
  <c r="S41" i="4"/>
  <c r="R41" i="4"/>
  <c r="AC39" i="4"/>
  <c r="AB39" i="4"/>
  <c r="AA39" i="4"/>
  <c r="Z39" i="4"/>
  <c r="Y39" i="4"/>
  <c r="X39" i="4"/>
  <c r="W39" i="4"/>
  <c r="V39" i="4"/>
  <c r="U39" i="4"/>
  <c r="T39" i="4"/>
  <c r="S39" i="4"/>
  <c r="R39" i="4"/>
  <c r="AC38" i="4"/>
  <c r="AB38" i="4"/>
  <c r="AA38" i="4"/>
  <c r="Z38" i="4"/>
  <c r="Y38" i="4"/>
  <c r="X38" i="4"/>
  <c r="W38" i="4"/>
  <c r="V38" i="4"/>
  <c r="U38" i="4"/>
  <c r="T38" i="4"/>
  <c r="S38" i="4"/>
  <c r="R38" i="4"/>
  <c r="AC37" i="4"/>
  <c r="AB37" i="4"/>
  <c r="AA37" i="4"/>
  <c r="Z37" i="4"/>
  <c r="Y37" i="4"/>
  <c r="X37" i="4"/>
  <c r="W37" i="4"/>
  <c r="V37" i="4"/>
  <c r="U37" i="4"/>
  <c r="T37" i="4"/>
  <c r="S37" i="4"/>
  <c r="R37" i="4"/>
  <c r="AC36" i="4"/>
  <c r="AB36" i="4"/>
  <c r="AA36" i="4"/>
  <c r="Z36" i="4"/>
  <c r="Y36" i="4"/>
  <c r="X36" i="4"/>
  <c r="W36" i="4"/>
  <c r="V36" i="4"/>
  <c r="U36" i="4"/>
  <c r="T36" i="4"/>
  <c r="S36" i="4"/>
  <c r="R36" i="4"/>
  <c r="AC35" i="4"/>
  <c r="AB35" i="4"/>
  <c r="AA35" i="4"/>
  <c r="Z35" i="4"/>
  <c r="Y35" i="4"/>
  <c r="X35" i="4"/>
  <c r="W35" i="4"/>
  <c r="V35" i="4"/>
  <c r="U35" i="4"/>
  <c r="T35" i="4"/>
  <c r="S35" i="4"/>
  <c r="R35" i="4"/>
  <c r="AC34" i="4"/>
  <c r="AB34" i="4"/>
  <c r="AA34" i="4"/>
  <c r="Z34" i="4"/>
  <c r="Y34" i="4"/>
  <c r="X34" i="4"/>
  <c r="W34" i="4"/>
  <c r="V34" i="4"/>
  <c r="U34" i="4"/>
  <c r="T34" i="4"/>
  <c r="S34" i="4"/>
  <c r="R34" i="4"/>
  <c r="AC33" i="4"/>
  <c r="AB33" i="4"/>
  <c r="AA33" i="4"/>
  <c r="Z33" i="4"/>
  <c r="Y33" i="4"/>
  <c r="X33" i="4"/>
  <c r="W33" i="4"/>
  <c r="V33" i="4"/>
  <c r="U33" i="4"/>
  <c r="T33" i="4"/>
  <c r="S33" i="4"/>
  <c r="R33" i="4"/>
  <c r="AC32" i="4"/>
  <c r="AB32" i="4"/>
  <c r="AA32" i="4"/>
  <c r="Z32" i="4"/>
  <c r="Y32" i="4"/>
  <c r="X32" i="4"/>
  <c r="W32" i="4"/>
  <c r="V32" i="4"/>
  <c r="U32" i="4"/>
  <c r="T32" i="4"/>
  <c r="S32" i="4"/>
  <c r="R32" i="4"/>
  <c r="AC31" i="4"/>
  <c r="AB31" i="4"/>
  <c r="AA31" i="4"/>
  <c r="Z31" i="4"/>
  <c r="Y31" i="4"/>
  <c r="X31" i="4"/>
  <c r="W31" i="4"/>
  <c r="V31" i="4"/>
  <c r="U31" i="4"/>
  <c r="T31" i="4"/>
  <c r="S31" i="4"/>
  <c r="R31" i="4"/>
  <c r="AC30" i="4"/>
  <c r="AB30" i="4"/>
  <c r="AA30" i="4"/>
  <c r="Z30" i="4"/>
  <c r="Y30" i="4"/>
  <c r="X30" i="4"/>
  <c r="W30" i="4"/>
  <c r="V30" i="4"/>
  <c r="U30" i="4"/>
  <c r="T30" i="4"/>
  <c r="S30" i="4"/>
  <c r="R30" i="4"/>
  <c r="AC29" i="4"/>
  <c r="AB29" i="4"/>
  <c r="AA29" i="4"/>
  <c r="Z29" i="4"/>
  <c r="Y29" i="4"/>
  <c r="X29" i="4"/>
  <c r="W29" i="4"/>
  <c r="V29" i="4"/>
  <c r="U29" i="4"/>
  <c r="T29" i="4"/>
  <c r="S29" i="4"/>
  <c r="R29" i="4"/>
  <c r="AC28" i="4"/>
  <c r="AB28" i="4"/>
  <c r="AA28" i="4"/>
  <c r="Z28" i="4"/>
  <c r="Y28" i="4"/>
  <c r="X28" i="4"/>
  <c r="W28" i="4"/>
  <c r="V28" i="4"/>
  <c r="U28" i="4"/>
  <c r="T28" i="4"/>
  <c r="S28" i="4"/>
  <c r="R28" i="4"/>
  <c r="AC27" i="4"/>
  <c r="AB27" i="4"/>
  <c r="AA27" i="4"/>
  <c r="Z27" i="4"/>
  <c r="Y27" i="4"/>
  <c r="X27" i="4"/>
  <c r="W27" i="4"/>
  <c r="V27" i="4"/>
  <c r="U27" i="4"/>
  <c r="T27" i="4"/>
  <c r="S27" i="4"/>
  <c r="R27" i="4"/>
  <c r="AC25" i="4"/>
  <c r="AB25" i="4"/>
  <c r="AA25" i="4"/>
  <c r="Z25" i="4"/>
  <c r="Y25" i="4"/>
  <c r="X25" i="4"/>
  <c r="W25" i="4"/>
  <c r="V25" i="4"/>
  <c r="U25" i="4"/>
  <c r="T25" i="4"/>
  <c r="S25" i="4"/>
  <c r="R25" i="4"/>
  <c r="AC24" i="4"/>
  <c r="AB24" i="4"/>
  <c r="AA24" i="4"/>
  <c r="Z24" i="4"/>
  <c r="Y24" i="4"/>
  <c r="X24" i="4"/>
  <c r="W24" i="4"/>
  <c r="V24" i="4"/>
  <c r="U24" i="4"/>
  <c r="T24" i="4"/>
  <c r="S24" i="4"/>
  <c r="R24" i="4"/>
  <c r="AC23" i="4"/>
  <c r="AB23" i="4"/>
  <c r="AA23" i="4"/>
  <c r="Z23" i="4"/>
  <c r="Y23" i="4"/>
  <c r="X23" i="4"/>
  <c r="W23" i="4"/>
  <c r="V23" i="4"/>
  <c r="U23" i="4"/>
  <c r="T23" i="4"/>
  <c r="S23" i="4"/>
  <c r="R23" i="4"/>
  <c r="AC22" i="4"/>
  <c r="AB22" i="4"/>
  <c r="AA22" i="4"/>
  <c r="Z22" i="4"/>
  <c r="Y22" i="4"/>
  <c r="X22" i="4"/>
  <c r="W22" i="4"/>
  <c r="V22" i="4"/>
  <c r="U22" i="4"/>
  <c r="T22" i="4"/>
  <c r="S22" i="4"/>
  <c r="R22" i="4"/>
  <c r="AC21" i="4"/>
  <c r="AB21" i="4"/>
  <c r="AA21" i="4"/>
  <c r="Z21" i="4"/>
  <c r="Y21" i="4"/>
  <c r="X21" i="4"/>
  <c r="W21" i="4"/>
  <c r="V21" i="4"/>
  <c r="U21" i="4"/>
  <c r="T21" i="4"/>
  <c r="S21" i="4"/>
  <c r="R21" i="4"/>
  <c r="AC20" i="4"/>
  <c r="AB20" i="4"/>
  <c r="AA20" i="4"/>
  <c r="Z20" i="4"/>
  <c r="Y20" i="4"/>
  <c r="X20" i="4"/>
  <c r="W20" i="4"/>
  <c r="V20" i="4"/>
  <c r="U20" i="4"/>
  <c r="T20" i="4"/>
  <c r="S20" i="4"/>
  <c r="R20" i="4"/>
  <c r="AC19" i="4"/>
  <c r="AB19" i="4"/>
  <c r="AA19" i="4"/>
  <c r="Z19" i="4"/>
  <c r="Y19" i="4"/>
  <c r="X19" i="4"/>
  <c r="W19" i="4"/>
  <c r="V19" i="4"/>
  <c r="U19" i="4"/>
  <c r="T19" i="4"/>
  <c r="S19" i="4"/>
  <c r="R19" i="4"/>
  <c r="AC18" i="4"/>
  <c r="AB18" i="4"/>
  <c r="AA18" i="4"/>
  <c r="Z18" i="4"/>
  <c r="Y18" i="4"/>
  <c r="X18" i="4"/>
  <c r="W18" i="4"/>
  <c r="V18" i="4"/>
  <c r="U18" i="4"/>
  <c r="T18" i="4"/>
  <c r="S18" i="4"/>
  <c r="R18" i="4"/>
  <c r="AC17" i="4"/>
  <c r="AB17" i="4"/>
  <c r="AA17" i="4"/>
  <c r="Z17" i="4"/>
  <c r="Y17" i="4"/>
  <c r="X17" i="4"/>
  <c r="W17" i="4"/>
  <c r="V17" i="4"/>
  <c r="U17" i="4"/>
  <c r="T17" i="4"/>
  <c r="S17" i="4"/>
  <c r="R17" i="4"/>
  <c r="AC16" i="4"/>
  <c r="AB16" i="4"/>
  <c r="AA16" i="4"/>
  <c r="Z16" i="4"/>
  <c r="Y16" i="4"/>
  <c r="X16" i="4"/>
  <c r="W16" i="4"/>
  <c r="V16" i="4"/>
  <c r="U16" i="4"/>
  <c r="T16" i="4"/>
  <c r="S16" i="4"/>
  <c r="R16" i="4"/>
  <c r="AC15" i="4"/>
  <c r="AB15" i="4"/>
  <c r="AA15" i="4"/>
  <c r="Z15" i="4"/>
  <c r="Y15" i="4"/>
  <c r="X15" i="4"/>
  <c r="W15" i="4"/>
  <c r="V15" i="4"/>
  <c r="U15" i="4"/>
  <c r="T15" i="4"/>
  <c r="S15" i="4"/>
  <c r="R15" i="4"/>
  <c r="AC14" i="4"/>
  <c r="AB14" i="4"/>
  <c r="AA14" i="4"/>
  <c r="Z14" i="4"/>
  <c r="Y14" i="4"/>
  <c r="X14" i="4"/>
  <c r="W14" i="4"/>
  <c r="V14" i="4"/>
  <c r="U14" i="4"/>
  <c r="T14" i="4"/>
  <c r="S14" i="4"/>
  <c r="R14" i="4"/>
  <c r="AC13" i="4"/>
  <c r="AB13" i="4"/>
  <c r="AA13" i="4"/>
  <c r="Z13" i="4"/>
  <c r="Y13" i="4"/>
  <c r="X13" i="4"/>
  <c r="W13" i="4"/>
  <c r="V13" i="4"/>
  <c r="U13" i="4"/>
  <c r="T13" i="4"/>
  <c r="S13" i="4"/>
  <c r="R13" i="4"/>
  <c r="AC12" i="4"/>
  <c r="AB12" i="4"/>
  <c r="AA12" i="4"/>
  <c r="Z12" i="4"/>
  <c r="Y12" i="4"/>
  <c r="X12" i="4"/>
  <c r="W12" i="4"/>
  <c r="V12" i="4"/>
  <c r="U12" i="4"/>
  <c r="T12" i="4"/>
  <c r="S12" i="4"/>
  <c r="R12" i="4"/>
  <c r="P152" i="4"/>
  <c r="O152" i="4"/>
  <c r="N152" i="4"/>
  <c r="M152" i="4"/>
  <c r="L152" i="4"/>
  <c r="K152" i="4"/>
  <c r="J152" i="4"/>
  <c r="I152" i="4"/>
  <c r="H152" i="4"/>
  <c r="G152" i="4"/>
  <c r="F152" i="4"/>
  <c r="E152" i="4"/>
  <c r="P151" i="4"/>
  <c r="O151" i="4"/>
  <c r="N151" i="4"/>
  <c r="M151" i="4"/>
  <c r="L151" i="4"/>
  <c r="K151" i="4"/>
  <c r="J151" i="4"/>
  <c r="I151" i="4"/>
  <c r="H151" i="4"/>
  <c r="G151" i="4"/>
  <c r="F151" i="4"/>
  <c r="E151" i="4"/>
  <c r="P150" i="4"/>
  <c r="O150" i="4"/>
  <c r="N150" i="4"/>
  <c r="M150" i="4"/>
  <c r="L150" i="4"/>
  <c r="K150" i="4"/>
  <c r="J150" i="4"/>
  <c r="I150" i="4"/>
  <c r="H150" i="4"/>
  <c r="G150" i="4"/>
  <c r="F150" i="4"/>
  <c r="E150" i="4"/>
  <c r="P149" i="4"/>
  <c r="O149" i="4"/>
  <c r="N149" i="4"/>
  <c r="M149" i="4"/>
  <c r="L149" i="4"/>
  <c r="K149" i="4"/>
  <c r="J149" i="4"/>
  <c r="I149" i="4"/>
  <c r="H149" i="4"/>
  <c r="G149" i="4"/>
  <c r="F149" i="4"/>
  <c r="E149" i="4"/>
  <c r="P148" i="4"/>
  <c r="O148" i="4"/>
  <c r="N148" i="4"/>
  <c r="M148" i="4"/>
  <c r="L148" i="4"/>
  <c r="K148" i="4"/>
  <c r="J148" i="4"/>
  <c r="I148" i="4"/>
  <c r="H148" i="4"/>
  <c r="G148" i="4"/>
  <c r="F148" i="4"/>
  <c r="E148" i="4"/>
  <c r="P147" i="4"/>
  <c r="O147" i="4"/>
  <c r="N147" i="4"/>
  <c r="M147" i="4"/>
  <c r="L147" i="4"/>
  <c r="K147" i="4"/>
  <c r="J147" i="4"/>
  <c r="I147" i="4"/>
  <c r="H147" i="4"/>
  <c r="G147" i="4"/>
  <c r="F147" i="4"/>
  <c r="E147" i="4"/>
  <c r="P146" i="4"/>
  <c r="O146" i="4"/>
  <c r="N146" i="4"/>
  <c r="M146" i="4"/>
  <c r="L146" i="4"/>
  <c r="K146" i="4"/>
  <c r="J146" i="4"/>
  <c r="I146" i="4"/>
  <c r="H146" i="4"/>
  <c r="G146" i="4"/>
  <c r="F146" i="4"/>
  <c r="E146" i="4"/>
  <c r="P144" i="4"/>
  <c r="O144" i="4"/>
  <c r="N144" i="4"/>
  <c r="M144" i="4"/>
  <c r="L144" i="4"/>
  <c r="K144" i="4"/>
  <c r="J144" i="4"/>
  <c r="I144" i="4"/>
  <c r="H144" i="4"/>
  <c r="G144" i="4"/>
  <c r="F144" i="4"/>
  <c r="E144" i="4"/>
  <c r="P143" i="4"/>
  <c r="O143" i="4"/>
  <c r="N143" i="4"/>
  <c r="M143" i="4"/>
  <c r="L143" i="4"/>
  <c r="K143" i="4"/>
  <c r="J143" i="4"/>
  <c r="I143" i="4"/>
  <c r="H143" i="4"/>
  <c r="G143" i="4"/>
  <c r="F143" i="4"/>
  <c r="E143" i="4"/>
  <c r="P142" i="4"/>
  <c r="O142" i="4"/>
  <c r="N142" i="4"/>
  <c r="M142" i="4"/>
  <c r="L142" i="4"/>
  <c r="K142" i="4"/>
  <c r="J142" i="4"/>
  <c r="I142" i="4"/>
  <c r="H142" i="4"/>
  <c r="G142" i="4"/>
  <c r="F142" i="4"/>
  <c r="E142" i="4"/>
  <c r="P141" i="4"/>
  <c r="O141" i="4"/>
  <c r="N141" i="4"/>
  <c r="M141" i="4"/>
  <c r="L141" i="4"/>
  <c r="K141" i="4"/>
  <c r="J141" i="4"/>
  <c r="I141" i="4"/>
  <c r="H141" i="4"/>
  <c r="G141" i="4"/>
  <c r="F141" i="4"/>
  <c r="E141" i="4"/>
  <c r="P139" i="4"/>
  <c r="O139" i="4"/>
  <c r="N139" i="4"/>
  <c r="M139" i="4"/>
  <c r="L139" i="4"/>
  <c r="K139" i="4"/>
  <c r="J139" i="4"/>
  <c r="I139" i="4"/>
  <c r="H139" i="4"/>
  <c r="G139" i="4"/>
  <c r="F139" i="4"/>
  <c r="E139" i="4"/>
  <c r="P138" i="4"/>
  <c r="O138" i="4"/>
  <c r="N138" i="4"/>
  <c r="M138" i="4"/>
  <c r="L138" i="4"/>
  <c r="K138" i="4"/>
  <c r="J138" i="4"/>
  <c r="I138" i="4"/>
  <c r="H138" i="4"/>
  <c r="G138" i="4"/>
  <c r="F138" i="4"/>
  <c r="E138" i="4"/>
  <c r="P137" i="4"/>
  <c r="O137" i="4"/>
  <c r="N137" i="4"/>
  <c r="M137" i="4"/>
  <c r="L137" i="4"/>
  <c r="K137" i="4"/>
  <c r="J137" i="4"/>
  <c r="I137" i="4"/>
  <c r="H137" i="4"/>
  <c r="G137" i="4"/>
  <c r="F137" i="4"/>
  <c r="E137" i="4"/>
  <c r="P136" i="4"/>
  <c r="O136" i="4"/>
  <c r="N136" i="4"/>
  <c r="M136" i="4"/>
  <c r="L136" i="4"/>
  <c r="K136" i="4"/>
  <c r="J136" i="4"/>
  <c r="I136" i="4"/>
  <c r="H136" i="4"/>
  <c r="G136" i="4"/>
  <c r="F136" i="4"/>
  <c r="E136" i="4"/>
  <c r="P135" i="4"/>
  <c r="O135" i="4"/>
  <c r="N135" i="4"/>
  <c r="M135" i="4"/>
  <c r="L135" i="4"/>
  <c r="K135" i="4"/>
  <c r="J135" i="4"/>
  <c r="I135" i="4"/>
  <c r="H135" i="4"/>
  <c r="G135" i="4"/>
  <c r="F135" i="4"/>
  <c r="E135" i="4"/>
  <c r="P134" i="4"/>
  <c r="O134" i="4"/>
  <c r="N134" i="4"/>
  <c r="M134" i="4"/>
  <c r="L134" i="4"/>
  <c r="K134" i="4"/>
  <c r="J134" i="4"/>
  <c r="I134" i="4"/>
  <c r="H134" i="4"/>
  <c r="G134" i="4"/>
  <c r="F134" i="4"/>
  <c r="E134" i="4"/>
  <c r="P133" i="4"/>
  <c r="O133" i="4"/>
  <c r="N133" i="4"/>
  <c r="M133" i="4"/>
  <c r="L133" i="4"/>
  <c r="K133" i="4"/>
  <c r="J133" i="4"/>
  <c r="I133" i="4"/>
  <c r="H133" i="4"/>
  <c r="G133" i="4"/>
  <c r="F133" i="4"/>
  <c r="E133" i="4"/>
  <c r="P132" i="4"/>
  <c r="O132" i="4"/>
  <c r="N132" i="4"/>
  <c r="M132" i="4"/>
  <c r="L132" i="4"/>
  <c r="K132" i="4"/>
  <c r="J132" i="4"/>
  <c r="I132" i="4"/>
  <c r="H132" i="4"/>
  <c r="G132" i="4"/>
  <c r="F132" i="4"/>
  <c r="E132" i="4"/>
  <c r="P131" i="4"/>
  <c r="O131" i="4"/>
  <c r="N131" i="4"/>
  <c r="M131" i="4"/>
  <c r="L131" i="4"/>
  <c r="K131" i="4"/>
  <c r="J131" i="4"/>
  <c r="I131" i="4"/>
  <c r="H131" i="4"/>
  <c r="G131" i="4"/>
  <c r="F131" i="4"/>
  <c r="E131" i="4"/>
  <c r="P130" i="4"/>
  <c r="O130" i="4"/>
  <c r="N130" i="4"/>
  <c r="M130" i="4"/>
  <c r="L130" i="4"/>
  <c r="K130" i="4"/>
  <c r="J130" i="4"/>
  <c r="I130" i="4"/>
  <c r="H130" i="4"/>
  <c r="G130" i="4"/>
  <c r="F130" i="4"/>
  <c r="E130" i="4"/>
  <c r="P129" i="4"/>
  <c r="O129" i="4"/>
  <c r="N129" i="4"/>
  <c r="M129" i="4"/>
  <c r="L129" i="4"/>
  <c r="K129" i="4"/>
  <c r="J129" i="4"/>
  <c r="I129" i="4"/>
  <c r="H129" i="4"/>
  <c r="G129" i="4"/>
  <c r="F129" i="4"/>
  <c r="E129" i="4"/>
  <c r="P128" i="4"/>
  <c r="O128" i="4"/>
  <c r="N128" i="4"/>
  <c r="M128" i="4"/>
  <c r="L128" i="4"/>
  <c r="K128" i="4"/>
  <c r="J128" i="4"/>
  <c r="I128" i="4"/>
  <c r="H128" i="4"/>
  <c r="G128" i="4"/>
  <c r="F128" i="4"/>
  <c r="E128" i="4"/>
  <c r="P127" i="4"/>
  <c r="O127" i="4"/>
  <c r="N127" i="4"/>
  <c r="M127" i="4"/>
  <c r="L127" i="4"/>
  <c r="K127" i="4"/>
  <c r="J127" i="4"/>
  <c r="I127" i="4"/>
  <c r="H127" i="4"/>
  <c r="G127" i="4"/>
  <c r="F127" i="4"/>
  <c r="E127" i="4"/>
  <c r="P125" i="4"/>
  <c r="O125" i="4"/>
  <c r="N125" i="4"/>
  <c r="M125" i="4"/>
  <c r="L125" i="4"/>
  <c r="K125" i="4"/>
  <c r="J125" i="4"/>
  <c r="I125" i="4"/>
  <c r="H125" i="4"/>
  <c r="G125" i="4"/>
  <c r="F125" i="4"/>
  <c r="E125" i="4"/>
  <c r="P124" i="4"/>
  <c r="O124" i="4"/>
  <c r="N124" i="4"/>
  <c r="M124" i="4"/>
  <c r="L124" i="4"/>
  <c r="K124" i="4"/>
  <c r="J124" i="4"/>
  <c r="I124" i="4"/>
  <c r="H124" i="4"/>
  <c r="G124" i="4"/>
  <c r="F124" i="4"/>
  <c r="E124" i="4"/>
  <c r="P123" i="4"/>
  <c r="O123" i="4"/>
  <c r="N123" i="4"/>
  <c r="M123" i="4"/>
  <c r="L123" i="4"/>
  <c r="K123" i="4"/>
  <c r="J123" i="4"/>
  <c r="I123" i="4"/>
  <c r="H123" i="4"/>
  <c r="G123" i="4"/>
  <c r="F123" i="4"/>
  <c r="E123" i="4"/>
  <c r="P122" i="4"/>
  <c r="O122" i="4"/>
  <c r="N122" i="4"/>
  <c r="M122" i="4"/>
  <c r="L122" i="4"/>
  <c r="K122" i="4"/>
  <c r="J122" i="4"/>
  <c r="I122" i="4"/>
  <c r="H122" i="4"/>
  <c r="G122" i="4"/>
  <c r="F122" i="4"/>
  <c r="E122" i="4"/>
  <c r="P121" i="4"/>
  <c r="O121" i="4"/>
  <c r="N121" i="4"/>
  <c r="M121" i="4"/>
  <c r="L121" i="4"/>
  <c r="K121" i="4"/>
  <c r="J121" i="4"/>
  <c r="I121" i="4"/>
  <c r="H121" i="4"/>
  <c r="G121" i="4"/>
  <c r="F121" i="4"/>
  <c r="E121" i="4"/>
  <c r="P120" i="4"/>
  <c r="O120" i="4"/>
  <c r="N120" i="4"/>
  <c r="M120" i="4"/>
  <c r="L120" i="4"/>
  <c r="K120" i="4"/>
  <c r="J120" i="4"/>
  <c r="I120" i="4"/>
  <c r="H120" i="4"/>
  <c r="G120" i="4"/>
  <c r="F120" i="4"/>
  <c r="E120" i="4"/>
  <c r="P119" i="4"/>
  <c r="O119" i="4"/>
  <c r="N119" i="4"/>
  <c r="M119" i="4"/>
  <c r="L119" i="4"/>
  <c r="K119" i="4"/>
  <c r="J119" i="4"/>
  <c r="I119" i="4"/>
  <c r="H119" i="4"/>
  <c r="G119" i="4"/>
  <c r="F119" i="4"/>
  <c r="E119" i="4"/>
  <c r="P118" i="4"/>
  <c r="O118" i="4"/>
  <c r="N118" i="4"/>
  <c r="M118" i="4"/>
  <c r="L118" i="4"/>
  <c r="K118" i="4"/>
  <c r="J118" i="4"/>
  <c r="I118" i="4"/>
  <c r="H118" i="4"/>
  <c r="G118" i="4"/>
  <c r="F118" i="4"/>
  <c r="E118" i="4"/>
  <c r="P117" i="4"/>
  <c r="O117" i="4"/>
  <c r="N117" i="4"/>
  <c r="M117" i="4"/>
  <c r="L117" i="4"/>
  <c r="K117" i="4"/>
  <c r="J117" i="4"/>
  <c r="I117" i="4"/>
  <c r="H117" i="4"/>
  <c r="G117" i="4"/>
  <c r="F117" i="4"/>
  <c r="E117" i="4"/>
  <c r="P116" i="4"/>
  <c r="O116" i="4"/>
  <c r="N116" i="4"/>
  <c r="M116" i="4"/>
  <c r="L116" i="4"/>
  <c r="K116" i="4"/>
  <c r="J116" i="4"/>
  <c r="I116" i="4"/>
  <c r="H116" i="4"/>
  <c r="G116" i="4"/>
  <c r="F116" i="4"/>
  <c r="E116" i="4"/>
  <c r="P115" i="4"/>
  <c r="O115" i="4"/>
  <c r="N115" i="4"/>
  <c r="M115" i="4"/>
  <c r="L115" i="4"/>
  <c r="K115" i="4"/>
  <c r="J115" i="4"/>
  <c r="I115" i="4"/>
  <c r="H115" i="4"/>
  <c r="G115" i="4"/>
  <c r="F115" i="4"/>
  <c r="E115" i="4"/>
  <c r="P114" i="4"/>
  <c r="O114" i="4"/>
  <c r="N114" i="4"/>
  <c r="M114" i="4"/>
  <c r="L114" i="4"/>
  <c r="K114" i="4"/>
  <c r="J114" i="4"/>
  <c r="I114" i="4"/>
  <c r="H114" i="4"/>
  <c r="G114" i="4"/>
  <c r="F114" i="4"/>
  <c r="E114" i="4"/>
  <c r="P112" i="4"/>
  <c r="O112" i="4"/>
  <c r="N112" i="4"/>
  <c r="M112" i="4"/>
  <c r="L112" i="4"/>
  <c r="K112" i="4"/>
  <c r="J112" i="4"/>
  <c r="I112" i="4"/>
  <c r="H112" i="4"/>
  <c r="G112" i="4"/>
  <c r="F112" i="4"/>
  <c r="E112" i="4"/>
  <c r="P111" i="4"/>
  <c r="O111" i="4"/>
  <c r="N111" i="4"/>
  <c r="M111" i="4"/>
  <c r="L111" i="4"/>
  <c r="K111" i="4"/>
  <c r="J111" i="4"/>
  <c r="I111" i="4"/>
  <c r="H111" i="4"/>
  <c r="G111" i="4"/>
  <c r="F111" i="4"/>
  <c r="E111" i="4"/>
  <c r="P110" i="4"/>
  <c r="O110" i="4"/>
  <c r="N110" i="4"/>
  <c r="M110" i="4"/>
  <c r="L110" i="4"/>
  <c r="K110" i="4"/>
  <c r="J110" i="4"/>
  <c r="I110" i="4"/>
  <c r="H110" i="4"/>
  <c r="G110" i="4"/>
  <c r="F110" i="4"/>
  <c r="E110" i="4"/>
  <c r="P109" i="4"/>
  <c r="O109" i="4"/>
  <c r="N109" i="4"/>
  <c r="M109" i="4"/>
  <c r="L109" i="4"/>
  <c r="K109" i="4"/>
  <c r="J109" i="4"/>
  <c r="I109" i="4"/>
  <c r="H109" i="4"/>
  <c r="G109" i="4"/>
  <c r="F109" i="4"/>
  <c r="E109" i="4"/>
  <c r="P108" i="4"/>
  <c r="O108" i="4"/>
  <c r="N108" i="4"/>
  <c r="M108" i="4"/>
  <c r="L108" i="4"/>
  <c r="K108" i="4"/>
  <c r="J108" i="4"/>
  <c r="I108" i="4"/>
  <c r="H108" i="4"/>
  <c r="G108" i="4"/>
  <c r="F108" i="4"/>
  <c r="E108" i="4"/>
  <c r="P107" i="4"/>
  <c r="O107" i="4"/>
  <c r="N107" i="4"/>
  <c r="M107" i="4"/>
  <c r="L107" i="4"/>
  <c r="K107" i="4"/>
  <c r="J107" i="4"/>
  <c r="I107" i="4"/>
  <c r="H107" i="4"/>
  <c r="G107" i="4"/>
  <c r="F107" i="4"/>
  <c r="E107" i="4"/>
  <c r="P106" i="4"/>
  <c r="O106" i="4"/>
  <c r="N106" i="4"/>
  <c r="M106" i="4"/>
  <c r="L106" i="4"/>
  <c r="K106" i="4"/>
  <c r="J106" i="4"/>
  <c r="I106" i="4"/>
  <c r="H106" i="4"/>
  <c r="G106" i="4"/>
  <c r="F106" i="4"/>
  <c r="E106" i="4"/>
  <c r="P105" i="4"/>
  <c r="O105" i="4"/>
  <c r="N105" i="4"/>
  <c r="M105" i="4"/>
  <c r="L105" i="4"/>
  <c r="K105" i="4"/>
  <c r="J105" i="4"/>
  <c r="I105" i="4"/>
  <c r="H105" i="4"/>
  <c r="G105" i="4"/>
  <c r="F105" i="4"/>
  <c r="E105" i="4"/>
  <c r="P104" i="4"/>
  <c r="O104" i="4"/>
  <c r="N104" i="4"/>
  <c r="M104" i="4"/>
  <c r="L104" i="4"/>
  <c r="K104" i="4"/>
  <c r="J104" i="4"/>
  <c r="I104" i="4"/>
  <c r="H104" i="4"/>
  <c r="G104" i="4"/>
  <c r="F104" i="4"/>
  <c r="E104" i="4"/>
  <c r="P103" i="4"/>
  <c r="O103" i="4"/>
  <c r="N103" i="4"/>
  <c r="M103" i="4"/>
  <c r="L103" i="4"/>
  <c r="K103" i="4"/>
  <c r="J103" i="4"/>
  <c r="I103" i="4"/>
  <c r="H103" i="4"/>
  <c r="G103" i="4"/>
  <c r="F103" i="4"/>
  <c r="E103" i="4"/>
  <c r="P102" i="4"/>
  <c r="O102" i="4"/>
  <c r="N102" i="4"/>
  <c r="M102" i="4"/>
  <c r="L102" i="4"/>
  <c r="K102" i="4"/>
  <c r="J102" i="4"/>
  <c r="I102" i="4"/>
  <c r="H102" i="4"/>
  <c r="G102" i="4"/>
  <c r="F102" i="4"/>
  <c r="E102" i="4"/>
  <c r="P101" i="4"/>
  <c r="O101" i="4"/>
  <c r="N101" i="4"/>
  <c r="M101" i="4"/>
  <c r="L101" i="4"/>
  <c r="K101" i="4"/>
  <c r="J101" i="4"/>
  <c r="I101" i="4"/>
  <c r="H101" i="4"/>
  <c r="G101" i="4"/>
  <c r="F101" i="4"/>
  <c r="E101" i="4"/>
  <c r="P100" i="4"/>
  <c r="O100" i="4"/>
  <c r="N100" i="4"/>
  <c r="M100" i="4"/>
  <c r="L100" i="4"/>
  <c r="K100" i="4"/>
  <c r="J100" i="4"/>
  <c r="I100" i="4"/>
  <c r="H100" i="4"/>
  <c r="G100" i="4"/>
  <c r="F100" i="4"/>
  <c r="E100" i="4"/>
  <c r="P99" i="4"/>
  <c r="O99" i="4"/>
  <c r="N99" i="4"/>
  <c r="M99" i="4"/>
  <c r="L99" i="4"/>
  <c r="K99" i="4"/>
  <c r="J99" i="4"/>
  <c r="I99" i="4"/>
  <c r="H99" i="4"/>
  <c r="G99" i="4"/>
  <c r="F99" i="4"/>
  <c r="E99" i="4"/>
  <c r="P98" i="4"/>
  <c r="O98" i="4"/>
  <c r="N98" i="4"/>
  <c r="M98" i="4"/>
  <c r="L98" i="4"/>
  <c r="K98" i="4"/>
  <c r="J98" i="4"/>
  <c r="I98" i="4"/>
  <c r="H98" i="4"/>
  <c r="G98" i="4"/>
  <c r="F98" i="4"/>
  <c r="E98" i="4"/>
  <c r="P97" i="4"/>
  <c r="O97" i="4"/>
  <c r="N97" i="4"/>
  <c r="M97" i="4"/>
  <c r="L97" i="4"/>
  <c r="K97" i="4"/>
  <c r="J97" i="4"/>
  <c r="I97" i="4"/>
  <c r="H97" i="4"/>
  <c r="G97" i="4"/>
  <c r="F97" i="4"/>
  <c r="E97" i="4"/>
  <c r="P96" i="4"/>
  <c r="O96" i="4"/>
  <c r="N96" i="4"/>
  <c r="M96" i="4"/>
  <c r="L96" i="4"/>
  <c r="K96" i="4"/>
  <c r="J96" i="4"/>
  <c r="I96" i="4"/>
  <c r="H96" i="4"/>
  <c r="G96" i="4"/>
  <c r="F96" i="4"/>
  <c r="E96" i="4"/>
  <c r="P95" i="4"/>
  <c r="O95" i="4"/>
  <c r="N95" i="4"/>
  <c r="M95" i="4"/>
  <c r="L95" i="4"/>
  <c r="K95" i="4"/>
  <c r="J95" i="4"/>
  <c r="I95" i="4"/>
  <c r="H95" i="4"/>
  <c r="G95" i="4"/>
  <c r="F95" i="4"/>
  <c r="E95" i="4"/>
  <c r="P93" i="4"/>
  <c r="O93" i="4"/>
  <c r="N93" i="4"/>
  <c r="M93" i="4"/>
  <c r="L93" i="4"/>
  <c r="K93" i="4"/>
  <c r="J93" i="4"/>
  <c r="I93" i="4"/>
  <c r="H93" i="4"/>
  <c r="G93" i="4"/>
  <c r="F93" i="4"/>
  <c r="E93" i="4"/>
  <c r="P92" i="4"/>
  <c r="O92" i="4"/>
  <c r="N92" i="4"/>
  <c r="M92" i="4"/>
  <c r="L92" i="4"/>
  <c r="K92" i="4"/>
  <c r="J92" i="4"/>
  <c r="I92" i="4"/>
  <c r="H92" i="4"/>
  <c r="G92" i="4"/>
  <c r="F92" i="4"/>
  <c r="E92" i="4"/>
  <c r="P91" i="4"/>
  <c r="O91" i="4"/>
  <c r="N91" i="4"/>
  <c r="M91" i="4"/>
  <c r="L91" i="4"/>
  <c r="K91" i="4"/>
  <c r="J91" i="4"/>
  <c r="I91" i="4"/>
  <c r="H91" i="4"/>
  <c r="G91" i="4"/>
  <c r="F91" i="4"/>
  <c r="E91" i="4"/>
  <c r="P90" i="4"/>
  <c r="O90" i="4"/>
  <c r="N90" i="4"/>
  <c r="M90" i="4"/>
  <c r="L90" i="4"/>
  <c r="K90" i="4"/>
  <c r="J90" i="4"/>
  <c r="I90" i="4"/>
  <c r="H90" i="4"/>
  <c r="G90" i="4"/>
  <c r="F90" i="4"/>
  <c r="E90" i="4"/>
  <c r="P89" i="4"/>
  <c r="O89" i="4"/>
  <c r="N89" i="4"/>
  <c r="M89" i="4"/>
  <c r="L89" i="4"/>
  <c r="K89" i="4"/>
  <c r="J89" i="4"/>
  <c r="I89" i="4"/>
  <c r="H89" i="4"/>
  <c r="G89" i="4"/>
  <c r="F89" i="4"/>
  <c r="E89" i="4"/>
  <c r="P88" i="4"/>
  <c r="O88" i="4"/>
  <c r="N88" i="4"/>
  <c r="M88" i="4"/>
  <c r="L88" i="4"/>
  <c r="K88" i="4"/>
  <c r="J88" i="4"/>
  <c r="I88" i="4"/>
  <c r="H88" i="4"/>
  <c r="G88" i="4"/>
  <c r="F88" i="4"/>
  <c r="E88" i="4"/>
  <c r="P87" i="4"/>
  <c r="O87" i="4"/>
  <c r="N87" i="4"/>
  <c r="M87" i="4"/>
  <c r="L87" i="4"/>
  <c r="K87" i="4"/>
  <c r="J87" i="4"/>
  <c r="I87" i="4"/>
  <c r="H87" i="4"/>
  <c r="G87" i="4"/>
  <c r="F87" i="4"/>
  <c r="E87" i="4"/>
  <c r="P86" i="4"/>
  <c r="O86" i="4"/>
  <c r="N86" i="4"/>
  <c r="M86" i="4"/>
  <c r="L86" i="4"/>
  <c r="K86" i="4"/>
  <c r="J86" i="4"/>
  <c r="I86" i="4"/>
  <c r="H86" i="4"/>
  <c r="G86" i="4"/>
  <c r="F86" i="4"/>
  <c r="E86" i="4"/>
  <c r="P85" i="4"/>
  <c r="O85" i="4"/>
  <c r="N85" i="4"/>
  <c r="M85" i="4"/>
  <c r="L85" i="4"/>
  <c r="K85" i="4"/>
  <c r="J85" i="4"/>
  <c r="I85" i="4"/>
  <c r="H85" i="4"/>
  <c r="G85" i="4"/>
  <c r="F85" i="4"/>
  <c r="E85" i="4"/>
  <c r="P84" i="4"/>
  <c r="O84" i="4"/>
  <c r="N84" i="4"/>
  <c r="M84" i="4"/>
  <c r="L84" i="4"/>
  <c r="K84" i="4"/>
  <c r="J84" i="4"/>
  <c r="I84" i="4"/>
  <c r="H84" i="4"/>
  <c r="G84" i="4"/>
  <c r="F84" i="4"/>
  <c r="E84" i="4"/>
  <c r="P82" i="4"/>
  <c r="O82" i="4"/>
  <c r="N82" i="4"/>
  <c r="M82" i="4"/>
  <c r="L82" i="4"/>
  <c r="K82" i="4"/>
  <c r="J82" i="4"/>
  <c r="I82" i="4"/>
  <c r="H82" i="4"/>
  <c r="G82" i="4"/>
  <c r="F82" i="4"/>
  <c r="E82" i="4"/>
  <c r="P81" i="4"/>
  <c r="O81" i="4"/>
  <c r="N81" i="4"/>
  <c r="M81" i="4"/>
  <c r="L81" i="4"/>
  <c r="K81" i="4"/>
  <c r="J81" i="4"/>
  <c r="I81" i="4"/>
  <c r="H81" i="4"/>
  <c r="G81" i="4"/>
  <c r="F81" i="4"/>
  <c r="E81" i="4"/>
  <c r="P80" i="4"/>
  <c r="O80" i="4"/>
  <c r="N80" i="4"/>
  <c r="M80" i="4"/>
  <c r="L80" i="4"/>
  <c r="K80" i="4"/>
  <c r="J80" i="4"/>
  <c r="I80" i="4"/>
  <c r="H80" i="4"/>
  <c r="G80" i="4"/>
  <c r="F80" i="4"/>
  <c r="E80" i="4"/>
  <c r="P79" i="4"/>
  <c r="O79" i="4"/>
  <c r="N79" i="4"/>
  <c r="M79" i="4"/>
  <c r="L79" i="4"/>
  <c r="K79" i="4"/>
  <c r="J79" i="4"/>
  <c r="I79" i="4"/>
  <c r="H79" i="4"/>
  <c r="G79" i="4"/>
  <c r="F79" i="4"/>
  <c r="E79" i="4"/>
  <c r="P78" i="4"/>
  <c r="O78" i="4"/>
  <c r="N78" i="4"/>
  <c r="M78" i="4"/>
  <c r="L78" i="4"/>
  <c r="K78" i="4"/>
  <c r="J78" i="4"/>
  <c r="I78" i="4"/>
  <c r="H78" i="4"/>
  <c r="G78" i="4"/>
  <c r="F78" i="4"/>
  <c r="E78" i="4"/>
  <c r="P76" i="4"/>
  <c r="O76" i="4"/>
  <c r="N76" i="4"/>
  <c r="M76" i="4"/>
  <c r="L76" i="4"/>
  <c r="K76" i="4"/>
  <c r="J76" i="4"/>
  <c r="I76" i="4"/>
  <c r="H76" i="4"/>
  <c r="G76" i="4"/>
  <c r="F76" i="4"/>
  <c r="E76" i="4"/>
  <c r="P75" i="4"/>
  <c r="O75" i="4"/>
  <c r="N75" i="4"/>
  <c r="M75" i="4"/>
  <c r="L75" i="4"/>
  <c r="K75" i="4"/>
  <c r="J75" i="4"/>
  <c r="I75" i="4"/>
  <c r="H75" i="4"/>
  <c r="G75" i="4"/>
  <c r="F75" i="4"/>
  <c r="E75" i="4"/>
  <c r="P74" i="4"/>
  <c r="O74" i="4"/>
  <c r="N74" i="4"/>
  <c r="M74" i="4"/>
  <c r="L74" i="4"/>
  <c r="K74" i="4"/>
  <c r="J74" i="4"/>
  <c r="I74" i="4"/>
  <c r="H74" i="4"/>
  <c r="G74" i="4"/>
  <c r="F74" i="4"/>
  <c r="E74" i="4"/>
  <c r="P73" i="4"/>
  <c r="O73" i="4"/>
  <c r="N73" i="4"/>
  <c r="M73" i="4"/>
  <c r="L73" i="4"/>
  <c r="K73" i="4"/>
  <c r="J73" i="4"/>
  <c r="I73" i="4"/>
  <c r="H73" i="4"/>
  <c r="G73" i="4"/>
  <c r="F73" i="4"/>
  <c r="E73" i="4"/>
  <c r="P72" i="4"/>
  <c r="O72" i="4"/>
  <c r="N72" i="4"/>
  <c r="M72" i="4"/>
  <c r="L72" i="4"/>
  <c r="K72" i="4"/>
  <c r="J72" i="4"/>
  <c r="I72" i="4"/>
  <c r="H72" i="4"/>
  <c r="G72" i="4"/>
  <c r="F72" i="4"/>
  <c r="E72" i="4"/>
  <c r="P71" i="4"/>
  <c r="O71" i="4"/>
  <c r="N71" i="4"/>
  <c r="M71" i="4"/>
  <c r="L71" i="4"/>
  <c r="K71" i="4"/>
  <c r="J71" i="4"/>
  <c r="I71" i="4"/>
  <c r="H71" i="4"/>
  <c r="G71" i="4"/>
  <c r="F71" i="4"/>
  <c r="E71" i="4"/>
  <c r="P70" i="4"/>
  <c r="O70" i="4"/>
  <c r="N70" i="4"/>
  <c r="M70" i="4"/>
  <c r="L70" i="4"/>
  <c r="K70" i="4"/>
  <c r="J70" i="4"/>
  <c r="I70" i="4"/>
  <c r="H70" i="4"/>
  <c r="G70" i="4"/>
  <c r="F70" i="4"/>
  <c r="E70" i="4"/>
  <c r="P69" i="4"/>
  <c r="O69" i="4"/>
  <c r="N69" i="4"/>
  <c r="M69" i="4"/>
  <c r="L69" i="4"/>
  <c r="K69" i="4"/>
  <c r="J69" i="4"/>
  <c r="I69" i="4"/>
  <c r="H69" i="4"/>
  <c r="G69" i="4"/>
  <c r="F69" i="4"/>
  <c r="E69" i="4"/>
  <c r="P68" i="4"/>
  <c r="O68" i="4"/>
  <c r="N68" i="4"/>
  <c r="M68" i="4"/>
  <c r="L68" i="4"/>
  <c r="K68" i="4"/>
  <c r="J68" i="4"/>
  <c r="I68" i="4"/>
  <c r="H68" i="4"/>
  <c r="G68" i="4"/>
  <c r="F68" i="4"/>
  <c r="E68" i="4"/>
  <c r="P67" i="4"/>
  <c r="O67" i="4"/>
  <c r="N67" i="4"/>
  <c r="M67" i="4"/>
  <c r="L67" i="4"/>
  <c r="K67" i="4"/>
  <c r="J67" i="4"/>
  <c r="I67" i="4"/>
  <c r="H67" i="4"/>
  <c r="G67" i="4"/>
  <c r="F67" i="4"/>
  <c r="E67" i="4"/>
  <c r="P65" i="4"/>
  <c r="O65" i="4"/>
  <c r="N65" i="4"/>
  <c r="M65" i="4"/>
  <c r="L65" i="4"/>
  <c r="K65" i="4"/>
  <c r="J65" i="4"/>
  <c r="I65" i="4"/>
  <c r="H65" i="4"/>
  <c r="G65" i="4"/>
  <c r="F65" i="4"/>
  <c r="E65" i="4"/>
  <c r="P64" i="4"/>
  <c r="O64" i="4"/>
  <c r="N64" i="4"/>
  <c r="M64" i="4"/>
  <c r="L64" i="4"/>
  <c r="K64" i="4"/>
  <c r="J64" i="4"/>
  <c r="I64" i="4"/>
  <c r="H64" i="4"/>
  <c r="G64" i="4"/>
  <c r="F64" i="4"/>
  <c r="E64" i="4"/>
  <c r="P63" i="4"/>
  <c r="O63" i="4"/>
  <c r="N63" i="4"/>
  <c r="M63" i="4"/>
  <c r="L63" i="4"/>
  <c r="K63" i="4"/>
  <c r="J63" i="4"/>
  <c r="I63" i="4"/>
  <c r="H63" i="4"/>
  <c r="G63" i="4"/>
  <c r="F63" i="4"/>
  <c r="E63" i="4"/>
  <c r="P62" i="4"/>
  <c r="O62" i="4"/>
  <c r="N62" i="4"/>
  <c r="M62" i="4"/>
  <c r="L62" i="4"/>
  <c r="K62" i="4"/>
  <c r="J62" i="4"/>
  <c r="I62" i="4"/>
  <c r="H62" i="4"/>
  <c r="G62" i="4"/>
  <c r="F62" i="4"/>
  <c r="E62" i="4"/>
  <c r="P61" i="4"/>
  <c r="O61" i="4"/>
  <c r="N61" i="4"/>
  <c r="M61" i="4"/>
  <c r="L61" i="4"/>
  <c r="K61" i="4"/>
  <c r="J61" i="4"/>
  <c r="I61" i="4"/>
  <c r="H61" i="4"/>
  <c r="G61" i="4"/>
  <c r="F61" i="4"/>
  <c r="E61" i="4"/>
  <c r="P60" i="4"/>
  <c r="O60" i="4"/>
  <c r="N60" i="4"/>
  <c r="M60" i="4"/>
  <c r="L60" i="4"/>
  <c r="K60" i="4"/>
  <c r="J60" i="4"/>
  <c r="I60" i="4"/>
  <c r="H60" i="4"/>
  <c r="G60" i="4"/>
  <c r="F60" i="4"/>
  <c r="E60" i="4"/>
  <c r="P59" i="4"/>
  <c r="O59" i="4"/>
  <c r="N59" i="4"/>
  <c r="M59" i="4"/>
  <c r="L59" i="4"/>
  <c r="K59" i="4"/>
  <c r="J59" i="4"/>
  <c r="I59" i="4"/>
  <c r="H59" i="4"/>
  <c r="G59" i="4"/>
  <c r="F59" i="4"/>
  <c r="E59" i="4"/>
  <c r="P58" i="4"/>
  <c r="O58" i="4"/>
  <c r="N58" i="4"/>
  <c r="M58" i="4"/>
  <c r="L58" i="4"/>
  <c r="K58" i="4"/>
  <c r="J58" i="4"/>
  <c r="I58" i="4"/>
  <c r="H58" i="4"/>
  <c r="G58" i="4"/>
  <c r="F58" i="4"/>
  <c r="E58" i="4"/>
  <c r="P57" i="4"/>
  <c r="O57" i="4"/>
  <c r="N57" i="4"/>
  <c r="M57" i="4"/>
  <c r="L57" i="4"/>
  <c r="K57" i="4"/>
  <c r="J57" i="4"/>
  <c r="I57" i="4"/>
  <c r="H57" i="4"/>
  <c r="G57" i="4"/>
  <c r="F57" i="4"/>
  <c r="E57" i="4"/>
  <c r="P56" i="4"/>
  <c r="O56" i="4"/>
  <c r="N56" i="4"/>
  <c r="M56" i="4"/>
  <c r="L56" i="4"/>
  <c r="K56" i="4"/>
  <c r="J56" i="4"/>
  <c r="I56" i="4"/>
  <c r="H56" i="4"/>
  <c r="G56" i="4"/>
  <c r="F56" i="4"/>
  <c r="E56" i="4"/>
  <c r="P55" i="4"/>
  <c r="O55" i="4"/>
  <c r="N55" i="4"/>
  <c r="M55" i="4"/>
  <c r="L55" i="4"/>
  <c r="K55" i="4"/>
  <c r="J55" i="4"/>
  <c r="I55" i="4"/>
  <c r="H55" i="4"/>
  <c r="G55" i="4"/>
  <c r="F55" i="4"/>
  <c r="E55" i="4"/>
  <c r="P54" i="4"/>
  <c r="O54" i="4"/>
  <c r="N54" i="4"/>
  <c r="M54" i="4"/>
  <c r="L54" i="4"/>
  <c r="K54" i="4"/>
  <c r="J54" i="4"/>
  <c r="I54" i="4"/>
  <c r="H54" i="4"/>
  <c r="G54" i="4"/>
  <c r="F54" i="4"/>
  <c r="E54" i="4"/>
  <c r="P53" i="4"/>
  <c r="O53" i="4"/>
  <c r="N53" i="4"/>
  <c r="M53" i="4"/>
  <c r="L53" i="4"/>
  <c r="K53" i="4"/>
  <c r="J53" i="4"/>
  <c r="I53" i="4"/>
  <c r="H53" i="4"/>
  <c r="G53" i="4"/>
  <c r="F53" i="4"/>
  <c r="E53" i="4"/>
  <c r="P52" i="4"/>
  <c r="O52" i="4"/>
  <c r="N52" i="4"/>
  <c r="M52" i="4"/>
  <c r="L52" i="4"/>
  <c r="K52" i="4"/>
  <c r="J52" i="4"/>
  <c r="I52" i="4"/>
  <c r="H52" i="4"/>
  <c r="G52" i="4"/>
  <c r="F52" i="4"/>
  <c r="E52" i="4"/>
  <c r="P50" i="4"/>
  <c r="O50" i="4"/>
  <c r="N50" i="4"/>
  <c r="M50" i="4"/>
  <c r="L50" i="4"/>
  <c r="K50" i="4"/>
  <c r="J50" i="4"/>
  <c r="I50" i="4"/>
  <c r="H50" i="4"/>
  <c r="G50" i="4"/>
  <c r="F50" i="4"/>
  <c r="E50" i="4"/>
  <c r="P49" i="4"/>
  <c r="O49" i="4"/>
  <c r="N49" i="4"/>
  <c r="M49" i="4"/>
  <c r="L49" i="4"/>
  <c r="K49" i="4"/>
  <c r="J49" i="4"/>
  <c r="I49" i="4"/>
  <c r="H49" i="4"/>
  <c r="G49" i="4"/>
  <c r="F49" i="4"/>
  <c r="E49" i="4"/>
  <c r="P48" i="4"/>
  <c r="O48" i="4"/>
  <c r="N48" i="4"/>
  <c r="M48" i="4"/>
  <c r="L48" i="4"/>
  <c r="K48" i="4"/>
  <c r="J48" i="4"/>
  <c r="I48" i="4"/>
  <c r="H48" i="4"/>
  <c r="G48" i="4"/>
  <c r="F48" i="4"/>
  <c r="E48" i="4"/>
  <c r="P47" i="4"/>
  <c r="O47" i="4"/>
  <c r="N47" i="4"/>
  <c r="M47" i="4"/>
  <c r="L47" i="4"/>
  <c r="K47" i="4"/>
  <c r="J47" i="4"/>
  <c r="I47" i="4"/>
  <c r="H47" i="4"/>
  <c r="G47" i="4"/>
  <c r="F47" i="4"/>
  <c r="E47" i="4"/>
  <c r="P46" i="4"/>
  <c r="O46" i="4"/>
  <c r="N46" i="4"/>
  <c r="M46" i="4"/>
  <c r="L46" i="4"/>
  <c r="K46" i="4"/>
  <c r="J46" i="4"/>
  <c r="I46" i="4"/>
  <c r="H46" i="4"/>
  <c r="G46" i="4"/>
  <c r="F46" i="4"/>
  <c r="E46" i="4"/>
  <c r="P45" i="4"/>
  <c r="O45" i="4"/>
  <c r="N45" i="4"/>
  <c r="M45" i="4"/>
  <c r="L45" i="4"/>
  <c r="K45" i="4"/>
  <c r="J45" i="4"/>
  <c r="I45" i="4"/>
  <c r="H45" i="4"/>
  <c r="G45" i="4"/>
  <c r="F45" i="4"/>
  <c r="E45" i="4"/>
  <c r="P44" i="4"/>
  <c r="O44" i="4"/>
  <c r="N44" i="4"/>
  <c r="M44" i="4"/>
  <c r="L44" i="4"/>
  <c r="K44" i="4"/>
  <c r="J44" i="4"/>
  <c r="I44" i="4"/>
  <c r="H44" i="4"/>
  <c r="G44" i="4"/>
  <c r="F44" i="4"/>
  <c r="E44" i="4"/>
  <c r="P43" i="4"/>
  <c r="O43" i="4"/>
  <c r="N43" i="4"/>
  <c r="M43" i="4"/>
  <c r="L43" i="4"/>
  <c r="K43" i="4"/>
  <c r="J43" i="4"/>
  <c r="I43" i="4"/>
  <c r="H43" i="4"/>
  <c r="G43" i="4"/>
  <c r="F43" i="4"/>
  <c r="E43" i="4"/>
  <c r="P42" i="4"/>
  <c r="O42" i="4"/>
  <c r="N42" i="4"/>
  <c r="M42" i="4"/>
  <c r="L42" i="4"/>
  <c r="K42" i="4"/>
  <c r="J42" i="4"/>
  <c r="I42" i="4"/>
  <c r="H42" i="4"/>
  <c r="G42" i="4"/>
  <c r="F42" i="4"/>
  <c r="E42" i="4"/>
  <c r="P41" i="4"/>
  <c r="O41" i="4"/>
  <c r="N41" i="4"/>
  <c r="M41" i="4"/>
  <c r="L41" i="4"/>
  <c r="K41" i="4"/>
  <c r="J41" i="4"/>
  <c r="I41" i="4"/>
  <c r="H41" i="4"/>
  <c r="G41" i="4"/>
  <c r="F41" i="4"/>
  <c r="E41" i="4"/>
  <c r="P39" i="4"/>
  <c r="O39" i="4"/>
  <c r="N39" i="4"/>
  <c r="M39" i="4"/>
  <c r="L39" i="4"/>
  <c r="K39" i="4"/>
  <c r="J39" i="4"/>
  <c r="I39" i="4"/>
  <c r="H39" i="4"/>
  <c r="G39" i="4"/>
  <c r="F39" i="4"/>
  <c r="E39" i="4"/>
  <c r="P38" i="4"/>
  <c r="O38" i="4"/>
  <c r="N38" i="4"/>
  <c r="M38" i="4"/>
  <c r="L38" i="4"/>
  <c r="K38" i="4"/>
  <c r="J38" i="4"/>
  <c r="I38" i="4"/>
  <c r="H38" i="4"/>
  <c r="G38" i="4"/>
  <c r="F38" i="4"/>
  <c r="E38" i="4"/>
  <c r="P37" i="4"/>
  <c r="O37" i="4"/>
  <c r="N37" i="4"/>
  <c r="M37" i="4"/>
  <c r="L37" i="4"/>
  <c r="K37" i="4"/>
  <c r="J37" i="4"/>
  <c r="I37" i="4"/>
  <c r="H37" i="4"/>
  <c r="G37" i="4"/>
  <c r="F37" i="4"/>
  <c r="E37" i="4"/>
  <c r="P36" i="4"/>
  <c r="O36" i="4"/>
  <c r="N36" i="4"/>
  <c r="M36" i="4"/>
  <c r="L36" i="4"/>
  <c r="K36" i="4"/>
  <c r="J36" i="4"/>
  <c r="I36" i="4"/>
  <c r="H36" i="4"/>
  <c r="G36" i="4"/>
  <c r="F36" i="4"/>
  <c r="E36" i="4"/>
  <c r="P35" i="4"/>
  <c r="O35" i="4"/>
  <c r="N35" i="4"/>
  <c r="M35" i="4"/>
  <c r="L35" i="4"/>
  <c r="K35" i="4"/>
  <c r="J35" i="4"/>
  <c r="I35" i="4"/>
  <c r="H35" i="4"/>
  <c r="G35" i="4"/>
  <c r="F35" i="4"/>
  <c r="E35" i="4"/>
  <c r="P34" i="4"/>
  <c r="O34" i="4"/>
  <c r="N34" i="4"/>
  <c r="M34" i="4"/>
  <c r="L34" i="4"/>
  <c r="K34" i="4"/>
  <c r="J34" i="4"/>
  <c r="I34" i="4"/>
  <c r="H34" i="4"/>
  <c r="G34" i="4"/>
  <c r="F34" i="4"/>
  <c r="E34" i="4"/>
  <c r="P33" i="4"/>
  <c r="O33" i="4"/>
  <c r="N33" i="4"/>
  <c r="M33" i="4"/>
  <c r="L33" i="4"/>
  <c r="K33" i="4"/>
  <c r="J33" i="4"/>
  <c r="I33" i="4"/>
  <c r="H33" i="4"/>
  <c r="G33" i="4"/>
  <c r="F33" i="4"/>
  <c r="E33" i="4"/>
  <c r="P32" i="4"/>
  <c r="O32" i="4"/>
  <c r="N32" i="4"/>
  <c r="M32" i="4"/>
  <c r="L32" i="4"/>
  <c r="K32" i="4"/>
  <c r="J32" i="4"/>
  <c r="I32" i="4"/>
  <c r="H32" i="4"/>
  <c r="G32" i="4"/>
  <c r="F32" i="4"/>
  <c r="E32" i="4"/>
  <c r="P31" i="4"/>
  <c r="O31" i="4"/>
  <c r="N31" i="4"/>
  <c r="M31" i="4"/>
  <c r="L31" i="4"/>
  <c r="K31" i="4"/>
  <c r="J31" i="4"/>
  <c r="I31" i="4"/>
  <c r="H31" i="4"/>
  <c r="G31" i="4"/>
  <c r="F31" i="4"/>
  <c r="E31" i="4"/>
  <c r="P30" i="4"/>
  <c r="O30" i="4"/>
  <c r="N30" i="4"/>
  <c r="M30" i="4"/>
  <c r="L30" i="4"/>
  <c r="K30" i="4"/>
  <c r="J30" i="4"/>
  <c r="I30" i="4"/>
  <c r="H30" i="4"/>
  <c r="G30" i="4"/>
  <c r="F30" i="4"/>
  <c r="E30" i="4"/>
  <c r="P29" i="4"/>
  <c r="O29" i="4"/>
  <c r="N29" i="4"/>
  <c r="M29" i="4"/>
  <c r="L29" i="4"/>
  <c r="K29" i="4"/>
  <c r="J29" i="4"/>
  <c r="I29" i="4"/>
  <c r="H29" i="4"/>
  <c r="G29" i="4"/>
  <c r="F29" i="4"/>
  <c r="E29" i="4"/>
  <c r="P28" i="4"/>
  <c r="O28" i="4"/>
  <c r="N28" i="4"/>
  <c r="M28" i="4"/>
  <c r="L28" i="4"/>
  <c r="K28" i="4"/>
  <c r="J28" i="4"/>
  <c r="I28" i="4"/>
  <c r="H28" i="4"/>
  <c r="G28" i="4"/>
  <c r="F28" i="4"/>
  <c r="E28" i="4"/>
  <c r="P27" i="4"/>
  <c r="O27" i="4"/>
  <c r="N27" i="4"/>
  <c r="M27" i="4"/>
  <c r="L27" i="4"/>
  <c r="K27" i="4"/>
  <c r="J27" i="4"/>
  <c r="I27" i="4"/>
  <c r="H27" i="4"/>
  <c r="G27" i="4"/>
  <c r="F27" i="4"/>
  <c r="E27" i="4"/>
  <c r="P25" i="4"/>
  <c r="O25" i="4"/>
  <c r="N25" i="4"/>
  <c r="M25" i="4"/>
  <c r="L25" i="4"/>
  <c r="K25" i="4"/>
  <c r="J25" i="4"/>
  <c r="I25" i="4"/>
  <c r="H25" i="4"/>
  <c r="G25" i="4"/>
  <c r="F25" i="4"/>
  <c r="E25" i="4"/>
  <c r="P24" i="4"/>
  <c r="O24" i="4"/>
  <c r="N24" i="4"/>
  <c r="M24" i="4"/>
  <c r="L24" i="4"/>
  <c r="K24" i="4"/>
  <c r="J24" i="4"/>
  <c r="I24" i="4"/>
  <c r="H24" i="4"/>
  <c r="G24" i="4"/>
  <c r="F24" i="4"/>
  <c r="E24" i="4"/>
  <c r="P23" i="4"/>
  <c r="O23" i="4"/>
  <c r="N23" i="4"/>
  <c r="M23" i="4"/>
  <c r="L23" i="4"/>
  <c r="K23" i="4"/>
  <c r="J23" i="4"/>
  <c r="I23" i="4"/>
  <c r="H23" i="4"/>
  <c r="G23" i="4"/>
  <c r="F23" i="4"/>
  <c r="E23" i="4"/>
  <c r="P22" i="4"/>
  <c r="O22" i="4"/>
  <c r="N22" i="4"/>
  <c r="M22" i="4"/>
  <c r="L22" i="4"/>
  <c r="K22" i="4"/>
  <c r="J22" i="4"/>
  <c r="I22" i="4"/>
  <c r="H22" i="4"/>
  <c r="G22" i="4"/>
  <c r="F22" i="4"/>
  <c r="E22" i="4"/>
  <c r="P21" i="4"/>
  <c r="O21" i="4"/>
  <c r="N21" i="4"/>
  <c r="M21" i="4"/>
  <c r="L21" i="4"/>
  <c r="K21" i="4"/>
  <c r="J21" i="4"/>
  <c r="I21" i="4"/>
  <c r="H21" i="4"/>
  <c r="G21" i="4"/>
  <c r="F21" i="4"/>
  <c r="E21" i="4"/>
  <c r="P20" i="4"/>
  <c r="O20" i="4"/>
  <c r="N20" i="4"/>
  <c r="M20" i="4"/>
  <c r="L20" i="4"/>
  <c r="K20" i="4"/>
  <c r="J20" i="4"/>
  <c r="I20" i="4"/>
  <c r="H20" i="4"/>
  <c r="G20" i="4"/>
  <c r="F20" i="4"/>
  <c r="E20" i="4"/>
  <c r="P19" i="4"/>
  <c r="O19" i="4"/>
  <c r="N19" i="4"/>
  <c r="M19" i="4"/>
  <c r="L19" i="4"/>
  <c r="K19" i="4"/>
  <c r="J19" i="4"/>
  <c r="I19" i="4"/>
  <c r="H19" i="4"/>
  <c r="G19" i="4"/>
  <c r="F19" i="4"/>
  <c r="E19" i="4"/>
  <c r="P18" i="4"/>
  <c r="O18" i="4"/>
  <c r="N18" i="4"/>
  <c r="M18" i="4"/>
  <c r="L18" i="4"/>
  <c r="K18" i="4"/>
  <c r="J18" i="4"/>
  <c r="I18" i="4"/>
  <c r="H18" i="4"/>
  <c r="G18" i="4"/>
  <c r="F18" i="4"/>
  <c r="E18" i="4"/>
  <c r="P17" i="4"/>
  <c r="O17" i="4"/>
  <c r="N17" i="4"/>
  <c r="M17" i="4"/>
  <c r="L17" i="4"/>
  <c r="K17" i="4"/>
  <c r="J17" i="4"/>
  <c r="I17" i="4"/>
  <c r="H17" i="4"/>
  <c r="G17" i="4"/>
  <c r="F17" i="4"/>
  <c r="E17" i="4"/>
  <c r="P16" i="4"/>
  <c r="O16" i="4"/>
  <c r="N16" i="4"/>
  <c r="M16" i="4"/>
  <c r="L16" i="4"/>
  <c r="K16" i="4"/>
  <c r="J16" i="4"/>
  <c r="I16" i="4"/>
  <c r="H16" i="4"/>
  <c r="G16" i="4"/>
  <c r="F16" i="4"/>
  <c r="E16" i="4"/>
  <c r="P15" i="4"/>
  <c r="O15" i="4"/>
  <c r="N15" i="4"/>
  <c r="M15" i="4"/>
  <c r="L15" i="4"/>
  <c r="K15" i="4"/>
  <c r="J15" i="4"/>
  <c r="I15" i="4"/>
  <c r="H15" i="4"/>
  <c r="G15" i="4"/>
  <c r="F15" i="4"/>
  <c r="E15" i="4"/>
  <c r="P14" i="4"/>
  <c r="O14" i="4"/>
  <c r="N14" i="4"/>
  <c r="M14" i="4"/>
  <c r="L14" i="4"/>
  <c r="K14" i="4"/>
  <c r="J14" i="4"/>
  <c r="I14" i="4"/>
  <c r="H14" i="4"/>
  <c r="G14" i="4"/>
  <c r="F14" i="4"/>
  <c r="E14" i="4"/>
  <c r="P13" i="4"/>
  <c r="O13" i="4"/>
  <c r="N13" i="4"/>
  <c r="M13" i="4"/>
  <c r="L13" i="4"/>
  <c r="K13" i="4"/>
  <c r="J13" i="4"/>
  <c r="I13" i="4"/>
  <c r="H13" i="4"/>
  <c r="G13" i="4"/>
  <c r="F13" i="4"/>
  <c r="E13" i="4"/>
  <c r="P12" i="4"/>
  <c r="O12" i="4"/>
  <c r="N12" i="4"/>
  <c r="M12" i="4"/>
  <c r="L12" i="4"/>
  <c r="K12" i="4"/>
  <c r="J12" i="4"/>
  <c r="I12" i="4"/>
  <c r="H12" i="4"/>
  <c r="G12" i="4"/>
  <c r="F12" i="4"/>
  <c r="E12" i="4"/>
  <c r="I152" i="13"/>
  <c r="I151" i="13"/>
  <c r="I150" i="13"/>
  <c r="I149" i="13"/>
  <c r="I148" i="13"/>
  <c r="I147" i="13"/>
  <c r="I146" i="13"/>
  <c r="I144" i="13"/>
  <c r="I143" i="13"/>
  <c r="I142" i="13"/>
  <c r="I141" i="13"/>
  <c r="I139" i="13"/>
  <c r="I138" i="13"/>
  <c r="I137" i="13"/>
  <c r="I136" i="13"/>
  <c r="I135" i="13"/>
  <c r="I134" i="13"/>
  <c r="I133" i="13"/>
  <c r="I132" i="13"/>
  <c r="I131" i="13"/>
  <c r="I130" i="13"/>
  <c r="I129" i="13"/>
  <c r="I128" i="13"/>
  <c r="I127" i="13"/>
  <c r="I125" i="13"/>
  <c r="I124" i="13"/>
  <c r="I123" i="13"/>
  <c r="I122" i="13"/>
  <c r="I121" i="13"/>
  <c r="I120" i="13"/>
  <c r="I119" i="13"/>
  <c r="I118" i="13"/>
  <c r="I117" i="13"/>
  <c r="I116" i="13"/>
  <c r="I115" i="13"/>
  <c r="I114" i="13"/>
  <c r="I112" i="13"/>
  <c r="I111" i="13"/>
  <c r="I110" i="13"/>
  <c r="I109" i="13"/>
  <c r="I108" i="13"/>
  <c r="I107" i="13"/>
  <c r="I106" i="13"/>
  <c r="I105" i="13"/>
  <c r="I104" i="13"/>
  <c r="I103" i="13"/>
  <c r="I102" i="13"/>
  <c r="I101" i="13"/>
  <c r="I100" i="13"/>
  <c r="I99" i="13"/>
  <c r="I98" i="13"/>
  <c r="I97" i="13"/>
  <c r="I96" i="13"/>
  <c r="I95" i="13"/>
  <c r="I93" i="13"/>
  <c r="I92" i="13"/>
  <c r="I91" i="13"/>
  <c r="I90" i="13"/>
  <c r="I89" i="13"/>
  <c r="I88" i="13"/>
  <c r="I87" i="13"/>
  <c r="I86" i="13"/>
  <c r="I85" i="13"/>
  <c r="I84" i="13"/>
  <c r="I82" i="13"/>
  <c r="I81" i="13"/>
  <c r="I80" i="13"/>
  <c r="I79" i="13"/>
  <c r="I78" i="13"/>
  <c r="I76" i="13"/>
  <c r="I75" i="13"/>
  <c r="I74" i="13"/>
  <c r="I73" i="13"/>
  <c r="I72" i="13"/>
  <c r="I71" i="13"/>
  <c r="I70" i="13"/>
  <c r="I69" i="13"/>
  <c r="I68" i="13"/>
  <c r="I67" i="13"/>
  <c r="I65" i="13"/>
  <c r="I64" i="13"/>
  <c r="I63" i="13"/>
  <c r="I62" i="13"/>
  <c r="I61" i="13"/>
  <c r="I60" i="13"/>
  <c r="I59" i="13"/>
  <c r="I58" i="13"/>
  <c r="I57" i="13"/>
  <c r="I56" i="13"/>
  <c r="I55" i="13"/>
  <c r="I54" i="13"/>
  <c r="I53" i="13"/>
  <c r="I52" i="13"/>
  <c r="I50" i="13"/>
  <c r="I49" i="13"/>
  <c r="I48" i="13"/>
  <c r="I47" i="13"/>
  <c r="I46" i="13"/>
  <c r="I45" i="13"/>
  <c r="I44" i="13"/>
  <c r="I43" i="13"/>
  <c r="I42" i="13"/>
  <c r="I41" i="13"/>
  <c r="I39" i="13"/>
  <c r="I38" i="13"/>
  <c r="I37" i="13"/>
  <c r="I36" i="13"/>
  <c r="I35" i="13"/>
  <c r="I34" i="13"/>
  <c r="I33" i="13"/>
  <c r="I32" i="13"/>
  <c r="I31" i="13"/>
  <c r="I30" i="13"/>
  <c r="I29" i="13"/>
  <c r="I28" i="13"/>
  <c r="I27" i="13"/>
  <c r="I25" i="13"/>
  <c r="I24" i="13"/>
  <c r="I23" i="13"/>
  <c r="I22" i="13"/>
  <c r="I21" i="13"/>
  <c r="I20" i="13"/>
  <c r="I19" i="13"/>
  <c r="I18" i="13"/>
  <c r="I17" i="13"/>
  <c r="I16" i="13"/>
  <c r="I15" i="13"/>
  <c r="I14" i="13"/>
  <c r="I13" i="13"/>
  <c r="I12" i="13"/>
  <c r="P152" i="5"/>
  <c r="O152" i="5"/>
  <c r="N152" i="5"/>
  <c r="M152" i="5"/>
  <c r="L152" i="5"/>
  <c r="K152" i="5"/>
  <c r="J152" i="5"/>
  <c r="I152" i="5"/>
  <c r="H152" i="5"/>
  <c r="G152" i="5"/>
  <c r="F152" i="5"/>
  <c r="E152" i="5"/>
  <c r="P151" i="5"/>
  <c r="O151" i="5"/>
  <c r="N151" i="5"/>
  <c r="M151" i="5"/>
  <c r="L151" i="5"/>
  <c r="K151" i="5"/>
  <c r="J151" i="5"/>
  <c r="I151" i="5"/>
  <c r="H151" i="5"/>
  <c r="G151" i="5"/>
  <c r="F151" i="5"/>
  <c r="E151" i="5"/>
  <c r="P150" i="5"/>
  <c r="O150" i="5"/>
  <c r="N150" i="5"/>
  <c r="M150" i="5"/>
  <c r="L150" i="5"/>
  <c r="K150" i="5"/>
  <c r="J150" i="5"/>
  <c r="I150" i="5"/>
  <c r="H150" i="5"/>
  <c r="G150" i="5"/>
  <c r="F150" i="5"/>
  <c r="E150" i="5"/>
  <c r="P149" i="5"/>
  <c r="O149" i="5"/>
  <c r="N149" i="5"/>
  <c r="M149" i="5"/>
  <c r="L149" i="5"/>
  <c r="K149" i="5"/>
  <c r="J149" i="5"/>
  <c r="I149" i="5"/>
  <c r="H149" i="5"/>
  <c r="G149" i="5"/>
  <c r="F149" i="5"/>
  <c r="E149" i="5"/>
  <c r="P148" i="5"/>
  <c r="O148" i="5"/>
  <c r="N148" i="5"/>
  <c r="M148" i="5"/>
  <c r="L148" i="5"/>
  <c r="K148" i="5"/>
  <c r="J148" i="5"/>
  <c r="I148" i="5"/>
  <c r="H148" i="5"/>
  <c r="G148" i="5"/>
  <c r="F148" i="5"/>
  <c r="E148" i="5"/>
  <c r="P147" i="5"/>
  <c r="O147" i="5"/>
  <c r="N147" i="5"/>
  <c r="M147" i="5"/>
  <c r="L147" i="5"/>
  <c r="K147" i="5"/>
  <c r="J147" i="5"/>
  <c r="I147" i="5"/>
  <c r="H147" i="5"/>
  <c r="G147" i="5"/>
  <c r="F147" i="5"/>
  <c r="E147" i="5"/>
  <c r="P146" i="5"/>
  <c r="O146" i="5"/>
  <c r="N146" i="5"/>
  <c r="M146" i="5"/>
  <c r="L146" i="5"/>
  <c r="K146" i="5"/>
  <c r="J146" i="5"/>
  <c r="I146" i="5"/>
  <c r="H146" i="5"/>
  <c r="G146" i="5"/>
  <c r="F146" i="5"/>
  <c r="E146" i="5"/>
  <c r="P144" i="5"/>
  <c r="O144" i="5"/>
  <c r="N144" i="5"/>
  <c r="M144" i="5"/>
  <c r="L144" i="5"/>
  <c r="K144" i="5"/>
  <c r="J144" i="5"/>
  <c r="I144" i="5"/>
  <c r="H144" i="5"/>
  <c r="G144" i="5"/>
  <c r="F144" i="5"/>
  <c r="E144" i="5"/>
  <c r="P143" i="5"/>
  <c r="O143" i="5"/>
  <c r="N143" i="5"/>
  <c r="M143" i="5"/>
  <c r="L143" i="5"/>
  <c r="K143" i="5"/>
  <c r="J143" i="5"/>
  <c r="I143" i="5"/>
  <c r="H143" i="5"/>
  <c r="G143" i="5"/>
  <c r="F143" i="5"/>
  <c r="E143" i="5"/>
  <c r="P142" i="5"/>
  <c r="O142" i="5"/>
  <c r="N142" i="5"/>
  <c r="M142" i="5"/>
  <c r="L142" i="5"/>
  <c r="K142" i="5"/>
  <c r="J142" i="5"/>
  <c r="I142" i="5"/>
  <c r="H142" i="5"/>
  <c r="G142" i="5"/>
  <c r="F142" i="5"/>
  <c r="E142" i="5"/>
  <c r="P141" i="5"/>
  <c r="O141" i="5"/>
  <c r="N141" i="5"/>
  <c r="M141" i="5"/>
  <c r="L141" i="5"/>
  <c r="K141" i="5"/>
  <c r="J141" i="5"/>
  <c r="I141" i="5"/>
  <c r="H141" i="5"/>
  <c r="G141" i="5"/>
  <c r="F141" i="5"/>
  <c r="E141" i="5"/>
  <c r="P139" i="5"/>
  <c r="O139" i="5"/>
  <c r="N139" i="5"/>
  <c r="M139" i="5"/>
  <c r="L139" i="5"/>
  <c r="K139" i="5"/>
  <c r="J139" i="5"/>
  <c r="I139" i="5"/>
  <c r="H139" i="5"/>
  <c r="G139" i="5"/>
  <c r="F139" i="5"/>
  <c r="E139" i="5"/>
  <c r="P138" i="5"/>
  <c r="O138" i="5"/>
  <c r="N138" i="5"/>
  <c r="M138" i="5"/>
  <c r="L138" i="5"/>
  <c r="K138" i="5"/>
  <c r="J138" i="5"/>
  <c r="I138" i="5"/>
  <c r="H138" i="5"/>
  <c r="G138" i="5"/>
  <c r="F138" i="5"/>
  <c r="E138" i="5"/>
  <c r="P137" i="5"/>
  <c r="O137" i="5"/>
  <c r="N137" i="5"/>
  <c r="M137" i="5"/>
  <c r="L137" i="5"/>
  <c r="K137" i="5"/>
  <c r="J137" i="5"/>
  <c r="I137" i="5"/>
  <c r="H137" i="5"/>
  <c r="G137" i="5"/>
  <c r="F137" i="5"/>
  <c r="E137" i="5"/>
  <c r="P136" i="5"/>
  <c r="O136" i="5"/>
  <c r="N136" i="5"/>
  <c r="M136" i="5"/>
  <c r="L136" i="5"/>
  <c r="K136" i="5"/>
  <c r="J136" i="5"/>
  <c r="I136" i="5"/>
  <c r="H136" i="5"/>
  <c r="G136" i="5"/>
  <c r="F136" i="5"/>
  <c r="E136" i="5"/>
  <c r="P135" i="5"/>
  <c r="O135" i="5"/>
  <c r="N135" i="5"/>
  <c r="M135" i="5"/>
  <c r="L135" i="5"/>
  <c r="K135" i="5"/>
  <c r="J135" i="5"/>
  <c r="I135" i="5"/>
  <c r="H135" i="5"/>
  <c r="G135" i="5"/>
  <c r="F135" i="5"/>
  <c r="E135" i="5"/>
  <c r="P134" i="5"/>
  <c r="O134" i="5"/>
  <c r="N134" i="5"/>
  <c r="M134" i="5"/>
  <c r="L134" i="5"/>
  <c r="K134" i="5"/>
  <c r="J134" i="5"/>
  <c r="I134" i="5"/>
  <c r="H134" i="5"/>
  <c r="G134" i="5"/>
  <c r="F134" i="5"/>
  <c r="E134" i="5"/>
  <c r="P133" i="5"/>
  <c r="O133" i="5"/>
  <c r="N133" i="5"/>
  <c r="M133" i="5"/>
  <c r="L133" i="5"/>
  <c r="K133" i="5"/>
  <c r="J133" i="5"/>
  <c r="I133" i="5"/>
  <c r="H133" i="5"/>
  <c r="G133" i="5"/>
  <c r="F133" i="5"/>
  <c r="E133" i="5"/>
  <c r="P132" i="5"/>
  <c r="O132" i="5"/>
  <c r="N132" i="5"/>
  <c r="M132" i="5"/>
  <c r="L132" i="5"/>
  <c r="K132" i="5"/>
  <c r="J132" i="5"/>
  <c r="I132" i="5"/>
  <c r="H132" i="5"/>
  <c r="G132" i="5"/>
  <c r="F132" i="5"/>
  <c r="E132" i="5"/>
  <c r="P131" i="5"/>
  <c r="O131" i="5"/>
  <c r="N131" i="5"/>
  <c r="M131" i="5"/>
  <c r="L131" i="5"/>
  <c r="K131" i="5"/>
  <c r="J131" i="5"/>
  <c r="I131" i="5"/>
  <c r="H131" i="5"/>
  <c r="G131" i="5"/>
  <c r="F131" i="5"/>
  <c r="E131" i="5"/>
  <c r="P130" i="5"/>
  <c r="O130" i="5"/>
  <c r="N130" i="5"/>
  <c r="M130" i="5"/>
  <c r="L130" i="5"/>
  <c r="K130" i="5"/>
  <c r="J130" i="5"/>
  <c r="I130" i="5"/>
  <c r="H130" i="5"/>
  <c r="G130" i="5"/>
  <c r="F130" i="5"/>
  <c r="E130" i="5"/>
  <c r="P129" i="5"/>
  <c r="O129" i="5"/>
  <c r="N129" i="5"/>
  <c r="M129" i="5"/>
  <c r="L129" i="5"/>
  <c r="K129" i="5"/>
  <c r="J129" i="5"/>
  <c r="I129" i="5"/>
  <c r="H129" i="5"/>
  <c r="G129" i="5"/>
  <c r="F129" i="5"/>
  <c r="E129" i="5"/>
  <c r="P128" i="5"/>
  <c r="O128" i="5"/>
  <c r="N128" i="5"/>
  <c r="M128" i="5"/>
  <c r="L128" i="5"/>
  <c r="K128" i="5"/>
  <c r="J128" i="5"/>
  <c r="I128" i="5"/>
  <c r="H128" i="5"/>
  <c r="G128" i="5"/>
  <c r="F128" i="5"/>
  <c r="E128" i="5"/>
  <c r="P127" i="5"/>
  <c r="O127" i="5"/>
  <c r="N127" i="5"/>
  <c r="M127" i="5"/>
  <c r="L127" i="5"/>
  <c r="K127" i="5"/>
  <c r="J127" i="5"/>
  <c r="I127" i="5"/>
  <c r="H127" i="5"/>
  <c r="G127" i="5"/>
  <c r="F127" i="5"/>
  <c r="E127" i="5"/>
  <c r="P125" i="5"/>
  <c r="O125" i="5"/>
  <c r="N125" i="5"/>
  <c r="M125" i="5"/>
  <c r="L125" i="5"/>
  <c r="K125" i="5"/>
  <c r="J125" i="5"/>
  <c r="I125" i="5"/>
  <c r="H125" i="5"/>
  <c r="G125" i="5"/>
  <c r="F125" i="5"/>
  <c r="E125" i="5"/>
  <c r="P124" i="5"/>
  <c r="O124" i="5"/>
  <c r="N124" i="5"/>
  <c r="M124" i="5"/>
  <c r="L124" i="5"/>
  <c r="K124" i="5"/>
  <c r="J124" i="5"/>
  <c r="I124" i="5"/>
  <c r="H124" i="5"/>
  <c r="G124" i="5"/>
  <c r="F124" i="5"/>
  <c r="E124" i="5"/>
  <c r="P123" i="5"/>
  <c r="O123" i="5"/>
  <c r="N123" i="5"/>
  <c r="M123" i="5"/>
  <c r="L123" i="5"/>
  <c r="K123" i="5"/>
  <c r="J123" i="5"/>
  <c r="I123" i="5"/>
  <c r="H123" i="5"/>
  <c r="G123" i="5"/>
  <c r="F123" i="5"/>
  <c r="E123" i="5"/>
  <c r="P122" i="5"/>
  <c r="O122" i="5"/>
  <c r="N122" i="5"/>
  <c r="M122" i="5"/>
  <c r="L122" i="5"/>
  <c r="K122" i="5"/>
  <c r="J122" i="5"/>
  <c r="I122" i="5"/>
  <c r="H122" i="5"/>
  <c r="G122" i="5"/>
  <c r="F122" i="5"/>
  <c r="E122" i="5"/>
  <c r="P121" i="5"/>
  <c r="O121" i="5"/>
  <c r="N121" i="5"/>
  <c r="M121" i="5"/>
  <c r="L121" i="5"/>
  <c r="K121" i="5"/>
  <c r="J121" i="5"/>
  <c r="I121" i="5"/>
  <c r="H121" i="5"/>
  <c r="G121" i="5"/>
  <c r="F121" i="5"/>
  <c r="E121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P119" i="5"/>
  <c r="O119" i="5"/>
  <c r="N119" i="5"/>
  <c r="M119" i="5"/>
  <c r="L119" i="5"/>
  <c r="K119" i="5"/>
  <c r="J119" i="5"/>
  <c r="I119" i="5"/>
  <c r="H119" i="5"/>
  <c r="G119" i="5"/>
  <c r="F119" i="5"/>
  <c r="E119" i="5"/>
  <c r="P118" i="5"/>
  <c r="O118" i="5"/>
  <c r="N118" i="5"/>
  <c r="M118" i="5"/>
  <c r="L118" i="5"/>
  <c r="K118" i="5"/>
  <c r="J118" i="5"/>
  <c r="I118" i="5"/>
  <c r="H118" i="5"/>
  <c r="G118" i="5"/>
  <c r="F118" i="5"/>
  <c r="E118" i="5"/>
  <c r="P117" i="5"/>
  <c r="O117" i="5"/>
  <c r="N117" i="5"/>
  <c r="M117" i="5"/>
  <c r="L117" i="5"/>
  <c r="K117" i="5"/>
  <c r="J117" i="5"/>
  <c r="I117" i="5"/>
  <c r="H117" i="5"/>
  <c r="G117" i="5"/>
  <c r="F117" i="5"/>
  <c r="E117" i="5"/>
  <c r="P116" i="5"/>
  <c r="O116" i="5"/>
  <c r="N116" i="5"/>
  <c r="M116" i="5"/>
  <c r="L116" i="5"/>
  <c r="K116" i="5"/>
  <c r="J116" i="5"/>
  <c r="I116" i="5"/>
  <c r="H116" i="5"/>
  <c r="G116" i="5"/>
  <c r="F116" i="5"/>
  <c r="E116" i="5"/>
  <c r="P115" i="5"/>
  <c r="O115" i="5"/>
  <c r="N115" i="5"/>
  <c r="M115" i="5"/>
  <c r="L115" i="5"/>
  <c r="K115" i="5"/>
  <c r="J115" i="5"/>
  <c r="I115" i="5"/>
  <c r="H115" i="5"/>
  <c r="G115" i="5"/>
  <c r="F115" i="5"/>
  <c r="E115" i="5"/>
  <c r="P114" i="5"/>
  <c r="O114" i="5"/>
  <c r="N114" i="5"/>
  <c r="M114" i="5"/>
  <c r="L114" i="5"/>
  <c r="K114" i="5"/>
  <c r="J114" i="5"/>
  <c r="I114" i="5"/>
  <c r="H114" i="5"/>
  <c r="G114" i="5"/>
  <c r="F114" i="5"/>
  <c r="E114" i="5"/>
  <c r="P112" i="5"/>
  <c r="O112" i="5"/>
  <c r="N112" i="5"/>
  <c r="M112" i="5"/>
  <c r="L112" i="5"/>
  <c r="K112" i="5"/>
  <c r="J112" i="5"/>
  <c r="I112" i="5"/>
  <c r="H112" i="5"/>
  <c r="G112" i="5"/>
  <c r="F112" i="5"/>
  <c r="E112" i="5"/>
  <c r="P111" i="5"/>
  <c r="O111" i="5"/>
  <c r="N111" i="5"/>
  <c r="M111" i="5"/>
  <c r="L111" i="5"/>
  <c r="K111" i="5"/>
  <c r="J111" i="5"/>
  <c r="I111" i="5"/>
  <c r="H111" i="5"/>
  <c r="G111" i="5"/>
  <c r="F111" i="5"/>
  <c r="E111" i="5"/>
  <c r="P110" i="5"/>
  <c r="O110" i="5"/>
  <c r="N110" i="5"/>
  <c r="M110" i="5"/>
  <c r="L110" i="5"/>
  <c r="K110" i="5"/>
  <c r="J110" i="5"/>
  <c r="I110" i="5"/>
  <c r="H110" i="5"/>
  <c r="G110" i="5"/>
  <c r="F110" i="5"/>
  <c r="E110" i="5"/>
  <c r="P109" i="5"/>
  <c r="O109" i="5"/>
  <c r="N109" i="5"/>
  <c r="M109" i="5"/>
  <c r="L109" i="5"/>
  <c r="K109" i="5"/>
  <c r="J109" i="5"/>
  <c r="I109" i="5"/>
  <c r="H109" i="5"/>
  <c r="G109" i="5"/>
  <c r="F109" i="5"/>
  <c r="E109" i="5"/>
  <c r="P108" i="5"/>
  <c r="O108" i="5"/>
  <c r="N108" i="5"/>
  <c r="M108" i="5"/>
  <c r="L108" i="5"/>
  <c r="K108" i="5"/>
  <c r="J108" i="5"/>
  <c r="I108" i="5"/>
  <c r="H108" i="5"/>
  <c r="G108" i="5"/>
  <c r="F108" i="5"/>
  <c r="E108" i="5"/>
  <c r="P107" i="5"/>
  <c r="O107" i="5"/>
  <c r="N107" i="5"/>
  <c r="M107" i="5"/>
  <c r="L107" i="5"/>
  <c r="K107" i="5"/>
  <c r="J107" i="5"/>
  <c r="I107" i="5"/>
  <c r="H107" i="5"/>
  <c r="G107" i="5"/>
  <c r="F107" i="5"/>
  <c r="E107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P105" i="5"/>
  <c r="O105" i="5"/>
  <c r="N105" i="5"/>
  <c r="M105" i="5"/>
  <c r="L105" i="5"/>
  <c r="K105" i="5"/>
  <c r="J105" i="5"/>
  <c r="I105" i="5"/>
  <c r="H105" i="5"/>
  <c r="G105" i="5"/>
  <c r="F105" i="5"/>
  <c r="E105" i="5"/>
  <c r="P104" i="5"/>
  <c r="O104" i="5"/>
  <c r="N104" i="5"/>
  <c r="M104" i="5"/>
  <c r="L104" i="5"/>
  <c r="K104" i="5"/>
  <c r="J104" i="5"/>
  <c r="I104" i="5"/>
  <c r="H104" i="5"/>
  <c r="G104" i="5"/>
  <c r="F104" i="5"/>
  <c r="E104" i="5"/>
  <c r="P103" i="5"/>
  <c r="O103" i="5"/>
  <c r="N103" i="5"/>
  <c r="M103" i="5"/>
  <c r="L103" i="5"/>
  <c r="K103" i="5"/>
  <c r="J103" i="5"/>
  <c r="I103" i="5"/>
  <c r="H103" i="5"/>
  <c r="G103" i="5"/>
  <c r="F103" i="5"/>
  <c r="E103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P101" i="5"/>
  <c r="O101" i="5"/>
  <c r="N101" i="5"/>
  <c r="M101" i="5"/>
  <c r="L101" i="5"/>
  <c r="K101" i="5"/>
  <c r="J101" i="5"/>
  <c r="I101" i="5"/>
  <c r="H101" i="5"/>
  <c r="G101" i="5"/>
  <c r="F101" i="5"/>
  <c r="E101" i="5"/>
  <c r="P100" i="5"/>
  <c r="O100" i="5"/>
  <c r="N100" i="5"/>
  <c r="M100" i="5"/>
  <c r="L100" i="5"/>
  <c r="K100" i="5"/>
  <c r="J100" i="5"/>
  <c r="I100" i="5"/>
  <c r="H100" i="5"/>
  <c r="G100" i="5"/>
  <c r="F100" i="5"/>
  <c r="E100" i="5"/>
  <c r="P99" i="5"/>
  <c r="O99" i="5"/>
  <c r="N99" i="5"/>
  <c r="M99" i="5"/>
  <c r="L99" i="5"/>
  <c r="K99" i="5"/>
  <c r="J99" i="5"/>
  <c r="I99" i="5"/>
  <c r="H99" i="5"/>
  <c r="G99" i="5"/>
  <c r="F99" i="5"/>
  <c r="E99" i="5"/>
  <c r="P98" i="5"/>
  <c r="O98" i="5"/>
  <c r="N98" i="5"/>
  <c r="M98" i="5"/>
  <c r="L98" i="5"/>
  <c r="K98" i="5"/>
  <c r="J98" i="5"/>
  <c r="I98" i="5"/>
  <c r="H98" i="5"/>
  <c r="G98" i="5"/>
  <c r="F98" i="5"/>
  <c r="E98" i="5"/>
  <c r="P97" i="5"/>
  <c r="O97" i="5"/>
  <c r="N97" i="5"/>
  <c r="M97" i="5"/>
  <c r="L97" i="5"/>
  <c r="K97" i="5"/>
  <c r="J97" i="5"/>
  <c r="I97" i="5"/>
  <c r="H97" i="5"/>
  <c r="G97" i="5"/>
  <c r="F97" i="5"/>
  <c r="E97" i="5"/>
  <c r="P96" i="5"/>
  <c r="O96" i="5"/>
  <c r="N96" i="5"/>
  <c r="M96" i="5"/>
  <c r="L96" i="5"/>
  <c r="K96" i="5"/>
  <c r="J96" i="5"/>
  <c r="I96" i="5"/>
  <c r="H96" i="5"/>
  <c r="G96" i="5"/>
  <c r="F96" i="5"/>
  <c r="E96" i="5"/>
  <c r="P95" i="5"/>
  <c r="O95" i="5"/>
  <c r="N95" i="5"/>
  <c r="M95" i="5"/>
  <c r="L95" i="5"/>
  <c r="K95" i="5"/>
  <c r="J95" i="5"/>
  <c r="I95" i="5"/>
  <c r="H95" i="5"/>
  <c r="G95" i="5"/>
  <c r="F95" i="5"/>
  <c r="E95" i="5"/>
  <c r="P93" i="5"/>
  <c r="O93" i="5"/>
  <c r="N93" i="5"/>
  <c r="M93" i="5"/>
  <c r="L93" i="5"/>
  <c r="K93" i="5"/>
  <c r="J93" i="5"/>
  <c r="I93" i="5"/>
  <c r="H93" i="5"/>
  <c r="G93" i="5"/>
  <c r="F93" i="5"/>
  <c r="E93" i="5"/>
  <c r="P92" i="5"/>
  <c r="O92" i="5"/>
  <c r="N92" i="5"/>
  <c r="M92" i="5"/>
  <c r="L92" i="5"/>
  <c r="K92" i="5"/>
  <c r="J92" i="5"/>
  <c r="I92" i="5"/>
  <c r="H92" i="5"/>
  <c r="G92" i="5"/>
  <c r="F92" i="5"/>
  <c r="E92" i="5"/>
  <c r="P91" i="5"/>
  <c r="O91" i="5"/>
  <c r="N91" i="5"/>
  <c r="M91" i="5"/>
  <c r="L91" i="5"/>
  <c r="K91" i="5"/>
  <c r="J91" i="5"/>
  <c r="I91" i="5"/>
  <c r="H91" i="5"/>
  <c r="G91" i="5"/>
  <c r="F91" i="5"/>
  <c r="E91" i="5"/>
  <c r="P90" i="5"/>
  <c r="O90" i="5"/>
  <c r="N90" i="5"/>
  <c r="M90" i="5"/>
  <c r="L90" i="5"/>
  <c r="K90" i="5"/>
  <c r="J90" i="5"/>
  <c r="I90" i="5"/>
  <c r="H90" i="5"/>
  <c r="G90" i="5"/>
  <c r="F90" i="5"/>
  <c r="E90" i="5"/>
  <c r="P89" i="5"/>
  <c r="O89" i="5"/>
  <c r="N89" i="5"/>
  <c r="M89" i="5"/>
  <c r="L89" i="5"/>
  <c r="K89" i="5"/>
  <c r="J89" i="5"/>
  <c r="I89" i="5"/>
  <c r="H89" i="5"/>
  <c r="G89" i="5"/>
  <c r="F89" i="5"/>
  <c r="E89" i="5"/>
  <c r="P88" i="5"/>
  <c r="O88" i="5"/>
  <c r="N88" i="5"/>
  <c r="M88" i="5"/>
  <c r="L88" i="5"/>
  <c r="K88" i="5"/>
  <c r="J88" i="5"/>
  <c r="I88" i="5"/>
  <c r="H88" i="5"/>
  <c r="G88" i="5"/>
  <c r="F88" i="5"/>
  <c r="E88" i="5"/>
  <c r="P87" i="5"/>
  <c r="O87" i="5"/>
  <c r="N87" i="5"/>
  <c r="M87" i="5"/>
  <c r="L87" i="5"/>
  <c r="K87" i="5"/>
  <c r="J87" i="5"/>
  <c r="I87" i="5"/>
  <c r="H87" i="5"/>
  <c r="G87" i="5"/>
  <c r="F87" i="5"/>
  <c r="E87" i="5"/>
  <c r="P86" i="5"/>
  <c r="O86" i="5"/>
  <c r="N86" i="5"/>
  <c r="M86" i="5"/>
  <c r="L86" i="5"/>
  <c r="K86" i="5"/>
  <c r="J86" i="5"/>
  <c r="I86" i="5"/>
  <c r="H86" i="5"/>
  <c r="G86" i="5"/>
  <c r="F86" i="5"/>
  <c r="E86" i="5"/>
  <c r="P85" i="5"/>
  <c r="O85" i="5"/>
  <c r="N85" i="5"/>
  <c r="M85" i="5"/>
  <c r="L85" i="5"/>
  <c r="K85" i="5"/>
  <c r="J85" i="5"/>
  <c r="I85" i="5"/>
  <c r="H85" i="5"/>
  <c r="G85" i="5"/>
  <c r="F85" i="5"/>
  <c r="E85" i="5"/>
  <c r="P84" i="5"/>
  <c r="O84" i="5"/>
  <c r="N84" i="5"/>
  <c r="M84" i="5"/>
  <c r="L84" i="5"/>
  <c r="K84" i="5"/>
  <c r="J84" i="5"/>
  <c r="I84" i="5"/>
  <c r="H84" i="5"/>
  <c r="G84" i="5"/>
  <c r="F84" i="5"/>
  <c r="E84" i="5"/>
  <c r="P82" i="5"/>
  <c r="O82" i="5"/>
  <c r="N82" i="5"/>
  <c r="M82" i="5"/>
  <c r="L82" i="5"/>
  <c r="K82" i="5"/>
  <c r="J82" i="5"/>
  <c r="I82" i="5"/>
  <c r="H82" i="5"/>
  <c r="G82" i="5"/>
  <c r="F82" i="5"/>
  <c r="E82" i="5"/>
  <c r="P81" i="5"/>
  <c r="O81" i="5"/>
  <c r="N81" i="5"/>
  <c r="M81" i="5"/>
  <c r="L81" i="5"/>
  <c r="K81" i="5"/>
  <c r="J81" i="5"/>
  <c r="I81" i="5"/>
  <c r="H81" i="5"/>
  <c r="G81" i="5"/>
  <c r="F81" i="5"/>
  <c r="E81" i="5"/>
  <c r="P80" i="5"/>
  <c r="O80" i="5"/>
  <c r="N80" i="5"/>
  <c r="M80" i="5"/>
  <c r="L80" i="5"/>
  <c r="K80" i="5"/>
  <c r="J80" i="5"/>
  <c r="I80" i="5"/>
  <c r="H80" i="5"/>
  <c r="G80" i="5"/>
  <c r="F80" i="5"/>
  <c r="E80" i="5"/>
  <c r="P79" i="5"/>
  <c r="O79" i="5"/>
  <c r="N79" i="5"/>
  <c r="M79" i="5"/>
  <c r="L79" i="5"/>
  <c r="K79" i="5"/>
  <c r="J79" i="5"/>
  <c r="I79" i="5"/>
  <c r="H79" i="5"/>
  <c r="G79" i="5"/>
  <c r="F79" i="5"/>
  <c r="E79" i="5"/>
  <c r="P78" i="5"/>
  <c r="O78" i="5"/>
  <c r="N78" i="5"/>
  <c r="M78" i="5"/>
  <c r="L78" i="5"/>
  <c r="K78" i="5"/>
  <c r="J78" i="5"/>
  <c r="I78" i="5"/>
  <c r="H78" i="5"/>
  <c r="G78" i="5"/>
  <c r="F78" i="5"/>
  <c r="E78" i="5"/>
  <c r="P76" i="5"/>
  <c r="O76" i="5"/>
  <c r="N76" i="5"/>
  <c r="M76" i="5"/>
  <c r="L76" i="5"/>
  <c r="K76" i="5"/>
  <c r="J76" i="5"/>
  <c r="I76" i="5"/>
  <c r="H76" i="5"/>
  <c r="G76" i="5"/>
  <c r="F76" i="5"/>
  <c r="E76" i="5"/>
  <c r="P75" i="5"/>
  <c r="O75" i="5"/>
  <c r="N75" i="5"/>
  <c r="M75" i="5"/>
  <c r="L75" i="5"/>
  <c r="K75" i="5"/>
  <c r="J75" i="5"/>
  <c r="I75" i="5"/>
  <c r="H75" i="5"/>
  <c r="G75" i="5"/>
  <c r="F75" i="5"/>
  <c r="E75" i="5"/>
  <c r="P74" i="5"/>
  <c r="O74" i="5"/>
  <c r="N74" i="5"/>
  <c r="M74" i="5"/>
  <c r="L74" i="5"/>
  <c r="K74" i="5"/>
  <c r="J74" i="5"/>
  <c r="I74" i="5"/>
  <c r="H74" i="5"/>
  <c r="G74" i="5"/>
  <c r="F74" i="5"/>
  <c r="E74" i="5"/>
  <c r="P73" i="5"/>
  <c r="O73" i="5"/>
  <c r="N73" i="5"/>
  <c r="M73" i="5"/>
  <c r="L73" i="5"/>
  <c r="K73" i="5"/>
  <c r="J73" i="5"/>
  <c r="I73" i="5"/>
  <c r="H73" i="5"/>
  <c r="G73" i="5"/>
  <c r="F73" i="5"/>
  <c r="E73" i="5"/>
  <c r="P72" i="5"/>
  <c r="O72" i="5"/>
  <c r="N72" i="5"/>
  <c r="M72" i="5"/>
  <c r="L72" i="5"/>
  <c r="K72" i="5"/>
  <c r="J72" i="5"/>
  <c r="I72" i="5"/>
  <c r="H72" i="5"/>
  <c r="G72" i="5"/>
  <c r="F72" i="5"/>
  <c r="E72" i="5"/>
  <c r="P71" i="5"/>
  <c r="O71" i="5"/>
  <c r="N71" i="5"/>
  <c r="M71" i="5"/>
  <c r="L71" i="5"/>
  <c r="K71" i="5"/>
  <c r="J71" i="5"/>
  <c r="I71" i="5"/>
  <c r="H71" i="5"/>
  <c r="G71" i="5"/>
  <c r="F71" i="5"/>
  <c r="E71" i="5"/>
  <c r="P70" i="5"/>
  <c r="O70" i="5"/>
  <c r="N70" i="5"/>
  <c r="M70" i="5"/>
  <c r="L70" i="5"/>
  <c r="K70" i="5"/>
  <c r="J70" i="5"/>
  <c r="I70" i="5"/>
  <c r="H70" i="5"/>
  <c r="G70" i="5"/>
  <c r="F70" i="5"/>
  <c r="E70" i="5"/>
  <c r="P69" i="5"/>
  <c r="O69" i="5"/>
  <c r="N69" i="5"/>
  <c r="M69" i="5"/>
  <c r="L69" i="5"/>
  <c r="K69" i="5"/>
  <c r="J69" i="5"/>
  <c r="I69" i="5"/>
  <c r="H69" i="5"/>
  <c r="G69" i="5"/>
  <c r="F69" i="5"/>
  <c r="E69" i="5"/>
  <c r="P68" i="5"/>
  <c r="O68" i="5"/>
  <c r="N68" i="5"/>
  <c r="M68" i="5"/>
  <c r="L68" i="5"/>
  <c r="K68" i="5"/>
  <c r="J68" i="5"/>
  <c r="I68" i="5"/>
  <c r="H68" i="5"/>
  <c r="G68" i="5"/>
  <c r="F68" i="5"/>
  <c r="E68" i="5"/>
  <c r="P67" i="5"/>
  <c r="O67" i="5"/>
  <c r="N67" i="5"/>
  <c r="M67" i="5"/>
  <c r="L67" i="5"/>
  <c r="K67" i="5"/>
  <c r="J67" i="5"/>
  <c r="I67" i="5"/>
  <c r="H67" i="5"/>
  <c r="G67" i="5"/>
  <c r="F67" i="5"/>
  <c r="E67" i="5"/>
  <c r="P65" i="5"/>
  <c r="O65" i="5"/>
  <c r="N65" i="5"/>
  <c r="M65" i="5"/>
  <c r="L65" i="5"/>
  <c r="K65" i="5"/>
  <c r="J65" i="5"/>
  <c r="I65" i="5"/>
  <c r="H65" i="5"/>
  <c r="G65" i="5"/>
  <c r="F65" i="5"/>
  <c r="E65" i="5"/>
  <c r="P64" i="5"/>
  <c r="O64" i="5"/>
  <c r="N64" i="5"/>
  <c r="M64" i="5"/>
  <c r="L64" i="5"/>
  <c r="K64" i="5"/>
  <c r="J64" i="5"/>
  <c r="I64" i="5"/>
  <c r="H64" i="5"/>
  <c r="G64" i="5"/>
  <c r="F64" i="5"/>
  <c r="E64" i="5"/>
  <c r="P63" i="5"/>
  <c r="O63" i="5"/>
  <c r="N63" i="5"/>
  <c r="M63" i="5"/>
  <c r="L63" i="5"/>
  <c r="K63" i="5"/>
  <c r="J63" i="5"/>
  <c r="I63" i="5"/>
  <c r="H63" i="5"/>
  <c r="G63" i="5"/>
  <c r="F63" i="5"/>
  <c r="E63" i="5"/>
  <c r="P62" i="5"/>
  <c r="O62" i="5"/>
  <c r="N62" i="5"/>
  <c r="M62" i="5"/>
  <c r="L62" i="5"/>
  <c r="K62" i="5"/>
  <c r="J62" i="5"/>
  <c r="I62" i="5"/>
  <c r="H62" i="5"/>
  <c r="G62" i="5"/>
  <c r="F62" i="5"/>
  <c r="E62" i="5"/>
  <c r="P61" i="5"/>
  <c r="O61" i="5"/>
  <c r="N61" i="5"/>
  <c r="M61" i="5"/>
  <c r="L61" i="5"/>
  <c r="K61" i="5"/>
  <c r="J61" i="5"/>
  <c r="I61" i="5"/>
  <c r="H61" i="5"/>
  <c r="G61" i="5"/>
  <c r="F61" i="5"/>
  <c r="E61" i="5"/>
  <c r="P60" i="5"/>
  <c r="O60" i="5"/>
  <c r="N60" i="5"/>
  <c r="M60" i="5"/>
  <c r="L60" i="5"/>
  <c r="K60" i="5"/>
  <c r="J60" i="5"/>
  <c r="I60" i="5"/>
  <c r="H60" i="5"/>
  <c r="G60" i="5"/>
  <c r="F60" i="5"/>
  <c r="E60" i="5"/>
  <c r="P59" i="5"/>
  <c r="O59" i="5"/>
  <c r="N59" i="5"/>
  <c r="M59" i="5"/>
  <c r="L59" i="5"/>
  <c r="K59" i="5"/>
  <c r="J59" i="5"/>
  <c r="I59" i="5"/>
  <c r="H59" i="5"/>
  <c r="G59" i="5"/>
  <c r="F59" i="5"/>
  <c r="E59" i="5"/>
  <c r="P58" i="5"/>
  <c r="O58" i="5"/>
  <c r="N58" i="5"/>
  <c r="M58" i="5"/>
  <c r="L58" i="5"/>
  <c r="K58" i="5"/>
  <c r="J58" i="5"/>
  <c r="I58" i="5"/>
  <c r="H58" i="5"/>
  <c r="G58" i="5"/>
  <c r="F58" i="5"/>
  <c r="E58" i="5"/>
  <c r="P57" i="5"/>
  <c r="O57" i="5"/>
  <c r="N57" i="5"/>
  <c r="M57" i="5"/>
  <c r="L57" i="5"/>
  <c r="K57" i="5"/>
  <c r="J57" i="5"/>
  <c r="I57" i="5"/>
  <c r="H57" i="5"/>
  <c r="G57" i="5"/>
  <c r="F57" i="5"/>
  <c r="E57" i="5"/>
  <c r="P56" i="5"/>
  <c r="O56" i="5"/>
  <c r="N56" i="5"/>
  <c r="M56" i="5"/>
  <c r="L56" i="5"/>
  <c r="K56" i="5"/>
  <c r="J56" i="5"/>
  <c r="I56" i="5"/>
  <c r="H56" i="5"/>
  <c r="G56" i="5"/>
  <c r="F56" i="5"/>
  <c r="E56" i="5"/>
  <c r="P55" i="5"/>
  <c r="O55" i="5"/>
  <c r="N55" i="5"/>
  <c r="M55" i="5"/>
  <c r="L55" i="5"/>
  <c r="K55" i="5"/>
  <c r="J55" i="5"/>
  <c r="I55" i="5"/>
  <c r="H55" i="5"/>
  <c r="G55" i="5"/>
  <c r="F55" i="5"/>
  <c r="E55" i="5"/>
  <c r="P54" i="5"/>
  <c r="O54" i="5"/>
  <c r="N54" i="5"/>
  <c r="M54" i="5"/>
  <c r="L54" i="5"/>
  <c r="K54" i="5"/>
  <c r="J54" i="5"/>
  <c r="I54" i="5"/>
  <c r="H54" i="5"/>
  <c r="G54" i="5"/>
  <c r="F54" i="5"/>
  <c r="E54" i="5"/>
  <c r="P53" i="5"/>
  <c r="O53" i="5"/>
  <c r="N53" i="5"/>
  <c r="M53" i="5"/>
  <c r="L53" i="5"/>
  <c r="K53" i="5"/>
  <c r="J53" i="5"/>
  <c r="I53" i="5"/>
  <c r="H53" i="5"/>
  <c r="G53" i="5"/>
  <c r="F53" i="5"/>
  <c r="E53" i="5"/>
  <c r="P52" i="5"/>
  <c r="O52" i="5"/>
  <c r="N52" i="5"/>
  <c r="M52" i="5"/>
  <c r="L52" i="5"/>
  <c r="K52" i="5"/>
  <c r="J52" i="5"/>
  <c r="I52" i="5"/>
  <c r="H52" i="5"/>
  <c r="G52" i="5"/>
  <c r="F52" i="5"/>
  <c r="E52" i="5"/>
  <c r="P50" i="5"/>
  <c r="O50" i="5"/>
  <c r="N50" i="5"/>
  <c r="M50" i="5"/>
  <c r="L50" i="5"/>
  <c r="K50" i="5"/>
  <c r="J50" i="5"/>
  <c r="I50" i="5"/>
  <c r="H50" i="5"/>
  <c r="G50" i="5"/>
  <c r="F50" i="5"/>
  <c r="E50" i="5"/>
  <c r="P49" i="5"/>
  <c r="O49" i="5"/>
  <c r="N49" i="5"/>
  <c r="M49" i="5"/>
  <c r="L49" i="5"/>
  <c r="K49" i="5"/>
  <c r="J49" i="5"/>
  <c r="I49" i="5"/>
  <c r="H49" i="5"/>
  <c r="G49" i="5"/>
  <c r="F49" i="5"/>
  <c r="E49" i="5"/>
  <c r="P48" i="5"/>
  <c r="O48" i="5"/>
  <c r="N48" i="5"/>
  <c r="M48" i="5"/>
  <c r="L48" i="5"/>
  <c r="K48" i="5"/>
  <c r="J48" i="5"/>
  <c r="I48" i="5"/>
  <c r="H48" i="5"/>
  <c r="G48" i="5"/>
  <c r="F48" i="5"/>
  <c r="E48" i="5"/>
  <c r="P47" i="5"/>
  <c r="O47" i="5"/>
  <c r="N47" i="5"/>
  <c r="M47" i="5"/>
  <c r="L47" i="5"/>
  <c r="K47" i="5"/>
  <c r="J47" i="5"/>
  <c r="I47" i="5"/>
  <c r="H47" i="5"/>
  <c r="G47" i="5"/>
  <c r="F47" i="5"/>
  <c r="E47" i="5"/>
  <c r="P46" i="5"/>
  <c r="O46" i="5"/>
  <c r="N46" i="5"/>
  <c r="M46" i="5"/>
  <c r="L46" i="5"/>
  <c r="K46" i="5"/>
  <c r="J46" i="5"/>
  <c r="I46" i="5"/>
  <c r="H46" i="5"/>
  <c r="G46" i="5"/>
  <c r="F46" i="5"/>
  <c r="E46" i="5"/>
  <c r="P45" i="5"/>
  <c r="O45" i="5"/>
  <c r="N45" i="5"/>
  <c r="M45" i="5"/>
  <c r="L45" i="5"/>
  <c r="K45" i="5"/>
  <c r="J45" i="5"/>
  <c r="I45" i="5"/>
  <c r="H45" i="5"/>
  <c r="G45" i="5"/>
  <c r="F45" i="5"/>
  <c r="E45" i="5"/>
  <c r="P44" i="5"/>
  <c r="O44" i="5"/>
  <c r="N44" i="5"/>
  <c r="M44" i="5"/>
  <c r="L44" i="5"/>
  <c r="K44" i="5"/>
  <c r="J44" i="5"/>
  <c r="I44" i="5"/>
  <c r="H44" i="5"/>
  <c r="G44" i="5"/>
  <c r="F44" i="5"/>
  <c r="E44" i="5"/>
  <c r="P43" i="5"/>
  <c r="O43" i="5"/>
  <c r="N43" i="5"/>
  <c r="M43" i="5"/>
  <c r="L43" i="5"/>
  <c r="K43" i="5"/>
  <c r="J43" i="5"/>
  <c r="I43" i="5"/>
  <c r="H43" i="5"/>
  <c r="G43" i="5"/>
  <c r="F43" i="5"/>
  <c r="E43" i="5"/>
  <c r="P42" i="5"/>
  <c r="O42" i="5"/>
  <c r="N42" i="5"/>
  <c r="M42" i="5"/>
  <c r="L42" i="5"/>
  <c r="K42" i="5"/>
  <c r="J42" i="5"/>
  <c r="I42" i="5"/>
  <c r="H42" i="5"/>
  <c r="G42" i="5"/>
  <c r="F42" i="5"/>
  <c r="E42" i="5"/>
  <c r="P41" i="5"/>
  <c r="O41" i="5"/>
  <c r="N41" i="5"/>
  <c r="M41" i="5"/>
  <c r="L41" i="5"/>
  <c r="K41" i="5"/>
  <c r="J41" i="5"/>
  <c r="I41" i="5"/>
  <c r="H41" i="5"/>
  <c r="G41" i="5"/>
  <c r="F41" i="5"/>
  <c r="E41" i="5"/>
  <c r="P39" i="5"/>
  <c r="O39" i="5"/>
  <c r="N39" i="5"/>
  <c r="M39" i="5"/>
  <c r="L39" i="5"/>
  <c r="K39" i="5"/>
  <c r="J39" i="5"/>
  <c r="I39" i="5"/>
  <c r="H39" i="5"/>
  <c r="G39" i="5"/>
  <c r="F39" i="5"/>
  <c r="E39" i="5"/>
  <c r="P38" i="5"/>
  <c r="O38" i="5"/>
  <c r="N38" i="5"/>
  <c r="M38" i="5"/>
  <c r="L38" i="5"/>
  <c r="K38" i="5"/>
  <c r="J38" i="5"/>
  <c r="I38" i="5"/>
  <c r="H38" i="5"/>
  <c r="G38" i="5"/>
  <c r="F38" i="5"/>
  <c r="E38" i="5"/>
  <c r="P37" i="5"/>
  <c r="O37" i="5"/>
  <c r="N37" i="5"/>
  <c r="M37" i="5"/>
  <c r="L37" i="5"/>
  <c r="K37" i="5"/>
  <c r="J37" i="5"/>
  <c r="I37" i="5"/>
  <c r="H37" i="5"/>
  <c r="G37" i="5"/>
  <c r="F37" i="5"/>
  <c r="E37" i="5"/>
  <c r="P36" i="5"/>
  <c r="O36" i="5"/>
  <c r="N36" i="5"/>
  <c r="M36" i="5"/>
  <c r="L36" i="5"/>
  <c r="K36" i="5"/>
  <c r="J36" i="5"/>
  <c r="I36" i="5"/>
  <c r="H36" i="5"/>
  <c r="G36" i="5"/>
  <c r="F36" i="5"/>
  <c r="E36" i="5"/>
  <c r="P35" i="5"/>
  <c r="O35" i="5"/>
  <c r="N35" i="5"/>
  <c r="M35" i="5"/>
  <c r="L35" i="5"/>
  <c r="K35" i="5"/>
  <c r="J35" i="5"/>
  <c r="I35" i="5"/>
  <c r="H35" i="5"/>
  <c r="G35" i="5"/>
  <c r="F35" i="5"/>
  <c r="E35" i="5"/>
  <c r="P34" i="5"/>
  <c r="O34" i="5"/>
  <c r="N34" i="5"/>
  <c r="M34" i="5"/>
  <c r="L34" i="5"/>
  <c r="K34" i="5"/>
  <c r="J34" i="5"/>
  <c r="I34" i="5"/>
  <c r="H34" i="5"/>
  <c r="G34" i="5"/>
  <c r="F34" i="5"/>
  <c r="E34" i="5"/>
  <c r="P33" i="5"/>
  <c r="O33" i="5"/>
  <c r="N33" i="5"/>
  <c r="M33" i="5"/>
  <c r="L33" i="5"/>
  <c r="K33" i="5"/>
  <c r="J33" i="5"/>
  <c r="I33" i="5"/>
  <c r="H33" i="5"/>
  <c r="G33" i="5"/>
  <c r="F33" i="5"/>
  <c r="E33" i="5"/>
  <c r="P32" i="5"/>
  <c r="O32" i="5"/>
  <c r="N32" i="5"/>
  <c r="M32" i="5"/>
  <c r="L32" i="5"/>
  <c r="K32" i="5"/>
  <c r="J32" i="5"/>
  <c r="I32" i="5"/>
  <c r="H32" i="5"/>
  <c r="G32" i="5"/>
  <c r="F32" i="5"/>
  <c r="E32" i="5"/>
  <c r="P31" i="5"/>
  <c r="O31" i="5"/>
  <c r="N31" i="5"/>
  <c r="M31" i="5"/>
  <c r="L31" i="5"/>
  <c r="K31" i="5"/>
  <c r="J31" i="5"/>
  <c r="I31" i="5"/>
  <c r="H31" i="5"/>
  <c r="G31" i="5"/>
  <c r="F31" i="5"/>
  <c r="E31" i="5"/>
  <c r="P30" i="5"/>
  <c r="O30" i="5"/>
  <c r="N30" i="5"/>
  <c r="M30" i="5"/>
  <c r="L30" i="5"/>
  <c r="K30" i="5"/>
  <c r="J30" i="5"/>
  <c r="I30" i="5"/>
  <c r="H30" i="5"/>
  <c r="G30" i="5"/>
  <c r="F30" i="5"/>
  <c r="E30" i="5"/>
  <c r="P29" i="5"/>
  <c r="O29" i="5"/>
  <c r="N29" i="5"/>
  <c r="M29" i="5"/>
  <c r="L29" i="5"/>
  <c r="K29" i="5"/>
  <c r="J29" i="5"/>
  <c r="I29" i="5"/>
  <c r="H29" i="5"/>
  <c r="G29" i="5"/>
  <c r="F29" i="5"/>
  <c r="E29" i="5"/>
  <c r="P28" i="5"/>
  <c r="O28" i="5"/>
  <c r="N28" i="5"/>
  <c r="M28" i="5"/>
  <c r="L28" i="5"/>
  <c r="K28" i="5"/>
  <c r="J28" i="5"/>
  <c r="I28" i="5"/>
  <c r="H28" i="5"/>
  <c r="G28" i="5"/>
  <c r="F28" i="5"/>
  <c r="E28" i="5"/>
  <c r="P27" i="5"/>
  <c r="O27" i="5"/>
  <c r="N27" i="5"/>
  <c r="M27" i="5"/>
  <c r="L27" i="5"/>
  <c r="K27" i="5"/>
  <c r="J27" i="5"/>
  <c r="I27" i="5"/>
  <c r="H27" i="5"/>
  <c r="G27" i="5"/>
  <c r="F27" i="5"/>
  <c r="E27" i="5"/>
  <c r="P25" i="5"/>
  <c r="O25" i="5"/>
  <c r="N25" i="5"/>
  <c r="M25" i="5"/>
  <c r="L25" i="5"/>
  <c r="K25" i="5"/>
  <c r="J25" i="5"/>
  <c r="I25" i="5"/>
  <c r="H25" i="5"/>
  <c r="G25" i="5"/>
  <c r="F25" i="5"/>
  <c r="E25" i="5"/>
  <c r="P24" i="5"/>
  <c r="O24" i="5"/>
  <c r="N24" i="5"/>
  <c r="M24" i="5"/>
  <c r="L24" i="5"/>
  <c r="K24" i="5"/>
  <c r="J24" i="5"/>
  <c r="I24" i="5"/>
  <c r="H24" i="5"/>
  <c r="G24" i="5"/>
  <c r="F24" i="5"/>
  <c r="E24" i="5"/>
  <c r="P23" i="5"/>
  <c r="O23" i="5"/>
  <c r="N23" i="5"/>
  <c r="M23" i="5"/>
  <c r="L23" i="5"/>
  <c r="K23" i="5"/>
  <c r="J23" i="5"/>
  <c r="I23" i="5"/>
  <c r="H23" i="5"/>
  <c r="G23" i="5"/>
  <c r="F23" i="5"/>
  <c r="E23" i="5"/>
  <c r="P22" i="5"/>
  <c r="O22" i="5"/>
  <c r="N22" i="5"/>
  <c r="M22" i="5"/>
  <c r="L22" i="5"/>
  <c r="K22" i="5"/>
  <c r="J22" i="5"/>
  <c r="I22" i="5"/>
  <c r="H22" i="5"/>
  <c r="G22" i="5"/>
  <c r="F22" i="5"/>
  <c r="E22" i="5"/>
  <c r="P21" i="5"/>
  <c r="O21" i="5"/>
  <c r="N21" i="5"/>
  <c r="M21" i="5"/>
  <c r="L21" i="5"/>
  <c r="K21" i="5"/>
  <c r="J21" i="5"/>
  <c r="I21" i="5"/>
  <c r="H21" i="5"/>
  <c r="G21" i="5"/>
  <c r="F21" i="5"/>
  <c r="E21" i="5"/>
  <c r="P20" i="5"/>
  <c r="O20" i="5"/>
  <c r="N20" i="5"/>
  <c r="M20" i="5"/>
  <c r="L20" i="5"/>
  <c r="K20" i="5"/>
  <c r="J20" i="5"/>
  <c r="I20" i="5"/>
  <c r="H20" i="5"/>
  <c r="G20" i="5"/>
  <c r="F20" i="5"/>
  <c r="E20" i="5"/>
  <c r="P19" i="5"/>
  <c r="O19" i="5"/>
  <c r="N19" i="5"/>
  <c r="M19" i="5"/>
  <c r="L19" i="5"/>
  <c r="K19" i="5"/>
  <c r="J19" i="5"/>
  <c r="I19" i="5"/>
  <c r="H19" i="5"/>
  <c r="G19" i="5"/>
  <c r="F19" i="5"/>
  <c r="E19" i="5"/>
  <c r="P18" i="5"/>
  <c r="O18" i="5"/>
  <c r="N18" i="5"/>
  <c r="M18" i="5"/>
  <c r="L18" i="5"/>
  <c r="K18" i="5"/>
  <c r="J18" i="5"/>
  <c r="I18" i="5"/>
  <c r="H18" i="5"/>
  <c r="G18" i="5"/>
  <c r="F18" i="5"/>
  <c r="E18" i="5"/>
  <c r="P17" i="5"/>
  <c r="O17" i="5"/>
  <c r="N17" i="5"/>
  <c r="M17" i="5"/>
  <c r="L17" i="5"/>
  <c r="K17" i="5"/>
  <c r="J17" i="5"/>
  <c r="I17" i="5"/>
  <c r="H17" i="5"/>
  <c r="G17" i="5"/>
  <c r="F17" i="5"/>
  <c r="E17" i="5"/>
  <c r="P16" i="5"/>
  <c r="O16" i="5"/>
  <c r="N16" i="5"/>
  <c r="M16" i="5"/>
  <c r="L16" i="5"/>
  <c r="K16" i="5"/>
  <c r="J16" i="5"/>
  <c r="I16" i="5"/>
  <c r="H16" i="5"/>
  <c r="G16" i="5"/>
  <c r="F16" i="5"/>
  <c r="E16" i="5"/>
  <c r="P15" i="5"/>
  <c r="O15" i="5"/>
  <c r="N15" i="5"/>
  <c r="M15" i="5"/>
  <c r="L15" i="5"/>
  <c r="K15" i="5"/>
  <c r="J15" i="5"/>
  <c r="I15" i="5"/>
  <c r="H15" i="5"/>
  <c r="G15" i="5"/>
  <c r="F15" i="5"/>
  <c r="E15" i="5"/>
  <c r="P14" i="5"/>
  <c r="O14" i="5"/>
  <c r="N14" i="5"/>
  <c r="M14" i="5"/>
  <c r="L14" i="5"/>
  <c r="K14" i="5"/>
  <c r="J14" i="5"/>
  <c r="I14" i="5"/>
  <c r="H14" i="5"/>
  <c r="G14" i="5"/>
  <c r="F14" i="5"/>
  <c r="E14" i="5"/>
  <c r="P13" i="5"/>
  <c r="O13" i="5"/>
  <c r="N13" i="5"/>
  <c r="M13" i="5"/>
  <c r="L13" i="5"/>
  <c r="K13" i="5"/>
  <c r="J13" i="5"/>
  <c r="I13" i="5"/>
  <c r="H13" i="5"/>
  <c r="G13" i="5"/>
  <c r="F13" i="5"/>
  <c r="E13" i="5"/>
  <c r="P12" i="5"/>
  <c r="O12" i="5"/>
  <c r="N12" i="5"/>
  <c r="M12" i="5"/>
  <c r="L12" i="5"/>
  <c r="K12" i="5"/>
  <c r="J12" i="5"/>
  <c r="I12" i="5"/>
  <c r="H12" i="5"/>
  <c r="G12" i="5"/>
  <c r="F12" i="5"/>
  <c r="E12" i="5"/>
  <c r="P152" i="22"/>
  <c r="O152" i="22"/>
  <c r="N152" i="22"/>
  <c r="M152" i="22"/>
  <c r="L152" i="22"/>
  <c r="K152" i="22"/>
  <c r="J152" i="22"/>
  <c r="I152" i="22"/>
  <c r="H152" i="22"/>
  <c r="G152" i="22"/>
  <c r="F152" i="22"/>
  <c r="E152" i="22"/>
  <c r="P151" i="22"/>
  <c r="O151" i="22"/>
  <c r="N151" i="22"/>
  <c r="M151" i="22"/>
  <c r="L151" i="22"/>
  <c r="K151" i="22"/>
  <c r="J151" i="22"/>
  <c r="I151" i="22"/>
  <c r="H151" i="22"/>
  <c r="G151" i="22"/>
  <c r="F151" i="22"/>
  <c r="E151" i="22"/>
  <c r="P150" i="22"/>
  <c r="O150" i="22"/>
  <c r="N150" i="22"/>
  <c r="M150" i="22"/>
  <c r="L150" i="22"/>
  <c r="K150" i="22"/>
  <c r="J150" i="22"/>
  <c r="I150" i="22"/>
  <c r="H150" i="22"/>
  <c r="G150" i="22"/>
  <c r="F150" i="22"/>
  <c r="E150" i="22"/>
  <c r="P149" i="22"/>
  <c r="O149" i="22"/>
  <c r="N149" i="22"/>
  <c r="M149" i="22"/>
  <c r="L149" i="22"/>
  <c r="K149" i="22"/>
  <c r="J149" i="22"/>
  <c r="I149" i="22"/>
  <c r="H149" i="22"/>
  <c r="G149" i="22"/>
  <c r="F149" i="22"/>
  <c r="E149" i="22"/>
  <c r="P148" i="22"/>
  <c r="O148" i="22"/>
  <c r="N148" i="22"/>
  <c r="M148" i="22"/>
  <c r="L148" i="22"/>
  <c r="K148" i="22"/>
  <c r="J148" i="22"/>
  <c r="I148" i="22"/>
  <c r="H148" i="22"/>
  <c r="G148" i="22"/>
  <c r="F148" i="22"/>
  <c r="E148" i="22"/>
  <c r="P147" i="22"/>
  <c r="O147" i="22"/>
  <c r="N147" i="22"/>
  <c r="M147" i="22"/>
  <c r="L147" i="22"/>
  <c r="K147" i="22"/>
  <c r="J147" i="22"/>
  <c r="I147" i="22"/>
  <c r="H147" i="22"/>
  <c r="G147" i="22"/>
  <c r="F147" i="22"/>
  <c r="E147" i="22"/>
  <c r="P146" i="22"/>
  <c r="O146" i="22"/>
  <c r="N146" i="22"/>
  <c r="M146" i="22"/>
  <c r="L146" i="22"/>
  <c r="K146" i="22"/>
  <c r="J146" i="22"/>
  <c r="I146" i="22"/>
  <c r="H146" i="22"/>
  <c r="G146" i="22"/>
  <c r="F146" i="22"/>
  <c r="E146" i="22"/>
  <c r="P144" i="22"/>
  <c r="O144" i="22"/>
  <c r="N144" i="22"/>
  <c r="M144" i="22"/>
  <c r="L144" i="22"/>
  <c r="K144" i="22"/>
  <c r="J144" i="22"/>
  <c r="I144" i="22"/>
  <c r="H144" i="22"/>
  <c r="G144" i="22"/>
  <c r="F144" i="22"/>
  <c r="E144" i="22"/>
  <c r="P143" i="22"/>
  <c r="O143" i="22"/>
  <c r="N143" i="22"/>
  <c r="M143" i="22"/>
  <c r="L143" i="22"/>
  <c r="K143" i="22"/>
  <c r="J143" i="22"/>
  <c r="I143" i="22"/>
  <c r="H143" i="22"/>
  <c r="G143" i="22"/>
  <c r="F143" i="22"/>
  <c r="E143" i="22"/>
  <c r="P142" i="22"/>
  <c r="O142" i="22"/>
  <c r="N142" i="22"/>
  <c r="M142" i="22"/>
  <c r="L142" i="22"/>
  <c r="K142" i="22"/>
  <c r="J142" i="22"/>
  <c r="I142" i="22"/>
  <c r="H142" i="22"/>
  <c r="G142" i="22"/>
  <c r="F142" i="22"/>
  <c r="E142" i="22"/>
  <c r="P141" i="22"/>
  <c r="O141" i="22"/>
  <c r="N141" i="22"/>
  <c r="M141" i="22"/>
  <c r="L141" i="22"/>
  <c r="K141" i="22"/>
  <c r="J141" i="22"/>
  <c r="I141" i="22"/>
  <c r="H141" i="22"/>
  <c r="G141" i="22"/>
  <c r="F141" i="22"/>
  <c r="E141" i="22"/>
  <c r="P139" i="22"/>
  <c r="O139" i="22"/>
  <c r="N139" i="22"/>
  <c r="M139" i="22"/>
  <c r="L139" i="22"/>
  <c r="K139" i="22"/>
  <c r="J139" i="22"/>
  <c r="I139" i="22"/>
  <c r="H139" i="22"/>
  <c r="G139" i="22"/>
  <c r="F139" i="22"/>
  <c r="E139" i="22"/>
  <c r="P138" i="22"/>
  <c r="O138" i="22"/>
  <c r="N138" i="22"/>
  <c r="M138" i="22"/>
  <c r="L138" i="22"/>
  <c r="K138" i="22"/>
  <c r="J138" i="22"/>
  <c r="I138" i="22"/>
  <c r="H138" i="22"/>
  <c r="G138" i="22"/>
  <c r="F138" i="22"/>
  <c r="E138" i="22"/>
  <c r="P137" i="22"/>
  <c r="O137" i="22"/>
  <c r="N137" i="22"/>
  <c r="M137" i="22"/>
  <c r="L137" i="22"/>
  <c r="K137" i="22"/>
  <c r="J137" i="22"/>
  <c r="I137" i="22"/>
  <c r="H137" i="22"/>
  <c r="G137" i="22"/>
  <c r="F137" i="22"/>
  <c r="E137" i="22"/>
  <c r="P136" i="22"/>
  <c r="O136" i="22"/>
  <c r="N136" i="22"/>
  <c r="M136" i="22"/>
  <c r="L136" i="22"/>
  <c r="K136" i="22"/>
  <c r="J136" i="22"/>
  <c r="I136" i="22"/>
  <c r="H136" i="22"/>
  <c r="G136" i="22"/>
  <c r="F136" i="22"/>
  <c r="E136" i="22"/>
  <c r="P135" i="22"/>
  <c r="O135" i="22"/>
  <c r="N135" i="22"/>
  <c r="M135" i="22"/>
  <c r="L135" i="22"/>
  <c r="K135" i="22"/>
  <c r="J135" i="22"/>
  <c r="I135" i="22"/>
  <c r="H135" i="22"/>
  <c r="G135" i="22"/>
  <c r="F135" i="22"/>
  <c r="E135" i="22"/>
  <c r="P134" i="22"/>
  <c r="O134" i="22"/>
  <c r="N134" i="22"/>
  <c r="M134" i="22"/>
  <c r="L134" i="22"/>
  <c r="K134" i="22"/>
  <c r="J134" i="22"/>
  <c r="I134" i="22"/>
  <c r="H134" i="22"/>
  <c r="G134" i="22"/>
  <c r="F134" i="22"/>
  <c r="E134" i="22"/>
  <c r="P133" i="22"/>
  <c r="O133" i="22"/>
  <c r="N133" i="22"/>
  <c r="M133" i="22"/>
  <c r="L133" i="22"/>
  <c r="K133" i="22"/>
  <c r="J133" i="22"/>
  <c r="I133" i="22"/>
  <c r="H133" i="22"/>
  <c r="G133" i="22"/>
  <c r="F133" i="22"/>
  <c r="E133" i="22"/>
  <c r="P132" i="22"/>
  <c r="O132" i="22"/>
  <c r="N132" i="22"/>
  <c r="M132" i="22"/>
  <c r="L132" i="22"/>
  <c r="K132" i="22"/>
  <c r="J132" i="22"/>
  <c r="I132" i="22"/>
  <c r="H132" i="22"/>
  <c r="G132" i="22"/>
  <c r="F132" i="22"/>
  <c r="E132" i="22"/>
  <c r="P131" i="22"/>
  <c r="O131" i="22"/>
  <c r="N131" i="22"/>
  <c r="M131" i="22"/>
  <c r="L131" i="22"/>
  <c r="K131" i="22"/>
  <c r="J131" i="22"/>
  <c r="I131" i="22"/>
  <c r="H131" i="22"/>
  <c r="G131" i="22"/>
  <c r="F131" i="22"/>
  <c r="E131" i="22"/>
  <c r="P130" i="22"/>
  <c r="O130" i="22"/>
  <c r="N130" i="22"/>
  <c r="M130" i="22"/>
  <c r="L130" i="22"/>
  <c r="K130" i="22"/>
  <c r="J130" i="22"/>
  <c r="I130" i="22"/>
  <c r="H130" i="22"/>
  <c r="G130" i="22"/>
  <c r="F130" i="22"/>
  <c r="E130" i="22"/>
  <c r="P129" i="22"/>
  <c r="O129" i="22"/>
  <c r="N129" i="22"/>
  <c r="M129" i="22"/>
  <c r="L129" i="22"/>
  <c r="K129" i="22"/>
  <c r="J129" i="22"/>
  <c r="I129" i="22"/>
  <c r="H129" i="22"/>
  <c r="G129" i="22"/>
  <c r="F129" i="22"/>
  <c r="E129" i="22"/>
  <c r="P128" i="22"/>
  <c r="O128" i="22"/>
  <c r="N128" i="22"/>
  <c r="M128" i="22"/>
  <c r="L128" i="22"/>
  <c r="K128" i="22"/>
  <c r="J128" i="22"/>
  <c r="I128" i="22"/>
  <c r="H128" i="22"/>
  <c r="G128" i="22"/>
  <c r="F128" i="22"/>
  <c r="E128" i="22"/>
  <c r="P127" i="22"/>
  <c r="O127" i="22"/>
  <c r="N127" i="22"/>
  <c r="M127" i="22"/>
  <c r="L127" i="22"/>
  <c r="K127" i="22"/>
  <c r="J127" i="22"/>
  <c r="I127" i="22"/>
  <c r="H127" i="22"/>
  <c r="G127" i="22"/>
  <c r="F127" i="22"/>
  <c r="E127" i="22"/>
  <c r="P125" i="22"/>
  <c r="O125" i="22"/>
  <c r="N125" i="22"/>
  <c r="M125" i="22"/>
  <c r="L125" i="22"/>
  <c r="K125" i="22"/>
  <c r="J125" i="22"/>
  <c r="I125" i="22"/>
  <c r="H125" i="22"/>
  <c r="G125" i="22"/>
  <c r="F125" i="22"/>
  <c r="E125" i="22"/>
  <c r="P124" i="22"/>
  <c r="O124" i="22"/>
  <c r="N124" i="22"/>
  <c r="M124" i="22"/>
  <c r="L124" i="22"/>
  <c r="K124" i="22"/>
  <c r="J124" i="22"/>
  <c r="I124" i="22"/>
  <c r="H124" i="22"/>
  <c r="G124" i="22"/>
  <c r="F124" i="22"/>
  <c r="E124" i="22"/>
  <c r="P123" i="22"/>
  <c r="O123" i="22"/>
  <c r="N123" i="22"/>
  <c r="M123" i="22"/>
  <c r="L123" i="22"/>
  <c r="K123" i="22"/>
  <c r="J123" i="22"/>
  <c r="I123" i="22"/>
  <c r="H123" i="22"/>
  <c r="G123" i="22"/>
  <c r="F123" i="22"/>
  <c r="E123" i="22"/>
  <c r="P122" i="22"/>
  <c r="O122" i="22"/>
  <c r="N122" i="22"/>
  <c r="M122" i="22"/>
  <c r="L122" i="22"/>
  <c r="K122" i="22"/>
  <c r="J122" i="22"/>
  <c r="I122" i="22"/>
  <c r="H122" i="22"/>
  <c r="G122" i="22"/>
  <c r="F122" i="22"/>
  <c r="E122" i="22"/>
  <c r="P121" i="22"/>
  <c r="O121" i="22"/>
  <c r="N121" i="22"/>
  <c r="M121" i="22"/>
  <c r="L121" i="22"/>
  <c r="K121" i="22"/>
  <c r="J121" i="22"/>
  <c r="I121" i="22"/>
  <c r="H121" i="22"/>
  <c r="G121" i="22"/>
  <c r="F121" i="22"/>
  <c r="E121" i="22"/>
  <c r="P120" i="22"/>
  <c r="O120" i="22"/>
  <c r="N120" i="22"/>
  <c r="M120" i="22"/>
  <c r="L120" i="22"/>
  <c r="K120" i="22"/>
  <c r="J120" i="22"/>
  <c r="I120" i="22"/>
  <c r="H120" i="22"/>
  <c r="G120" i="22"/>
  <c r="F120" i="22"/>
  <c r="E120" i="22"/>
  <c r="P119" i="22"/>
  <c r="O119" i="22"/>
  <c r="N119" i="22"/>
  <c r="M119" i="22"/>
  <c r="L119" i="22"/>
  <c r="K119" i="22"/>
  <c r="J119" i="22"/>
  <c r="I119" i="22"/>
  <c r="H119" i="22"/>
  <c r="G119" i="22"/>
  <c r="F119" i="22"/>
  <c r="E119" i="22"/>
  <c r="P118" i="22"/>
  <c r="O118" i="22"/>
  <c r="N118" i="22"/>
  <c r="M118" i="22"/>
  <c r="L118" i="22"/>
  <c r="K118" i="22"/>
  <c r="J118" i="22"/>
  <c r="I118" i="22"/>
  <c r="H118" i="22"/>
  <c r="G118" i="22"/>
  <c r="F118" i="22"/>
  <c r="E118" i="22"/>
  <c r="P117" i="22"/>
  <c r="O117" i="22"/>
  <c r="N117" i="22"/>
  <c r="M117" i="22"/>
  <c r="L117" i="22"/>
  <c r="K117" i="22"/>
  <c r="J117" i="22"/>
  <c r="I117" i="22"/>
  <c r="H117" i="22"/>
  <c r="G117" i="22"/>
  <c r="F117" i="22"/>
  <c r="E117" i="22"/>
  <c r="P116" i="22"/>
  <c r="O116" i="22"/>
  <c r="N116" i="22"/>
  <c r="M116" i="22"/>
  <c r="L116" i="22"/>
  <c r="K116" i="22"/>
  <c r="J116" i="22"/>
  <c r="I116" i="22"/>
  <c r="H116" i="22"/>
  <c r="G116" i="22"/>
  <c r="F116" i="22"/>
  <c r="E116" i="22"/>
  <c r="P115" i="22"/>
  <c r="O115" i="22"/>
  <c r="N115" i="22"/>
  <c r="M115" i="22"/>
  <c r="L115" i="22"/>
  <c r="K115" i="22"/>
  <c r="J115" i="22"/>
  <c r="I115" i="22"/>
  <c r="H115" i="22"/>
  <c r="G115" i="22"/>
  <c r="F115" i="22"/>
  <c r="E115" i="22"/>
  <c r="P114" i="22"/>
  <c r="O114" i="22"/>
  <c r="N114" i="22"/>
  <c r="M114" i="22"/>
  <c r="L114" i="22"/>
  <c r="K114" i="22"/>
  <c r="J114" i="22"/>
  <c r="I114" i="22"/>
  <c r="H114" i="22"/>
  <c r="G114" i="22"/>
  <c r="F114" i="22"/>
  <c r="E114" i="22"/>
  <c r="P112" i="22"/>
  <c r="O112" i="22"/>
  <c r="N112" i="22"/>
  <c r="M112" i="22"/>
  <c r="L112" i="22"/>
  <c r="K112" i="22"/>
  <c r="J112" i="22"/>
  <c r="I112" i="22"/>
  <c r="H112" i="22"/>
  <c r="G112" i="22"/>
  <c r="F112" i="22"/>
  <c r="E112" i="22"/>
  <c r="P111" i="22"/>
  <c r="O111" i="22"/>
  <c r="N111" i="22"/>
  <c r="M111" i="22"/>
  <c r="L111" i="22"/>
  <c r="K111" i="22"/>
  <c r="J111" i="22"/>
  <c r="I111" i="22"/>
  <c r="H111" i="22"/>
  <c r="G111" i="22"/>
  <c r="F111" i="22"/>
  <c r="E111" i="22"/>
  <c r="P110" i="22"/>
  <c r="O110" i="22"/>
  <c r="N110" i="22"/>
  <c r="M110" i="22"/>
  <c r="L110" i="22"/>
  <c r="K110" i="22"/>
  <c r="J110" i="22"/>
  <c r="I110" i="22"/>
  <c r="H110" i="22"/>
  <c r="G110" i="22"/>
  <c r="F110" i="22"/>
  <c r="E110" i="22"/>
  <c r="P109" i="22"/>
  <c r="O109" i="22"/>
  <c r="N109" i="22"/>
  <c r="M109" i="22"/>
  <c r="L109" i="22"/>
  <c r="K109" i="22"/>
  <c r="J109" i="22"/>
  <c r="I109" i="22"/>
  <c r="H109" i="22"/>
  <c r="G109" i="22"/>
  <c r="F109" i="22"/>
  <c r="E109" i="22"/>
  <c r="P108" i="22"/>
  <c r="O108" i="22"/>
  <c r="N108" i="22"/>
  <c r="M108" i="22"/>
  <c r="L108" i="22"/>
  <c r="K108" i="22"/>
  <c r="J108" i="22"/>
  <c r="I108" i="22"/>
  <c r="H108" i="22"/>
  <c r="G108" i="22"/>
  <c r="F108" i="22"/>
  <c r="E108" i="22"/>
  <c r="P107" i="22"/>
  <c r="O107" i="22"/>
  <c r="N107" i="22"/>
  <c r="M107" i="22"/>
  <c r="L107" i="22"/>
  <c r="K107" i="22"/>
  <c r="J107" i="22"/>
  <c r="I107" i="22"/>
  <c r="H107" i="22"/>
  <c r="G107" i="22"/>
  <c r="F107" i="22"/>
  <c r="E107" i="22"/>
  <c r="P106" i="22"/>
  <c r="O106" i="22"/>
  <c r="N106" i="22"/>
  <c r="M106" i="22"/>
  <c r="L106" i="22"/>
  <c r="K106" i="22"/>
  <c r="J106" i="22"/>
  <c r="I106" i="22"/>
  <c r="H106" i="22"/>
  <c r="G106" i="22"/>
  <c r="F106" i="22"/>
  <c r="E106" i="22"/>
  <c r="P105" i="22"/>
  <c r="O105" i="22"/>
  <c r="N105" i="22"/>
  <c r="M105" i="22"/>
  <c r="L105" i="22"/>
  <c r="K105" i="22"/>
  <c r="J105" i="22"/>
  <c r="I105" i="22"/>
  <c r="H105" i="22"/>
  <c r="G105" i="22"/>
  <c r="F105" i="22"/>
  <c r="E105" i="22"/>
  <c r="P104" i="22"/>
  <c r="O104" i="22"/>
  <c r="N104" i="22"/>
  <c r="M104" i="22"/>
  <c r="L104" i="22"/>
  <c r="K104" i="22"/>
  <c r="J104" i="22"/>
  <c r="I104" i="22"/>
  <c r="H104" i="22"/>
  <c r="G104" i="22"/>
  <c r="F104" i="22"/>
  <c r="E104" i="22"/>
  <c r="P103" i="22"/>
  <c r="O103" i="22"/>
  <c r="N103" i="22"/>
  <c r="M103" i="22"/>
  <c r="L103" i="22"/>
  <c r="K103" i="22"/>
  <c r="J103" i="22"/>
  <c r="I103" i="22"/>
  <c r="H103" i="22"/>
  <c r="G103" i="22"/>
  <c r="F103" i="22"/>
  <c r="E103" i="22"/>
  <c r="P102" i="22"/>
  <c r="O102" i="22"/>
  <c r="N102" i="22"/>
  <c r="M102" i="22"/>
  <c r="L102" i="22"/>
  <c r="K102" i="22"/>
  <c r="J102" i="22"/>
  <c r="I102" i="22"/>
  <c r="H102" i="22"/>
  <c r="G102" i="22"/>
  <c r="F102" i="22"/>
  <c r="E102" i="22"/>
  <c r="P101" i="22"/>
  <c r="O101" i="22"/>
  <c r="N101" i="22"/>
  <c r="M101" i="22"/>
  <c r="L101" i="22"/>
  <c r="K101" i="22"/>
  <c r="J101" i="22"/>
  <c r="I101" i="22"/>
  <c r="H101" i="22"/>
  <c r="G101" i="22"/>
  <c r="F101" i="22"/>
  <c r="E101" i="22"/>
  <c r="P100" i="22"/>
  <c r="O100" i="22"/>
  <c r="N100" i="22"/>
  <c r="M100" i="22"/>
  <c r="L100" i="22"/>
  <c r="K100" i="22"/>
  <c r="J100" i="22"/>
  <c r="I100" i="22"/>
  <c r="H100" i="22"/>
  <c r="G100" i="22"/>
  <c r="F100" i="22"/>
  <c r="E100" i="22"/>
  <c r="P99" i="22"/>
  <c r="O99" i="22"/>
  <c r="N99" i="22"/>
  <c r="M99" i="22"/>
  <c r="L99" i="22"/>
  <c r="K99" i="22"/>
  <c r="J99" i="22"/>
  <c r="I99" i="22"/>
  <c r="H99" i="22"/>
  <c r="G99" i="22"/>
  <c r="F99" i="22"/>
  <c r="E99" i="22"/>
  <c r="P98" i="22"/>
  <c r="O98" i="22"/>
  <c r="N98" i="22"/>
  <c r="M98" i="22"/>
  <c r="L98" i="22"/>
  <c r="K98" i="22"/>
  <c r="J98" i="22"/>
  <c r="I98" i="22"/>
  <c r="H98" i="22"/>
  <c r="G98" i="22"/>
  <c r="F98" i="22"/>
  <c r="E98" i="22"/>
  <c r="P97" i="22"/>
  <c r="O97" i="22"/>
  <c r="N97" i="22"/>
  <c r="M97" i="22"/>
  <c r="L97" i="22"/>
  <c r="K97" i="22"/>
  <c r="J97" i="22"/>
  <c r="I97" i="22"/>
  <c r="H97" i="22"/>
  <c r="G97" i="22"/>
  <c r="F97" i="22"/>
  <c r="E97" i="22"/>
  <c r="P96" i="22"/>
  <c r="O96" i="22"/>
  <c r="N96" i="22"/>
  <c r="M96" i="22"/>
  <c r="L96" i="22"/>
  <c r="K96" i="22"/>
  <c r="J96" i="22"/>
  <c r="I96" i="22"/>
  <c r="H96" i="22"/>
  <c r="G96" i="22"/>
  <c r="F96" i="22"/>
  <c r="E96" i="22"/>
  <c r="P95" i="22"/>
  <c r="O95" i="22"/>
  <c r="N95" i="22"/>
  <c r="M95" i="22"/>
  <c r="L95" i="22"/>
  <c r="K95" i="22"/>
  <c r="J95" i="22"/>
  <c r="I95" i="22"/>
  <c r="H95" i="22"/>
  <c r="G95" i="22"/>
  <c r="F95" i="22"/>
  <c r="E95" i="22"/>
  <c r="P93" i="22"/>
  <c r="O93" i="22"/>
  <c r="N93" i="22"/>
  <c r="M93" i="22"/>
  <c r="L93" i="22"/>
  <c r="K93" i="22"/>
  <c r="J93" i="22"/>
  <c r="I93" i="22"/>
  <c r="H93" i="22"/>
  <c r="G93" i="22"/>
  <c r="F93" i="22"/>
  <c r="E93" i="22"/>
  <c r="P92" i="22"/>
  <c r="O92" i="22"/>
  <c r="N92" i="22"/>
  <c r="M92" i="22"/>
  <c r="L92" i="22"/>
  <c r="K92" i="22"/>
  <c r="J92" i="22"/>
  <c r="I92" i="22"/>
  <c r="H92" i="22"/>
  <c r="G92" i="22"/>
  <c r="F92" i="22"/>
  <c r="E92" i="22"/>
  <c r="P91" i="22"/>
  <c r="O91" i="22"/>
  <c r="N91" i="22"/>
  <c r="M91" i="22"/>
  <c r="L91" i="22"/>
  <c r="K91" i="22"/>
  <c r="J91" i="22"/>
  <c r="I91" i="22"/>
  <c r="H91" i="22"/>
  <c r="G91" i="22"/>
  <c r="F91" i="22"/>
  <c r="E91" i="22"/>
  <c r="P90" i="22"/>
  <c r="O90" i="22"/>
  <c r="N90" i="22"/>
  <c r="M90" i="22"/>
  <c r="L90" i="22"/>
  <c r="K90" i="22"/>
  <c r="J90" i="22"/>
  <c r="I90" i="22"/>
  <c r="H90" i="22"/>
  <c r="G90" i="22"/>
  <c r="F90" i="22"/>
  <c r="E90" i="22"/>
  <c r="P89" i="22"/>
  <c r="O89" i="22"/>
  <c r="N89" i="22"/>
  <c r="M89" i="22"/>
  <c r="L89" i="22"/>
  <c r="K89" i="22"/>
  <c r="J89" i="22"/>
  <c r="I89" i="22"/>
  <c r="H89" i="22"/>
  <c r="G89" i="22"/>
  <c r="F89" i="22"/>
  <c r="E89" i="22"/>
  <c r="P88" i="22"/>
  <c r="O88" i="22"/>
  <c r="N88" i="22"/>
  <c r="M88" i="22"/>
  <c r="L88" i="22"/>
  <c r="K88" i="22"/>
  <c r="J88" i="22"/>
  <c r="I88" i="22"/>
  <c r="H88" i="22"/>
  <c r="G88" i="22"/>
  <c r="F88" i="22"/>
  <c r="E88" i="22"/>
  <c r="P87" i="22"/>
  <c r="O87" i="22"/>
  <c r="N87" i="22"/>
  <c r="M87" i="22"/>
  <c r="L87" i="22"/>
  <c r="K87" i="22"/>
  <c r="J87" i="22"/>
  <c r="I87" i="22"/>
  <c r="H87" i="22"/>
  <c r="G87" i="22"/>
  <c r="F87" i="22"/>
  <c r="E87" i="22"/>
  <c r="P86" i="22"/>
  <c r="O86" i="22"/>
  <c r="N86" i="22"/>
  <c r="M86" i="22"/>
  <c r="L86" i="22"/>
  <c r="K86" i="22"/>
  <c r="J86" i="22"/>
  <c r="I86" i="22"/>
  <c r="H86" i="22"/>
  <c r="G86" i="22"/>
  <c r="F86" i="22"/>
  <c r="E86" i="22"/>
  <c r="P85" i="22"/>
  <c r="O85" i="22"/>
  <c r="N85" i="22"/>
  <c r="M85" i="22"/>
  <c r="L85" i="22"/>
  <c r="K85" i="22"/>
  <c r="J85" i="22"/>
  <c r="I85" i="22"/>
  <c r="H85" i="22"/>
  <c r="G85" i="22"/>
  <c r="F85" i="22"/>
  <c r="E85" i="22"/>
  <c r="P84" i="22"/>
  <c r="O84" i="22"/>
  <c r="N84" i="22"/>
  <c r="M84" i="22"/>
  <c r="L84" i="22"/>
  <c r="K84" i="22"/>
  <c r="J84" i="22"/>
  <c r="I84" i="22"/>
  <c r="H84" i="22"/>
  <c r="G84" i="22"/>
  <c r="F84" i="22"/>
  <c r="E84" i="22"/>
  <c r="P82" i="22"/>
  <c r="O82" i="22"/>
  <c r="N82" i="22"/>
  <c r="M82" i="22"/>
  <c r="L82" i="22"/>
  <c r="K82" i="22"/>
  <c r="J82" i="22"/>
  <c r="I82" i="22"/>
  <c r="H82" i="22"/>
  <c r="G82" i="22"/>
  <c r="F82" i="22"/>
  <c r="E82" i="22"/>
  <c r="P81" i="22"/>
  <c r="O81" i="22"/>
  <c r="N81" i="22"/>
  <c r="M81" i="22"/>
  <c r="L81" i="22"/>
  <c r="K81" i="22"/>
  <c r="J81" i="22"/>
  <c r="I81" i="22"/>
  <c r="H81" i="22"/>
  <c r="G81" i="22"/>
  <c r="F81" i="22"/>
  <c r="E81" i="22"/>
  <c r="P80" i="22"/>
  <c r="O80" i="22"/>
  <c r="N80" i="22"/>
  <c r="M80" i="22"/>
  <c r="L80" i="22"/>
  <c r="K80" i="22"/>
  <c r="J80" i="22"/>
  <c r="I80" i="22"/>
  <c r="H80" i="22"/>
  <c r="G80" i="22"/>
  <c r="F80" i="22"/>
  <c r="E80" i="22"/>
  <c r="P79" i="22"/>
  <c r="O79" i="22"/>
  <c r="N79" i="22"/>
  <c r="M79" i="22"/>
  <c r="L79" i="22"/>
  <c r="K79" i="22"/>
  <c r="J79" i="22"/>
  <c r="I79" i="22"/>
  <c r="H79" i="22"/>
  <c r="G79" i="22"/>
  <c r="F79" i="22"/>
  <c r="E79" i="22"/>
  <c r="P78" i="22"/>
  <c r="O78" i="22"/>
  <c r="N78" i="22"/>
  <c r="M78" i="22"/>
  <c r="L78" i="22"/>
  <c r="K78" i="22"/>
  <c r="J78" i="22"/>
  <c r="I78" i="22"/>
  <c r="H78" i="22"/>
  <c r="G78" i="22"/>
  <c r="F78" i="22"/>
  <c r="E78" i="22"/>
  <c r="P76" i="22"/>
  <c r="O76" i="22"/>
  <c r="N76" i="22"/>
  <c r="M76" i="22"/>
  <c r="L76" i="22"/>
  <c r="K76" i="22"/>
  <c r="J76" i="22"/>
  <c r="I76" i="22"/>
  <c r="H76" i="22"/>
  <c r="G76" i="22"/>
  <c r="F76" i="22"/>
  <c r="E76" i="22"/>
  <c r="P75" i="22"/>
  <c r="O75" i="22"/>
  <c r="N75" i="22"/>
  <c r="M75" i="22"/>
  <c r="L75" i="22"/>
  <c r="K75" i="22"/>
  <c r="J75" i="22"/>
  <c r="I75" i="22"/>
  <c r="H75" i="22"/>
  <c r="G75" i="22"/>
  <c r="F75" i="22"/>
  <c r="E75" i="22"/>
  <c r="P74" i="22"/>
  <c r="O74" i="22"/>
  <c r="N74" i="22"/>
  <c r="M74" i="22"/>
  <c r="L74" i="22"/>
  <c r="K74" i="22"/>
  <c r="J74" i="22"/>
  <c r="I74" i="22"/>
  <c r="H74" i="22"/>
  <c r="G74" i="22"/>
  <c r="F74" i="22"/>
  <c r="E74" i="22"/>
  <c r="P73" i="22"/>
  <c r="O73" i="22"/>
  <c r="N73" i="22"/>
  <c r="M73" i="22"/>
  <c r="L73" i="22"/>
  <c r="K73" i="22"/>
  <c r="J73" i="22"/>
  <c r="I73" i="22"/>
  <c r="H73" i="22"/>
  <c r="G73" i="22"/>
  <c r="F73" i="22"/>
  <c r="E73" i="22"/>
  <c r="P72" i="22"/>
  <c r="O72" i="22"/>
  <c r="N72" i="22"/>
  <c r="M72" i="22"/>
  <c r="L72" i="22"/>
  <c r="K72" i="22"/>
  <c r="J72" i="22"/>
  <c r="I72" i="22"/>
  <c r="H72" i="22"/>
  <c r="G72" i="22"/>
  <c r="F72" i="22"/>
  <c r="E72" i="22"/>
  <c r="P71" i="22"/>
  <c r="O71" i="22"/>
  <c r="N71" i="22"/>
  <c r="M71" i="22"/>
  <c r="L71" i="22"/>
  <c r="K71" i="22"/>
  <c r="J71" i="22"/>
  <c r="I71" i="22"/>
  <c r="H71" i="22"/>
  <c r="G71" i="22"/>
  <c r="F71" i="22"/>
  <c r="E71" i="22"/>
  <c r="P70" i="22"/>
  <c r="O70" i="22"/>
  <c r="N70" i="22"/>
  <c r="M70" i="22"/>
  <c r="L70" i="22"/>
  <c r="K70" i="22"/>
  <c r="J70" i="22"/>
  <c r="I70" i="22"/>
  <c r="H70" i="22"/>
  <c r="G70" i="22"/>
  <c r="F70" i="22"/>
  <c r="E70" i="22"/>
  <c r="P69" i="22"/>
  <c r="O69" i="22"/>
  <c r="N69" i="22"/>
  <c r="M69" i="22"/>
  <c r="L69" i="22"/>
  <c r="K69" i="22"/>
  <c r="J69" i="22"/>
  <c r="I69" i="22"/>
  <c r="H69" i="22"/>
  <c r="G69" i="22"/>
  <c r="F69" i="22"/>
  <c r="E69" i="22"/>
  <c r="P68" i="22"/>
  <c r="O68" i="22"/>
  <c r="N68" i="22"/>
  <c r="M68" i="22"/>
  <c r="L68" i="22"/>
  <c r="K68" i="22"/>
  <c r="J68" i="22"/>
  <c r="I68" i="22"/>
  <c r="H68" i="22"/>
  <c r="G68" i="22"/>
  <c r="F68" i="22"/>
  <c r="E68" i="22"/>
  <c r="P67" i="22"/>
  <c r="O67" i="22"/>
  <c r="N67" i="22"/>
  <c r="M67" i="22"/>
  <c r="L67" i="22"/>
  <c r="K67" i="22"/>
  <c r="J67" i="22"/>
  <c r="I67" i="22"/>
  <c r="H67" i="22"/>
  <c r="G67" i="22"/>
  <c r="F67" i="22"/>
  <c r="E67" i="22"/>
  <c r="P65" i="22"/>
  <c r="O65" i="22"/>
  <c r="N65" i="22"/>
  <c r="M65" i="22"/>
  <c r="L65" i="22"/>
  <c r="K65" i="22"/>
  <c r="J65" i="22"/>
  <c r="I65" i="22"/>
  <c r="H65" i="22"/>
  <c r="G65" i="22"/>
  <c r="F65" i="22"/>
  <c r="E65" i="22"/>
  <c r="P64" i="22"/>
  <c r="O64" i="22"/>
  <c r="N64" i="22"/>
  <c r="M64" i="22"/>
  <c r="L64" i="22"/>
  <c r="K64" i="22"/>
  <c r="J64" i="22"/>
  <c r="I64" i="22"/>
  <c r="H64" i="22"/>
  <c r="G64" i="22"/>
  <c r="F64" i="22"/>
  <c r="E64" i="22"/>
  <c r="P63" i="22"/>
  <c r="O63" i="22"/>
  <c r="N63" i="22"/>
  <c r="M63" i="22"/>
  <c r="L63" i="22"/>
  <c r="K63" i="22"/>
  <c r="J63" i="22"/>
  <c r="I63" i="22"/>
  <c r="H63" i="22"/>
  <c r="G63" i="22"/>
  <c r="F63" i="22"/>
  <c r="E63" i="22"/>
  <c r="P62" i="22"/>
  <c r="O62" i="22"/>
  <c r="N62" i="22"/>
  <c r="M62" i="22"/>
  <c r="L62" i="22"/>
  <c r="K62" i="22"/>
  <c r="J62" i="22"/>
  <c r="I62" i="22"/>
  <c r="H62" i="22"/>
  <c r="G62" i="22"/>
  <c r="F62" i="22"/>
  <c r="E62" i="22"/>
  <c r="P61" i="22"/>
  <c r="O61" i="22"/>
  <c r="N61" i="22"/>
  <c r="M61" i="22"/>
  <c r="L61" i="22"/>
  <c r="K61" i="22"/>
  <c r="J61" i="22"/>
  <c r="I61" i="22"/>
  <c r="H61" i="22"/>
  <c r="G61" i="22"/>
  <c r="F61" i="22"/>
  <c r="E61" i="22"/>
  <c r="P60" i="22"/>
  <c r="O60" i="22"/>
  <c r="N60" i="22"/>
  <c r="M60" i="22"/>
  <c r="L60" i="22"/>
  <c r="K60" i="22"/>
  <c r="J60" i="22"/>
  <c r="I60" i="22"/>
  <c r="H60" i="22"/>
  <c r="G60" i="22"/>
  <c r="F60" i="22"/>
  <c r="E60" i="22"/>
  <c r="P59" i="22"/>
  <c r="O59" i="22"/>
  <c r="N59" i="22"/>
  <c r="M59" i="22"/>
  <c r="L59" i="22"/>
  <c r="K59" i="22"/>
  <c r="J59" i="22"/>
  <c r="I59" i="22"/>
  <c r="H59" i="22"/>
  <c r="G59" i="22"/>
  <c r="F59" i="22"/>
  <c r="E59" i="22"/>
  <c r="P58" i="22"/>
  <c r="O58" i="22"/>
  <c r="N58" i="22"/>
  <c r="M58" i="22"/>
  <c r="L58" i="22"/>
  <c r="K58" i="22"/>
  <c r="J58" i="22"/>
  <c r="I58" i="22"/>
  <c r="H58" i="22"/>
  <c r="G58" i="22"/>
  <c r="F58" i="22"/>
  <c r="E58" i="22"/>
  <c r="P57" i="22"/>
  <c r="O57" i="22"/>
  <c r="N57" i="22"/>
  <c r="M57" i="22"/>
  <c r="L57" i="22"/>
  <c r="K57" i="22"/>
  <c r="J57" i="22"/>
  <c r="I57" i="22"/>
  <c r="H57" i="22"/>
  <c r="G57" i="22"/>
  <c r="F57" i="22"/>
  <c r="E57" i="22"/>
  <c r="P56" i="22"/>
  <c r="O56" i="22"/>
  <c r="N56" i="22"/>
  <c r="M56" i="22"/>
  <c r="L56" i="22"/>
  <c r="K56" i="22"/>
  <c r="J56" i="22"/>
  <c r="I56" i="22"/>
  <c r="H56" i="22"/>
  <c r="G56" i="22"/>
  <c r="F56" i="22"/>
  <c r="E56" i="22"/>
  <c r="P55" i="22"/>
  <c r="O55" i="22"/>
  <c r="N55" i="22"/>
  <c r="M55" i="22"/>
  <c r="L55" i="22"/>
  <c r="K55" i="22"/>
  <c r="J55" i="22"/>
  <c r="I55" i="22"/>
  <c r="H55" i="22"/>
  <c r="G55" i="22"/>
  <c r="F55" i="22"/>
  <c r="E55" i="22"/>
  <c r="P54" i="22"/>
  <c r="O54" i="22"/>
  <c r="N54" i="22"/>
  <c r="M54" i="22"/>
  <c r="L54" i="22"/>
  <c r="K54" i="22"/>
  <c r="J54" i="22"/>
  <c r="I54" i="22"/>
  <c r="H54" i="22"/>
  <c r="G54" i="22"/>
  <c r="F54" i="22"/>
  <c r="E54" i="22"/>
  <c r="P53" i="22"/>
  <c r="O53" i="22"/>
  <c r="N53" i="22"/>
  <c r="M53" i="22"/>
  <c r="L53" i="22"/>
  <c r="K53" i="22"/>
  <c r="J53" i="22"/>
  <c r="I53" i="22"/>
  <c r="H53" i="22"/>
  <c r="G53" i="22"/>
  <c r="F53" i="22"/>
  <c r="E53" i="22"/>
  <c r="P52" i="22"/>
  <c r="O52" i="22"/>
  <c r="N52" i="22"/>
  <c r="M52" i="22"/>
  <c r="L52" i="22"/>
  <c r="K52" i="22"/>
  <c r="J52" i="22"/>
  <c r="I52" i="22"/>
  <c r="H52" i="22"/>
  <c r="G52" i="22"/>
  <c r="F52" i="22"/>
  <c r="E52" i="22"/>
  <c r="P50" i="22"/>
  <c r="O50" i="22"/>
  <c r="N50" i="22"/>
  <c r="M50" i="22"/>
  <c r="L50" i="22"/>
  <c r="K50" i="22"/>
  <c r="J50" i="22"/>
  <c r="I50" i="22"/>
  <c r="H50" i="22"/>
  <c r="G50" i="22"/>
  <c r="F50" i="22"/>
  <c r="E50" i="22"/>
  <c r="P49" i="22"/>
  <c r="O49" i="22"/>
  <c r="N49" i="22"/>
  <c r="M49" i="22"/>
  <c r="L49" i="22"/>
  <c r="K49" i="22"/>
  <c r="J49" i="22"/>
  <c r="I49" i="22"/>
  <c r="H49" i="22"/>
  <c r="G49" i="22"/>
  <c r="F49" i="22"/>
  <c r="E49" i="22"/>
  <c r="P48" i="22"/>
  <c r="O48" i="22"/>
  <c r="N48" i="22"/>
  <c r="M48" i="22"/>
  <c r="L48" i="22"/>
  <c r="K48" i="22"/>
  <c r="J48" i="22"/>
  <c r="I48" i="22"/>
  <c r="H48" i="22"/>
  <c r="G48" i="22"/>
  <c r="F48" i="22"/>
  <c r="E48" i="22"/>
  <c r="P47" i="22"/>
  <c r="O47" i="22"/>
  <c r="N47" i="22"/>
  <c r="M47" i="22"/>
  <c r="L47" i="22"/>
  <c r="K47" i="22"/>
  <c r="J47" i="22"/>
  <c r="I47" i="22"/>
  <c r="H47" i="22"/>
  <c r="G47" i="22"/>
  <c r="F47" i="22"/>
  <c r="E47" i="22"/>
  <c r="P46" i="22"/>
  <c r="O46" i="22"/>
  <c r="N46" i="22"/>
  <c r="M46" i="22"/>
  <c r="L46" i="22"/>
  <c r="K46" i="22"/>
  <c r="J46" i="22"/>
  <c r="I46" i="22"/>
  <c r="H46" i="22"/>
  <c r="G46" i="22"/>
  <c r="F46" i="22"/>
  <c r="E46" i="22"/>
  <c r="P45" i="22"/>
  <c r="O45" i="22"/>
  <c r="N45" i="22"/>
  <c r="M45" i="22"/>
  <c r="L45" i="22"/>
  <c r="K45" i="22"/>
  <c r="J45" i="22"/>
  <c r="I45" i="22"/>
  <c r="H45" i="22"/>
  <c r="G45" i="22"/>
  <c r="F45" i="22"/>
  <c r="E45" i="22"/>
  <c r="P44" i="22"/>
  <c r="O44" i="22"/>
  <c r="N44" i="22"/>
  <c r="M44" i="22"/>
  <c r="L44" i="22"/>
  <c r="K44" i="22"/>
  <c r="J44" i="22"/>
  <c r="I44" i="22"/>
  <c r="H44" i="22"/>
  <c r="G44" i="22"/>
  <c r="F44" i="22"/>
  <c r="E44" i="22"/>
  <c r="P43" i="22"/>
  <c r="O43" i="22"/>
  <c r="N43" i="22"/>
  <c r="M43" i="22"/>
  <c r="L43" i="22"/>
  <c r="K43" i="22"/>
  <c r="J43" i="22"/>
  <c r="I43" i="22"/>
  <c r="H43" i="22"/>
  <c r="G43" i="22"/>
  <c r="F43" i="22"/>
  <c r="E43" i="22"/>
  <c r="P42" i="22"/>
  <c r="O42" i="22"/>
  <c r="N42" i="22"/>
  <c r="M42" i="22"/>
  <c r="L42" i="22"/>
  <c r="K42" i="22"/>
  <c r="J42" i="22"/>
  <c r="I42" i="22"/>
  <c r="H42" i="22"/>
  <c r="G42" i="22"/>
  <c r="F42" i="22"/>
  <c r="E42" i="22"/>
  <c r="P41" i="22"/>
  <c r="O41" i="22"/>
  <c r="N41" i="22"/>
  <c r="M41" i="22"/>
  <c r="L41" i="22"/>
  <c r="K41" i="22"/>
  <c r="J41" i="22"/>
  <c r="I41" i="22"/>
  <c r="H41" i="22"/>
  <c r="G41" i="22"/>
  <c r="F41" i="22"/>
  <c r="E41" i="22"/>
  <c r="P39" i="22"/>
  <c r="O39" i="22"/>
  <c r="N39" i="22"/>
  <c r="M39" i="22"/>
  <c r="L39" i="22"/>
  <c r="K39" i="22"/>
  <c r="J39" i="22"/>
  <c r="I39" i="22"/>
  <c r="H39" i="22"/>
  <c r="G39" i="22"/>
  <c r="F39" i="22"/>
  <c r="E39" i="22"/>
  <c r="P38" i="22"/>
  <c r="O38" i="22"/>
  <c r="N38" i="22"/>
  <c r="M38" i="22"/>
  <c r="L38" i="22"/>
  <c r="K38" i="22"/>
  <c r="J38" i="22"/>
  <c r="I38" i="22"/>
  <c r="H38" i="22"/>
  <c r="G38" i="22"/>
  <c r="F38" i="22"/>
  <c r="E38" i="22"/>
  <c r="P37" i="22"/>
  <c r="O37" i="22"/>
  <c r="N37" i="22"/>
  <c r="M37" i="22"/>
  <c r="L37" i="22"/>
  <c r="K37" i="22"/>
  <c r="J37" i="22"/>
  <c r="I37" i="22"/>
  <c r="H37" i="22"/>
  <c r="G37" i="22"/>
  <c r="F37" i="22"/>
  <c r="E37" i="22"/>
  <c r="P36" i="22"/>
  <c r="O36" i="22"/>
  <c r="N36" i="22"/>
  <c r="M36" i="22"/>
  <c r="L36" i="22"/>
  <c r="K36" i="22"/>
  <c r="J36" i="22"/>
  <c r="I36" i="22"/>
  <c r="H36" i="22"/>
  <c r="G36" i="22"/>
  <c r="F36" i="22"/>
  <c r="E36" i="22"/>
  <c r="P35" i="22"/>
  <c r="O35" i="22"/>
  <c r="N35" i="22"/>
  <c r="M35" i="22"/>
  <c r="L35" i="22"/>
  <c r="K35" i="22"/>
  <c r="J35" i="22"/>
  <c r="I35" i="22"/>
  <c r="H35" i="22"/>
  <c r="G35" i="22"/>
  <c r="F35" i="22"/>
  <c r="E35" i="22"/>
  <c r="P34" i="22"/>
  <c r="O34" i="22"/>
  <c r="N34" i="22"/>
  <c r="M34" i="22"/>
  <c r="L34" i="22"/>
  <c r="K34" i="22"/>
  <c r="J34" i="22"/>
  <c r="I34" i="22"/>
  <c r="H34" i="22"/>
  <c r="G34" i="22"/>
  <c r="F34" i="22"/>
  <c r="E34" i="22"/>
  <c r="P33" i="22"/>
  <c r="O33" i="22"/>
  <c r="N33" i="22"/>
  <c r="M33" i="22"/>
  <c r="L33" i="22"/>
  <c r="K33" i="22"/>
  <c r="J33" i="22"/>
  <c r="I33" i="22"/>
  <c r="H33" i="22"/>
  <c r="G33" i="22"/>
  <c r="F33" i="22"/>
  <c r="E33" i="22"/>
  <c r="P32" i="22"/>
  <c r="O32" i="22"/>
  <c r="N32" i="22"/>
  <c r="M32" i="22"/>
  <c r="L32" i="22"/>
  <c r="K32" i="22"/>
  <c r="J32" i="22"/>
  <c r="I32" i="22"/>
  <c r="H32" i="22"/>
  <c r="G32" i="22"/>
  <c r="F32" i="22"/>
  <c r="E32" i="22"/>
  <c r="P31" i="22"/>
  <c r="O31" i="22"/>
  <c r="N31" i="22"/>
  <c r="M31" i="22"/>
  <c r="L31" i="22"/>
  <c r="K31" i="22"/>
  <c r="J31" i="22"/>
  <c r="I31" i="22"/>
  <c r="H31" i="22"/>
  <c r="G31" i="22"/>
  <c r="F31" i="22"/>
  <c r="E31" i="22"/>
  <c r="P30" i="22"/>
  <c r="O30" i="22"/>
  <c r="N30" i="22"/>
  <c r="M30" i="22"/>
  <c r="L30" i="22"/>
  <c r="K30" i="22"/>
  <c r="J30" i="22"/>
  <c r="I30" i="22"/>
  <c r="H30" i="22"/>
  <c r="G30" i="22"/>
  <c r="F30" i="22"/>
  <c r="E30" i="22"/>
  <c r="P29" i="22"/>
  <c r="O29" i="22"/>
  <c r="N29" i="22"/>
  <c r="M29" i="22"/>
  <c r="L29" i="22"/>
  <c r="K29" i="22"/>
  <c r="J29" i="22"/>
  <c r="I29" i="22"/>
  <c r="H29" i="22"/>
  <c r="G29" i="22"/>
  <c r="F29" i="22"/>
  <c r="E29" i="22"/>
  <c r="P28" i="22"/>
  <c r="O28" i="22"/>
  <c r="N28" i="22"/>
  <c r="M28" i="22"/>
  <c r="L28" i="22"/>
  <c r="K28" i="22"/>
  <c r="J28" i="22"/>
  <c r="I28" i="22"/>
  <c r="H28" i="22"/>
  <c r="G28" i="22"/>
  <c r="F28" i="22"/>
  <c r="E28" i="22"/>
  <c r="P27" i="22"/>
  <c r="O27" i="22"/>
  <c r="N27" i="22"/>
  <c r="M27" i="22"/>
  <c r="L27" i="22"/>
  <c r="K27" i="22"/>
  <c r="J27" i="22"/>
  <c r="I27" i="22"/>
  <c r="H27" i="22"/>
  <c r="G27" i="22"/>
  <c r="F27" i="22"/>
  <c r="E27" i="22"/>
  <c r="P25" i="22"/>
  <c r="O25" i="22"/>
  <c r="N25" i="22"/>
  <c r="M25" i="22"/>
  <c r="L25" i="22"/>
  <c r="K25" i="22"/>
  <c r="J25" i="22"/>
  <c r="I25" i="22"/>
  <c r="H25" i="22"/>
  <c r="G25" i="22"/>
  <c r="F25" i="22"/>
  <c r="E25" i="22"/>
  <c r="P24" i="22"/>
  <c r="O24" i="22"/>
  <c r="N24" i="22"/>
  <c r="M24" i="22"/>
  <c r="L24" i="22"/>
  <c r="K24" i="22"/>
  <c r="J24" i="22"/>
  <c r="I24" i="22"/>
  <c r="H24" i="22"/>
  <c r="G24" i="22"/>
  <c r="F24" i="22"/>
  <c r="E24" i="22"/>
  <c r="P23" i="22"/>
  <c r="O23" i="22"/>
  <c r="N23" i="22"/>
  <c r="M23" i="22"/>
  <c r="L23" i="22"/>
  <c r="K23" i="22"/>
  <c r="J23" i="22"/>
  <c r="I23" i="22"/>
  <c r="H23" i="22"/>
  <c r="G23" i="22"/>
  <c r="F23" i="22"/>
  <c r="E23" i="22"/>
  <c r="P22" i="22"/>
  <c r="O22" i="22"/>
  <c r="N22" i="22"/>
  <c r="M22" i="22"/>
  <c r="L22" i="22"/>
  <c r="K22" i="22"/>
  <c r="J22" i="22"/>
  <c r="I22" i="22"/>
  <c r="H22" i="22"/>
  <c r="G22" i="22"/>
  <c r="F22" i="22"/>
  <c r="E22" i="22"/>
  <c r="P21" i="22"/>
  <c r="O21" i="22"/>
  <c r="N21" i="22"/>
  <c r="M21" i="22"/>
  <c r="L21" i="22"/>
  <c r="K21" i="22"/>
  <c r="J21" i="22"/>
  <c r="I21" i="22"/>
  <c r="H21" i="22"/>
  <c r="G21" i="22"/>
  <c r="F21" i="22"/>
  <c r="E21" i="22"/>
  <c r="P20" i="22"/>
  <c r="O20" i="22"/>
  <c r="N20" i="22"/>
  <c r="M20" i="22"/>
  <c r="L20" i="22"/>
  <c r="K20" i="22"/>
  <c r="J20" i="22"/>
  <c r="I20" i="22"/>
  <c r="H20" i="22"/>
  <c r="G20" i="22"/>
  <c r="F20" i="22"/>
  <c r="E20" i="22"/>
  <c r="P19" i="22"/>
  <c r="O19" i="22"/>
  <c r="N19" i="22"/>
  <c r="M19" i="22"/>
  <c r="L19" i="22"/>
  <c r="K19" i="22"/>
  <c r="J19" i="22"/>
  <c r="I19" i="22"/>
  <c r="H19" i="22"/>
  <c r="G19" i="22"/>
  <c r="F19" i="22"/>
  <c r="E19" i="22"/>
  <c r="P18" i="22"/>
  <c r="O18" i="22"/>
  <c r="N18" i="22"/>
  <c r="M18" i="22"/>
  <c r="L18" i="22"/>
  <c r="K18" i="22"/>
  <c r="J18" i="22"/>
  <c r="I18" i="22"/>
  <c r="H18" i="22"/>
  <c r="G18" i="22"/>
  <c r="F18" i="22"/>
  <c r="E18" i="22"/>
  <c r="P17" i="22"/>
  <c r="O17" i="22"/>
  <c r="N17" i="22"/>
  <c r="M17" i="22"/>
  <c r="L17" i="22"/>
  <c r="K17" i="22"/>
  <c r="J17" i="22"/>
  <c r="I17" i="22"/>
  <c r="H17" i="22"/>
  <c r="G17" i="22"/>
  <c r="F17" i="22"/>
  <c r="E17" i="22"/>
  <c r="P16" i="22"/>
  <c r="O16" i="22"/>
  <c r="N16" i="22"/>
  <c r="M16" i="22"/>
  <c r="L16" i="22"/>
  <c r="K16" i="22"/>
  <c r="J16" i="22"/>
  <c r="I16" i="22"/>
  <c r="H16" i="22"/>
  <c r="G16" i="22"/>
  <c r="F16" i="22"/>
  <c r="E16" i="22"/>
  <c r="P15" i="22"/>
  <c r="O15" i="22"/>
  <c r="N15" i="22"/>
  <c r="M15" i="22"/>
  <c r="L15" i="22"/>
  <c r="K15" i="22"/>
  <c r="J15" i="22"/>
  <c r="I15" i="22"/>
  <c r="H15" i="22"/>
  <c r="G15" i="22"/>
  <c r="F15" i="22"/>
  <c r="E15" i="22"/>
  <c r="P14" i="22"/>
  <c r="O14" i="22"/>
  <c r="N14" i="22"/>
  <c r="M14" i="22"/>
  <c r="L14" i="22"/>
  <c r="K14" i="22"/>
  <c r="J14" i="22"/>
  <c r="I14" i="22"/>
  <c r="H14" i="22"/>
  <c r="G14" i="22"/>
  <c r="F14" i="22"/>
  <c r="E14" i="22"/>
  <c r="P13" i="22"/>
  <c r="O13" i="22"/>
  <c r="N13" i="22"/>
  <c r="M13" i="22"/>
  <c r="L13" i="22"/>
  <c r="K13" i="22"/>
  <c r="J13" i="22"/>
  <c r="I13" i="22"/>
  <c r="H13" i="22"/>
  <c r="G13" i="22"/>
  <c r="F13" i="22"/>
  <c r="E13" i="22"/>
  <c r="P12" i="22"/>
  <c r="O12" i="22"/>
  <c r="N12" i="22"/>
  <c r="M12" i="22"/>
  <c r="L12" i="22"/>
  <c r="K12" i="22"/>
  <c r="J12" i="22"/>
  <c r="I12" i="22"/>
  <c r="H12" i="22"/>
  <c r="G12" i="22"/>
  <c r="F12" i="22"/>
  <c r="E12" i="22"/>
  <c r="V152" i="9"/>
  <c r="V151" i="9"/>
  <c r="V150" i="9"/>
  <c r="V149" i="9"/>
  <c r="V148" i="9"/>
  <c r="V147" i="9"/>
  <c r="V146" i="9"/>
  <c r="V144" i="9"/>
  <c r="V143" i="9"/>
  <c r="V142" i="9"/>
  <c r="V141" i="9"/>
  <c r="V139" i="9"/>
  <c r="V138" i="9"/>
  <c r="V137" i="9"/>
  <c r="V136" i="9"/>
  <c r="V135" i="9"/>
  <c r="V134" i="9"/>
  <c r="V133" i="9"/>
  <c r="V132" i="9"/>
  <c r="V131" i="9"/>
  <c r="V130" i="9"/>
  <c r="V129" i="9"/>
  <c r="V128" i="9"/>
  <c r="V127" i="9"/>
  <c r="V125" i="9"/>
  <c r="V124" i="9"/>
  <c r="V123" i="9"/>
  <c r="V122" i="9"/>
  <c r="V121" i="9"/>
  <c r="V120" i="9"/>
  <c r="V119" i="9"/>
  <c r="V118" i="9"/>
  <c r="V117" i="9"/>
  <c r="V116" i="9"/>
  <c r="V115" i="9"/>
  <c r="V114" i="9"/>
  <c r="V112" i="9"/>
  <c r="V111" i="9"/>
  <c r="V110" i="9"/>
  <c r="V109" i="9"/>
  <c r="V108" i="9"/>
  <c r="V107" i="9"/>
  <c r="V106" i="9"/>
  <c r="V105" i="9"/>
  <c r="V104" i="9"/>
  <c r="V103" i="9"/>
  <c r="V102" i="9"/>
  <c r="V101" i="9"/>
  <c r="V100" i="9"/>
  <c r="V99" i="9"/>
  <c r="V98" i="9"/>
  <c r="V97" i="9"/>
  <c r="V96" i="9"/>
  <c r="V95" i="9"/>
  <c r="V93" i="9"/>
  <c r="V92" i="9"/>
  <c r="V91" i="9"/>
  <c r="V90" i="9"/>
  <c r="V89" i="9"/>
  <c r="V88" i="9"/>
  <c r="V87" i="9"/>
  <c r="V86" i="9"/>
  <c r="V85" i="9"/>
  <c r="V84" i="9"/>
  <c r="V82" i="9"/>
  <c r="V81" i="9"/>
  <c r="V80" i="9"/>
  <c r="V79" i="9"/>
  <c r="V78" i="9"/>
  <c r="V76" i="9"/>
  <c r="V75" i="9"/>
  <c r="V74" i="9"/>
  <c r="V73" i="9"/>
  <c r="V72" i="9"/>
  <c r="V71" i="9"/>
  <c r="V70" i="9"/>
  <c r="V69" i="9"/>
  <c r="V68" i="9"/>
  <c r="V67" i="9"/>
  <c r="V65" i="9"/>
  <c r="V64" i="9"/>
  <c r="V63" i="9"/>
  <c r="V62" i="9"/>
  <c r="V61" i="9"/>
  <c r="V60" i="9"/>
  <c r="V59" i="9"/>
  <c r="V58" i="9"/>
  <c r="V57" i="9"/>
  <c r="V56" i="9"/>
  <c r="V55" i="9"/>
  <c r="V54" i="9"/>
  <c r="V53" i="9"/>
  <c r="V52" i="9"/>
  <c r="V50" i="9"/>
  <c r="V49" i="9"/>
  <c r="V48" i="9"/>
  <c r="V47" i="9"/>
  <c r="V46" i="9"/>
  <c r="V45" i="9"/>
  <c r="V44" i="9"/>
  <c r="V43" i="9"/>
  <c r="V42" i="9"/>
  <c r="V41" i="9"/>
  <c r="V39" i="9"/>
  <c r="V38" i="9"/>
  <c r="V37" i="9"/>
  <c r="V36" i="9"/>
  <c r="V35" i="9"/>
  <c r="V34" i="9"/>
  <c r="V33" i="9"/>
  <c r="V32" i="9"/>
  <c r="V31" i="9"/>
  <c r="V30" i="9"/>
  <c r="V29" i="9"/>
  <c r="V28" i="9"/>
  <c r="V27" i="9"/>
  <c r="V25" i="9"/>
  <c r="V24" i="9"/>
  <c r="V23" i="9"/>
  <c r="V22" i="9"/>
  <c r="V21" i="9"/>
  <c r="V20" i="9"/>
  <c r="V19" i="9"/>
  <c r="V18" i="9"/>
  <c r="V17" i="9"/>
  <c r="V16" i="9"/>
  <c r="V15" i="9"/>
  <c r="V14" i="9"/>
  <c r="V13" i="9"/>
  <c r="V12" i="9"/>
  <c r="P152" i="9"/>
  <c r="O152" i="9"/>
  <c r="N152" i="9"/>
  <c r="M152" i="9"/>
  <c r="L152" i="9"/>
  <c r="K152" i="9"/>
  <c r="J152" i="9"/>
  <c r="I152" i="9"/>
  <c r="H152" i="9"/>
  <c r="G152" i="9"/>
  <c r="F152" i="9"/>
  <c r="E152" i="9"/>
  <c r="P151" i="9"/>
  <c r="O151" i="9"/>
  <c r="N151" i="9"/>
  <c r="M151" i="9"/>
  <c r="L151" i="9"/>
  <c r="K151" i="9"/>
  <c r="J151" i="9"/>
  <c r="I151" i="9"/>
  <c r="H151" i="9"/>
  <c r="G151" i="9"/>
  <c r="F151" i="9"/>
  <c r="E151" i="9"/>
  <c r="P150" i="9"/>
  <c r="O150" i="9"/>
  <c r="N150" i="9"/>
  <c r="M150" i="9"/>
  <c r="L150" i="9"/>
  <c r="K150" i="9"/>
  <c r="J150" i="9"/>
  <c r="I150" i="9"/>
  <c r="H150" i="9"/>
  <c r="G150" i="9"/>
  <c r="F150" i="9"/>
  <c r="E150" i="9"/>
  <c r="P149" i="9"/>
  <c r="O149" i="9"/>
  <c r="N149" i="9"/>
  <c r="M149" i="9"/>
  <c r="L149" i="9"/>
  <c r="K149" i="9"/>
  <c r="J149" i="9"/>
  <c r="I149" i="9"/>
  <c r="H149" i="9"/>
  <c r="G149" i="9"/>
  <c r="F149" i="9"/>
  <c r="E149" i="9"/>
  <c r="P148" i="9"/>
  <c r="O148" i="9"/>
  <c r="N148" i="9"/>
  <c r="M148" i="9"/>
  <c r="L148" i="9"/>
  <c r="K148" i="9"/>
  <c r="J148" i="9"/>
  <c r="I148" i="9"/>
  <c r="H148" i="9"/>
  <c r="G148" i="9"/>
  <c r="F148" i="9"/>
  <c r="E148" i="9"/>
  <c r="P147" i="9"/>
  <c r="O147" i="9"/>
  <c r="N147" i="9"/>
  <c r="M147" i="9"/>
  <c r="L147" i="9"/>
  <c r="K147" i="9"/>
  <c r="J147" i="9"/>
  <c r="I147" i="9"/>
  <c r="H147" i="9"/>
  <c r="G147" i="9"/>
  <c r="F147" i="9"/>
  <c r="E147" i="9"/>
  <c r="P146" i="9"/>
  <c r="O146" i="9"/>
  <c r="N146" i="9"/>
  <c r="M146" i="9"/>
  <c r="L146" i="9"/>
  <c r="K146" i="9"/>
  <c r="J146" i="9"/>
  <c r="I146" i="9"/>
  <c r="H146" i="9"/>
  <c r="G146" i="9"/>
  <c r="F146" i="9"/>
  <c r="E146" i="9"/>
  <c r="P144" i="9"/>
  <c r="O144" i="9"/>
  <c r="N144" i="9"/>
  <c r="M144" i="9"/>
  <c r="L144" i="9"/>
  <c r="K144" i="9"/>
  <c r="J144" i="9"/>
  <c r="I144" i="9"/>
  <c r="H144" i="9"/>
  <c r="G144" i="9"/>
  <c r="F144" i="9"/>
  <c r="E144" i="9"/>
  <c r="P143" i="9"/>
  <c r="O143" i="9"/>
  <c r="N143" i="9"/>
  <c r="M143" i="9"/>
  <c r="L143" i="9"/>
  <c r="K143" i="9"/>
  <c r="J143" i="9"/>
  <c r="I143" i="9"/>
  <c r="H143" i="9"/>
  <c r="G143" i="9"/>
  <c r="F143" i="9"/>
  <c r="E143" i="9"/>
  <c r="P142" i="9"/>
  <c r="O142" i="9"/>
  <c r="N142" i="9"/>
  <c r="M142" i="9"/>
  <c r="L142" i="9"/>
  <c r="K142" i="9"/>
  <c r="J142" i="9"/>
  <c r="I142" i="9"/>
  <c r="H142" i="9"/>
  <c r="G142" i="9"/>
  <c r="F142" i="9"/>
  <c r="E142" i="9"/>
  <c r="P141" i="9"/>
  <c r="O141" i="9"/>
  <c r="N141" i="9"/>
  <c r="M141" i="9"/>
  <c r="L141" i="9"/>
  <c r="K141" i="9"/>
  <c r="J141" i="9"/>
  <c r="I141" i="9"/>
  <c r="H141" i="9"/>
  <c r="G141" i="9"/>
  <c r="F141" i="9"/>
  <c r="E141" i="9"/>
  <c r="P139" i="9"/>
  <c r="O139" i="9"/>
  <c r="N139" i="9"/>
  <c r="M139" i="9"/>
  <c r="L139" i="9"/>
  <c r="K139" i="9"/>
  <c r="J139" i="9"/>
  <c r="I139" i="9"/>
  <c r="H139" i="9"/>
  <c r="G139" i="9"/>
  <c r="F139" i="9"/>
  <c r="E139" i="9"/>
  <c r="P138" i="9"/>
  <c r="O138" i="9"/>
  <c r="N138" i="9"/>
  <c r="M138" i="9"/>
  <c r="L138" i="9"/>
  <c r="K138" i="9"/>
  <c r="J138" i="9"/>
  <c r="I138" i="9"/>
  <c r="H138" i="9"/>
  <c r="G138" i="9"/>
  <c r="F138" i="9"/>
  <c r="E138" i="9"/>
  <c r="P137" i="9"/>
  <c r="O137" i="9"/>
  <c r="N137" i="9"/>
  <c r="M137" i="9"/>
  <c r="L137" i="9"/>
  <c r="K137" i="9"/>
  <c r="J137" i="9"/>
  <c r="I137" i="9"/>
  <c r="H137" i="9"/>
  <c r="G137" i="9"/>
  <c r="F137" i="9"/>
  <c r="E137" i="9"/>
  <c r="P136" i="9"/>
  <c r="O136" i="9"/>
  <c r="N136" i="9"/>
  <c r="M136" i="9"/>
  <c r="L136" i="9"/>
  <c r="K136" i="9"/>
  <c r="J136" i="9"/>
  <c r="I136" i="9"/>
  <c r="H136" i="9"/>
  <c r="G136" i="9"/>
  <c r="F136" i="9"/>
  <c r="E136" i="9"/>
  <c r="P135" i="9"/>
  <c r="O135" i="9"/>
  <c r="N135" i="9"/>
  <c r="M135" i="9"/>
  <c r="L135" i="9"/>
  <c r="K135" i="9"/>
  <c r="J135" i="9"/>
  <c r="I135" i="9"/>
  <c r="H135" i="9"/>
  <c r="G135" i="9"/>
  <c r="F135" i="9"/>
  <c r="E135" i="9"/>
  <c r="P134" i="9"/>
  <c r="O134" i="9"/>
  <c r="N134" i="9"/>
  <c r="M134" i="9"/>
  <c r="L134" i="9"/>
  <c r="K134" i="9"/>
  <c r="J134" i="9"/>
  <c r="I134" i="9"/>
  <c r="H134" i="9"/>
  <c r="G134" i="9"/>
  <c r="F134" i="9"/>
  <c r="E134" i="9"/>
  <c r="P133" i="9"/>
  <c r="O133" i="9"/>
  <c r="N133" i="9"/>
  <c r="M133" i="9"/>
  <c r="L133" i="9"/>
  <c r="K133" i="9"/>
  <c r="J133" i="9"/>
  <c r="I133" i="9"/>
  <c r="H133" i="9"/>
  <c r="G133" i="9"/>
  <c r="F133" i="9"/>
  <c r="E133" i="9"/>
  <c r="P132" i="9"/>
  <c r="O132" i="9"/>
  <c r="N132" i="9"/>
  <c r="M132" i="9"/>
  <c r="L132" i="9"/>
  <c r="K132" i="9"/>
  <c r="J132" i="9"/>
  <c r="I132" i="9"/>
  <c r="H132" i="9"/>
  <c r="G132" i="9"/>
  <c r="F132" i="9"/>
  <c r="E132" i="9"/>
  <c r="P131" i="9"/>
  <c r="O131" i="9"/>
  <c r="N131" i="9"/>
  <c r="M131" i="9"/>
  <c r="L131" i="9"/>
  <c r="K131" i="9"/>
  <c r="J131" i="9"/>
  <c r="I131" i="9"/>
  <c r="H131" i="9"/>
  <c r="G131" i="9"/>
  <c r="F131" i="9"/>
  <c r="E131" i="9"/>
  <c r="P130" i="9"/>
  <c r="O130" i="9"/>
  <c r="N130" i="9"/>
  <c r="M130" i="9"/>
  <c r="L130" i="9"/>
  <c r="K130" i="9"/>
  <c r="J130" i="9"/>
  <c r="I130" i="9"/>
  <c r="H130" i="9"/>
  <c r="G130" i="9"/>
  <c r="F130" i="9"/>
  <c r="E130" i="9"/>
  <c r="P129" i="9"/>
  <c r="O129" i="9"/>
  <c r="N129" i="9"/>
  <c r="M129" i="9"/>
  <c r="L129" i="9"/>
  <c r="K129" i="9"/>
  <c r="J129" i="9"/>
  <c r="I129" i="9"/>
  <c r="H129" i="9"/>
  <c r="G129" i="9"/>
  <c r="F129" i="9"/>
  <c r="E129" i="9"/>
  <c r="P128" i="9"/>
  <c r="O128" i="9"/>
  <c r="N128" i="9"/>
  <c r="M128" i="9"/>
  <c r="L128" i="9"/>
  <c r="K128" i="9"/>
  <c r="J128" i="9"/>
  <c r="I128" i="9"/>
  <c r="H128" i="9"/>
  <c r="G128" i="9"/>
  <c r="F128" i="9"/>
  <c r="E128" i="9"/>
  <c r="P127" i="9"/>
  <c r="O127" i="9"/>
  <c r="N127" i="9"/>
  <c r="M127" i="9"/>
  <c r="L127" i="9"/>
  <c r="K127" i="9"/>
  <c r="J127" i="9"/>
  <c r="I127" i="9"/>
  <c r="H127" i="9"/>
  <c r="G127" i="9"/>
  <c r="F127" i="9"/>
  <c r="E127" i="9"/>
  <c r="P125" i="9"/>
  <c r="O125" i="9"/>
  <c r="N125" i="9"/>
  <c r="M125" i="9"/>
  <c r="L125" i="9"/>
  <c r="K125" i="9"/>
  <c r="J125" i="9"/>
  <c r="I125" i="9"/>
  <c r="H125" i="9"/>
  <c r="G125" i="9"/>
  <c r="F125" i="9"/>
  <c r="E125" i="9"/>
  <c r="P124" i="9"/>
  <c r="O124" i="9"/>
  <c r="N124" i="9"/>
  <c r="M124" i="9"/>
  <c r="L124" i="9"/>
  <c r="K124" i="9"/>
  <c r="J124" i="9"/>
  <c r="I124" i="9"/>
  <c r="H124" i="9"/>
  <c r="G124" i="9"/>
  <c r="F124" i="9"/>
  <c r="E124" i="9"/>
  <c r="P123" i="9"/>
  <c r="O123" i="9"/>
  <c r="N123" i="9"/>
  <c r="M123" i="9"/>
  <c r="L123" i="9"/>
  <c r="K123" i="9"/>
  <c r="J123" i="9"/>
  <c r="I123" i="9"/>
  <c r="H123" i="9"/>
  <c r="G123" i="9"/>
  <c r="F123" i="9"/>
  <c r="E123" i="9"/>
  <c r="P122" i="9"/>
  <c r="O122" i="9"/>
  <c r="N122" i="9"/>
  <c r="M122" i="9"/>
  <c r="L122" i="9"/>
  <c r="K122" i="9"/>
  <c r="J122" i="9"/>
  <c r="I122" i="9"/>
  <c r="H122" i="9"/>
  <c r="G122" i="9"/>
  <c r="F122" i="9"/>
  <c r="E122" i="9"/>
  <c r="P121" i="9"/>
  <c r="O121" i="9"/>
  <c r="N121" i="9"/>
  <c r="M121" i="9"/>
  <c r="L121" i="9"/>
  <c r="K121" i="9"/>
  <c r="J121" i="9"/>
  <c r="I121" i="9"/>
  <c r="H121" i="9"/>
  <c r="G121" i="9"/>
  <c r="F121" i="9"/>
  <c r="E121" i="9"/>
  <c r="P120" i="9"/>
  <c r="O120" i="9"/>
  <c r="N120" i="9"/>
  <c r="M120" i="9"/>
  <c r="L120" i="9"/>
  <c r="K120" i="9"/>
  <c r="J120" i="9"/>
  <c r="I120" i="9"/>
  <c r="H120" i="9"/>
  <c r="G120" i="9"/>
  <c r="F120" i="9"/>
  <c r="E120" i="9"/>
  <c r="P119" i="9"/>
  <c r="O119" i="9"/>
  <c r="N119" i="9"/>
  <c r="M119" i="9"/>
  <c r="L119" i="9"/>
  <c r="K119" i="9"/>
  <c r="J119" i="9"/>
  <c r="I119" i="9"/>
  <c r="H119" i="9"/>
  <c r="G119" i="9"/>
  <c r="F119" i="9"/>
  <c r="E119" i="9"/>
  <c r="P118" i="9"/>
  <c r="O118" i="9"/>
  <c r="N118" i="9"/>
  <c r="M118" i="9"/>
  <c r="L118" i="9"/>
  <c r="K118" i="9"/>
  <c r="J118" i="9"/>
  <c r="I118" i="9"/>
  <c r="H118" i="9"/>
  <c r="G118" i="9"/>
  <c r="F118" i="9"/>
  <c r="E118" i="9"/>
  <c r="P117" i="9"/>
  <c r="O117" i="9"/>
  <c r="N117" i="9"/>
  <c r="M117" i="9"/>
  <c r="L117" i="9"/>
  <c r="K117" i="9"/>
  <c r="J117" i="9"/>
  <c r="I117" i="9"/>
  <c r="H117" i="9"/>
  <c r="G117" i="9"/>
  <c r="F117" i="9"/>
  <c r="E117" i="9"/>
  <c r="P116" i="9"/>
  <c r="O116" i="9"/>
  <c r="N116" i="9"/>
  <c r="M116" i="9"/>
  <c r="L116" i="9"/>
  <c r="K116" i="9"/>
  <c r="J116" i="9"/>
  <c r="I116" i="9"/>
  <c r="H116" i="9"/>
  <c r="G116" i="9"/>
  <c r="F116" i="9"/>
  <c r="E116" i="9"/>
  <c r="P115" i="9"/>
  <c r="O115" i="9"/>
  <c r="N115" i="9"/>
  <c r="M115" i="9"/>
  <c r="L115" i="9"/>
  <c r="K115" i="9"/>
  <c r="J115" i="9"/>
  <c r="I115" i="9"/>
  <c r="H115" i="9"/>
  <c r="G115" i="9"/>
  <c r="F115" i="9"/>
  <c r="E115" i="9"/>
  <c r="P114" i="9"/>
  <c r="O114" i="9"/>
  <c r="N114" i="9"/>
  <c r="M114" i="9"/>
  <c r="L114" i="9"/>
  <c r="K114" i="9"/>
  <c r="J114" i="9"/>
  <c r="I114" i="9"/>
  <c r="H114" i="9"/>
  <c r="G114" i="9"/>
  <c r="F114" i="9"/>
  <c r="E114" i="9"/>
  <c r="P112" i="9"/>
  <c r="O112" i="9"/>
  <c r="N112" i="9"/>
  <c r="M112" i="9"/>
  <c r="L112" i="9"/>
  <c r="K112" i="9"/>
  <c r="J112" i="9"/>
  <c r="I112" i="9"/>
  <c r="H112" i="9"/>
  <c r="G112" i="9"/>
  <c r="F112" i="9"/>
  <c r="E112" i="9"/>
  <c r="P111" i="9"/>
  <c r="O111" i="9"/>
  <c r="N111" i="9"/>
  <c r="M111" i="9"/>
  <c r="L111" i="9"/>
  <c r="K111" i="9"/>
  <c r="J111" i="9"/>
  <c r="I111" i="9"/>
  <c r="H111" i="9"/>
  <c r="G111" i="9"/>
  <c r="F111" i="9"/>
  <c r="E111" i="9"/>
  <c r="P110" i="9"/>
  <c r="O110" i="9"/>
  <c r="N110" i="9"/>
  <c r="M110" i="9"/>
  <c r="L110" i="9"/>
  <c r="K110" i="9"/>
  <c r="J110" i="9"/>
  <c r="I110" i="9"/>
  <c r="H110" i="9"/>
  <c r="G110" i="9"/>
  <c r="F110" i="9"/>
  <c r="E110" i="9"/>
  <c r="P109" i="9"/>
  <c r="O109" i="9"/>
  <c r="N109" i="9"/>
  <c r="M109" i="9"/>
  <c r="L109" i="9"/>
  <c r="K109" i="9"/>
  <c r="J109" i="9"/>
  <c r="I109" i="9"/>
  <c r="H109" i="9"/>
  <c r="G109" i="9"/>
  <c r="F109" i="9"/>
  <c r="E109" i="9"/>
  <c r="P108" i="9"/>
  <c r="O108" i="9"/>
  <c r="N108" i="9"/>
  <c r="M108" i="9"/>
  <c r="L108" i="9"/>
  <c r="K108" i="9"/>
  <c r="J108" i="9"/>
  <c r="I108" i="9"/>
  <c r="H108" i="9"/>
  <c r="G108" i="9"/>
  <c r="F108" i="9"/>
  <c r="E108" i="9"/>
  <c r="P107" i="9"/>
  <c r="O107" i="9"/>
  <c r="N107" i="9"/>
  <c r="M107" i="9"/>
  <c r="L107" i="9"/>
  <c r="K107" i="9"/>
  <c r="J107" i="9"/>
  <c r="I107" i="9"/>
  <c r="H107" i="9"/>
  <c r="G107" i="9"/>
  <c r="F107" i="9"/>
  <c r="E107" i="9"/>
  <c r="P106" i="9"/>
  <c r="O106" i="9"/>
  <c r="N106" i="9"/>
  <c r="M106" i="9"/>
  <c r="L106" i="9"/>
  <c r="K106" i="9"/>
  <c r="J106" i="9"/>
  <c r="I106" i="9"/>
  <c r="H106" i="9"/>
  <c r="G106" i="9"/>
  <c r="F106" i="9"/>
  <c r="E106" i="9"/>
  <c r="P105" i="9"/>
  <c r="O105" i="9"/>
  <c r="N105" i="9"/>
  <c r="M105" i="9"/>
  <c r="L105" i="9"/>
  <c r="K105" i="9"/>
  <c r="J105" i="9"/>
  <c r="I105" i="9"/>
  <c r="H105" i="9"/>
  <c r="G105" i="9"/>
  <c r="F105" i="9"/>
  <c r="E105" i="9"/>
  <c r="P104" i="9"/>
  <c r="O104" i="9"/>
  <c r="N104" i="9"/>
  <c r="M104" i="9"/>
  <c r="L104" i="9"/>
  <c r="K104" i="9"/>
  <c r="J104" i="9"/>
  <c r="I104" i="9"/>
  <c r="H104" i="9"/>
  <c r="G104" i="9"/>
  <c r="F104" i="9"/>
  <c r="E104" i="9"/>
  <c r="P103" i="9"/>
  <c r="O103" i="9"/>
  <c r="N103" i="9"/>
  <c r="M103" i="9"/>
  <c r="L103" i="9"/>
  <c r="K103" i="9"/>
  <c r="J103" i="9"/>
  <c r="I103" i="9"/>
  <c r="H103" i="9"/>
  <c r="G103" i="9"/>
  <c r="F103" i="9"/>
  <c r="E103" i="9"/>
  <c r="P102" i="9"/>
  <c r="O102" i="9"/>
  <c r="N102" i="9"/>
  <c r="M102" i="9"/>
  <c r="L102" i="9"/>
  <c r="K102" i="9"/>
  <c r="J102" i="9"/>
  <c r="I102" i="9"/>
  <c r="H102" i="9"/>
  <c r="G102" i="9"/>
  <c r="F102" i="9"/>
  <c r="E102" i="9"/>
  <c r="P101" i="9"/>
  <c r="O101" i="9"/>
  <c r="N101" i="9"/>
  <c r="M101" i="9"/>
  <c r="L101" i="9"/>
  <c r="K101" i="9"/>
  <c r="J101" i="9"/>
  <c r="I101" i="9"/>
  <c r="H101" i="9"/>
  <c r="G101" i="9"/>
  <c r="F101" i="9"/>
  <c r="E101" i="9"/>
  <c r="P100" i="9"/>
  <c r="O100" i="9"/>
  <c r="N100" i="9"/>
  <c r="M100" i="9"/>
  <c r="L100" i="9"/>
  <c r="K100" i="9"/>
  <c r="J100" i="9"/>
  <c r="I100" i="9"/>
  <c r="H100" i="9"/>
  <c r="G100" i="9"/>
  <c r="F100" i="9"/>
  <c r="E100" i="9"/>
  <c r="P99" i="9"/>
  <c r="O99" i="9"/>
  <c r="N99" i="9"/>
  <c r="M99" i="9"/>
  <c r="L99" i="9"/>
  <c r="K99" i="9"/>
  <c r="J99" i="9"/>
  <c r="I99" i="9"/>
  <c r="H99" i="9"/>
  <c r="G99" i="9"/>
  <c r="F99" i="9"/>
  <c r="E99" i="9"/>
  <c r="P98" i="9"/>
  <c r="O98" i="9"/>
  <c r="N98" i="9"/>
  <c r="M98" i="9"/>
  <c r="L98" i="9"/>
  <c r="K98" i="9"/>
  <c r="J98" i="9"/>
  <c r="I98" i="9"/>
  <c r="H98" i="9"/>
  <c r="G98" i="9"/>
  <c r="F98" i="9"/>
  <c r="E98" i="9"/>
  <c r="P97" i="9"/>
  <c r="O97" i="9"/>
  <c r="N97" i="9"/>
  <c r="M97" i="9"/>
  <c r="L97" i="9"/>
  <c r="K97" i="9"/>
  <c r="J97" i="9"/>
  <c r="I97" i="9"/>
  <c r="H97" i="9"/>
  <c r="G97" i="9"/>
  <c r="F97" i="9"/>
  <c r="E97" i="9"/>
  <c r="P96" i="9"/>
  <c r="O96" i="9"/>
  <c r="N96" i="9"/>
  <c r="M96" i="9"/>
  <c r="L96" i="9"/>
  <c r="K96" i="9"/>
  <c r="J96" i="9"/>
  <c r="I96" i="9"/>
  <c r="H96" i="9"/>
  <c r="G96" i="9"/>
  <c r="F96" i="9"/>
  <c r="E96" i="9"/>
  <c r="P95" i="9"/>
  <c r="O95" i="9"/>
  <c r="N95" i="9"/>
  <c r="M95" i="9"/>
  <c r="L95" i="9"/>
  <c r="K95" i="9"/>
  <c r="J95" i="9"/>
  <c r="I95" i="9"/>
  <c r="H95" i="9"/>
  <c r="G95" i="9"/>
  <c r="F95" i="9"/>
  <c r="E95" i="9"/>
  <c r="P93" i="9"/>
  <c r="O93" i="9"/>
  <c r="N93" i="9"/>
  <c r="M93" i="9"/>
  <c r="L93" i="9"/>
  <c r="K93" i="9"/>
  <c r="J93" i="9"/>
  <c r="I93" i="9"/>
  <c r="H93" i="9"/>
  <c r="G93" i="9"/>
  <c r="F93" i="9"/>
  <c r="E93" i="9"/>
  <c r="P92" i="9"/>
  <c r="O92" i="9"/>
  <c r="N92" i="9"/>
  <c r="M92" i="9"/>
  <c r="L92" i="9"/>
  <c r="K92" i="9"/>
  <c r="J92" i="9"/>
  <c r="I92" i="9"/>
  <c r="H92" i="9"/>
  <c r="G92" i="9"/>
  <c r="F92" i="9"/>
  <c r="E92" i="9"/>
  <c r="P91" i="9"/>
  <c r="O91" i="9"/>
  <c r="N91" i="9"/>
  <c r="M91" i="9"/>
  <c r="L91" i="9"/>
  <c r="K91" i="9"/>
  <c r="J91" i="9"/>
  <c r="I91" i="9"/>
  <c r="H91" i="9"/>
  <c r="G91" i="9"/>
  <c r="F91" i="9"/>
  <c r="E91" i="9"/>
  <c r="P90" i="9"/>
  <c r="O90" i="9"/>
  <c r="N90" i="9"/>
  <c r="M90" i="9"/>
  <c r="L90" i="9"/>
  <c r="K90" i="9"/>
  <c r="J90" i="9"/>
  <c r="I90" i="9"/>
  <c r="H90" i="9"/>
  <c r="G90" i="9"/>
  <c r="F90" i="9"/>
  <c r="E90" i="9"/>
  <c r="P89" i="9"/>
  <c r="O89" i="9"/>
  <c r="N89" i="9"/>
  <c r="M89" i="9"/>
  <c r="L89" i="9"/>
  <c r="K89" i="9"/>
  <c r="J89" i="9"/>
  <c r="I89" i="9"/>
  <c r="H89" i="9"/>
  <c r="G89" i="9"/>
  <c r="F89" i="9"/>
  <c r="E89" i="9"/>
  <c r="P88" i="9"/>
  <c r="O88" i="9"/>
  <c r="N88" i="9"/>
  <c r="M88" i="9"/>
  <c r="L88" i="9"/>
  <c r="K88" i="9"/>
  <c r="J88" i="9"/>
  <c r="I88" i="9"/>
  <c r="H88" i="9"/>
  <c r="G88" i="9"/>
  <c r="F88" i="9"/>
  <c r="E88" i="9"/>
  <c r="P87" i="9"/>
  <c r="O87" i="9"/>
  <c r="N87" i="9"/>
  <c r="M87" i="9"/>
  <c r="L87" i="9"/>
  <c r="K87" i="9"/>
  <c r="J87" i="9"/>
  <c r="I87" i="9"/>
  <c r="H87" i="9"/>
  <c r="G87" i="9"/>
  <c r="F87" i="9"/>
  <c r="E87" i="9"/>
  <c r="P86" i="9"/>
  <c r="O86" i="9"/>
  <c r="N86" i="9"/>
  <c r="M86" i="9"/>
  <c r="L86" i="9"/>
  <c r="K86" i="9"/>
  <c r="J86" i="9"/>
  <c r="I86" i="9"/>
  <c r="H86" i="9"/>
  <c r="G86" i="9"/>
  <c r="F86" i="9"/>
  <c r="E86" i="9"/>
  <c r="P85" i="9"/>
  <c r="O85" i="9"/>
  <c r="N85" i="9"/>
  <c r="M85" i="9"/>
  <c r="L85" i="9"/>
  <c r="K85" i="9"/>
  <c r="J85" i="9"/>
  <c r="I85" i="9"/>
  <c r="H85" i="9"/>
  <c r="G85" i="9"/>
  <c r="F85" i="9"/>
  <c r="E85" i="9"/>
  <c r="P84" i="9"/>
  <c r="O84" i="9"/>
  <c r="N84" i="9"/>
  <c r="M84" i="9"/>
  <c r="L84" i="9"/>
  <c r="K84" i="9"/>
  <c r="J84" i="9"/>
  <c r="I84" i="9"/>
  <c r="H84" i="9"/>
  <c r="G84" i="9"/>
  <c r="F84" i="9"/>
  <c r="E84" i="9"/>
  <c r="P82" i="9"/>
  <c r="O82" i="9"/>
  <c r="N82" i="9"/>
  <c r="M82" i="9"/>
  <c r="L82" i="9"/>
  <c r="K82" i="9"/>
  <c r="J82" i="9"/>
  <c r="I82" i="9"/>
  <c r="H82" i="9"/>
  <c r="G82" i="9"/>
  <c r="F82" i="9"/>
  <c r="E82" i="9"/>
  <c r="P81" i="9"/>
  <c r="O81" i="9"/>
  <c r="N81" i="9"/>
  <c r="M81" i="9"/>
  <c r="L81" i="9"/>
  <c r="K81" i="9"/>
  <c r="J81" i="9"/>
  <c r="I81" i="9"/>
  <c r="H81" i="9"/>
  <c r="G81" i="9"/>
  <c r="F81" i="9"/>
  <c r="E81" i="9"/>
  <c r="P80" i="9"/>
  <c r="O80" i="9"/>
  <c r="N80" i="9"/>
  <c r="M80" i="9"/>
  <c r="L80" i="9"/>
  <c r="K80" i="9"/>
  <c r="J80" i="9"/>
  <c r="I80" i="9"/>
  <c r="H80" i="9"/>
  <c r="G80" i="9"/>
  <c r="F80" i="9"/>
  <c r="E80" i="9"/>
  <c r="P79" i="9"/>
  <c r="O79" i="9"/>
  <c r="N79" i="9"/>
  <c r="M79" i="9"/>
  <c r="L79" i="9"/>
  <c r="K79" i="9"/>
  <c r="J79" i="9"/>
  <c r="I79" i="9"/>
  <c r="H79" i="9"/>
  <c r="G79" i="9"/>
  <c r="F79" i="9"/>
  <c r="E79" i="9"/>
  <c r="P78" i="9"/>
  <c r="O78" i="9"/>
  <c r="N78" i="9"/>
  <c r="M78" i="9"/>
  <c r="L78" i="9"/>
  <c r="K78" i="9"/>
  <c r="J78" i="9"/>
  <c r="I78" i="9"/>
  <c r="H78" i="9"/>
  <c r="G78" i="9"/>
  <c r="F78" i="9"/>
  <c r="E78" i="9"/>
  <c r="P76" i="9"/>
  <c r="O76" i="9"/>
  <c r="N76" i="9"/>
  <c r="M76" i="9"/>
  <c r="L76" i="9"/>
  <c r="K76" i="9"/>
  <c r="J76" i="9"/>
  <c r="I76" i="9"/>
  <c r="H76" i="9"/>
  <c r="G76" i="9"/>
  <c r="F76" i="9"/>
  <c r="E76" i="9"/>
  <c r="P75" i="9"/>
  <c r="O75" i="9"/>
  <c r="N75" i="9"/>
  <c r="M75" i="9"/>
  <c r="L75" i="9"/>
  <c r="K75" i="9"/>
  <c r="J75" i="9"/>
  <c r="I75" i="9"/>
  <c r="H75" i="9"/>
  <c r="G75" i="9"/>
  <c r="F75" i="9"/>
  <c r="E75" i="9"/>
  <c r="P74" i="9"/>
  <c r="O74" i="9"/>
  <c r="N74" i="9"/>
  <c r="M74" i="9"/>
  <c r="L74" i="9"/>
  <c r="K74" i="9"/>
  <c r="J74" i="9"/>
  <c r="I74" i="9"/>
  <c r="H74" i="9"/>
  <c r="G74" i="9"/>
  <c r="F74" i="9"/>
  <c r="E74" i="9"/>
  <c r="P73" i="9"/>
  <c r="O73" i="9"/>
  <c r="N73" i="9"/>
  <c r="M73" i="9"/>
  <c r="L73" i="9"/>
  <c r="K73" i="9"/>
  <c r="J73" i="9"/>
  <c r="I73" i="9"/>
  <c r="H73" i="9"/>
  <c r="G73" i="9"/>
  <c r="F73" i="9"/>
  <c r="E73" i="9"/>
  <c r="P72" i="9"/>
  <c r="O72" i="9"/>
  <c r="N72" i="9"/>
  <c r="M72" i="9"/>
  <c r="L72" i="9"/>
  <c r="K72" i="9"/>
  <c r="J72" i="9"/>
  <c r="I72" i="9"/>
  <c r="H72" i="9"/>
  <c r="G72" i="9"/>
  <c r="F72" i="9"/>
  <c r="E72" i="9"/>
  <c r="P71" i="9"/>
  <c r="O71" i="9"/>
  <c r="N71" i="9"/>
  <c r="M71" i="9"/>
  <c r="L71" i="9"/>
  <c r="K71" i="9"/>
  <c r="J71" i="9"/>
  <c r="I71" i="9"/>
  <c r="H71" i="9"/>
  <c r="G71" i="9"/>
  <c r="F71" i="9"/>
  <c r="E71" i="9"/>
  <c r="P70" i="9"/>
  <c r="O70" i="9"/>
  <c r="N70" i="9"/>
  <c r="M70" i="9"/>
  <c r="L70" i="9"/>
  <c r="K70" i="9"/>
  <c r="J70" i="9"/>
  <c r="I70" i="9"/>
  <c r="H70" i="9"/>
  <c r="G70" i="9"/>
  <c r="F70" i="9"/>
  <c r="E70" i="9"/>
  <c r="P69" i="9"/>
  <c r="O69" i="9"/>
  <c r="N69" i="9"/>
  <c r="M69" i="9"/>
  <c r="L69" i="9"/>
  <c r="K69" i="9"/>
  <c r="J69" i="9"/>
  <c r="I69" i="9"/>
  <c r="H69" i="9"/>
  <c r="G69" i="9"/>
  <c r="F69" i="9"/>
  <c r="E69" i="9"/>
  <c r="P68" i="9"/>
  <c r="O68" i="9"/>
  <c r="N68" i="9"/>
  <c r="M68" i="9"/>
  <c r="L68" i="9"/>
  <c r="K68" i="9"/>
  <c r="J68" i="9"/>
  <c r="I68" i="9"/>
  <c r="H68" i="9"/>
  <c r="G68" i="9"/>
  <c r="F68" i="9"/>
  <c r="E68" i="9"/>
  <c r="P67" i="9"/>
  <c r="O67" i="9"/>
  <c r="N67" i="9"/>
  <c r="M67" i="9"/>
  <c r="L67" i="9"/>
  <c r="K67" i="9"/>
  <c r="J67" i="9"/>
  <c r="I67" i="9"/>
  <c r="H67" i="9"/>
  <c r="G67" i="9"/>
  <c r="F67" i="9"/>
  <c r="E67" i="9"/>
  <c r="P65" i="9"/>
  <c r="O65" i="9"/>
  <c r="N65" i="9"/>
  <c r="M65" i="9"/>
  <c r="L65" i="9"/>
  <c r="K65" i="9"/>
  <c r="J65" i="9"/>
  <c r="I65" i="9"/>
  <c r="H65" i="9"/>
  <c r="G65" i="9"/>
  <c r="F65" i="9"/>
  <c r="E65" i="9"/>
  <c r="P64" i="9"/>
  <c r="O64" i="9"/>
  <c r="N64" i="9"/>
  <c r="M64" i="9"/>
  <c r="L64" i="9"/>
  <c r="K64" i="9"/>
  <c r="J64" i="9"/>
  <c r="I64" i="9"/>
  <c r="H64" i="9"/>
  <c r="G64" i="9"/>
  <c r="F64" i="9"/>
  <c r="E64" i="9"/>
  <c r="P63" i="9"/>
  <c r="O63" i="9"/>
  <c r="N63" i="9"/>
  <c r="M63" i="9"/>
  <c r="L63" i="9"/>
  <c r="K63" i="9"/>
  <c r="J63" i="9"/>
  <c r="I63" i="9"/>
  <c r="H63" i="9"/>
  <c r="G63" i="9"/>
  <c r="F63" i="9"/>
  <c r="E63" i="9"/>
  <c r="P62" i="9"/>
  <c r="O62" i="9"/>
  <c r="N62" i="9"/>
  <c r="M62" i="9"/>
  <c r="L62" i="9"/>
  <c r="K62" i="9"/>
  <c r="J62" i="9"/>
  <c r="I62" i="9"/>
  <c r="H62" i="9"/>
  <c r="G62" i="9"/>
  <c r="F62" i="9"/>
  <c r="E62" i="9"/>
  <c r="P61" i="9"/>
  <c r="O61" i="9"/>
  <c r="N61" i="9"/>
  <c r="M61" i="9"/>
  <c r="L61" i="9"/>
  <c r="K61" i="9"/>
  <c r="J61" i="9"/>
  <c r="I61" i="9"/>
  <c r="H61" i="9"/>
  <c r="G61" i="9"/>
  <c r="F61" i="9"/>
  <c r="E61" i="9"/>
  <c r="P60" i="9"/>
  <c r="O60" i="9"/>
  <c r="N60" i="9"/>
  <c r="M60" i="9"/>
  <c r="L60" i="9"/>
  <c r="K60" i="9"/>
  <c r="J60" i="9"/>
  <c r="I60" i="9"/>
  <c r="H60" i="9"/>
  <c r="G60" i="9"/>
  <c r="F60" i="9"/>
  <c r="E60" i="9"/>
  <c r="P59" i="9"/>
  <c r="O59" i="9"/>
  <c r="N59" i="9"/>
  <c r="M59" i="9"/>
  <c r="L59" i="9"/>
  <c r="K59" i="9"/>
  <c r="J59" i="9"/>
  <c r="I59" i="9"/>
  <c r="H59" i="9"/>
  <c r="G59" i="9"/>
  <c r="F59" i="9"/>
  <c r="E59" i="9"/>
  <c r="P58" i="9"/>
  <c r="O58" i="9"/>
  <c r="N58" i="9"/>
  <c r="M58" i="9"/>
  <c r="L58" i="9"/>
  <c r="K58" i="9"/>
  <c r="J58" i="9"/>
  <c r="I58" i="9"/>
  <c r="H58" i="9"/>
  <c r="G58" i="9"/>
  <c r="F58" i="9"/>
  <c r="E58" i="9"/>
  <c r="P57" i="9"/>
  <c r="O57" i="9"/>
  <c r="N57" i="9"/>
  <c r="M57" i="9"/>
  <c r="L57" i="9"/>
  <c r="K57" i="9"/>
  <c r="J57" i="9"/>
  <c r="I57" i="9"/>
  <c r="H57" i="9"/>
  <c r="G57" i="9"/>
  <c r="F57" i="9"/>
  <c r="E57" i="9"/>
  <c r="P56" i="9"/>
  <c r="O56" i="9"/>
  <c r="N56" i="9"/>
  <c r="M56" i="9"/>
  <c r="L56" i="9"/>
  <c r="K56" i="9"/>
  <c r="J56" i="9"/>
  <c r="I56" i="9"/>
  <c r="H56" i="9"/>
  <c r="G56" i="9"/>
  <c r="F56" i="9"/>
  <c r="E56" i="9"/>
  <c r="P55" i="9"/>
  <c r="O55" i="9"/>
  <c r="N55" i="9"/>
  <c r="M55" i="9"/>
  <c r="L55" i="9"/>
  <c r="K55" i="9"/>
  <c r="J55" i="9"/>
  <c r="I55" i="9"/>
  <c r="H55" i="9"/>
  <c r="G55" i="9"/>
  <c r="F55" i="9"/>
  <c r="E55" i="9"/>
  <c r="P54" i="9"/>
  <c r="O54" i="9"/>
  <c r="N54" i="9"/>
  <c r="M54" i="9"/>
  <c r="L54" i="9"/>
  <c r="K54" i="9"/>
  <c r="J54" i="9"/>
  <c r="I54" i="9"/>
  <c r="H54" i="9"/>
  <c r="G54" i="9"/>
  <c r="F54" i="9"/>
  <c r="E54" i="9"/>
  <c r="P53" i="9"/>
  <c r="O53" i="9"/>
  <c r="N53" i="9"/>
  <c r="M53" i="9"/>
  <c r="L53" i="9"/>
  <c r="K53" i="9"/>
  <c r="J53" i="9"/>
  <c r="I53" i="9"/>
  <c r="H53" i="9"/>
  <c r="G53" i="9"/>
  <c r="F53" i="9"/>
  <c r="E53" i="9"/>
  <c r="P52" i="9"/>
  <c r="O52" i="9"/>
  <c r="N52" i="9"/>
  <c r="M52" i="9"/>
  <c r="L52" i="9"/>
  <c r="K52" i="9"/>
  <c r="J52" i="9"/>
  <c r="I52" i="9"/>
  <c r="H52" i="9"/>
  <c r="G52" i="9"/>
  <c r="F52" i="9"/>
  <c r="E52" i="9"/>
  <c r="P50" i="9"/>
  <c r="O50" i="9"/>
  <c r="N50" i="9"/>
  <c r="M50" i="9"/>
  <c r="L50" i="9"/>
  <c r="K50" i="9"/>
  <c r="J50" i="9"/>
  <c r="I50" i="9"/>
  <c r="H50" i="9"/>
  <c r="G50" i="9"/>
  <c r="F50" i="9"/>
  <c r="E50" i="9"/>
  <c r="P49" i="9"/>
  <c r="O49" i="9"/>
  <c r="N49" i="9"/>
  <c r="M49" i="9"/>
  <c r="L49" i="9"/>
  <c r="K49" i="9"/>
  <c r="J49" i="9"/>
  <c r="I49" i="9"/>
  <c r="H49" i="9"/>
  <c r="G49" i="9"/>
  <c r="F49" i="9"/>
  <c r="E49" i="9"/>
  <c r="P48" i="9"/>
  <c r="O48" i="9"/>
  <c r="N48" i="9"/>
  <c r="M48" i="9"/>
  <c r="L48" i="9"/>
  <c r="K48" i="9"/>
  <c r="J48" i="9"/>
  <c r="I48" i="9"/>
  <c r="H48" i="9"/>
  <c r="G48" i="9"/>
  <c r="F48" i="9"/>
  <c r="E48" i="9"/>
  <c r="P47" i="9"/>
  <c r="O47" i="9"/>
  <c r="N47" i="9"/>
  <c r="M47" i="9"/>
  <c r="L47" i="9"/>
  <c r="K47" i="9"/>
  <c r="J47" i="9"/>
  <c r="I47" i="9"/>
  <c r="H47" i="9"/>
  <c r="G47" i="9"/>
  <c r="F47" i="9"/>
  <c r="E47" i="9"/>
  <c r="P46" i="9"/>
  <c r="O46" i="9"/>
  <c r="N46" i="9"/>
  <c r="M46" i="9"/>
  <c r="L46" i="9"/>
  <c r="K46" i="9"/>
  <c r="J46" i="9"/>
  <c r="I46" i="9"/>
  <c r="H46" i="9"/>
  <c r="G46" i="9"/>
  <c r="F46" i="9"/>
  <c r="E46" i="9"/>
  <c r="P45" i="9"/>
  <c r="O45" i="9"/>
  <c r="N45" i="9"/>
  <c r="M45" i="9"/>
  <c r="L45" i="9"/>
  <c r="K45" i="9"/>
  <c r="J45" i="9"/>
  <c r="I45" i="9"/>
  <c r="H45" i="9"/>
  <c r="G45" i="9"/>
  <c r="F45" i="9"/>
  <c r="E45" i="9"/>
  <c r="P44" i="9"/>
  <c r="O44" i="9"/>
  <c r="N44" i="9"/>
  <c r="M44" i="9"/>
  <c r="L44" i="9"/>
  <c r="K44" i="9"/>
  <c r="J44" i="9"/>
  <c r="I44" i="9"/>
  <c r="H44" i="9"/>
  <c r="G44" i="9"/>
  <c r="F44" i="9"/>
  <c r="E44" i="9"/>
  <c r="P43" i="9"/>
  <c r="O43" i="9"/>
  <c r="N43" i="9"/>
  <c r="M43" i="9"/>
  <c r="L43" i="9"/>
  <c r="K43" i="9"/>
  <c r="J43" i="9"/>
  <c r="I43" i="9"/>
  <c r="H43" i="9"/>
  <c r="G43" i="9"/>
  <c r="F43" i="9"/>
  <c r="E43" i="9"/>
  <c r="P42" i="9"/>
  <c r="O42" i="9"/>
  <c r="N42" i="9"/>
  <c r="M42" i="9"/>
  <c r="L42" i="9"/>
  <c r="K42" i="9"/>
  <c r="J42" i="9"/>
  <c r="I42" i="9"/>
  <c r="H42" i="9"/>
  <c r="G42" i="9"/>
  <c r="F42" i="9"/>
  <c r="E42" i="9"/>
  <c r="P41" i="9"/>
  <c r="O41" i="9"/>
  <c r="N41" i="9"/>
  <c r="M41" i="9"/>
  <c r="L41" i="9"/>
  <c r="K41" i="9"/>
  <c r="J41" i="9"/>
  <c r="I41" i="9"/>
  <c r="H41" i="9"/>
  <c r="G41" i="9"/>
  <c r="F41" i="9"/>
  <c r="E41" i="9"/>
  <c r="P39" i="9"/>
  <c r="O39" i="9"/>
  <c r="N39" i="9"/>
  <c r="M39" i="9"/>
  <c r="L39" i="9"/>
  <c r="K39" i="9"/>
  <c r="J39" i="9"/>
  <c r="I39" i="9"/>
  <c r="H39" i="9"/>
  <c r="G39" i="9"/>
  <c r="F39" i="9"/>
  <c r="E39" i="9"/>
  <c r="P38" i="9"/>
  <c r="O38" i="9"/>
  <c r="N38" i="9"/>
  <c r="M38" i="9"/>
  <c r="L38" i="9"/>
  <c r="K38" i="9"/>
  <c r="J38" i="9"/>
  <c r="I38" i="9"/>
  <c r="H38" i="9"/>
  <c r="G38" i="9"/>
  <c r="F38" i="9"/>
  <c r="E38" i="9"/>
  <c r="P37" i="9"/>
  <c r="O37" i="9"/>
  <c r="N37" i="9"/>
  <c r="M37" i="9"/>
  <c r="L37" i="9"/>
  <c r="K37" i="9"/>
  <c r="J37" i="9"/>
  <c r="I37" i="9"/>
  <c r="H37" i="9"/>
  <c r="G37" i="9"/>
  <c r="F37" i="9"/>
  <c r="E37" i="9"/>
  <c r="P36" i="9"/>
  <c r="O36" i="9"/>
  <c r="N36" i="9"/>
  <c r="M36" i="9"/>
  <c r="L36" i="9"/>
  <c r="K36" i="9"/>
  <c r="J36" i="9"/>
  <c r="I36" i="9"/>
  <c r="H36" i="9"/>
  <c r="G36" i="9"/>
  <c r="F36" i="9"/>
  <c r="E36" i="9"/>
  <c r="P35" i="9"/>
  <c r="O35" i="9"/>
  <c r="N35" i="9"/>
  <c r="M35" i="9"/>
  <c r="L35" i="9"/>
  <c r="K35" i="9"/>
  <c r="J35" i="9"/>
  <c r="I35" i="9"/>
  <c r="H35" i="9"/>
  <c r="G35" i="9"/>
  <c r="F35" i="9"/>
  <c r="E35" i="9"/>
  <c r="P34" i="9"/>
  <c r="O34" i="9"/>
  <c r="N34" i="9"/>
  <c r="M34" i="9"/>
  <c r="L34" i="9"/>
  <c r="K34" i="9"/>
  <c r="J34" i="9"/>
  <c r="I34" i="9"/>
  <c r="H34" i="9"/>
  <c r="G34" i="9"/>
  <c r="F34" i="9"/>
  <c r="E34" i="9"/>
  <c r="P33" i="9"/>
  <c r="O33" i="9"/>
  <c r="N33" i="9"/>
  <c r="M33" i="9"/>
  <c r="L33" i="9"/>
  <c r="K33" i="9"/>
  <c r="J33" i="9"/>
  <c r="I33" i="9"/>
  <c r="H33" i="9"/>
  <c r="G33" i="9"/>
  <c r="F33" i="9"/>
  <c r="E33" i="9"/>
  <c r="P32" i="9"/>
  <c r="O32" i="9"/>
  <c r="N32" i="9"/>
  <c r="M32" i="9"/>
  <c r="L32" i="9"/>
  <c r="K32" i="9"/>
  <c r="J32" i="9"/>
  <c r="I32" i="9"/>
  <c r="H32" i="9"/>
  <c r="G32" i="9"/>
  <c r="F32" i="9"/>
  <c r="E32" i="9"/>
  <c r="P31" i="9"/>
  <c r="O31" i="9"/>
  <c r="N31" i="9"/>
  <c r="M31" i="9"/>
  <c r="L31" i="9"/>
  <c r="K31" i="9"/>
  <c r="J31" i="9"/>
  <c r="I31" i="9"/>
  <c r="H31" i="9"/>
  <c r="G31" i="9"/>
  <c r="F31" i="9"/>
  <c r="E31" i="9"/>
  <c r="P30" i="9"/>
  <c r="O30" i="9"/>
  <c r="N30" i="9"/>
  <c r="M30" i="9"/>
  <c r="L30" i="9"/>
  <c r="K30" i="9"/>
  <c r="J30" i="9"/>
  <c r="I30" i="9"/>
  <c r="H30" i="9"/>
  <c r="G30" i="9"/>
  <c r="F30" i="9"/>
  <c r="E30" i="9"/>
  <c r="P29" i="9"/>
  <c r="O29" i="9"/>
  <c r="N29" i="9"/>
  <c r="M29" i="9"/>
  <c r="L29" i="9"/>
  <c r="K29" i="9"/>
  <c r="J29" i="9"/>
  <c r="I29" i="9"/>
  <c r="H29" i="9"/>
  <c r="G29" i="9"/>
  <c r="F29" i="9"/>
  <c r="E29" i="9"/>
  <c r="P28" i="9"/>
  <c r="O28" i="9"/>
  <c r="N28" i="9"/>
  <c r="M28" i="9"/>
  <c r="L28" i="9"/>
  <c r="K28" i="9"/>
  <c r="J28" i="9"/>
  <c r="I28" i="9"/>
  <c r="H28" i="9"/>
  <c r="G28" i="9"/>
  <c r="F28" i="9"/>
  <c r="E28" i="9"/>
  <c r="P27" i="9"/>
  <c r="O27" i="9"/>
  <c r="N27" i="9"/>
  <c r="M27" i="9"/>
  <c r="L27" i="9"/>
  <c r="K27" i="9"/>
  <c r="J27" i="9"/>
  <c r="I27" i="9"/>
  <c r="H27" i="9"/>
  <c r="G27" i="9"/>
  <c r="F27" i="9"/>
  <c r="E27" i="9"/>
  <c r="P25" i="9"/>
  <c r="O25" i="9"/>
  <c r="N25" i="9"/>
  <c r="M25" i="9"/>
  <c r="L25" i="9"/>
  <c r="K25" i="9"/>
  <c r="J25" i="9"/>
  <c r="I25" i="9"/>
  <c r="H25" i="9"/>
  <c r="G25" i="9"/>
  <c r="F25" i="9"/>
  <c r="E25" i="9"/>
  <c r="P24" i="9"/>
  <c r="O24" i="9"/>
  <c r="N24" i="9"/>
  <c r="M24" i="9"/>
  <c r="L24" i="9"/>
  <c r="K24" i="9"/>
  <c r="J24" i="9"/>
  <c r="I24" i="9"/>
  <c r="H24" i="9"/>
  <c r="G24" i="9"/>
  <c r="F24" i="9"/>
  <c r="E24" i="9"/>
  <c r="P23" i="9"/>
  <c r="O23" i="9"/>
  <c r="N23" i="9"/>
  <c r="M23" i="9"/>
  <c r="L23" i="9"/>
  <c r="K23" i="9"/>
  <c r="J23" i="9"/>
  <c r="I23" i="9"/>
  <c r="H23" i="9"/>
  <c r="G23" i="9"/>
  <c r="F23" i="9"/>
  <c r="E23" i="9"/>
  <c r="P22" i="9"/>
  <c r="O22" i="9"/>
  <c r="N22" i="9"/>
  <c r="M22" i="9"/>
  <c r="L22" i="9"/>
  <c r="K22" i="9"/>
  <c r="J22" i="9"/>
  <c r="I22" i="9"/>
  <c r="H22" i="9"/>
  <c r="G22" i="9"/>
  <c r="F22" i="9"/>
  <c r="E22" i="9"/>
  <c r="P21" i="9"/>
  <c r="O21" i="9"/>
  <c r="N21" i="9"/>
  <c r="M21" i="9"/>
  <c r="L21" i="9"/>
  <c r="K21" i="9"/>
  <c r="J21" i="9"/>
  <c r="I21" i="9"/>
  <c r="H21" i="9"/>
  <c r="G21" i="9"/>
  <c r="F21" i="9"/>
  <c r="E21" i="9"/>
  <c r="P20" i="9"/>
  <c r="O20" i="9"/>
  <c r="N20" i="9"/>
  <c r="M20" i="9"/>
  <c r="L20" i="9"/>
  <c r="K20" i="9"/>
  <c r="J20" i="9"/>
  <c r="I20" i="9"/>
  <c r="H20" i="9"/>
  <c r="G20" i="9"/>
  <c r="F20" i="9"/>
  <c r="E20" i="9"/>
  <c r="P19" i="9"/>
  <c r="O19" i="9"/>
  <c r="N19" i="9"/>
  <c r="M19" i="9"/>
  <c r="L19" i="9"/>
  <c r="K19" i="9"/>
  <c r="J19" i="9"/>
  <c r="I19" i="9"/>
  <c r="H19" i="9"/>
  <c r="G19" i="9"/>
  <c r="F19" i="9"/>
  <c r="E19" i="9"/>
  <c r="P18" i="9"/>
  <c r="O18" i="9"/>
  <c r="N18" i="9"/>
  <c r="M18" i="9"/>
  <c r="L18" i="9"/>
  <c r="K18" i="9"/>
  <c r="J18" i="9"/>
  <c r="I18" i="9"/>
  <c r="H18" i="9"/>
  <c r="G18" i="9"/>
  <c r="F18" i="9"/>
  <c r="E18" i="9"/>
  <c r="P17" i="9"/>
  <c r="O17" i="9"/>
  <c r="N17" i="9"/>
  <c r="M17" i="9"/>
  <c r="L17" i="9"/>
  <c r="K17" i="9"/>
  <c r="J17" i="9"/>
  <c r="I17" i="9"/>
  <c r="H17" i="9"/>
  <c r="G17" i="9"/>
  <c r="F17" i="9"/>
  <c r="E17" i="9"/>
  <c r="P16" i="9"/>
  <c r="O16" i="9"/>
  <c r="N16" i="9"/>
  <c r="M16" i="9"/>
  <c r="L16" i="9"/>
  <c r="K16" i="9"/>
  <c r="J16" i="9"/>
  <c r="I16" i="9"/>
  <c r="H16" i="9"/>
  <c r="G16" i="9"/>
  <c r="F16" i="9"/>
  <c r="E16" i="9"/>
  <c r="P15" i="9"/>
  <c r="O15" i="9"/>
  <c r="N15" i="9"/>
  <c r="M15" i="9"/>
  <c r="L15" i="9"/>
  <c r="K15" i="9"/>
  <c r="J15" i="9"/>
  <c r="I15" i="9"/>
  <c r="H15" i="9"/>
  <c r="G15" i="9"/>
  <c r="F15" i="9"/>
  <c r="E15" i="9"/>
  <c r="P14" i="9"/>
  <c r="O14" i="9"/>
  <c r="N14" i="9"/>
  <c r="M14" i="9"/>
  <c r="L14" i="9"/>
  <c r="K14" i="9"/>
  <c r="J14" i="9"/>
  <c r="I14" i="9"/>
  <c r="H14" i="9"/>
  <c r="G14" i="9"/>
  <c r="F14" i="9"/>
  <c r="E14" i="9"/>
  <c r="P13" i="9"/>
  <c r="O13" i="9"/>
  <c r="N13" i="9"/>
  <c r="M13" i="9"/>
  <c r="L13" i="9"/>
  <c r="K13" i="9"/>
  <c r="J13" i="9"/>
  <c r="I13" i="9"/>
  <c r="H13" i="9"/>
  <c r="G13" i="9"/>
  <c r="F13" i="9"/>
  <c r="E13" i="9"/>
  <c r="P12" i="9"/>
  <c r="O12" i="9"/>
  <c r="N12" i="9"/>
  <c r="M12" i="9"/>
  <c r="L12" i="9"/>
  <c r="K12" i="9"/>
  <c r="J12" i="9"/>
  <c r="I12" i="9"/>
  <c r="H12" i="9"/>
  <c r="G12" i="9"/>
  <c r="F12" i="9"/>
  <c r="E12" i="9"/>
  <c r="P152" i="3"/>
  <c r="O152" i="3"/>
  <c r="N152" i="3"/>
  <c r="M152" i="3"/>
  <c r="L152" i="3"/>
  <c r="K152" i="3"/>
  <c r="J152" i="3"/>
  <c r="I152" i="3"/>
  <c r="H152" i="3"/>
  <c r="G152" i="3"/>
  <c r="F152" i="3"/>
  <c r="E152" i="3"/>
  <c r="P151" i="3"/>
  <c r="O151" i="3"/>
  <c r="N151" i="3"/>
  <c r="M151" i="3"/>
  <c r="L151" i="3"/>
  <c r="K151" i="3"/>
  <c r="J151" i="3"/>
  <c r="I151" i="3"/>
  <c r="H151" i="3"/>
  <c r="G151" i="3"/>
  <c r="F151" i="3"/>
  <c r="E151" i="3"/>
  <c r="P150" i="3"/>
  <c r="O150" i="3"/>
  <c r="N150" i="3"/>
  <c r="M150" i="3"/>
  <c r="L150" i="3"/>
  <c r="K150" i="3"/>
  <c r="J150" i="3"/>
  <c r="I150" i="3"/>
  <c r="H150" i="3"/>
  <c r="G150" i="3"/>
  <c r="F150" i="3"/>
  <c r="E150" i="3"/>
  <c r="P149" i="3"/>
  <c r="O149" i="3"/>
  <c r="N149" i="3"/>
  <c r="M149" i="3"/>
  <c r="L149" i="3"/>
  <c r="K149" i="3"/>
  <c r="J149" i="3"/>
  <c r="I149" i="3"/>
  <c r="H149" i="3"/>
  <c r="G149" i="3"/>
  <c r="F149" i="3"/>
  <c r="E149" i="3"/>
  <c r="P148" i="3"/>
  <c r="O148" i="3"/>
  <c r="N148" i="3"/>
  <c r="M148" i="3"/>
  <c r="L148" i="3"/>
  <c r="K148" i="3"/>
  <c r="J148" i="3"/>
  <c r="I148" i="3"/>
  <c r="H148" i="3"/>
  <c r="G148" i="3"/>
  <c r="F148" i="3"/>
  <c r="E148" i="3"/>
  <c r="P147" i="3"/>
  <c r="O147" i="3"/>
  <c r="N147" i="3"/>
  <c r="M147" i="3"/>
  <c r="L147" i="3"/>
  <c r="K147" i="3"/>
  <c r="J147" i="3"/>
  <c r="I147" i="3"/>
  <c r="H147" i="3"/>
  <c r="G147" i="3"/>
  <c r="F147" i="3"/>
  <c r="E147" i="3"/>
  <c r="P146" i="3"/>
  <c r="O146" i="3"/>
  <c r="N146" i="3"/>
  <c r="M146" i="3"/>
  <c r="L146" i="3"/>
  <c r="K146" i="3"/>
  <c r="J146" i="3"/>
  <c r="I146" i="3"/>
  <c r="H146" i="3"/>
  <c r="G146" i="3"/>
  <c r="F146" i="3"/>
  <c r="E146" i="3"/>
  <c r="P144" i="3"/>
  <c r="O144" i="3"/>
  <c r="N144" i="3"/>
  <c r="M144" i="3"/>
  <c r="L144" i="3"/>
  <c r="K144" i="3"/>
  <c r="J144" i="3"/>
  <c r="I144" i="3"/>
  <c r="H144" i="3"/>
  <c r="G144" i="3"/>
  <c r="F144" i="3"/>
  <c r="E144" i="3"/>
  <c r="P143" i="3"/>
  <c r="O143" i="3"/>
  <c r="N143" i="3"/>
  <c r="M143" i="3"/>
  <c r="L143" i="3"/>
  <c r="K143" i="3"/>
  <c r="J143" i="3"/>
  <c r="I143" i="3"/>
  <c r="H143" i="3"/>
  <c r="G143" i="3"/>
  <c r="F143" i="3"/>
  <c r="E143" i="3"/>
  <c r="P142" i="3"/>
  <c r="O142" i="3"/>
  <c r="N142" i="3"/>
  <c r="M142" i="3"/>
  <c r="L142" i="3"/>
  <c r="K142" i="3"/>
  <c r="J142" i="3"/>
  <c r="I142" i="3"/>
  <c r="H142" i="3"/>
  <c r="G142" i="3"/>
  <c r="F142" i="3"/>
  <c r="E142" i="3"/>
  <c r="P141" i="3"/>
  <c r="O141" i="3"/>
  <c r="N141" i="3"/>
  <c r="M141" i="3"/>
  <c r="L141" i="3"/>
  <c r="K141" i="3"/>
  <c r="J141" i="3"/>
  <c r="I141" i="3"/>
  <c r="H141" i="3"/>
  <c r="G141" i="3"/>
  <c r="F141" i="3"/>
  <c r="E141" i="3"/>
  <c r="P139" i="3"/>
  <c r="O139" i="3"/>
  <c r="N139" i="3"/>
  <c r="M139" i="3"/>
  <c r="L139" i="3"/>
  <c r="K139" i="3"/>
  <c r="J139" i="3"/>
  <c r="I139" i="3"/>
  <c r="H139" i="3"/>
  <c r="G139" i="3"/>
  <c r="F139" i="3"/>
  <c r="E139" i="3"/>
  <c r="P138" i="3"/>
  <c r="O138" i="3"/>
  <c r="N138" i="3"/>
  <c r="M138" i="3"/>
  <c r="L138" i="3"/>
  <c r="K138" i="3"/>
  <c r="J138" i="3"/>
  <c r="I138" i="3"/>
  <c r="H138" i="3"/>
  <c r="G138" i="3"/>
  <c r="F138" i="3"/>
  <c r="E138" i="3"/>
  <c r="P137" i="3"/>
  <c r="O137" i="3"/>
  <c r="N137" i="3"/>
  <c r="M137" i="3"/>
  <c r="L137" i="3"/>
  <c r="K137" i="3"/>
  <c r="J137" i="3"/>
  <c r="I137" i="3"/>
  <c r="H137" i="3"/>
  <c r="G137" i="3"/>
  <c r="F137" i="3"/>
  <c r="E137" i="3"/>
  <c r="P136" i="3"/>
  <c r="O136" i="3"/>
  <c r="N136" i="3"/>
  <c r="M136" i="3"/>
  <c r="L136" i="3"/>
  <c r="K136" i="3"/>
  <c r="J136" i="3"/>
  <c r="I136" i="3"/>
  <c r="H136" i="3"/>
  <c r="G136" i="3"/>
  <c r="F136" i="3"/>
  <c r="E136" i="3"/>
  <c r="P135" i="3"/>
  <c r="O135" i="3"/>
  <c r="N135" i="3"/>
  <c r="M135" i="3"/>
  <c r="L135" i="3"/>
  <c r="K135" i="3"/>
  <c r="J135" i="3"/>
  <c r="I135" i="3"/>
  <c r="H135" i="3"/>
  <c r="G135" i="3"/>
  <c r="F135" i="3"/>
  <c r="E135" i="3"/>
  <c r="P134" i="3"/>
  <c r="O134" i="3"/>
  <c r="N134" i="3"/>
  <c r="M134" i="3"/>
  <c r="L134" i="3"/>
  <c r="K134" i="3"/>
  <c r="J134" i="3"/>
  <c r="I134" i="3"/>
  <c r="H134" i="3"/>
  <c r="G134" i="3"/>
  <c r="F134" i="3"/>
  <c r="E134" i="3"/>
  <c r="P133" i="3"/>
  <c r="O133" i="3"/>
  <c r="N133" i="3"/>
  <c r="M133" i="3"/>
  <c r="L133" i="3"/>
  <c r="K133" i="3"/>
  <c r="J133" i="3"/>
  <c r="I133" i="3"/>
  <c r="H133" i="3"/>
  <c r="G133" i="3"/>
  <c r="F133" i="3"/>
  <c r="E133" i="3"/>
  <c r="P132" i="3"/>
  <c r="O132" i="3"/>
  <c r="N132" i="3"/>
  <c r="M132" i="3"/>
  <c r="L132" i="3"/>
  <c r="K132" i="3"/>
  <c r="J132" i="3"/>
  <c r="I132" i="3"/>
  <c r="H132" i="3"/>
  <c r="G132" i="3"/>
  <c r="F132" i="3"/>
  <c r="E132" i="3"/>
  <c r="P131" i="3"/>
  <c r="O131" i="3"/>
  <c r="N131" i="3"/>
  <c r="M131" i="3"/>
  <c r="L131" i="3"/>
  <c r="K131" i="3"/>
  <c r="J131" i="3"/>
  <c r="I131" i="3"/>
  <c r="H131" i="3"/>
  <c r="G131" i="3"/>
  <c r="F131" i="3"/>
  <c r="E131" i="3"/>
  <c r="P130" i="3"/>
  <c r="O130" i="3"/>
  <c r="N130" i="3"/>
  <c r="M130" i="3"/>
  <c r="L130" i="3"/>
  <c r="K130" i="3"/>
  <c r="J130" i="3"/>
  <c r="I130" i="3"/>
  <c r="H130" i="3"/>
  <c r="G130" i="3"/>
  <c r="F130" i="3"/>
  <c r="E130" i="3"/>
  <c r="P129" i="3"/>
  <c r="O129" i="3"/>
  <c r="N129" i="3"/>
  <c r="M129" i="3"/>
  <c r="L129" i="3"/>
  <c r="K129" i="3"/>
  <c r="J129" i="3"/>
  <c r="I129" i="3"/>
  <c r="H129" i="3"/>
  <c r="G129" i="3"/>
  <c r="F129" i="3"/>
  <c r="E129" i="3"/>
  <c r="P128" i="3"/>
  <c r="O128" i="3"/>
  <c r="N128" i="3"/>
  <c r="M128" i="3"/>
  <c r="L128" i="3"/>
  <c r="K128" i="3"/>
  <c r="J128" i="3"/>
  <c r="I128" i="3"/>
  <c r="H128" i="3"/>
  <c r="G128" i="3"/>
  <c r="F128" i="3"/>
  <c r="E128" i="3"/>
  <c r="P127" i="3"/>
  <c r="O127" i="3"/>
  <c r="N127" i="3"/>
  <c r="M127" i="3"/>
  <c r="L127" i="3"/>
  <c r="K127" i="3"/>
  <c r="J127" i="3"/>
  <c r="I127" i="3"/>
  <c r="H127" i="3"/>
  <c r="G127" i="3"/>
  <c r="F127" i="3"/>
  <c r="E127" i="3"/>
  <c r="P125" i="3"/>
  <c r="O125" i="3"/>
  <c r="N125" i="3"/>
  <c r="M125" i="3"/>
  <c r="L125" i="3"/>
  <c r="K125" i="3"/>
  <c r="J125" i="3"/>
  <c r="I125" i="3"/>
  <c r="H125" i="3"/>
  <c r="G125" i="3"/>
  <c r="F125" i="3"/>
  <c r="E125" i="3"/>
  <c r="P124" i="3"/>
  <c r="O124" i="3"/>
  <c r="N124" i="3"/>
  <c r="M124" i="3"/>
  <c r="L124" i="3"/>
  <c r="K124" i="3"/>
  <c r="J124" i="3"/>
  <c r="I124" i="3"/>
  <c r="H124" i="3"/>
  <c r="G124" i="3"/>
  <c r="F124" i="3"/>
  <c r="E124" i="3"/>
  <c r="P123" i="3"/>
  <c r="O123" i="3"/>
  <c r="N123" i="3"/>
  <c r="M123" i="3"/>
  <c r="L123" i="3"/>
  <c r="K123" i="3"/>
  <c r="J123" i="3"/>
  <c r="I123" i="3"/>
  <c r="H123" i="3"/>
  <c r="G123" i="3"/>
  <c r="F123" i="3"/>
  <c r="E123" i="3"/>
  <c r="P122" i="3"/>
  <c r="O122" i="3"/>
  <c r="N122" i="3"/>
  <c r="M122" i="3"/>
  <c r="L122" i="3"/>
  <c r="K122" i="3"/>
  <c r="J122" i="3"/>
  <c r="I122" i="3"/>
  <c r="H122" i="3"/>
  <c r="G122" i="3"/>
  <c r="F122" i="3"/>
  <c r="E122" i="3"/>
  <c r="P121" i="3"/>
  <c r="O121" i="3"/>
  <c r="N121" i="3"/>
  <c r="M121" i="3"/>
  <c r="L121" i="3"/>
  <c r="K121" i="3"/>
  <c r="J121" i="3"/>
  <c r="I121" i="3"/>
  <c r="H121" i="3"/>
  <c r="G121" i="3"/>
  <c r="F121" i="3"/>
  <c r="E121" i="3"/>
  <c r="P120" i="3"/>
  <c r="O120" i="3"/>
  <c r="N120" i="3"/>
  <c r="M120" i="3"/>
  <c r="L120" i="3"/>
  <c r="K120" i="3"/>
  <c r="J120" i="3"/>
  <c r="I120" i="3"/>
  <c r="H120" i="3"/>
  <c r="G120" i="3"/>
  <c r="F120" i="3"/>
  <c r="E120" i="3"/>
  <c r="P119" i="3"/>
  <c r="O119" i="3"/>
  <c r="N119" i="3"/>
  <c r="M119" i="3"/>
  <c r="L119" i="3"/>
  <c r="K119" i="3"/>
  <c r="J119" i="3"/>
  <c r="I119" i="3"/>
  <c r="H119" i="3"/>
  <c r="G119" i="3"/>
  <c r="F119" i="3"/>
  <c r="E119" i="3"/>
  <c r="P118" i="3"/>
  <c r="O118" i="3"/>
  <c r="N118" i="3"/>
  <c r="M118" i="3"/>
  <c r="L118" i="3"/>
  <c r="K118" i="3"/>
  <c r="J118" i="3"/>
  <c r="I118" i="3"/>
  <c r="H118" i="3"/>
  <c r="G118" i="3"/>
  <c r="F118" i="3"/>
  <c r="E118" i="3"/>
  <c r="P117" i="3"/>
  <c r="O117" i="3"/>
  <c r="N117" i="3"/>
  <c r="M117" i="3"/>
  <c r="L117" i="3"/>
  <c r="K117" i="3"/>
  <c r="J117" i="3"/>
  <c r="I117" i="3"/>
  <c r="H117" i="3"/>
  <c r="G117" i="3"/>
  <c r="F117" i="3"/>
  <c r="E117" i="3"/>
  <c r="P116" i="3"/>
  <c r="O116" i="3"/>
  <c r="N116" i="3"/>
  <c r="M116" i="3"/>
  <c r="L116" i="3"/>
  <c r="K116" i="3"/>
  <c r="J116" i="3"/>
  <c r="I116" i="3"/>
  <c r="H116" i="3"/>
  <c r="G116" i="3"/>
  <c r="F116" i="3"/>
  <c r="E116" i="3"/>
  <c r="P115" i="3"/>
  <c r="O115" i="3"/>
  <c r="N115" i="3"/>
  <c r="M115" i="3"/>
  <c r="L115" i="3"/>
  <c r="K115" i="3"/>
  <c r="J115" i="3"/>
  <c r="I115" i="3"/>
  <c r="H115" i="3"/>
  <c r="G115" i="3"/>
  <c r="F115" i="3"/>
  <c r="E115" i="3"/>
  <c r="P114" i="3"/>
  <c r="O114" i="3"/>
  <c r="N114" i="3"/>
  <c r="M114" i="3"/>
  <c r="L114" i="3"/>
  <c r="K114" i="3"/>
  <c r="J114" i="3"/>
  <c r="I114" i="3"/>
  <c r="H114" i="3"/>
  <c r="G114" i="3"/>
  <c r="F114" i="3"/>
  <c r="E114" i="3"/>
  <c r="P112" i="3"/>
  <c r="O112" i="3"/>
  <c r="N112" i="3"/>
  <c r="M112" i="3"/>
  <c r="L112" i="3"/>
  <c r="K112" i="3"/>
  <c r="J112" i="3"/>
  <c r="I112" i="3"/>
  <c r="H112" i="3"/>
  <c r="G112" i="3"/>
  <c r="F112" i="3"/>
  <c r="E112" i="3"/>
  <c r="P111" i="3"/>
  <c r="O111" i="3"/>
  <c r="N111" i="3"/>
  <c r="M111" i="3"/>
  <c r="L111" i="3"/>
  <c r="K111" i="3"/>
  <c r="J111" i="3"/>
  <c r="I111" i="3"/>
  <c r="H111" i="3"/>
  <c r="G111" i="3"/>
  <c r="F111" i="3"/>
  <c r="E111" i="3"/>
  <c r="P110" i="3"/>
  <c r="O110" i="3"/>
  <c r="N110" i="3"/>
  <c r="M110" i="3"/>
  <c r="L110" i="3"/>
  <c r="K110" i="3"/>
  <c r="J110" i="3"/>
  <c r="I110" i="3"/>
  <c r="H110" i="3"/>
  <c r="G110" i="3"/>
  <c r="F110" i="3"/>
  <c r="E110" i="3"/>
  <c r="P109" i="3"/>
  <c r="O109" i="3"/>
  <c r="N109" i="3"/>
  <c r="M109" i="3"/>
  <c r="L109" i="3"/>
  <c r="K109" i="3"/>
  <c r="J109" i="3"/>
  <c r="I109" i="3"/>
  <c r="H109" i="3"/>
  <c r="G109" i="3"/>
  <c r="F109" i="3"/>
  <c r="E109" i="3"/>
  <c r="P108" i="3"/>
  <c r="O108" i="3"/>
  <c r="N108" i="3"/>
  <c r="M108" i="3"/>
  <c r="L108" i="3"/>
  <c r="K108" i="3"/>
  <c r="J108" i="3"/>
  <c r="I108" i="3"/>
  <c r="H108" i="3"/>
  <c r="G108" i="3"/>
  <c r="F108" i="3"/>
  <c r="E108" i="3"/>
  <c r="P107" i="3"/>
  <c r="O107" i="3"/>
  <c r="N107" i="3"/>
  <c r="M107" i="3"/>
  <c r="L107" i="3"/>
  <c r="K107" i="3"/>
  <c r="J107" i="3"/>
  <c r="I107" i="3"/>
  <c r="H107" i="3"/>
  <c r="G107" i="3"/>
  <c r="F107" i="3"/>
  <c r="E107" i="3"/>
  <c r="P106" i="3"/>
  <c r="O106" i="3"/>
  <c r="N106" i="3"/>
  <c r="M106" i="3"/>
  <c r="L106" i="3"/>
  <c r="K106" i="3"/>
  <c r="J106" i="3"/>
  <c r="I106" i="3"/>
  <c r="H106" i="3"/>
  <c r="G106" i="3"/>
  <c r="F106" i="3"/>
  <c r="E106" i="3"/>
  <c r="P105" i="3"/>
  <c r="O105" i="3"/>
  <c r="N105" i="3"/>
  <c r="M105" i="3"/>
  <c r="L105" i="3"/>
  <c r="K105" i="3"/>
  <c r="J105" i="3"/>
  <c r="I105" i="3"/>
  <c r="H105" i="3"/>
  <c r="G105" i="3"/>
  <c r="F105" i="3"/>
  <c r="E105" i="3"/>
  <c r="P104" i="3"/>
  <c r="O104" i="3"/>
  <c r="N104" i="3"/>
  <c r="M104" i="3"/>
  <c r="L104" i="3"/>
  <c r="K104" i="3"/>
  <c r="J104" i="3"/>
  <c r="I104" i="3"/>
  <c r="H104" i="3"/>
  <c r="G104" i="3"/>
  <c r="F104" i="3"/>
  <c r="E104" i="3"/>
  <c r="P103" i="3"/>
  <c r="O103" i="3"/>
  <c r="N103" i="3"/>
  <c r="M103" i="3"/>
  <c r="L103" i="3"/>
  <c r="K103" i="3"/>
  <c r="J103" i="3"/>
  <c r="I103" i="3"/>
  <c r="H103" i="3"/>
  <c r="G103" i="3"/>
  <c r="F103" i="3"/>
  <c r="E103" i="3"/>
  <c r="P102" i="3"/>
  <c r="O102" i="3"/>
  <c r="N102" i="3"/>
  <c r="M102" i="3"/>
  <c r="L102" i="3"/>
  <c r="K102" i="3"/>
  <c r="J102" i="3"/>
  <c r="I102" i="3"/>
  <c r="H102" i="3"/>
  <c r="G102" i="3"/>
  <c r="F102" i="3"/>
  <c r="E102" i="3"/>
  <c r="P101" i="3"/>
  <c r="O101" i="3"/>
  <c r="N101" i="3"/>
  <c r="M101" i="3"/>
  <c r="L101" i="3"/>
  <c r="K101" i="3"/>
  <c r="J101" i="3"/>
  <c r="I101" i="3"/>
  <c r="H101" i="3"/>
  <c r="G101" i="3"/>
  <c r="F101" i="3"/>
  <c r="E101" i="3"/>
  <c r="P100" i="3"/>
  <c r="O100" i="3"/>
  <c r="N100" i="3"/>
  <c r="M100" i="3"/>
  <c r="L100" i="3"/>
  <c r="K100" i="3"/>
  <c r="J100" i="3"/>
  <c r="I100" i="3"/>
  <c r="H100" i="3"/>
  <c r="G100" i="3"/>
  <c r="F100" i="3"/>
  <c r="E100" i="3"/>
  <c r="P99" i="3"/>
  <c r="O99" i="3"/>
  <c r="N99" i="3"/>
  <c r="M99" i="3"/>
  <c r="L99" i="3"/>
  <c r="K99" i="3"/>
  <c r="J99" i="3"/>
  <c r="I99" i="3"/>
  <c r="H99" i="3"/>
  <c r="G99" i="3"/>
  <c r="F99" i="3"/>
  <c r="E99" i="3"/>
  <c r="P98" i="3"/>
  <c r="O98" i="3"/>
  <c r="N98" i="3"/>
  <c r="M98" i="3"/>
  <c r="L98" i="3"/>
  <c r="K98" i="3"/>
  <c r="J98" i="3"/>
  <c r="I98" i="3"/>
  <c r="H98" i="3"/>
  <c r="G98" i="3"/>
  <c r="F98" i="3"/>
  <c r="E98" i="3"/>
  <c r="P97" i="3"/>
  <c r="O97" i="3"/>
  <c r="N97" i="3"/>
  <c r="M97" i="3"/>
  <c r="L97" i="3"/>
  <c r="K97" i="3"/>
  <c r="J97" i="3"/>
  <c r="I97" i="3"/>
  <c r="H97" i="3"/>
  <c r="G97" i="3"/>
  <c r="F97" i="3"/>
  <c r="E97" i="3"/>
  <c r="P96" i="3"/>
  <c r="O96" i="3"/>
  <c r="N96" i="3"/>
  <c r="M96" i="3"/>
  <c r="L96" i="3"/>
  <c r="K96" i="3"/>
  <c r="J96" i="3"/>
  <c r="I96" i="3"/>
  <c r="H96" i="3"/>
  <c r="G96" i="3"/>
  <c r="F96" i="3"/>
  <c r="E96" i="3"/>
  <c r="P95" i="3"/>
  <c r="O95" i="3"/>
  <c r="N95" i="3"/>
  <c r="M95" i="3"/>
  <c r="L95" i="3"/>
  <c r="K95" i="3"/>
  <c r="J95" i="3"/>
  <c r="I95" i="3"/>
  <c r="H95" i="3"/>
  <c r="G95" i="3"/>
  <c r="F95" i="3"/>
  <c r="E95" i="3"/>
  <c r="P93" i="3"/>
  <c r="O93" i="3"/>
  <c r="N93" i="3"/>
  <c r="M93" i="3"/>
  <c r="L93" i="3"/>
  <c r="K93" i="3"/>
  <c r="J93" i="3"/>
  <c r="I93" i="3"/>
  <c r="H93" i="3"/>
  <c r="G93" i="3"/>
  <c r="F93" i="3"/>
  <c r="E93" i="3"/>
  <c r="P92" i="3"/>
  <c r="O92" i="3"/>
  <c r="N92" i="3"/>
  <c r="M92" i="3"/>
  <c r="L92" i="3"/>
  <c r="K92" i="3"/>
  <c r="J92" i="3"/>
  <c r="I92" i="3"/>
  <c r="H92" i="3"/>
  <c r="G92" i="3"/>
  <c r="F92" i="3"/>
  <c r="E92" i="3"/>
  <c r="P91" i="3"/>
  <c r="O91" i="3"/>
  <c r="N91" i="3"/>
  <c r="M91" i="3"/>
  <c r="L91" i="3"/>
  <c r="K91" i="3"/>
  <c r="J91" i="3"/>
  <c r="I91" i="3"/>
  <c r="H91" i="3"/>
  <c r="G91" i="3"/>
  <c r="F91" i="3"/>
  <c r="E91" i="3"/>
  <c r="P90" i="3"/>
  <c r="O90" i="3"/>
  <c r="N90" i="3"/>
  <c r="M90" i="3"/>
  <c r="L90" i="3"/>
  <c r="K90" i="3"/>
  <c r="J90" i="3"/>
  <c r="I90" i="3"/>
  <c r="H90" i="3"/>
  <c r="G90" i="3"/>
  <c r="F90" i="3"/>
  <c r="E90" i="3"/>
  <c r="P89" i="3"/>
  <c r="O89" i="3"/>
  <c r="N89" i="3"/>
  <c r="M89" i="3"/>
  <c r="L89" i="3"/>
  <c r="K89" i="3"/>
  <c r="J89" i="3"/>
  <c r="I89" i="3"/>
  <c r="H89" i="3"/>
  <c r="G89" i="3"/>
  <c r="F89" i="3"/>
  <c r="E89" i="3"/>
  <c r="P88" i="3"/>
  <c r="O88" i="3"/>
  <c r="N88" i="3"/>
  <c r="M88" i="3"/>
  <c r="L88" i="3"/>
  <c r="K88" i="3"/>
  <c r="J88" i="3"/>
  <c r="I88" i="3"/>
  <c r="H88" i="3"/>
  <c r="G88" i="3"/>
  <c r="F88" i="3"/>
  <c r="E88" i="3"/>
  <c r="P87" i="3"/>
  <c r="O87" i="3"/>
  <c r="N87" i="3"/>
  <c r="M87" i="3"/>
  <c r="L87" i="3"/>
  <c r="K87" i="3"/>
  <c r="J87" i="3"/>
  <c r="I87" i="3"/>
  <c r="H87" i="3"/>
  <c r="G87" i="3"/>
  <c r="F87" i="3"/>
  <c r="E87" i="3"/>
  <c r="P86" i="3"/>
  <c r="O86" i="3"/>
  <c r="N86" i="3"/>
  <c r="M86" i="3"/>
  <c r="L86" i="3"/>
  <c r="K86" i="3"/>
  <c r="J86" i="3"/>
  <c r="I86" i="3"/>
  <c r="H86" i="3"/>
  <c r="G86" i="3"/>
  <c r="F86" i="3"/>
  <c r="E86" i="3"/>
  <c r="P85" i="3"/>
  <c r="O85" i="3"/>
  <c r="N85" i="3"/>
  <c r="M85" i="3"/>
  <c r="L85" i="3"/>
  <c r="K85" i="3"/>
  <c r="J85" i="3"/>
  <c r="I85" i="3"/>
  <c r="H85" i="3"/>
  <c r="G85" i="3"/>
  <c r="F85" i="3"/>
  <c r="E85" i="3"/>
  <c r="P84" i="3"/>
  <c r="O84" i="3"/>
  <c r="N84" i="3"/>
  <c r="M84" i="3"/>
  <c r="L84" i="3"/>
  <c r="K84" i="3"/>
  <c r="J84" i="3"/>
  <c r="I84" i="3"/>
  <c r="H84" i="3"/>
  <c r="G84" i="3"/>
  <c r="F84" i="3"/>
  <c r="E84" i="3"/>
  <c r="P82" i="3"/>
  <c r="O82" i="3"/>
  <c r="N82" i="3"/>
  <c r="M82" i="3"/>
  <c r="L82" i="3"/>
  <c r="K82" i="3"/>
  <c r="J82" i="3"/>
  <c r="I82" i="3"/>
  <c r="H82" i="3"/>
  <c r="G82" i="3"/>
  <c r="F82" i="3"/>
  <c r="E82" i="3"/>
  <c r="P81" i="3"/>
  <c r="O81" i="3"/>
  <c r="N81" i="3"/>
  <c r="M81" i="3"/>
  <c r="L81" i="3"/>
  <c r="K81" i="3"/>
  <c r="J81" i="3"/>
  <c r="I81" i="3"/>
  <c r="H81" i="3"/>
  <c r="G81" i="3"/>
  <c r="F81" i="3"/>
  <c r="E81" i="3"/>
  <c r="P80" i="3"/>
  <c r="O80" i="3"/>
  <c r="N80" i="3"/>
  <c r="M80" i="3"/>
  <c r="L80" i="3"/>
  <c r="K80" i="3"/>
  <c r="J80" i="3"/>
  <c r="I80" i="3"/>
  <c r="H80" i="3"/>
  <c r="G80" i="3"/>
  <c r="F80" i="3"/>
  <c r="E80" i="3"/>
  <c r="P79" i="3"/>
  <c r="O79" i="3"/>
  <c r="N79" i="3"/>
  <c r="M79" i="3"/>
  <c r="L79" i="3"/>
  <c r="K79" i="3"/>
  <c r="J79" i="3"/>
  <c r="I79" i="3"/>
  <c r="H79" i="3"/>
  <c r="G79" i="3"/>
  <c r="F79" i="3"/>
  <c r="E79" i="3"/>
  <c r="P78" i="3"/>
  <c r="O78" i="3"/>
  <c r="N78" i="3"/>
  <c r="M78" i="3"/>
  <c r="L78" i="3"/>
  <c r="K78" i="3"/>
  <c r="J78" i="3"/>
  <c r="I78" i="3"/>
  <c r="H78" i="3"/>
  <c r="G78" i="3"/>
  <c r="F78" i="3"/>
  <c r="E78" i="3"/>
  <c r="P76" i="3"/>
  <c r="O76" i="3"/>
  <c r="N76" i="3"/>
  <c r="M76" i="3"/>
  <c r="L76" i="3"/>
  <c r="K76" i="3"/>
  <c r="J76" i="3"/>
  <c r="I76" i="3"/>
  <c r="H76" i="3"/>
  <c r="G76" i="3"/>
  <c r="F76" i="3"/>
  <c r="E76" i="3"/>
  <c r="P75" i="3"/>
  <c r="O75" i="3"/>
  <c r="N75" i="3"/>
  <c r="M75" i="3"/>
  <c r="L75" i="3"/>
  <c r="K75" i="3"/>
  <c r="J75" i="3"/>
  <c r="I75" i="3"/>
  <c r="H75" i="3"/>
  <c r="G75" i="3"/>
  <c r="F75" i="3"/>
  <c r="E75" i="3"/>
  <c r="P74" i="3"/>
  <c r="O74" i="3"/>
  <c r="N74" i="3"/>
  <c r="M74" i="3"/>
  <c r="L74" i="3"/>
  <c r="K74" i="3"/>
  <c r="J74" i="3"/>
  <c r="I74" i="3"/>
  <c r="H74" i="3"/>
  <c r="G74" i="3"/>
  <c r="F74" i="3"/>
  <c r="E74" i="3"/>
  <c r="P73" i="3"/>
  <c r="O73" i="3"/>
  <c r="N73" i="3"/>
  <c r="M73" i="3"/>
  <c r="L73" i="3"/>
  <c r="K73" i="3"/>
  <c r="J73" i="3"/>
  <c r="I73" i="3"/>
  <c r="H73" i="3"/>
  <c r="G73" i="3"/>
  <c r="F73" i="3"/>
  <c r="E73" i="3"/>
  <c r="P72" i="3"/>
  <c r="O72" i="3"/>
  <c r="N72" i="3"/>
  <c r="M72" i="3"/>
  <c r="L72" i="3"/>
  <c r="K72" i="3"/>
  <c r="J72" i="3"/>
  <c r="I72" i="3"/>
  <c r="H72" i="3"/>
  <c r="G72" i="3"/>
  <c r="F72" i="3"/>
  <c r="E72" i="3"/>
  <c r="P71" i="3"/>
  <c r="O71" i="3"/>
  <c r="N71" i="3"/>
  <c r="M71" i="3"/>
  <c r="L71" i="3"/>
  <c r="K71" i="3"/>
  <c r="J71" i="3"/>
  <c r="I71" i="3"/>
  <c r="H71" i="3"/>
  <c r="G71" i="3"/>
  <c r="F71" i="3"/>
  <c r="E71" i="3"/>
  <c r="P70" i="3"/>
  <c r="O70" i="3"/>
  <c r="N70" i="3"/>
  <c r="M70" i="3"/>
  <c r="L70" i="3"/>
  <c r="K70" i="3"/>
  <c r="J70" i="3"/>
  <c r="I70" i="3"/>
  <c r="H70" i="3"/>
  <c r="G70" i="3"/>
  <c r="F70" i="3"/>
  <c r="E70" i="3"/>
  <c r="P69" i="3"/>
  <c r="O69" i="3"/>
  <c r="N69" i="3"/>
  <c r="M69" i="3"/>
  <c r="L69" i="3"/>
  <c r="K69" i="3"/>
  <c r="J69" i="3"/>
  <c r="I69" i="3"/>
  <c r="H69" i="3"/>
  <c r="G69" i="3"/>
  <c r="F69" i="3"/>
  <c r="E69" i="3"/>
  <c r="P68" i="3"/>
  <c r="O68" i="3"/>
  <c r="N68" i="3"/>
  <c r="M68" i="3"/>
  <c r="L68" i="3"/>
  <c r="K68" i="3"/>
  <c r="J68" i="3"/>
  <c r="I68" i="3"/>
  <c r="H68" i="3"/>
  <c r="G68" i="3"/>
  <c r="F68" i="3"/>
  <c r="E68" i="3"/>
  <c r="P67" i="3"/>
  <c r="O67" i="3"/>
  <c r="N67" i="3"/>
  <c r="M67" i="3"/>
  <c r="L67" i="3"/>
  <c r="K67" i="3"/>
  <c r="J67" i="3"/>
  <c r="I67" i="3"/>
  <c r="H67" i="3"/>
  <c r="G67" i="3"/>
  <c r="F67" i="3"/>
  <c r="E67" i="3"/>
  <c r="P65" i="3"/>
  <c r="O65" i="3"/>
  <c r="N65" i="3"/>
  <c r="M65" i="3"/>
  <c r="L65" i="3"/>
  <c r="K65" i="3"/>
  <c r="J65" i="3"/>
  <c r="I65" i="3"/>
  <c r="H65" i="3"/>
  <c r="G65" i="3"/>
  <c r="F65" i="3"/>
  <c r="E65" i="3"/>
  <c r="P64" i="3"/>
  <c r="O64" i="3"/>
  <c r="N64" i="3"/>
  <c r="M64" i="3"/>
  <c r="L64" i="3"/>
  <c r="K64" i="3"/>
  <c r="J64" i="3"/>
  <c r="I64" i="3"/>
  <c r="H64" i="3"/>
  <c r="G64" i="3"/>
  <c r="F64" i="3"/>
  <c r="E64" i="3"/>
  <c r="P63" i="3"/>
  <c r="O63" i="3"/>
  <c r="N63" i="3"/>
  <c r="M63" i="3"/>
  <c r="L63" i="3"/>
  <c r="K63" i="3"/>
  <c r="J63" i="3"/>
  <c r="I63" i="3"/>
  <c r="H63" i="3"/>
  <c r="G63" i="3"/>
  <c r="F63" i="3"/>
  <c r="E63" i="3"/>
  <c r="P62" i="3"/>
  <c r="O62" i="3"/>
  <c r="N62" i="3"/>
  <c r="M62" i="3"/>
  <c r="L62" i="3"/>
  <c r="K62" i="3"/>
  <c r="J62" i="3"/>
  <c r="I62" i="3"/>
  <c r="H62" i="3"/>
  <c r="G62" i="3"/>
  <c r="F62" i="3"/>
  <c r="E62" i="3"/>
  <c r="P61" i="3"/>
  <c r="O61" i="3"/>
  <c r="N61" i="3"/>
  <c r="M61" i="3"/>
  <c r="L61" i="3"/>
  <c r="K61" i="3"/>
  <c r="J61" i="3"/>
  <c r="I61" i="3"/>
  <c r="H61" i="3"/>
  <c r="G61" i="3"/>
  <c r="F61" i="3"/>
  <c r="E61" i="3"/>
  <c r="P60" i="3"/>
  <c r="O60" i="3"/>
  <c r="N60" i="3"/>
  <c r="M60" i="3"/>
  <c r="L60" i="3"/>
  <c r="K60" i="3"/>
  <c r="J60" i="3"/>
  <c r="I60" i="3"/>
  <c r="H60" i="3"/>
  <c r="G60" i="3"/>
  <c r="F60" i="3"/>
  <c r="E60" i="3"/>
  <c r="P59" i="3"/>
  <c r="O59" i="3"/>
  <c r="N59" i="3"/>
  <c r="M59" i="3"/>
  <c r="L59" i="3"/>
  <c r="K59" i="3"/>
  <c r="J59" i="3"/>
  <c r="I59" i="3"/>
  <c r="H59" i="3"/>
  <c r="G59" i="3"/>
  <c r="F59" i="3"/>
  <c r="E59" i="3"/>
  <c r="P58" i="3"/>
  <c r="O58" i="3"/>
  <c r="N58" i="3"/>
  <c r="M58" i="3"/>
  <c r="L58" i="3"/>
  <c r="K58" i="3"/>
  <c r="J58" i="3"/>
  <c r="I58" i="3"/>
  <c r="H58" i="3"/>
  <c r="G58" i="3"/>
  <c r="F58" i="3"/>
  <c r="E58" i="3"/>
  <c r="P57" i="3"/>
  <c r="O57" i="3"/>
  <c r="N57" i="3"/>
  <c r="M57" i="3"/>
  <c r="L57" i="3"/>
  <c r="K57" i="3"/>
  <c r="J57" i="3"/>
  <c r="I57" i="3"/>
  <c r="H57" i="3"/>
  <c r="G57" i="3"/>
  <c r="F57" i="3"/>
  <c r="E57" i="3"/>
  <c r="P56" i="3"/>
  <c r="O56" i="3"/>
  <c r="N56" i="3"/>
  <c r="M56" i="3"/>
  <c r="L56" i="3"/>
  <c r="K56" i="3"/>
  <c r="J56" i="3"/>
  <c r="I56" i="3"/>
  <c r="H56" i="3"/>
  <c r="G56" i="3"/>
  <c r="F56" i="3"/>
  <c r="E56" i="3"/>
  <c r="P55" i="3"/>
  <c r="O55" i="3"/>
  <c r="N55" i="3"/>
  <c r="M55" i="3"/>
  <c r="L55" i="3"/>
  <c r="K55" i="3"/>
  <c r="J55" i="3"/>
  <c r="I55" i="3"/>
  <c r="H55" i="3"/>
  <c r="G55" i="3"/>
  <c r="F55" i="3"/>
  <c r="E55" i="3"/>
  <c r="P54" i="3"/>
  <c r="O54" i="3"/>
  <c r="N54" i="3"/>
  <c r="M54" i="3"/>
  <c r="L54" i="3"/>
  <c r="K54" i="3"/>
  <c r="J54" i="3"/>
  <c r="I54" i="3"/>
  <c r="H54" i="3"/>
  <c r="G54" i="3"/>
  <c r="F54" i="3"/>
  <c r="E54" i="3"/>
  <c r="P53" i="3"/>
  <c r="O53" i="3"/>
  <c r="N53" i="3"/>
  <c r="M53" i="3"/>
  <c r="L53" i="3"/>
  <c r="K53" i="3"/>
  <c r="J53" i="3"/>
  <c r="I53" i="3"/>
  <c r="H53" i="3"/>
  <c r="G53" i="3"/>
  <c r="F53" i="3"/>
  <c r="E53" i="3"/>
  <c r="P52" i="3"/>
  <c r="O52" i="3"/>
  <c r="N52" i="3"/>
  <c r="M52" i="3"/>
  <c r="L52" i="3"/>
  <c r="K52" i="3"/>
  <c r="J52" i="3"/>
  <c r="I52" i="3"/>
  <c r="H52" i="3"/>
  <c r="G52" i="3"/>
  <c r="F52" i="3"/>
  <c r="E52" i="3"/>
  <c r="P50" i="3"/>
  <c r="O50" i="3"/>
  <c r="N50" i="3"/>
  <c r="M50" i="3"/>
  <c r="L50" i="3"/>
  <c r="K50" i="3"/>
  <c r="J50" i="3"/>
  <c r="I50" i="3"/>
  <c r="H50" i="3"/>
  <c r="G50" i="3"/>
  <c r="F50" i="3"/>
  <c r="E50" i="3"/>
  <c r="P49" i="3"/>
  <c r="O49" i="3"/>
  <c r="N49" i="3"/>
  <c r="M49" i="3"/>
  <c r="L49" i="3"/>
  <c r="K49" i="3"/>
  <c r="J49" i="3"/>
  <c r="I49" i="3"/>
  <c r="H49" i="3"/>
  <c r="G49" i="3"/>
  <c r="F49" i="3"/>
  <c r="E49" i="3"/>
  <c r="P48" i="3"/>
  <c r="O48" i="3"/>
  <c r="N48" i="3"/>
  <c r="M48" i="3"/>
  <c r="L48" i="3"/>
  <c r="K48" i="3"/>
  <c r="J48" i="3"/>
  <c r="I48" i="3"/>
  <c r="H48" i="3"/>
  <c r="G48" i="3"/>
  <c r="F48" i="3"/>
  <c r="E48" i="3"/>
  <c r="P47" i="3"/>
  <c r="O47" i="3"/>
  <c r="N47" i="3"/>
  <c r="M47" i="3"/>
  <c r="L47" i="3"/>
  <c r="K47" i="3"/>
  <c r="J47" i="3"/>
  <c r="I47" i="3"/>
  <c r="H47" i="3"/>
  <c r="G47" i="3"/>
  <c r="F47" i="3"/>
  <c r="E47" i="3"/>
  <c r="P46" i="3"/>
  <c r="O46" i="3"/>
  <c r="N46" i="3"/>
  <c r="M46" i="3"/>
  <c r="L46" i="3"/>
  <c r="K46" i="3"/>
  <c r="J46" i="3"/>
  <c r="I46" i="3"/>
  <c r="H46" i="3"/>
  <c r="G46" i="3"/>
  <c r="F46" i="3"/>
  <c r="E46" i="3"/>
  <c r="P45" i="3"/>
  <c r="O45" i="3"/>
  <c r="N45" i="3"/>
  <c r="M45" i="3"/>
  <c r="L45" i="3"/>
  <c r="K45" i="3"/>
  <c r="J45" i="3"/>
  <c r="I45" i="3"/>
  <c r="H45" i="3"/>
  <c r="G45" i="3"/>
  <c r="F45" i="3"/>
  <c r="E45" i="3"/>
  <c r="P44" i="3"/>
  <c r="O44" i="3"/>
  <c r="N44" i="3"/>
  <c r="M44" i="3"/>
  <c r="L44" i="3"/>
  <c r="K44" i="3"/>
  <c r="J44" i="3"/>
  <c r="I44" i="3"/>
  <c r="H44" i="3"/>
  <c r="G44" i="3"/>
  <c r="F44" i="3"/>
  <c r="E44" i="3"/>
  <c r="P43" i="3"/>
  <c r="O43" i="3"/>
  <c r="N43" i="3"/>
  <c r="M43" i="3"/>
  <c r="L43" i="3"/>
  <c r="K43" i="3"/>
  <c r="J43" i="3"/>
  <c r="I43" i="3"/>
  <c r="H43" i="3"/>
  <c r="G43" i="3"/>
  <c r="F43" i="3"/>
  <c r="E43" i="3"/>
  <c r="P42" i="3"/>
  <c r="O42" i="3"/>
  <c r="N42" i="3"/>
  <c r="M42" i="3"/>
  <c r="L42" i="3"/>
  <c r="K42" i="3"/>
  <c r="J42" i="3"/>
  <c r="I42" i="3"/>
  <c r="H42" i="3"/>
  <c r="G42" i="3"/>
  <c r="F42" i="3"/>
  <c r="E42" i="3"/>
  <c r="P41" i="3"/>
  <c r="O41" i="3"/>
  <c r="N41" i="3"/>
  <c r="M41" i="3"/>
  <c r="L41" i="3"/>
  <c r="K41" i="3"/>
  <c r="J41" i="3"/>
  <c r="I41" i="3"/>
  <c r="H41" i="3"/>
  <c r="G41" i="3"/>
  <c r="F41" i="3"/>
  <c r="E41" i="3"/>
  <c r="P39" i="3"/>
  <c r="O39" i="3"/>
  <c r="N39" i="3"/>
  <c r="M39" i="3"/>
  <c r="L39" i="3"/>
  <c r="K39" i="3"/>
  <c r="J39" i="3"/>
  <c r="I39" i="3"/>
  <c r="H39" i="3"/>
  <c r="G39" i="3"/>
  <c r="F39" i="3"/>
  <c r="E39" i="3"/>
  <c r="P38" i="3"/>
  <c r="O38" i="3"/>
  <c r="N38" i="3"/>
  <c r="M38" i="3"/>
  <c r="L38" i="3"/>
  <c r="K38" i="3"/>
  <c r="J38" i="3"/>
  <c r="I38" i="3"/>
  <c r="H38" i="3"/>
  <c r="G38" i="3"/>
  <c r="F38" i="3"/>
  <c r="E38" i="3"/>
  <c r="P37" i="3"/>
  <c r="O37" i="3"/>
  <c r="N37" i="3"/>
  <c r="M37" i="3"/>
  <c r="L37" i="3"/>
  <c r="K37" i="3"/>
  <c r="J37" i="3"/>
  <c r="I37" i="3"/>
  <c r="H37" i="3"/>
  <c r="G37" i="3"/>
  <c r="F37" i="3"/>
  <c r="E37" i="3"/>
  <c r="P36" i="3"/>
  <c r="O36" i="3"/>
  <c r="N36" i="3"/>
  <c r="M36" i="3"/>
  <c r="L36" i="3"/>
  <c r="K36" i="3"/>
  <c r="J36" i="3"/>
  <c r="I36" i="3"/>
  <c r="H36" i="3"/>
  <c r="G36" i="3"/>
  <c r="F36" i="3"/>
  <c r="E36" i="3"/>
  <c r="P35" i="3"/>
  <c r="O35" i="3"/>
  <c r="N35" i="3"/>
  <c r="M35" i="3"/>
  <c r="L35" i="3"/>
  <c r="K35" i="3"/>
  <c r="J35" i="3"/>
  <c r="I35" i="3"/>
  <c r="H35" i="3"/>
  <c r="G35" i="3"/>
  <c r="F35" i="3"/>
  <c r="E35" i="3"/>
  <c r="P34" i="3"/>
  <c r="O34" i="3"/>
  <c r="N34" i="3"/>
  <c r="M34" i="3"/>
  <c r="L34" i="3"/>
  <c r="K34" i="3"/>
  <c r="J34" i="3"/>
  <c r="I34" i="3"/>
  <c r="H34" i="3"/>
  <c r="G34" i="3"/>
  <c r="F34" i="3"/>
  <c r="E34" i="3"/>
  <c r="P33" i="3"/>
  <c r="O33" i="3"/>
  <c r="N33" i="3"/>
  <c r="M33" i="3"/>
  <c r="L33" i="3"/>
  <c r="K33" i="3"/>
  <c r="J33" i="3"/>
  <c r="I33" i="3"/>
  <c r="H33" i="3"/>
  <c r="G33" i="3"/>
  <c r="F33" i="3"/>
  <c r="E33" i="3"/>
  <c r="P32" i="3"/>
  <c r="O32" i="3"/>
  <c r="N32" i="3"/>
  <c r="M32" i="3"/>
  <c r="L32" i="3"/>
  <c r="K32" i="3"/>
  <c r="J32" i="3"/>
  <c r="I32" i="3"/>
  <c r="H32" i="3"/>
  <c r="G32" i="3"/>
  <c r="F32" i="3"/>
  <c r="E32" i="3"/>
  <c r="P31" i="3"/>
  <c r="O31" i="3"/>
  <c r="N31" i="3"/>
  <c r="M31" i="3"/>
  <c r="L31" i="3"/>
  <c r="K31" i="3"/>
  <c r="J31" i="3"/>
  <c r="I31" i="3"/>
  <c r="H31" i="3"/>
  <c r="G31" i="3"/>
  <c r="F31" i="3"/>
  <c r="E31" i="3"/>
  <c r="P30" i="3"/>
  <c r="O30" i="3"/>
  <c r="N30" i="3"/>
  <c r="M30" i="3"/>
  <c r="L30" i="3"/>
  <c r="K30" i="3"/>
  <c r="J30" i="3"/>
  <c r="I30" i="3"/>
  <c r="H30" i="3"/>
  <c r="G30" i="3"/>
  <c r="F30" i="3"/>
  <c r="E30" i="3"/>
  <c r="P29" i="3"/>
  <c r="O29" i="3"/>
  <c r="N29" i="3"/>
  <c r="M29" i="3"/>
  <c r="L29" i="3"/>
  <c r="K29" i="3"/>
  <c r="J29" i="3"/>
  <c r="I29" i="3"/>
  <c r="H29" i="3"/>
  <c r="G29" i="3"/>
  <c r="F29" i="3"/>
  <c r="E29" i="3"/>
  <c r="P28" i="3"/>
  <c r="O28" i="3"/>
  <c r="N28" i="3"/>
  <c r="M28" i="3"/>
  <c r="L28" i="3"/>
  <c r="K28" i="3"/>
  <c r="J28" i="3"/>
  <c r="I28" i="3"/>
  <c r="H28" i="3"/>
  <c r="G28" i="3"/>
  <c r="F28" i="3"/>
  <c r="E28" i="3"/>
  <c r="P27" i="3"/>
  <c r="O27" i="3"/>
  <c r="N27" i="3"/>
  <c r="M27" i="3"/>
  <c r="L27" i="3"/>
  <c r="K27" i="3"/>
  <c r="J27" i="3"/>
  <c r="I27" i="3"/>
  <c r="H27" i="3"/>
  <c r="G27" i="3"/>
  <c r="F27" i="3"/>
  <c r="E27" i="3"/>
  <c r="P25" i="3"/>
  <c r="O25" i="3"/>
  <c r="N25" i="3"/>
  <c r="M25" i="3"/>
  <c r="L25" i="3"/>
  <c r="K25" i="3"/>
  <c r="J25" i="3"/>
  <c r="I25" i="3"/>
  <c r="H25" i="3"/>
  <c r="G25" i="3"/>
  <c r="F25" i="3"/>
  <c r="E25" i="3"/>
  <c r="P24" i="3"/>
  <c r="O24" i="3"/>
  <c r="N24" i="3"/>
  <c r="M24" i="3"/>
  <c r="L24" i="3"/>
  <c r="K24" i="3"/>
  <c r="J24" i="3"/>
  <c r="I24" i="3"/>
  <c r="H24" i="3"/>
  <c r="G24" i="3"/>
  <c r="F24" i="3"/>
  <c r="E24" i="3"/>
  <c r="P23" i="3"/>
  <c r="O23" i="3"/>
  <c r="N23" i="3"/>
  <c r="M23" i="3"/>
  <c r="L23" i="3"/>
  <c r="K23" i="3"/>
  <c r="J23" i="3"/>
  <c r="I23" i="3"/>
  <c r="H23" i="3"/>
  <c r="G23" i="3"/>
  <c r="F23" i="3"/>
  <c r="E23" i="3"/>
  <c r="P22" i="3"/>
  <c r="O22" i="3"/>
  <c r="N22" i="3"/>
  <c r="M22" i="3"/>
  <c r="L22" i="3"/>
  <c r="K22" i="3"/>
  <c r="J22" i="3"/>
  <c r="I22" i="3"/>
  <c r="H22" i="3"/>
  <c r="G22" i="3"/>
  <c r="F22" i="3"/>
  <c r="E22" i="3"/>
  <c r="P21" i="3"/>
  <c r="O21" i="3"/>
  <c r="N21" i="3"/>
  <c r="M21" i="3"/>
  <c r="L21" i="3"/>
  <c r="K21" i="3"/>
  <c r="J21" i="3"/>
  <c r="I21" i="3"/>
  <c r="H21" i="3"/>
  <c r="G21" i="3"/>
  <c r="F21" i="3"/>
  <c r="E21" i="3"/>
  <c r="P20" i="3"/>
  <c r="O20" i="3"/>
  <c r="N20" i="3"/>
  <c r="M20" i="3"/>
  <c r="L20" i="3"/>
  <c r="K20" i="3"/>
  <c r="J20" i="3"/>
  <c r="I20" i="3"/>
  <c r="H20" i="3"/>
  <c r="G20" i="3"/>
  <c r="F20" i="3"/>
  <c r="E20" i="3"/>
  <c r="P19" i="3"/>
  <c r="O19" i="3"/>
  <c r="N19" i="3"/>
  <c r="M19" i="3"/>
  <c r="L19" i="3"/>
  <c r="K19" i="3"/>
  <c r="J19" i="3"/>
  <c r="I19" i="3"/>
  <c r="H19" i="3"/>
  <c r="G19" i="3"/>
  <c r="F19" i="3"/>
  <c r="E19" i="3"/>
  <c r="P18" i="3"/>
  <c r="O18" i="3"/>
  <c r="N18" i="3"/>
  <c r="M18" i="3"/>
  <c r="L18" i="3"/>
  <c r="K18" i="3"/>
  <c r="J18" i="3"/>
  <c r="I18" i="3"/>
  <c r="H18" i="3"/>
  <c r="G18" i="3"/>
  <c r="F18" i="3"/>
  <c r="E18" i="3"/>
  <c r="P17" i="3"/>
  <c r="O17" i="3"/>
  <c r="N17" i="3"/>
  <c r="M17" i="3"/>
  <c r="L17" i="3"/>
  <c r="K17" i="3"/>
  <c r="J17" i="3"/>
  <c r="I17" i="3"/>
  <c r="H17" i="3"/>
  <c r="G17" i="3"/>
  <c r="F17" i="3"/>
  <c r="E17" i="3"/>
  <c r="P16" i="3"/>
  <c r="O16" i="3"/>
  <c r="N16" i="3"/>
  <c r="M16" i="3"/>
  <c r="L16" i="3"/>
  <c r="K16" i="3"/>
  <c r="J16" i="3"/>
  <c r="I16" i="3"/>
  <c r="H16" i="3"/>
  <c r="G16" i="3"/>
  <c r="F16" i="3"/>
  <c r="E16" i="3"/>
  <c r="P15" i="3"/>
  <c r="O15" i="3"/>
  <c r="N15" i="3"/>
  <c r="M15" i="3"/>
  <c r="L15" i="3"/>
  <c r="K15" i="3"/>
  <c r="J15" i="3"/>
  <c r="I15" i="3"/>
  <c r="H15" i="3"/>
  <c r="G15" i="3"/>
  <c r="F15" i="3"/>
  <c r="E15" i="3"/>
  <c r="P14" i="3"/>
  <c r="O14" i="3"/>
  <c r="N14" i="3"/>
  <c r="M14" i="3"/>
  <c r="L14" i="3"/>
  <c r="K14" i="3"/>
  <c r="J14" i="3"/>
  <c r="I14" i="3"/>
  <c r="H14" i="3"/>
  <c r="G14" i="3"/>
  <c r="F14" i="3"/>
  <c r="E14" i="3"/>
  <c r="P13" i="3"/>
  <c r="O13" i="3"/>
  <c r="N13" i="3"/>
  <c r="M13" i="3"/>
  <c r="L13" i="3"/>
  <c r="K13" i="3"/>
  <c r="J13" i="3"/>
  <c r="I13" i="3"/>
  <c r="H13" i="3"/>
  <c r="G13" i="3"/>
  <c r="F13" i="3"/>
  <c r="E13" i="3"/>
  <c r="P12" i="3"/>
  <c r="O12" i="3"/>
  <c r="N12" i="3"/>
  <c r="M12" i="3"/>
  <c r="L12" i="3"/>
  <c r="K12" i="3"/>
  <c r="J12" i="3"/>
  <c r="I12" i="3"/>
  <c r="H12" i="3"/>
  <c r="G12" i="3"/>
  <c r="F12" i="3"/>
  <c r="E12" i="3"/>
  <c r="W152" i="1"/>
  <c r="W151" i="1"/>
  <c r="W150" i="1"/>
  <c r="W149" i="1"/>
  <c r="W148" i="1"/>
  <c r="W147" i="1"/>
  <c r="W146" i="1"/>
  <c r="W144" i="1"/>
  <c r="W143" i="1"/>
  <c r="W142" i="1"/>
  <c r="W141" i="1"/>
  <c r="W139" i="1"/>
  <c r="W138" i="1"/>
  <c r="W137" i="1"/>
  <c r="W136" i="1"/>
  <c r="W135" i="1"/>
  <c r="W134" i="1"/>
  <c r="W133" i="1"/>
  <c r="W132" i="1"/>
  <c r="W131" i="1"/>
  <c r="W130" i="1"/>
  <c r="W129" i="1"/>
  <c r="W128" i="1"/>
  <c r="W127" i="1"/>
  <c r="W125" i="1"/>
  <c r="W124" i="1"/>
  <c r="W123" i="1"/>
  <c r="W122" i="1"/>
  <c r="W121" i="1"/>
  <c r="W120" i="1"/>
  <c r="W119" i="1"/>
  <c r="W118" i="1"/>
  <c r="W117" i="1"/>
  <c r="W116" i="1"/>
  <c r="W115" i="1"/>
  <c r="W114" i="1"/>
  <c r="W112" i="1"/>
  <c r="W111" i="1"/>
  <c r="W110" i="1"/>
  <c r="W109" i="1"/>
  <c r="W108" i="1"/>
  <c r="W107" i="1"/>
  <c r="W106" i="1"/>
  <c r="W105" i="1"/>
  <c r="W104" i="1"/>
  <c r="W103" i="1"/>
  <c r="W102" i="1"/>
  <c r="W101" i="1"/>
  <c r="W100" i="1"/>
  <c r="W99" i="1"/>
  <c r="W98" i="1"/>
  <c r="W97" i="1"/>
  <c r="W96" i="1"/>
  <c r="W95" i="1"/>
  <c r="W93" i="1"/>
  <c r="W92" i="1"/>
  <c r="W91" i="1"/>
  <c r="W90" i="1"/>
  <c r="W89" i="1"/>
  <c r="W88" i="1"/>
  <c r="W87" i="1"/>
  <c r="W86" i="1"/>
  <c r="W85" i="1"/>
  <c r="W84" i="1"/>
  <c r="W82" i="1"/>
  <c r="W81" i="1"/>
  <c r="W80" i="1"/>
  <c r="W79" i="1"/>
  <c r="W78" i="1"/>
  <c r="W76" i="1"/>
  <c r="W75" i="1"/>
  <c r="W74" i="1"/>
  <c r="W73" i="1"/>
  <c r="W72" i="1"/>
  <c r="W71" i="1"/>
  <c r="W70" i="1"/>
  <c r="W69" i="1"/>
  <c r="W68" i="1"/>
  <c r="W67" i="1"/>
  <c r="W65" i="1"/>
  <c r="W64" i="1"/>
  <c r="W63" i="1"/>
  <c r="W62" i="1"/>
  <c r="W61" i="1"/>
  <c r="W60" i="1"/>
  <c r="W59" i="1"/>
  <c r="W58" i="1"/>
  <c r="W57" i="1"/>
  <c r="W56" i="1"/>
  <c r="W55" i="1"/>
  <c r="W54" i="1"/>
  <c r="W53" i="1"/>
  <c r="W52" i="1"/>
  <c r="W50" i="1"/>
  <c r="W49" i="1"/>
  <c r="W48" i="1"/>
  <c r="W47" i="1"/>
  <c r="W46" i="1"/>
  <c r="W45" i="1"/>
  <c r="W44" i="1"/>
  <c r="W43" i="1"/>
  <c r="W42" i="1"/>
  <c r="W41" i="1"/>
  <c r="W39" i="1"/>
  <c r="W38" i="1"/>
  <c r="W37" i="1"/>
  <c r="W36" i="1"/>
  <c r="W35" i="1"/>
  <c r="W34" i="1"/>
  <c r="W33" i="1"/>
  <c r="W32" i="1"/>
  <c r="W31" i="1"/>
  <c r="W30" i="1"/>
  <c r="W29" i="1"/>
  <c r="W28" i="1"/>
  <c r="W27" i="1"/>
  <c r="W25" i="1"/>
  <c r="W24" i="1"/>
  <c r="W23" i="1"/>
  <c r="W22" i="1"/>
  <c r="W21" i="1"/>
  <c r="W20" i="1"/>
  <c r="W19" i="1"/>
  <c r="W18" i="1"/>
  <c r="W17" i="1"/>
  <c r="W16" i="1"/>
  <c r="W15" i="1"/>
  <c r="W14" i="1"/>
  <c r="W13" i="1"/>
  <c r="W12" i="1"/>
  <c r="P152" i="1"/>
  <c r="O152" i="1"/>
  <c r="N152" i="1"/>
  <c r="M152" i="1"/>
  <c r="L152" i="1"/>
  <c r="K152" i="1"/>
  <c r="J152" i="1"/>
  <c r="I152" i="1"/>
  <c r="H152" i="1"/>
  <c r="G152" i="1"/>
  <c r="F152" i="1"/>
  <c r="E152" i="1"/>
  <c r="P151" i="1"/>
  <c r="O151" i="1"/>
  <c r="N151" i="1"/>
  <c r="M151" i="1"/>
  <c r="L151" i="1"/>
  <c r="K151" i="1"/>
  <c r="J151" i="1"/>
  <c r="I151" i="1"/>
  <c r="H151" i="1"/>
  <c r="G151" i="1"/>
  <c r="F151" i="1"/>
  <c r="E151" i="1"/>
  <c r="P150" i="1"/>
  <c r="O150" i="1"/>
  <c r="N150" i="1"/>
  <c r="M150" i="1"/>
  <c r="L150" i="1"/>
  <c r="K150" i="1"/>
  <c r="J150" i="1"/>
  <c r="I150" i="1"/>
  <c r="H150" i="1"/>
  <c r="G150" i="1"/>
  <c r="F150" i="1"/>
  <c r="E150" i="1"/>
  <c r="P149" i="1"/>
  <c r="O149" i="1"/>
  <c r="N149" i="1"/>
  <c r="M149" i="1"/>
  <c r="L149" i="1"/>
  <c r="K149" i="1"/>
  <c r="J149" i="1"/>
  <c r="I149" i="1"/>
  <c r="H149" i="1"/>
  <c r="G149" i="1"/>
  <c r="F149" i="1"/>
  <c r="E149" i="1"/>
  <c r="P148" i="1"/>
  <c r="O148" i="1"/>
  <c r="N148" i="1"/>
  <c r="M148" i="1"/>
  <c r="L148" i="1"/>
  <c r="K148" i="1"/>
  <c r="J148" i="1"/>
  <c r="I148" i="1"/>
  <c r="H148" i="1"/>
  <c r="G148" i="1"/>
  <c r="F148" i="1"/>
  <c r="E148" i="1"/>
  <c r="P147" i="1"/>
  <c r="O147" i="1"/>
  <c r="N147" i="1"/>
  <c r="M147" i="1"/>
  <c r="L147" i="1"/>
  <c r="K147" i="1"/>
  <c r="J147" i="1"/>
  <c r="I147" i="1"/>
  <c r="H147" i="1"/>
  <c r="G147" i="1"/>
  <c r="F147" i="1"/>
  <c r="E147" i="1"/>
  <c r="P146" i="1"/>
  <c r="O146" i="1"/>
  <c r="N146" i="1"/>
  <c r="M146" i="1"/>
  <c r="L146" i="1"/>
  <c r="K146" i="1"/>
  <c r="J146" i="1"/>
  <c r="I146" i="1"/>
  <c r="H146" i="1"/>
  <c r="G146" i="1"/>
  <c r="F146" i="1"/>
  <c r="E146" i="1"/>
  <c r="P144" i="1"/>
  <c r="O144" i="1"/>
  <c r="N144" i="1"/>
  <c r="M144" i="1"/>
  <c r="L144" i="1"/>
  <c r="K144" i="1"/>
  <c r="J144" i="1"/>
  <c r="I144" i="1"/>
  <c r="H144" i="1"/>
  <c r="G144" i="1"/>
  <c r="F144" i="1"/>
  <c r="E144" i="1"/>
  <c r="P143" i="1"/>
  <c r="O143" i="1"/>
  <c r="N143" i="1"/>
  <c r="M143" i="1"/>
  <c r="L143" i="1"/>
  <c r="K143" i="1"/>
  <c r="J143" i="1"/>
  <c r="I143" i="1"/>
  <c r="H143" i="1"/>
  <c r="G143" i="1"/>
  <c r="F143" i="1"/>
  <c r="E143" i="1"/>
  <c r="P142" i="1"/>
  <c r="O142" i="1"/>
  <c r="N142" i="1"/>
  <c r="M142" i="1"/>
  <c r="L142" i="1"/>
  <c r="K142" i="1"/>
  <c r="J142" i="1"/>
  <c r="I142" i="1"/>
  <c r="H142" i="1"/>
  <c r="G142" i="1"/>
  <c r="F142" i="1"/>
  <c r="E142" i="1"/>
  <c r="P141" i="1"/>
  <c r="O141" i="1"/>
  <c r="N141" i="1"/>
  <c r="M141" i="1"/>
  <c r="L141" i="1"/>
  <c r="K141" i="1"/>
  <c r="J141" i="1"/>
  <c r="I141" i="1"/>
  <c r="H141" i="1"/>
  <c r="G141" i="1"/>
  <c r="F141" i="1"/>
  <c r="E141" i="1"/>
  <c r="P139" i="1"/>
  <c r="O139" i="1"/>
  <c r="N139" i="1"/>
  <c r="M139" i="1"/>
  <c r="L139" i="1"/>
  <c r="K139" i="1"/>
  <c r="J139" i="1"/>
  <c r="I139" i="1"/>
  <c r="H139" i="1"/>
  <c r="G139" i="1"/>
  <c r="F139" i="1"/>
  <c r="E139" i="1"/>
  <c r="P138" i="1"/>
  <c r="O138" i="1"/>
  <c r="N138" i="1"/>
  <c r="M138" i="1"/>
  <c r="L138" i="1"/>
  <c r="K138" i="1"/>
  <c r="J138" i="1"/>
  <c r="I138" i="1"/>
  <c r="H138" i="1"/>
  <c r="G138" i="1"/>
  <c r="F138" i="1"/>
  <c r="E138" i="1"/>
  <c r="P137" i="1"/>
  <c r="O137" i="1"/>
  <c r="N137" i="1"/>
  <c r="M137" i="1"/>
  <c r="L137" i="1"/>
  <c r="K137" i="1"/>
  <c r="J137" i="1"/>
  <c r="I137" i="1"/>
  <c r="H137" i="1"/>
  <c r="G137" i="1"/>
  <c r="F137" i="1"/>
  <c r="E137" i="1"/>
  <c r="P136" i="1"/>
  <c r="O136" i="1"/>
  <c r="N136" i="1"/>
  <c r="M136" i="1"/>
  <c r="L136" i="1"/>
  <c r="K136" i="1"/>
  <c r="J136" i="1"/>
  <c r="I136" i="1"/>
  <c r="H136" i="1"/>
  <c r="G136" i="1"/>
  <c r="F136" i="1"/>
  <c r="E136" i="1"/>
  <c r="P135" i="1"/>
  <c r="O135" i="1"/>
  <c r="N135" i="1"/>
  <c r="M135" i="1"/>
  <c r="L135" i="1"/>
  <c r="K135" i="1"/>
  <c r="J135" i="1"/>
  <c r="I135" i="1"/>
  <c r="H135" i="1"/>
  <c r="G135" i="1"/>
  <c r="F135" i="1"/>
  <c r="E135" i="1"/>
  <c r="P134" i="1"/>
  <c r="O134" i="1"/>
  <c r="N134" i="1"/>
  <c r="M134" i="1"/>
  <c r="L134" i="1"/>
  <c r="K134" i="1"/>
  <c r="J134" i="1"/>
  <c r="I134" i="1"/>
  <c r="H134" i="1"/>
  <c r="G134" i="1"/>
  <c r="F134" i="1"/>
  <c r="E134" i="1"/>
  <c r="P133" i="1"/>
  <c r="O133" i="1"/>
  <c r="N133" i="1"/>
  <c r="M133" i="1"/>
  <c r="L133" i="1"/>
  <c r="K133" i="1"/>
  <c r="J133" i="1"/>
  <c r="I133" i="1"/>
  <c r="H133" i="1"/>
  <c r="G133" i="1"/>
  <c r="F133" i="1"/>
  <c r="E133" i="1"/>
  <c r="P132" i="1"/>
  <c r="O132" i="1"/>
  <c r="N132" i="1"/>
  <c r="M132" i="1"/>
  <c r="L132" i="1"/>
  <c r="K132" i="1"/>
  <c r="J132" i="1"/>
  <c r="I132" i="1"/>
  <c r="H132" i="1"/>
  <c r="G132" i="1"/>
  <c r="F132" i="1"/>
  <c r="E132" i="1"/>
  <c r="P131" i="1"/>
  <c r="O131" i="1"/>
  <c r="N131" i="1"/>
  <c r="M131" i="1"/>
  <c r="L131" i="1"/>
  <c r="K131" i="1"/>
  <c r="J131" i="1"/>
  <c r="I131" i="1"/>
  <c r="H131" i="1"/>
  <c r="G131" i="1"/>
  <c r="F131" i="1"/>
  <c r="E131" i="1"/>
  <c r="P130" i="1"/>
  <c r="O130" i="1"/>
  <c r="N130" i="1"/>
  <c r="M130" i="1"/>
  <c r="L130" i="1"/>
  <c r="K130" i="1"/>
  <c r="J130" i="1"/>
  <c r="I130" i="1"/>
  <c r="H130" i="1"/>
  <c r="G130" i="1"/>
  <c r="F130" i="1"/>
  <c r="E130" i="1"/>
  <c r="P129" i="1"/>
  <c r="O129" i="1"/>
  <c r="N129" i="1"/>
  <c r="M129" i="1"/>
  <c r="L129" i="1"/>
  <c r="K129" i="1"/>
  <c r="J129" i="1"/>
  <c r="I129" i="1"/>
  <c r="H129" i="1"/>
  <c r="G129" i="1"/>
  <c r="F129" i="1"/>
  <c r="E129" i="1"/>
  <c r="P128" i="1"/>
  <c r="O128" i="1"/>
  <c r="N128" i="1"/>
  <c r="M128" i="1"/>
  <c r="L128" i="1"/>
  <c r="K128" i="1"/>
  <c r="J128" i="1"/>
  <c r="I128" i="1"/>
  <c r="H128" i="1"/>
  <c r="G128" i="1"/>
  <c r="F128" i="1"/>
  <c r="E128" i="1"/>
  <c r="P127" i="1"/>
  <c r="O127" i="1"/>
  <c r="N127" i="1"/>
  <c r="M127" i="1"/>
  <c r="L127" i="1"/>
  <c r="K127" i="1"/>
  <c r="J127" i="1"/>
  <c r="I127" i="1"/>
  <c r="H127" i="1"/>
  <c r="G127" i="1"/>
  <c r="F127" i="1"/>
  <c r="E127" i="1"/>
  <c r="P125" i="1"/>
  <c r="O125" i="1"/>
  <c r="N125" i="1"/>
  <c r="M125" i="1"/>
  <c r="L125" i="1"/>
  <c r="K125" i="1"/>
  <c r="J125" i="1"/>
  <c r="I125" i="1"/>
  <c r="H125" i="1"/>
  <c r="G125" i="1"/>
  <c r="F125" i="1"/>
  <c r="E125" i="1"/>
  <c r="P124" i="1"/>
  <c r="O124" i="1"/>
  <c r="N124" i="1"/>
  <c r="M124" i="1"/>
  <c r="L124" i="1"/>
  <c r="K124" i="1"/>
  <c r="J124" i="1"/>
  <c r="I124" i="1"/>
  <c r="H124" i="1"/>
  <c r="G124" i="1"/>
  <c r="F124" i="1"/>
  <c r="E124" i="1"/>
  <c r="P123" i="1"/>
  <c r="O123" i="1"/>
  <c r="N123" i="1"/>
  <c r="M123" i="1"/>
  <c r="L123" i="1"/>
  <c r="K123" i="1"/>
  <c r="J123" i="1"/>
  <c r="I123" i="1"/>
  <c r="H123" i="1"/>
  <c r="G123" i="1"/>
  <c r="F123" i="1"/>
  <c r="E123" i="1"/>
  <c r="P122" i="1"/>
  <c r="O122" i="1"/>
  <c r="N122" i="1"/>
  <c r="M122" i="1"/>
  <c r="L122" i="1"/>
  <c r="K122" i="1"/>
  <c r="J122" i="1"/>
  <c r="I122" i="1"/>
  <c r="H122" i="1"/>
  <c r="G122" i="1"/>
  <c r="F122" i="1"/>
  <c r="E122" i="1"/>
  <c r="P121" i="1"/>
  <c r="O121" i="1"/>
  <c r="N121" i="1"/>
  <c r="M121" i="1"/>
  <c r="L121" i="1"/>
  <c r="K121" i="1"/>
  <c r="J121" i="1"/>
  <c r="I121" i="1"/>
  <c r="H121" i="1"/>
  <c r="G121" i="1"/>
  <c r="F121" i="1"/>
  <c r="E121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P119" i="1"/>
  <c r="O119" i="1"/>
  <c r="N119" i="1"/>
  <c r="M119" i="1"/>
  <c r="L119" i="1"/>
  <c r="K119" i="1"/>
  <c r="J119" i="1"/>
  <c r="I119" i="1"/>
  <c r="H119" i="1"/>
  <c r="G119" i="1"/>
  <c r="F119" i="1"/>
  <c r="E119" i="1"/>
  <c r="P118" i="1"/>
  <c r="O118" i="1"/>
  <c r="N118" i="1"/>
  <c r="M118" i="1"/>
  <c r="L118" i="1"/>
  <c r="K118" i="1"/>
  <c r="J118" i="1"/>
  <c r="I118" i="1"/>
  <c r="H118" i="1"/>
  <c r="G118" i="1"/>
  <c r="F118" i="1"/>
  <c r="E118" i="1"/>
  <c r="P117" i="1"/>
  <c r="O117" i="1"/>
  <c r="N117" i="1"/>
  <c r="M117" i="1"/>
  <c r="L117" i="1"/>
  <c r="K117" i="1"/>
  <c r="J117" i="1"/>
  <c r="I117" i="1"/>
  <c r="H117" i="1"/>
  <c r="G117" i="1"/>
  <c r="F117" i="1"/>
  <c r="E117" i="1"/>
  <c r="P116" i="1"/>
  <c r="O116" i="1"/>
  <c r="N116" i="1"/>
  <c r="M116" i="1"/>
  <c r="L116" i="1"/>
  <c r="K116" i="1"/>
  <c r="J116" i="1"/>
  <c r="I116" i="1"/>
  <c r="H116" i="1"/>
  <c r="G116" i="1"/>
  <c r="F116" i="1"/>
  <c r="E116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P114" i="1"/>
  <c r="O114" i="1"/>
  <c r="N114" i="1"/>
  <c r="M114" i="1"/>
  <c r="L114" i="1"/>
  <c r="K114" i="1"/>
  <c r="J114" i="1"/>
  <c r="I114" i="1"/>
  <c r="H114" i="1"/>
  <c r="G114" i="1"/>
  <c r="F114" i="1"/>
  <c r="E114" i="1"/>
  <c r="P112" i="1"/>
  <c r="O112" i="1"/>
  <c r="N112" i="1"/>
  <c r="M112" i="1"/>
  <c r="L112" i="1"/>
  <c r="K112" i="1"/>
  <c r="J112" i="1"/>
  <c r="I112" i="1"/>
  <c r="H112" i="1"/>
  <c r="G112" i="1"/>
  <c r="F112" i="1"/>
  <c r="E112" i="1"/>
  <c r="P111" i="1"/>
  <c r="O111" i="1"/>
  <c r="N111" i="1"/>
  <c r="M111" i="1"/>
  <c r="L111" i="1"/>
  <c r="K111" i="1"/>
  <c r="J111" i="1"/>
  <c r="I111" i="1"/>
  <c r="H111" i="1"/>
  <c r="G111" i="1"/>
  <c r="F111" i="1"/>
  <c r="E111" i="1"/>
  <c r="P110" i="1"/>
  <c r="O110" i="1"/>
  <c r="N110" i="1"/>
  <c r="M110" i="1"/>
  <c r="L110" i="1"/>
  <c r="K110" i="1"/>
  <c r="J110" i="1"/>
  <c r="I110" i="1"/>
  <c r="H110" i="1"/>
  <c r="G110" i="1"/>
  <c r="F110" i="1"/>
  <c r="E110" i="1"/>
  <c r="P109" i="1"/>
  <c r="O109" i="1"/>
  <c r="N109" i="1"/>
  <c r="M109" i="1"/>
  <c r="L109" i="1"/>
  <c r="K109" i="1"/>
  <c r="J109" i="1"/>
  <c r="I109" i="1"/>
  <c r="H109" i="1"/>
  <c r="G109" i="1"/>
  <c r="F109" i="1"/>
  <c r="E109" i="1"/>
  <c r="P108" i="1"/>
  <c r="O108" i="1"/>
  <c r="N108" i="1"/>
  <c r="M108" i="1"/>
  <c r="L108" i="1"/>
  <c r="K108" i="1"/>
  <c r="J108" i="1"/>
  <c r="I108" i="1"/>
  <c r="H108" i="1"/>
  <c r="G108" i="1"/>
  <c r="F108" i="1"/>
  <c r="E108" i="1"/>
  <c r="P107" i="1"/>
  <c r="O107" i="1"/>
  <c r="N107" i="1"/>
  <c r="M107" i="1"/>
  <c r="L107" i="1"/>
  <c r="K107" i="1"/>
  <c r="J107" i="1"/>
  <c r="I107" i="1"/>
  <c r="H107" i="1"/>
  <c r="G107" i="1"/>
  <c r="F107" i="1"/>
  <c r="E107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P105" i="1"/>
  <c r="O105" i="1"/>
  <c r="N105" i="1"/>
  <c r="M105" i="1"/>
  <c r="L105" i="1"/>
  <c r="K105" i="1"/>
  <c r="J105" i="1"/>
  <c r="I105" i="1"/>
  <c r="H105" i="1"/>
  <c r="G105" i="1"/>
  <c r="F105" i="1"/>
  <c r="E105" i="1"/>
  <c r="P104" i="1"/>
  <c r="O104" i="1"/>
  <c r="N104" i="1"/>
  <c r="M104" i="1"/>
  <c r="L104" i="1"/>
  <c r="K104" i="1"/>
  <c r="J104" i="1"/>
  <c r="I104" i="1"/>
  <c r="H104" i="1"/>
  <c r="G104" i="1"/>
  <c r="F104" i="1"/>
  <c r="E104" i="1"/>
  <c r="P103" i="1"/>
  <c r="O103" i="1"/>
  <c r="N103" i="1"/>
  <c r="M103" i="1"/>
  <c r="L103" i="1"/>
  <c r="K103" i="1"/>
  <c r="J103" i="1"/>
  <c r="I103" i="1"/>
  <c r="H103" i="1"/>
  <c r="G103" i="1"/>
  <c r="F103" i="1"/>
  <c r="E103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P101" i="1"/>
  <c r="O101" i="1"/>
  <c r="N101" i="1"/>
  <c r="M101" i="1"/>
  <c r="L101" i="1"/>
  <c r="K101" i="1"/>
  <c r="J101" i="1"/>
  <c r="I101" i="1"/>
  <c r="H101" i="1"/>
  <c r="G101" i="1"/>
  <c r="F101" i="1"/>
  <c r="E101" i="1"/>
  <c r="P100" i="1"/>
  <c r="O100" i="1"/>
  <c r="N100" i="1"/>
  <c r="M100" i="1"/>
  <c r="L100" i="1"/>
  <c r="K100" i="1"/>
  <c r="J100" i="1"/>
  <c r="I100" i="1"/>
  <c r="H100" i="1"/>
  <c r="G100" i="1"/>
  <c r="F100" i="1"/>
  <c r="E100" i="1"/>
  <c r="P99" i="1"/>
  <c r="O99" i="1"/>
  <c r="N99" i="1"/>
  <c r="M99" i="1"/>
  <c r="L99" i="1"/>
  <c r="K99" i="1"/>
  <c r="J99" i="1"/>
  <c r="I99" i="1"/>
  <c r="H99" i="1"/>
  <c r="G99" i="1"/>
  <c r="F99" i="1"/>
  <c r="E99" i="1"/>
  <c r="P98" i="1"/>
  <c r="O98" i="1"/>
  <c r="N98" i="1"/>
  <c r="M98" i="1"/>
  <c r="L98" i="1"/>
  <c r="K98" i="1"/>
  <c r="J98" i="1"/>
  <c r="I98" i="1"/>
  <c r="H98" i="1"/>
  <c r="G98" i="1"/>
  <c r="F98" i="1"/>
  <c r="E98" i="1"/>
  <c r="P97" i="1"/>
  <c r="O97" i="1"/>
  <c r="N97" i="1"/>
  <c r="M97" i="1"/>
  <c r="L97" i="1"/>
  <c r="K97" i="1"/>
  <c r="J97" i="1"/>
  <c r="I97" i="1"/>
  <c r="H97" i="1"/>
  <c r="G97" i="1"/>
  <c r="F97" i="1"/>
  <c r="E97" i="1"/>
  <c r="P96" i="1"/>
  <c r="O96" i="1"/>
  <c r="N96" i="1"/>
  <c r="M96" i="1"/>
  <c r="L96" i="1"/>
  <c r="K96" i="1"/>
  <c r="J96" i="1"/>
  <c r="I96" i="1"/>
  <c r="H96" i="1"/>
  <c r="G96" i="1"/>
  <c r="F96" i="1"/>
  <c r="E96" i="1"/>
  <c r="P95" i="1"/>
  <c r="O95" i="1"/>
  <c r="N95" i="1"/>
  <c r="M95" i="1"/>
  <c r="L95" i="1"/>
  <c r="K95" i="1"/>
  <c r="J95" i="1"/>
  <c r="I95" i="1"/>
  <c r="H95" i="1"/>
  <c r="G95" i="1"/>
  <c r="F95" i="1"/>
  <c r="E95" i="1"/>
  <c r="P93" i="1"/>
  <c r="O93" i="1"/>
  <c r="N93" i="1"/>
  <c r="M93" i="1"/>
  <c r="L93" i="1"/>
  <c r="K93" i="1"/>
  <c r="J93" i="1"/>
  <c r="I93" i="1"/>
  <c r="H93" i="1"/>
  <c r="G93" i="1"/>
  <c r="F93" i="1"/>
  <c r="E93" i="1"/>
  <c r="P92" i="1"/>
  <c r="O92" i="1"/>
  <c r="N92" i="1"/>
  <c r="M92" i="1"/>
  <c r="L92" i="1"/>
  <c r="K92" i="1"/>
  <c r="J92" i="1"/>
  <c r="I92" i="1"/>
  <c r="H92" i="1"/>
  <c r="G92" i="1"/>
  <c r="F92" i="1"/>
  <c r="E92" i="1"/>
  <c r="P91" i="1"/>
  <c r="O91" i="1"/>
  <c r="N91" i="1"/>
  <c r="M91" i="1"/>
  <c r="L91" i="1"/>
  <c r="K91" i="1"/>
  <c r="J91" i="1"/>
  <c r="I91" i="1"/>
  <c r="H91" i="1"/>
  <c r="G91" i="1"/>
  <c r="F91" i="1"/>
  <c r="E91" i="1"/>
  <c r="P90" i="1"/>
  <c r="O90" i="1"/>
  <c r="N90" i="1"/>
  <c r="M90" i="1"/>
  <c r="L90" i="1"/>
  <c r="K90" i="1"/>
  <c r="J90" i="1"/>
  <c r="I90" i="1"/>
  <c r="H90" i="1"/>
  <c r="G90" i="1"/>
  <c r="F90" i="1"/>
  <c r="E90" i="1"/>
  <c r="P89" i="1"/>
  <c r="O89" i="1"/>
  <c r="N89" i="1"/>
  <c r="M89" i="1"/>
  <c r="L89" i="1"/>
  <c r="K89" i="1"/>
  <c r="J89" i="1"/>
  <c r="I89" i="1"/>
  <c r="H89" i="1"/>
  <c r="G89" i="1"/>
  <c r="F89" i="1"/>
  <c r="E89" i="1"/>
  <c r="P88" i="1"/>
  <c r="O88" i="1"/>
  <c r="N88" i="1"/>
  <c r="M88" i="1"/>
  <c r="L88" i="1"/>
  <c r="K88" i="1"/>
  <c r="J88" i="1"/>
  <c r="I88" i="1"/>
  <c r="H88" i="1"/>
  <c r="G88" i="1"/>
  <c r="F88" i="1"/>
  <c r="E88" i="1"/>
  <c r="P87" i="1"/>
  <c r="O87" i="1"/>
  <c r="N87" i="1"/>
  <c r="M87" i="1"/>
  <c r="L87" i="1"/>
  <c r="K87" i="1"/>
  <c r="J87" i="1"/>
  <c r="I87" i="1"/>
  <c r="H87" i="1"/>
  <c r="G87" i="1"/>
  <c r="F87" i="1"/>
  <c r="E87" i="1"/>
  <c r="P86" i="1"/>
  <c r="O86" i="1"/>
  <c r="N86" i="1"/>
  <c r="M86" i="1"/>
  <c r="L86" i="1"/>
  <c r="K86" i="1"/>
  <c r="J86" i="1"/>
  <c r="I86" i="1"/>
  <c r="H86" i="1"/>
  <c r="G86" i="1"/>
  <c r="F86" i="1"/>
  <c r="E86" i="1"/>
  <c r="P85" i="1"/>
  <c r="O85" i="1"/>
  <c r="N85" i="1"/>
  <c r="M85" i="1"/>
  <c r="L85" i="1"/>
  <c r="K85" i="1"/>
  <c r="J85" i="1"/>
  <c r="I85" i="1"/>
  <c r="H85" i="1"/>
  <c r="G85" i="1"/>
  <c r="F85" i="1"/>
  <c r="E85" i="1"/>
  <c r="P84" i="1"/>
  <c r="O84" i="1"/>
  <c r="N84" i="1"/>
  <c r="M84" i="1"/>
  <c r="L84" i="1"/>
  <c r="K84" i="1"/>
  <c r="J84" i="1"/>
  <c r="I84" i="1"/>
  <c r="H84" i="1"/>
  <c r="G84" i="1"/>
  <c r="F84" i="1"/>
  <c r="E84" i="1"/>
  <c r="P82" i="1"/>
  <c r="O82" i="1"/>
  <c r="N82" i="1"/>
  <c r="M82" i="1"/>
  <c r="L82" i="1"/>
  <c r="K82" i="1"/>
  <c r="J82" i="1"/>
  <c r="I82" i="1"/>
  <c r="H82" i="1"/>
  <c r="G82" i="1"/>
  <c r="F82" i="1"/>
  <c r="E82" i="1"/>
  <c r="P81" i="1"/>
  <c r="O81" i="1"/>
  <c r="N81" i="1"/>
  <c r="M81" i="1"/>
  <c r="L81" i="1"/>
  <c r="K81" i="1"/>
  <c r="J81" i="1"/>
  <c r="I81" i="1"/>
  <c r="H81" i="1"/>
  <c r="G81" i="1"/>
  <c r="F81" i="1"/>
  <c r="E81" i="1"/>
  <c r="P80" i="1"/>
  <c r="O80" i="1"/>
  <c r="N80" i="1"/>
  <c r="M80" i="1"/>
  <c r="L80" i="1"/>
  <c r="K80" i="1"/>
  <c r="J80" i="1"/>
  <c r="I80" i="1"/>
  <c r="H80" i="1"/>
  <c r="G80" i="1"/>
  <c r="F80" i="1"/>
  <c r="E80" i="1"/>
  <c r="P79" i="1"/>
  <c r="O79" i="1"/>
  <c r="N79" i="1"/>
  <c r="M79" i="1"/>
  <c r="L79" i="1"/>
  <c r="K79" i="1"/>
  <c r="J79" i="1"/>
  <c r="I79" i="1"/>
  <c r="H79" i="1"/>
  <c r="G79" i="1"/>
  <c r="F79" i="1"/>
  <c r="E79" i="1"/>
  <c r="P78" i="1"/>
  <c r="O78" i="1"/>
  <c r="N78" i="1"/>
  <c r="M78" i="1"/>
  <c r="L78" i="1"/>
  <c r="K78" i="1"/>
  <c r="J78" i="1"/>
  <c r="I78" i="1"/>
  <c r="H78" i="1"/>
  <c r="G78" i="1"/>
  <c r="F78" i="1"/>
  <c r="E78" i="1"/>
  <c r="P76" i="1"/>
  <c r="O76" i="1"/>
  <c r="N76" i="1"/>
  <c r="M76" i="1"/>
  <c r="L76" i="1"/>
  <c r="K76" i="1"/>
  <c r="J76" i="1"/>
  <c r="I76" i="1"/>
  <c r="H76" i="1"/>
  <c r="G76" i="1"/>
  <c r="F76" i="1"/>
  <c r="E76" i="1"/>
  <c r="P75" i="1"/>
  <c r="O75" i="1"/>
  <c r="N75" i="1"/>
  <c r="M75" i="1"/>
  <c r="L75" i="1"/>
  <c r="K75" i="1"/>
  <c r="J75" i="1"/>
  <c r="I75" i="1"/>
  <c r="H75" i="1"/>
  <c r="G75" i="1"/>
  <c r="F75" i="1"/>
  <c r="E75" i="1"/>
  <c r="P74" i="1"/>
  <c r="O74" i="1"/>
  <c r="N74" i="1"/>
  <c r="M74" i="1"/>
  <c r="L74" i="1"/>
  <c r="K74" i="1"/>
  <c r="J74" i="1"/>
  <c r="I74" i="1"/>
  <c r="H74" i="1"/>
  <c r="G74" i="1"/>
  <c r="F74" i="1"/>
  <c r="E74" i="1"/>
  <c r="P73" i="1"/>
  <c r="O73" i="1"/>
  <c r="N73" i="1"/>
  <c r="M73" i="1"/>
  <c r="L73" i="1"/>
  <c r="K73" i="1"/>
  <c r="J73" i="1"/>
  <c r="I73" i="1"/>
  <c r="H73" i="1"/>
  <c r="G73" i="1"/>
  <c r="F73" i="1"/>
  <c r="E73" i="1"/>
  <c r="P72" i="1"/>
  <c r="O72" i="1"/>
  <c r="N72" i="1"/>
  <c r="M72" i="1"/>
  <c r="L72" i="1"/>
  <c r="K72" i="1"/>
  <c r="J72" i="1"/>
  <c r="I72" i="1"/>
  <c r="H72" i="1"/>
  <c r="G72" i="1"/>
  <c r="F72" i="1"/>
  <c r="E72" i="1"/>
  <c r="P71" i="1"/>
  <c r="O71" i="1"/>
  <c r="N71" i="1"/>
  <c r="M71" i="1"/>
  <c r="L71" i="1"/>
  <c r="K71" i="1"/>
  <c r="J71" i="1"/>
  <c r="I71" i="1"/>
  <c r="H71" i="1"/>
  <c r="G71" i="1"/>
  <c r="F71" i="1"/>
  <c r="E71" i="1"/>
  <c r="P70" i="1"/>
  <c r="O70" i="1"/>
  <c r="N70" i="1"/>
  <c r="M70" i="1"/>
  <c r="L70" i="1"/>
  <c r="K70" i="1"/>
  <c r="J70" i="1"/>
  <c r="I70" i="1"/>
  <c r="H70" i="1"/>
  <c r="G70" i="1"/>
  <c r="F70" i="1"/>
  <c r="E70" i="1"/>
  <c r="P69" i="1"/>
  <c r="O69" i="1"/>
  <c r="N69" i="1"/>
  <c r="M69" i="1"/>
  <c r="L69" i="1"/>
  <c r="K69" i="1"/>
  <c r="J69" i="1"/>
  <c r="I69" i="1"/>
  <c r="H69" i="1"/>
  <c r="G69" i="1"/>
  <c r="F69" i="1"/>
  <c r="E69" i="1"/>
  <c r="P68" i="1"/>
  <c r="O68" i="1"/>
  <c r="N68" i="1"/>
  <c r="M68" i="1"/>
  <c r="L68" i="1"/>
  <c r="K68" i="1"/>
  <c r="J68" i="1"/>
  <c r="I68" i="1"/>
  <c r="H68" i="1"/>
  <c r="G68" i="1"/>
  <c r="F68" i="1"/>
  <c r="E68" i="1"/>
  <c r="P67" i="1"/>
  <c r="O67" i="1"/>
  <c r="N67" i="1"/>
  <c r="M67" i="1"/>
  <c r="L67" i="1"/>
  <c r="K67" i="1"/>
  <c r="J67" i="1"/>
  <c r="I67" i="1"/>
  <c r="H67" i="1"/>
  <c r="G67" i="1"/>
  <c r="F67" i="1"/>
  <c r="E67" i="1"/>
  <c r="P65" i="1"/>
  <c r="O65" i="1"/>
  <c r="N65" i="1"/>
  <c r="M65" i="1"/>
  <c r="L65" i="1"/>
  <c r="K65" i="1"/>
  <c r="J65" i="1"/>
  <c r="I65" i="1"/>
  <c r="H65" i="1"/>
  <c r="G65" i="1"/>
  <c r="F65" i="1"/>
  <c r="E65" i="1"/>
  <c r="P64" i="1"/>
  <c r="O64" i="1"/>
  <c r="N64" i="1"/>
  <c r="M64" i="1"/>
  <c r="L64" i="1"/>
  <c r="K64" i="1"/>
  <c r="J64" i="1"/>
  <c r="I64" i="1"/>
  <c r="H64" i="1"/>
  <c r="G64" i="1"/>
  <c r="F64" i="1"/>
  <c r="E64" i="1"/>
  <c r="P63" i="1"/>
  <c r="O63" i="1"/>
  <c r="N63" i="1"/>
  <c r="M63" i="1"/>
  <c r="L63" i="1"/>
  <c r="K63" i="1"/>
  <c r="J63" i="1"/>
  <c r="I63" i="1"/>
  <c r="H63" i="1"/>
  <c r="G63" i="1"/>
  <c r="F63" i="1"/>
  <c r="E63" i="1"/>
  <c r="P62" i="1"/>
  <c r="O62" i="1"/>
  <c r="N62" i="1"/>
  <c r="M62" i="1"/>
  <c r="L62" i="1"/>
  <c r="K62" i="1"/>
  <c r="J62" i="1"/>
  <c r="I62" i="1"/>
  <c r="H62" i="1"/>
  <c r="G62" i="1"/>
  <c r="F62" i="1"/>
  <c r="E62" i="1"/>
  <c r="P61" i="1"/>
  <c r="O61" i="1"/>
  <c r="N61" i="1"/>
  <c r="M61" i="1"/>
  <c r="L61" i="1"/>
  <c r="K61" i="1"/>
  <c r="J61" i="1"/>
  <c r="I61" i="1"/>
  <c r="H61" i="1"/>
  <c r="G61" i="1"/>
  <c r="F61" i="1"/>
  <c r="E61" i="1"/>
  <c r="P60" i="1"/>
  <c r="O60" i="1"/>
  <c r="N60" i="1"/>
  <c r="M60" i="1"/>
  <c r="L60" i="1"/>
  <c r="K60" i="1"/>
  <c r="J60" i="1"/>
  <c r="I60" i="1"/>
  <c r="H60" i="1"/>
  <c r="G60" i="1"/>
  <c r="F60" i="1"/>
  <c r="E60" i="1"/>
  <c r="P59" i="1"/>
  <c r="O59" i="1"/>
  <c r="N59" i="1"/>
  <c r="M59" i="1"/>
  <c r="L59" i="1"/>
  <c r="K59" i="1"/>
  <c r="J59" i="1"/>
  <c r="I59" i="1"/>
  <c r="H59" i="1"/>
  <c r="G59" i="1"/>
  <c r="F59" i="1"/>
  <c r="E59" i="1"/>
  <c r="P58" i="1"/>
  <c r="O58" i="1"/>
  <c r="N58" i="1"/>
  <c r="M58" i="1"/>
  <c r="L58" i="1"/>
  <c r="K58" i="1"/>
  <c r="J58" i="1"/>
  <c r="I58" i="1"/>
  <c r="H58" i="1"/>
  <c r="G58" i="1"/>
  <c r="F58" i="1"/>
  <c r="E58" i="1"/>
  <c r="P57" i="1"/>
  <c r="O57" i="1"/>
  <c r="N57" i="1"/>
  <c r="M57" i="1"/>
  <c r="L57" i="1"/>
  <c r="K57" i="1"/>
  <c r="J57" i="1"/>
  <c r="I57" i="1"/>
  <c r="H57" i="1"/>
  <c r="G57" i="1"/>
  <c r="F57" i="1"/>
  <c r="E57" i="1"/>
  <c r="P56" i="1"/>
  <c r="O56" i="1"/>
  <c r="N56" i="1"/>
  <c r="M56" i="1"/>
  <c r="L56" i="1"/>
  <c r="K56" i="1"/>
  <c r="J56" i="1"/>
  <c r="I56" i="1"/>
  <c r="H56" i="1"/>
  <c r="G56" i="1"/>
  <c r="F56" i="1"/>
  <c r="E56" i="1"/>
  <c r="P55" i="1"/>
  <c r="O55" i="1"/>
  <c r="N55" i="1"/>
  <c r="M55" i="1"/>
  <c r="L55" i="1"/>
  <c r="K55" i="1"/>
  <c r="J55" i="1"/>
  <c r="I55" i="1"/>
  <c r="H55" i="1"/>
  <c r="G55" i="1"/>
  <c r="F55" i="1"/>
  <c r="E55" i="1"/>
  <c r="P54" i="1"/>
  <c r="O54" i="1"/>
  <c r="N54" i="1"/>
  <c r="M54" i="1"/>
  <c r="L54" i="1"/>
  <c r="K54" i="1"/>
  <c r="J54" i="1"/>
  <c r="I54" i="1"/>
  <c r="H54" i="1"/>
  <c r="G54" i="1"/>
  <c r="F54" i="1"/>
  <c r="E54" i="1"/>
  <c r="P53" i="1"/>
  <c r="O53" i="1"/>
  <c r="N53" i="1"/>
  <c r="M53" i="1"/>
  <c r="L53" i="1"/>
  <c r="K53" i="1"/>
  <c r="J53" i="1"/>
  <c r="I53" i="1"/>
  <c r="H53" i="1"/>
  <c r="G53" i="1"/>
  <c r="F53" i="1"/>
  <c r="E53" i="1"/>
  <c r="P52" i="1"/>
  <c r="O52" i="1"/>
  <c r="N52" i="1"/>
  <c r="M52" i="1"/>
  <c r="L52" i="1"/>
  <c r="K52" i="1"/>
  <c r="J52" i="1"/>
  <c r="I52" i="1"/>
  <c r="H52" i="1"/>
  <c r="G52" i="1"/>
  <c r="F52" i="1"/>
  <c r="E52" i="1"/>
  <c r="P50" i="1"/>
  <c r="O50" i="1"/>
  <c r="N50" i="1"/>
  <c r="M50" i="1"/>
  <c r="L50" i="1"/>
  <c r="K50" i="1"/>
  <c r="J50" i="1"/>
  <c r="I50" i="1"/>
  <c r="H50" i="1"/>
  <c r="G50" i="1"/>
  <c r="F50" i="1"/>
  <c r="E50" i="1"/>
  <c r="P49" i="1"/>
  <c r="O49" i="1"/>
  <c r="N49" i="1"/>
  <c r="M49" i="1"/>
  <c r="L49" i="1"/>
  <c r="K49" i="1"/>
  <c r="J49" i="1"/>
  <c r="I49" i="1"/>
  <c r="H49" i="1"/>
  <c r="G49" i="1"/>
  <c r="F49" i="1"/>
  <c r="E49" i="1"/>
  <c r="P48" i="1"/>
  <c r="O48" i="1"/>
  <c r="N48" i="1"/>
  <c r="M48" i="1"/>
  <c r="L48" i="1"/>
  <c r="K48" i="1"/>
  <c r="J48" i="1"/>
  <c r="I48" i="1"/>
  <c r="H48" i="1"/>
  <c r="G48" i="1"/>
  <c r="F48" i="1"/>
  <c r="E48" i="1"/>
  <c r="P47" i="1"/>
  <c r="O47" i="1"/>
  <c r="N47" i="1"/>
  <c r="M47" i="1"/>
  <c r="L47" i="1"/>
  <c r="K47" i="1"/>
  <c r="J47" i="1"/>
  <c r="I47" i="1"/>
  <c r="H47" i="1"/>
  <c r="G47" i="1"/>
  <c r="F47" i="1"/>
  <c r="E47" i="1"/>
  <c r="P46" i="1"/>
  <c r="O46" i="1"/>
  <c r="N46" i="1"/>
  <c r="M46" i="1"/>
  <c r="L46" i="1"/>
  <c r="K46" i="1"/>
  <c r="J46" i="1"/>
  <c r="I46" i="1"/>
  <c r="H46" i="1"/>
  <c r="G46" i="1"/>
  <c r="F46" i="1"/>
  <c r="E46" i="1"/>
  <c r="P45" i="1"/>
  <c r="O45" i="1"/>
  <c r="N45" i="1"/>
  <c r="M45" i="1"/>
  <c r="L45" i="1"/>
  <c r="K45" i="1"/>
  <c r="J45" i="1"/>
  <c r="I45" i="1"/>
  <c r="H45" i="1"/>
  <c r="G45" i="1"/>
  <c r="F45" i="1"/>
  <c r="E45" i="1"/>
  <c r="P44" i="1"/>
  <c r="O44" i="1"/>
  <c r="N44" i="1"/>
  <c r="M44" i="1"/>
  <c r="L44" i="1"/>
  <c r="K44" i="1"/>
  <c r="J44" i="1"/>
  <c r="I44" i="1"/>
  <c r="H44" i="1"/>
  <c r="G44" i="1"/>
  <c r="F44" i="1"/>
  <c r="E44" i="1"/>
  <c r="P43" i="1"/>
  <c r="O43" i="1"/>
  <c r="N43" i="1"/>
  <c r="M43" i="1"/>
  <c r="L43" i="1"/>
  <c r="K43" i="1"/>
  <c r="J43" i="1"/>
  <c r="I43" i="1"/>
  <c r="H43" i="1"/>
  <c r="G43" i="1"/>
  <c r="F43" i="1"/>
  <c r="E43" i="1"/>
  <c r="P42" i="1"/>
  <c r="O42" i="1"/>
  <c r="N42" i="1"/>
  <c r="M42" i="1"/>
  <c r="L42" i="1"/>
  <c r="K42" i="1"/>
  <c r="J42" i="1"/>
  <c r="I42" i="1"/>
  <c r="H42" i="1"/>
  <c r="G42" i="1"/>
  <c r="F42" i="1"/>
  <c r="E42" i="1"/>
  <c r="P41" i="1"/>
  <c r="O41" i="1"/>
  <c r="N41" i="1"/>
  <c r="M41" i="1"/>
  <c r="L41" i="1"/>
  <c r="K41" i="1"/>
  <c r="J41" i="1"/>
  <c r="I41" i="1"/>
  <c r="H41" i="1"/>
  <c r="G41" i="1"/>
  <c r="F41" i="1"/>
  <c r="E41" i="1"/>
  <c r="P39" i="1"/>
  <c r="O39" i="1"/>
  <c r="N39" i="1"/>
  <c r="M39" i="1"/>
  <c r="L39" i="1"/>
  <c r="K39" i="1"/>
  <c r="J39" i="1"/>
  <c r="I39" i="1"/>
  <c r="H39" i="1"/>
  <c r="G39" i="1"/>
  <c r="F39" i="1"/>
  <c r="E39" i="1"/>
  <c r="P38" i="1"/>
  <c r="O38" i="1"/>
  <c r="N38" i="1"/>
  <c r="M38" i="1"/>
  <c r="L38" i="1"/>
  <c r="K38" i="1"/>
  <c r="J38" i="1"/>
  <c r="I38" i="1"/>
  <c r="H38" i="1"/>
  <c r="G38" i="1"/>
  <c r="F38" i="1"/>
  <c r="E38" i="1"/>
  <c r="P37" i="1"/>
  <c r="O37" i="1"/>
  <c r="N37" i="1"/>
  <c r="M37" i="1"/>
  <c r="L37" i="1"/>
  <c r="K37" i="1"/>
  <c r="J37" i="1"/>
  <c r="I37" i="1"/>
  <c r="H37" i="1"/>
  <c r="G37" i="1"/>
  <c r="F37" i="1"/>
  <c r="E37" i="1"/>
  <c r="P36" i="1"/>
  <c r="O36" i="1"/>
  <c r="N36" i="1"/>
  <c r="M36" i="1"/>
  <c r="L36" i="1"/>
  <c r="K36" i="1"/>
  <c r="J36" i="1"/>
  <c r="I36" i="1"/>
  <c r="H36" i="1"/>
  <c r="G36" i="1"/>
  <c r="F36" i="1"/>
  <c r="E36" i="1"/>
  <c r="P35" i="1"/>
  <c r="O35" i="1"/>
  <c r="N35" i="1"/>
  <c r="M35" i="1"/>
  <c r="L35" i="1"/>
  <c r="K35" i="1"/>
  <c r="J35" i="1"/>
  <c r="I35" i="1"/>
  <c r="H35" i="1"/>
  <c r="G35" i="1"/>
  <c r="F35" i="1"/>
  <c r="E35" i="1"/>
  <c r="P34" i="1"/>
  <c r="O34" i="1"/>
  <c r="N34" i="1"/>
  <c r="M34" i="1"/>
  <c r="L34" i="1"/>
  <c r="K34" i="1"/>
  <c r="J34" i="1"/>
  <c r="I34" i="1"/>
  <c r="H34" i="1"/>
  <c r="G34" i="1"/>
  <c r="F34" i="1"/>
  <c r="E34" i="1"/>
  <c r="P33" i="1"/>
  <c r="O33" i="1"/>
  <c r="N33" i="1"/>
  <c r="M33" i="1"/>
  <c r="L33" i="1"/>
  <c r="K33" i="1"/>
  <c r="J33" i="1"/>
  <c r="I33" i="1"/>
  <c r="H33" i="1"/>
  <c r="G33" i="1"/>
  <c r="F33" i="1"/>
  <c r="E33" i="1"/>
  <c r="P32" i="1"/>
  <c r="O32" i="1"/>
  <c r="N32" i="1"/>
  <c r="M32" i="1"/>
  <c r="L32" i="1"/>
  <c r="K32" i="1"/>
  <c r="J32" i="1"/>
  <c r="I32" i="1"/>
  <c r="H32" i="1"/>
  <c r="G32" i="1"/>
  <c r="F32" i="1"/>
  <c r="E32" i="1"/>
  <c r="P31" i="1"/>
  <c r="O31" i="1"/>
  <c r="N31" i="1"/>
  <c r="M31" i="1"/>
  <c r="L31" i="1"/>
  <c r="K31" i="1"/>
  <c r="J31" i="1"/>
  <c r="I31" i="1"/>
  <c r="H31" i="1"/>
  <c r="G31" i="1"/>
  <c r="F31" i="1"/>
  <c r="E31" i="1"/>
  <c r="P30" i="1"/>
  <c r="O30" i="1"/>
  <c r="N30" i="1"/>
  <c r="M30" i="1"/>
  <c r="L30" i="1"/>
  <c r="K30" i="1"/>
  <c r="J30" i="1"/>
  <c r="I30" i="1"/>
  <c r="H30" i="1"/>
  <c r="G30" i="1"/>
  <c r="F30" i="1"/>
  <c r="E30" i="1"/>
  <c r="P29" i="1"/>
  <c r="O29" i="1"/>
  <c r="N29" i="1"/>
  <c r="M29" i="1"/>
  <c r="L29" i="1"/>
  <c r="K29" i="1"/>
  <c r="J29" i="1"/>
  <c r="I29" i="1"/>
  <c r="H29" i="1"/>
  <c r="G29" i="1"/>
  <c r="F29" i="1"/>
  <c r="E29" i="1"/>
  <c r="P28" i="1"/>
  <c r="O28" i="1"/>
  <c r="N28" i="1"/>
  <c r="M28" i="1"/>
  <c r="L28" i="1"/>
  <c r="K28" i="1"/>
  <c r="J28" i="1"/>
  <c r="I28" i="1"/>
  <c r="H28" i="1"/>
  <c r="G28" i="1"/>
  <c r="F28" i="1"/>
  <c r="E28" i="1"/>
  <c r="P27" i="1"/>
  <c r="O27" i="1"/>
  <c r="N27" i="1"/>
  <c r="M27" i="1"/>
  <c r="L27" i="1"/>
  <c r="K27" i="1"/>
  <c r="J27" i="1"/>
  <c r="I27" i="1"/>
  <c r="H27" i="1"/>
  <c r="G27" i="1"/>
  <c r="F27" i="1"/>
  <c r="E27" i="1"/>
  <c r="P25" i="1"/>
  <c r="O25" i="1"/>
  <c r="N25" i="1"/>
  <c r="M25" i="1"/>
  <c r="L25" i="1"/>
  <c r="K25" i="1"/>
  <c r="J25" i="1"/>
  <c r="I25" i="1"/>
  <c r="H25" i="1"/>
  <c r="G25" i="1"/>
  <c r="F25" i="1"/>
  <c r="E25" i="1"/>
  <c r="P24" i="1"/>
  <c r="O24" i="1"/>
  <c r="N24" i="1"/>
  <c r="M24" i="1"/>
  <c r="L24" i="1"/>
  <c r="K24" i="1"/>
  <c r="J24" i="1"/>
  <c r="I24" i="1"/>
  <c r="H24" i="1"/>
  <c r="G24" i="1"/>
  <c r="F24" i="1"/>
  <c r="E24" i="1"/>
  <c r="P23" i="1"/>
  <c r="O23" i="1"/>
  <c r="N23" i="1"/>
  <c r="M23" i="1"/>
  <c r="L23" i="1"/>
  <c r="K23" i="1"/>
  <c r="J23" i="1"/>
  <c r="I23" i="1"/>
  <c r="H23" i="1"/>
  <c r="G23" i="1"/>
  <c r="F23" i="1"/>
  <c r="E23" i="1"/>
  <c r="P22" i="1"/>
  <c r="O22" i="1"/>
  <c r="N22" i="1"/>
  <c r="M22" i="1"/>
  <c r="L22" i="1"/>
  <c r="K22" i="1"/>
  <c r="J22" i="1"/>
  <c r="I22" i="1"/>
  <c r="H22" i="1"/>
  <c r="G22" i="1"/>
  <c r="F22" i="1"/>
  <c r="E22" i="1"/>
  <c r="P21" i="1"/>
  <c r="O21" i="1"/>
  <c r="N21" i="1"/>
  <c r="M21" i="1"/>
  <c r="L21" i="1"/>
  <c r="K21" i="1"/>
  <c r="J21" i="1"/>
  <c r="I21" i="1"/>
  <c r="H21" i="1"/>
  <c r="G21" i="1"/>
  <c r="F21" i="1"/>
  <c r="E21" i="1"/>
  <c r="P20" i="1"/>
  <c r="O20" i="1"/>
  <c r="N20" i="1"/>
  <c r="M20" i="1"/>
  <c r="L20" i="1"/>
  <c r="K20" i="1"/>
  <c r="J20" i="1"/>
  <c r="I20" i="1"/>
  <c r="H20" i="1"/>
  <c r="G20" i="1"/>
  <c r="F20" i="1"/>
  <c r="E20" i="1"/>
  <c r="P19" i="1"/>
  <c r="O19" i="1"/>
  <c r="N19" i="1"/>
  <c r="M19" i="1"/>
  <c r="L19" i="1"/>
  <c r="K19" i="1"/>
  <c r="J19" i="1"/>
  <c r="I19" i="1"/>
  <c r="H19" i="1"/>
  <c r="G19" i="1"/>
  <c r="F19" i="1"/>
  <c r="E19" i="1"/>
  <c r="P18" i="1"/>
  <c r="O18" i="1"/>
  <c r="N18" i="1"/>
  <c r="M18" i="1"/>
  <c r="L18" i="1"/>
  <c r="K18" i="1"/>
  <c r="J18" i="1"/>
  <c r="I18" i="1"/>
  <c r="H18" i="1"/>
  <c r="G18" i="1"/>
  <c r="F18" i="1"/>
  <c r="E18" i="1"/>
  <c r="P17" i="1"/>
  <c r="O17" i="1"/>
  <c r="N17" i="1"/>
  <c r="M17" i="1"/>
  <c r="L17" i="1"/>
  <c r="K17" i="1"/>
  <c r="J17" i="1"/>
  <c r="I17" i="1"/>
  <c r="H17" i="1"/>
  <c r="G17" i="1"/>
  <c r="F17" i="1"/>
  <c r="E17" i="1"/>
  <c r="P16" i="1"/>
  <c r="O16" i="1"/>
  <c r="N16" i="1"/>
  <c r="M16" i="1"/>
  <c r="L16" i="1"/>
  <c r="K16" i="1"/>
  <c r="J16" i="1"/>
  <c r="I16" i="1"/>
  <c r="H16" i="1"/>
  <c r="G16" i="1"/>
  <c r="F16" i="1"/>
  <c r="E16" i="1"/>
  <c r="P15" i="1"/>
  <c r="O15" i="1"/>
  <c r="N15" i="1"/>
  <c r="M15" i="1"/>
  <c r="L15" i="1"/>
  <c r="K15" i="1"/>
  <c r="J15" i="1"/>
  <c r="I15" i="1"/>
  <c r="H15" i="1"/>
  <c r="G15" i="1"/>
  <c r="F15" i="1"/>
  <c r="E15" i="1"/>
  <c r="P14" i="1"/>
  <c r="O14" i="1"/>
  <c r="N14" i="1"/>
  <c r="M14" i="1"/>
  <c r="L14" i="1"/>
  <c r="K14" i="1"/>
  <c r="J14" i="1"/>
  <c r="I14" i="1"/>
  <c r="H14" i="1"/>
  <c r="G14" i="1"/>
  <c r="F14" i="1"/>
  <c r="E14" i="1"/>
  <c r="P13" i="1"/>
  <c r="O13" i="1"/>
  <c r="N13" i="1"/>
  <c r="M13" i="1"/>
  <c r="L13" i="1"/>
  <c r="K13" i="1"/>
  <c r="J13" i="1"/>
  <c r="I13" i="1"/>
  <c r="H13" i="1"/>
  <c r="G13" i="1"/>
  <c r="F13" i="1"/>
  <c r="E13" i="1"/>
  <c r="P12" i="1"/>
  <c r="O12" i="1"/>
  <c r="N12" i="1"/>
  <c r="M12" i="1"/>
  <c r="L12" i="1"/>
  <c r="K12" i="1"/>
  <c r="J12" i="1"/>
  <c r="I12" i="1"/>
  <c r="H12" i="1"/>
  <c r="G12" i="1"/>
  <c r="F12" i="1"/>
  <c r="E12" i="1"/>
  <c r="P152" i="10"/>
  <c r="O152" i="10"/>
  <c r="N152" i="10"/>
  <c r="M152" i="10"/>
  <c r="L152" i="10"/>
  <c r="K152" i="10"/>
  <c r="J152" i="10"/>
  <c r="I152" i="10"/>
  <c r="H152" i="10"/>
  <c r="G152" i="10"/>
  <c r="F152" i="10"/>
  <c r="E152" i="10"/>
  <c r="P151" i="10"/>
  <c r="O151" i="10"/>
  <c r="N151" i="10"/>
  <c r="M151" i="10"/>
  <c r="L151" i="10"/>
  <c r="K151" i="10"/>
  <c r="J151" i="10"/>
  <c r="I151" i="10"/>
  <c r="H151" i="10"/>
  <c r="G151" i="10"/>
  <c r="F151" i="10"/>
  <c r="E151" i="10"/>
  <c r="P150" i="10"/>
  <c r="O150" i="10"/>
  <c r="N150" i="10"/>
  <c r="M150" i="10"/>
  <c r="L150" i="10"/>
  <c r="K150" i="10"/>
  <c r="J150" i="10"/>
  <c r="I150" i="10"/>
  <c r="H150" i="10"/>
  <c r="G150" i="10"/>
  <c r="F150" i="10"/>
  <c r="E150" i="10"/>
  <c r="P149" i="10"/>
  <c r="O149" i="10"/>
  <c r="N149" i="10"/>
  <c r="M149" i="10"/>
  <c r="L149" i="10"/>
  <c r="K149" i="10"/>
  <c r="J149" i="10"/>
  <c r="I149" i="10"/>
  <c r="H149" i="10"/>
  <c r="G149" i="10"/>
  <c r="F149" i="10"/>
  <c r="E149" i="10"/>
  <c r="P148" i="10"/>
  <c r="O148" i="10"/>
  <c r="N148" i="10"/>
  <c r="M148" i="10"/>
  <c r="L148" i="10"/>
  <c r="K148" i="10"/>
  <c r="J148" i="10"/>
  <c r="I148" i="10"/>
  <c r="H148" i="10"/>
  <c r="G148" i="10"/>
  <c r="F148" i="10"/>
  <c r="E148" i="10"/>
  <c r="P147" i="10"/>
  <c r="O147" i="10"/>
  <c r="N147" i="10"/>
  <c r="M147" i="10"/>
  <c r="L147" i="10"/>
  <c r="K147" i="10"/>
  <c r="J147" i="10"/>
  <c r="I147" i="10"/>
  <c r="H147" i="10"/>
  <c r="G147" i="10"/>
  <c r="F147" i="10"/>
  <c r="E147" i="10"/>
  <c r="P146" i="10"/>
  <c r="O146" i="10"/>
  <c r="N146" i="10"/>
  <c r="M146" i="10"/>
  <c r="L146" i="10"/>
  <c r="K146" i="10"/>
  <c r="J146" i="10"/>
  <c r="I146" i="10"/>
  <c r="H146" i="10"/>
  <c r="G146" i="10"/>
  <c r="F146" i="10"/>
  <c r="E146" i="10"/>
  <c r="P144" i="10"/>
  <c r="O144" i="10"/>
  <c r="N144" i="10"/>
  <c r="M144" i="10"/>
  <c r="L144" i="10"/>
  <c r="K144" i="10"/>
  <c r="J144" i="10"/>
  <c r="I144" i="10"/>
  <c r="H144" i="10"/>
  <c r="G144" i="10"/>
  <c r="F144" i="10"/>
  <c r="E144" i="10"/>
  <c r="P143" i="10"/>
  <c r="O143" i="10"/>
  <c r="N143" i="10"/>
  <c r="M143" i="10"/>
  <c r="L143" i="10"/>
  <c r="K143" i="10"/>
  <c r="J143" i="10"/>
  <c r="I143" i="10"/>
  <c r="H143" i="10"/>
  <c r="G143" i="10"/>
  <c r="F143" i="10"/>
  <c r="E143" i="10"/>
  <c r="P142" i="10"/>
  <c r="O142" i="10"/>
  <c r="N142" i="10"/>
  <c r="M142" i="10"/>
  <c r="L142" i="10"/>
  <c r="K142" i="10"/>
  <c r="J142" i="10"/>
  <c r="I142" i="10"/>
  <c r="H142" i="10"/>
  <c r="G142" i="10"/>
  <c r="F142" i="10"/>
  <c r="E142" i="10"/>
  <c r="P141" i="10"/>
  <c r="O141" i="10"/>
  <c r="N141" i="10"/>
  <c r="M141" i="10"/>
  <c r="L141" i="10"/>
  <c r="K141" i="10"/>
  <c r="J141" i="10"/>
  <c r="I141" i="10"/>
  <c r="H141" i="10"/>
  <c r="G141" i="10"/>
  <c r="F141" i="10"/>
  <c r="E141" i="10"/>
  <c r="P139" i="10"/>
  <c r="O139" i="10"/>
  <c r="N139" i="10"/>
  <c r="M139" i="10"/>
  <c r="L139" i="10"/>
  <c r="K139" i="10"/>
  <c r="J139" i="10"/>
  <c r="I139" i="10"/>
  <c r="H139" i="10"/>
  <c r="G139" i="10"/>
  <c r="F139" i="10"/>
  <c r="E139" i="10"/>
  <c r="P138" i="10"/>
  <c r="O138" i="10"/>
  <c r="N138" i="10"/>
  <c r="M138" i="10"/>
  <c r="L138" i="10"/>
  <c r="K138" i="10"/>
  <c r="J138" i="10"/>
  <c r="I138" i="10"/>
  <c r="H138" i="10"/>
  <c r="G138" i="10"/>
  <c r="F138" i="10"/>
  <c r="E138" i="10"/>
  <c r="P137" i="10"/>
  <c r="O137" i="10"/>
  <c r="N137" i="10"/>
  <c r="M137" i="10"/>
  <c r="L137" i="10"/>
  <c r="K137" i="10"/>
  <c r="J137" i="10"/>
  <c r="I137" i="10"/>
  <c r="H137" i="10"/>
  <c r="G137" i="10"/>
  <c r="F137" i="10"/>
  <c r="E137" i="10"/>
  <c r="P136" i="10"/>
  <c r="O136" i="10"/>
  <c r="N136" i="10"/>
  <c r="M136" i="10"/>
  <c r="L136" i="10"/>
  <c r="K136" i="10"/>
  <c r="J136" i="10"/>
  <c r="I136" i="10"/>
  <c r="H136" i="10"/>
  <c r="G136" i="10"/>
  <c r="F136" i="10"/>
  <c r="E136" i="10"/>
  <c r="P135" i="10"/>
  <c r="O135" i="10"/>
  <c r="N135" i="10"/>
  <c r="M135" i="10"/>
  <c r="L135" i="10"/>
  <c r="K135" i="10"/>
  <c r="J135" i="10"/>
  <c r="I135" i="10"/>
  <c r="H135" i="10"/>
  <c r="G135" i="10"/>
  <c r="F135" i="10"/>
  <c r="E135" i="10"/>
  <c r="P134" i="10"/>
  <c r="O134" i="10"/>
  <c r="N134" i="10"/>
  <c r="M134" i="10"/>
  <c r="L134" i="10"/>
  <c r="K134" i="10"/>
  <c r="J134" i="10"/>
  <c r="I134" i="10"/>
  <c r="H134" i="10"/>
  <c r="G134" i="10"/>
  <c r="F134" i="10"/>
  <c r="E134" i="10"/>
  <c r="P133" i="10"/>
  <c r="O133" i="10"/>
  <c r="N133" i="10"/>
  <c r="M133" i="10"/>
  <c r="L133" i="10"/>
  <c r="K133" i="10"/>
  <c r="J133" i="10"/>
  <c r="I133" i="10"/>
  <c r="H133" i="10"/>
  <c r="G133" i="10"/>
  <c r="F133" i="10"/>
  <c r="E133" i="10"/>
  <c r="P132" i="10"/>
  <c r="O132" i="10"/>
  <c r="N132" i="10"/>
  <c r="M132" i="10"/>
  <c r="L132" i="10"/>
  <c r="K132" i="10"/>
  <c r="J132" i="10"/>
  <c r="I132" i="10"/>
  <c r="H132" i="10"/>
  <c r="G132" i="10"/>
  <c r="F132" i="10"/>
  <c r="E132" i="10"/>
  <c r="P131" i="10"/>
  <c r="O131" i="10"/>
  <c r="N131" i="10"/>
  <c r="M131" i="10"/>
  <c r="L131" i="10"/>
  <c r="K131" i="10"/>
  <c r="J131" i="10"/>
  <c r="I131" i="10"/>
  <c r="H131" i="10"/>
  <c r="G131" i="10"/>
  <c r="F131" i="10"/>
  <c r="E131" i="10"/>
  <c r="P130" i="10"/>
  <c r="O130" i="10"/>
  <c r="N130" i="10"/>
  <c r="M130" i="10"/>
  <c r="L130" i="10"/>
  <c r="K130" i="10"/>
  <c r="J130" i="10"/>
  <c r="I130" i="10"/>
  <c r="H130" i="10"/>
  <c r="G130" i="10"/>
  <c r="F130" i="10"/>
  <c r="E130" i="10"/>
  <c r="P129" i="10"/>
  <c r="O129" i="10"/>
  <c r="N129" i="10"/>
  <c r="M129" i="10"/>
  <c r="L129" i="10"/>
  <c r="K129" i="10"/>
  <c r="J129" i="10"/>
  <c r="I129" i="10"/>
  <c r="H129" i="10"/>
  <c r="G129" i="10"/>
  <c r="F129" i="10"/>
  <c r="E129" i="10"/>
  <c r="P128" i="10"/>
  <c r="O128" i="10"/>
  <c r="N128" i="10"/>
  <c r="M128" i="10"/>
  <c r="L128" i="10"/>
  <c r="K128" i="10"/>
  <c r="J128" i="10"/>
  <c r="I128" i="10"/>
  <c r="H128" i="10"/>
  <c r="G128" i="10"/>
  <c r="F128" i="10"/>
  <c r="E128" i="10"/>
  <c r="P127" i="10"/>
  <c r="O127" i="10"/>
  <c r="N127" i="10"/>
  <c r="M127" i="10"/>
  <c r="L127" i="10"/>
  <c r="K127" i="10"/>
  <c r="J127" i="10"/>
  <c r="I127" i="10"/>
  <c r="H127" i="10"/>
  <c r="G127" i="10"/>
  <c r="F127" i="10"/>
  <c r="E127" i="10"/>
  <c r="P125" i="10"/>
  <c r="O125" i="10"/>
  <c r="N125" i="10"/>
  <c r="M125" i="10"/>
  <c r="L125" i="10"/>
  <c r="K125" i="10"/>
  <c r="J125" i="10"/>
  <c r="I125" i="10"/>
  <c r="H125" i="10"/>
  <c r="G125" i="10"/>
  <c r="F125" i="10"/>
  <c r="E125" i="10"/>
  <c r="P124" i="10"/>
  <c r="O124" i="10"/>
  <c r="N124" i="10"/>
  <c r="M124" i="10"/>
  <c r="L124" i="10"/>
  <c r="K124" i="10"/>
  <c r="J124" i="10"/>
  <c r="I124" i="10"/>
  <c r="H124" i="10"/>
  <c r="G124" i="10"/>
  <c r="F124" i="10"/>
  <c r="E124" i="10"/>
  <c r="P123" i="10"/>
  <c r="O123" i="10"/>
  <c r="N123" i="10"/>
  <c r="M123" i="10"/>
  <c r="L123" i="10"/>
  <c r="K123" i="10"/>
  <c r="J123" i="10"/>
  <c r="I123" i="10"/>
  <c r="H123" i="10"/>
  <c r="G123" i="10"/>
  <c r="F123" i="10"/>
  <c r="E123" i="10"/>
  <c r="P122" i="10"/>
  <c r="O122" i="10"/>
  <c r="N122" i="10"/>
  <c r="M122" i="10"/>
  <c r="L122" i="10"/>
  <c r="K122" i="10"/>
  <c r="J122" i="10"/>
  <c r="I122" i="10"/>
  <c r="H122" i="10"/>
  <c r="G122" i="10"/>
  <c r="F122" i="10"/>
  <c r="E122" i="10"/>
  <c r="P121" i="10"/>
  <c r="O121" i="10"/>
  <c r="N121" i="10"/>
  <c r="M121" i="10"/>
  <c r="L121" i="10"/>
  <c r="K121" i="10"/>
  <c r="J121" i="10"/>
  <c r="I121" i="10"/>
  <c r="H121" i="10"/>
  <c r="G121" i="10"/>
  <c r="F121" i="10"/>
  <c r="E121" i="10"/>
  <c r="P120" i="10"/>
  <c r="O120" i="10"/>
  <c r="N120" i="10"/>
  <c r="M120" i="10"/>
  <c r="L120" i="10"/>
  <c r="K120" i="10"/>
  <c r="J120" i="10"/>
  <c r="I120" i="10"/>
  <c r="H120" i="10"/>
  <c r="G120" i="10"/>
  <c r="F120" i="10"/>
  <c r="E120" i="10"/>
  <c r="P119" i="10"/>
  <c r="O119" i="10"/>
  <c r="N119" i="10"/>
  <c r="M119" i="10"/>
  <c r="L119" i="10"/>
  <c r="K119" i="10"/>
  <c r="J119" i="10"/>
  <c r="I119" i="10"/>
  <c r="H119" i="10"/>
  <c r="G119" i="10"/>
  <c r="F119" i="10"/>
  <c r="E119" i="10"/>
  <c r="P118" i="10"/>
  <c r="O118" i="10"/>
  <c r="N118" i="10"/>
  <c r="M118" i="10"/>
  <c r="L118" i="10"/>
  <c r="K118" i="10"/>
  <c r="J118" i="10"/>
  <c r="I118" i="10"/>
  <c r="H118" i="10"/>
  <c r="G118" i="10"/>
  <c r="F118" i="10"/>
  <c r="E118" i="10"/>
  <c r="P117" i="10"/>
  <c r="O117" i="10"/>
  <c r="N117" i="10"/>
  <c r="M117" i="10"/>
  <c r="L117" i="10"/>
  <c r="K117" i="10"/>
  <c r="J117" i="10"/>
  <c r="I117" i="10"/>
  <c r="H117" i="10"/>
  <c r="G117" i="10"/>
  <c r="F117" i="10"/>
  <c r="E117" i="10"/>
  <c r="P116" i="10"/>
  <c r="O116" i="10"/>
  <c r="N116" i="10"/>
  <c r="M116" i="10"/>
  <c r="L116" i="10"/>
  <c r="K116" i="10"/>
  <c r="J116" i="10"/>
  <c r="I116" i="10"/>
  <c r="H116" i="10"/>
  <c r="G116" i="10"/>
  <c r="F116" i="10"/>
  <c r="E116" i="10"/>
  <c r="P115" i="10"/>
  <c r="O115" i="10"/>
  <c r="N115" i="10"/>
  <c r="M115" i="10"/>
  <c r="L115" i="10"/>
  <c r="K115" i="10"/>
  <c r="J115" i="10"/>
  <c r="I115" i="10"/>
  <c r="H115" i="10"/>
  <c r="G115" i="10"/>
  <c r="F115" i="10"/>
  <c r="E115" i="10"/>
  <c r="P114" i="10"/>
  <c r="O114" i="10"/>
  <c r="N114" i="10"/>
  <c r="M114" i="10"/>
  <c r="L114" i="10"/>
  <c r="K114" i="10"/>
  <c r="J114" i="10"/>
  <c r="I114" i="10"/>
  <c r="H114" i="10"/>
  <c r="G114" i="10"/>
  <c r="F114" i="10"/>
  <c r="E114" i="10"/>
  <c r="P112" i="10"/>
  <c r="O112" i="10"/>
  <c r="N112" i="10"/>
  <c r="M112" i="10"/>
  <c r="L112" i="10"/>
  <c r="K112" i="10"/>
  <c r="J112" i="10"/>
  <c r="I112" i="10"/>
  <c r="H112" i="10"/>
  <c r="G112" i="10"/>
  <c r="F112" i="10"/>
  <c r="E112" i="10"/>
  <c r="P111" i="10"/>
  <c r="O111" i="10"/>
  <c r="N111" i="10"/>
  <c r="M111" i="10"/>
  <c r="L111" i="10"/>
  <c r="K111" i="10"/>
  <c r="J111" i="10"/>
  <c r="I111" i="10"/>
  <c r="H111" i="10"/>
  <c r="G111" i="10"/>
  <c r="F111" i="10"/>
  <c r="E111" i="10"/>
  <c r="P110" i="10"/>
  <c r="O110" i="10"/>
  <c r="N110" i="10"/>
  <c r="M110" i="10"/>
  <c r="L110" i="10"/>
  <c r="K110" i="10"/>
  <c r="J110" i="10"/>
  <c r="I110" i="10"/>
  <c r="H110" i="10"/>
  <c r="G110" i="10"/>
  <c r="F110" i="10"/>
  <c r="E110" i="10"/>
  <c r="P109" i="10"/>
  <c r="O109" i="10"/>
  <c r="N109" i="10"/>
  <c r="M109" i="10"/>
  <c r="L109" i="10"/>
  <c r="K109" i="10"/>
  <c r="J109" i="10"/>
  <c r="I109" i="10"/>
  <c r="H109" i="10"/>
  <c r="G109" i="10"/>
  <c r="F109" i="10"/>
  <c r="E109" i="10"/>
  <c r="P108" i="10"/>
  <c r="O108" i="10"/>
  <c r="N108" i="10"/>
  <c r="M108" i="10"/>
  <c r="L108" i="10"/>
  <c r="K108" i="10"/>
  <c r="J108" i="10"/>
  <c r="I108" i="10"/>
  <c r="H108" i="10"/>
  <c r="G108" i="10"/>
  <c r="F108" i="10"/>
  <c r="E108" i="10"/>
  <c r="P107" i="10"/>
  <c r="O107" i="10"/>
  <c r="N107" i="10"/>
  <c r="M107" i="10"/>
  <c r="L107" i="10"/>
  <c r="K107" i="10"/>
  <c r="J107" i="10"/>
  <c r="I107" i="10"/>
  <c r="H107" i="10"/>
  <c r="G107" i="10"/>
  <c r="F107" i="10"/>
  <c r="E107" i="10"/>
  <c r="P106" i="10"/>
  <c r="O106" i="10"/>
  <c r="N106" i="10"/>
  <c r="M106" i="10"/>
  <c r="L106" i="10"/>
  <c r="K106" i="10"/>
  <c r="J106" i="10"/>
  <c r="I106" i="10"/>
  <c r="H106" i="10"/>
  <c r="G106" i="10"/>
  <c r="F106" i="10"/>
  <c r="E106" i="10"/>
  <c r="P105" i="10"/>
  <c r="O105" i="10"/>
  <c r="N105" i="10"/>
  <c r="M105" i="10"/>
  <c r="L105" i="10"/>
  <c r="K105" i="10"/>
  <c r="J105" i="10"/>
  <c r="I105" i="10"/>
  <c r="H105" i="10"/>
  <c r="G105" i="10"/>
  <c r="F105" i="10"/>
  <c r="E105" i="10"/>
  <c r="P104" i="10"/>
  <c r="O104" i="10"/>
  <c r="N104" i="10"/>
  <c r="M104" i="10"/>
  <c r="L104" i="10"/>
  <c r="K104" i="10"/>
  <c r="J104" i="10"/>
  <c r="I104" i="10"/>
  <c r="H104" i="10"/>
  <c r="G104" i="10"/>
  <c r="F104" i="10"/>
  <c r="E104" i="10"/>
  <c r="P103" i="10"/>
  <c r="O103" i="10"/>
  <c r="N103" i="10"/>
  <c r="M103" i="10"/>
  <c r="L103" i="10"/>
  <c r="K103" i="10"/>
  <c r="J103" i="10"/>
  <c r="I103" i="10"/>
  <c r="H103" i="10"/>
  <c r="G103" i="10"/>
  <c r="F103" i="10"/>
  <c r="E103" i="10"/>
  <c r="P102" i="10"/>
  <c r="O102" i="10"/>
  <c r="N102" i="10"/>
  <c r="M102" i="10"/>
  <c r="L102" i="10"/>
  <c r="K102" i="10"/>
  <c r="J102" i="10"/>
  <c r="I102" i="10"/>
  <c r="H102" i="10"/>
  <c r="G102" i="10"/>
  <c r="F102" i="10"/>
  <c r="E102" i="10"/>
  <c r="P101" i="10"/>
  <c r="O101" i="10"/>
  <c r="N101" i="10"/>
  <c r="M101" i="10"/>
  <c r="L101" i="10"/>
  <c r="K101" i="10"/>
  <c r="J101" i="10"/>
  <c r="I101" i="10"/>
  <c r="H101" i="10"/>
  <c r="G101" i="10"/>
  <c r="F101" i="10"/>
  <c r="E101" i="10"/>
  <c r="P100" i="10"/>
  <c r="O100" i="10"/>
  <c r="N100" i="10"/>
  <c r="M100" i="10"/>
  <c r="L100" i="10"/>
  <c r="K100" i="10"/>
  <c r="J100" i="10"/>
  <c r="I100" i="10"/>
  <c r="H100" i="10"/>
  <c r="G100" i="10"/>
  <c r="F100" i="10"/>
  <c r="E100" i="10"/>
  <c r="P99" i="10"/>
  <c r="O99" i="10"/>
  <c r="N99" i="10"/>
  <c r="M99" i="10"/>
  <c r="L99" i="10"/>
  <c r="K99" i="10"/>
  <c r="J99" i="10"/>
  <c r="I99" i="10"/>
  <c r="H99" i="10"/>
  <c r="G99" i="10"/>
  <c r="F99" i="10"/>
  <c r="E99" i="10"/>
  <c r="P98" i="10"/>
  <c r="O98" i="10"/>
  <c r="N98" i="10"/>
  <c r="M98" i="10"/>
  <c r="L98" i="10"/>
  <c r="K98" i="10"/>
  <c r="J98" i="10"/>
  <c r="I98" i="10"/>
  <c r="H98" i="10"/>
  <c r="G98" i="10"/>
  <c r="F98" i="10"/>
  <c r="E98" i="10"/>
  <c r="P97" i="10"/>
  <c r="O97" i="10"/>
  <c r="N97" i="10"/>
  <c r="M97" i="10"/>
  <c r="L97" i="10"/>
  <c r="K97" i="10"/>
  <c r="J97" i="10"/>
  <c r="I97" i="10"/>
  <c r="H97" i="10"/>
  <c r="G97" i="10"/>
  <c r="F97" i="10"/>
  <c r="E97" i="10"/>
  <c r="P96" i="10"/>
  <c r="O96" i="10"/>
  <c r="N96" i="10"/>
  <c r="M96" i="10"/>
  <c r="L96" i="10"/>
  <c r="K96" i="10"/>
  <c r="J96" i="10"/>
  <c r="I96" i="10"/>
  <c r="H96" i="10"/>
  <c r="G96" i="10"/>
  <c r="F96" i="10"/>
  <c r="E96" i="10"/>
  <c r="P95" i="10"/>
  <c r="O95" i="10"/>
  <c r="N95" i="10"/>
  <c r="M95" i="10"/>
  <c r="L95" i="10"/>
  <c r="K95" i="10"/>
  <c r="J95" i="10"/>
  <c r="I95" i="10"/>
  <c r="H95" i="10"/>
  <c r="G95" i="10"/>
  <c r="F95" i="10"/>
  <c r="E95" i="10"/>
  <c r="P93" i="10"/>
  <c r="O93" i="10"/>
  <c r="N93" i="10"/>
  <c r="M93" i="10"/>
  <c r="L93" i="10"/>
  <c r="K93" i="10"/>
  <c r="J93" i="10"/>
  <c r="I93" i="10"/>
  <c r="H93" i="10"/>
  <c r="G93" i="10"/>
  <c r="F93" i="10"/>
  <c r="E93" i="10"/>
  <c r="P92" i="10"/>
  <c r="O92" i="10"/>
  <c r="N92" i="10"/>
  <c r="M92" i="10"/>
  <c r="L92" i="10"/>
  <c r="K92" i="10"/>
  <c r="J92" i="10"/>
  <c r="I92" i="10"/>
  <c r="H92" i="10"/>
  <c r="G92" i="10"/>
  <c r="F92" i="10"/>
  <c r="E92" i="10"/>
  <c r="P91" i="10"/>
  <c r="O91" i="10"/>
  <c r="N91" i="10"/>
  <c r="M91" i="10"/>
  <c r="L91" i="10"/>
  <c r="K91" i="10"/>
  <c r="J91" i="10"/>
  <c r="I91" i="10"/>
  <c r="H91" i="10"/>
  <c r="G91" i="10"/>
  <c r="F91" i="10"/>
  <c r="E91" i="10"/>
  <c r="P90" i="10"/>
  <c r="O90" i="10"/>
  <c r="N90" i="10"/>
  <c r="M90" i="10"/>
  <c r="L90" i="10"/>
  <c r="K90" i="10"/>
  <c r="J90" i="10"/>
  <c r="I90" i="10"/>
  <c r="H90" i="10"/>
  <c r="G90" i="10"/>
  <c r="F90" i="10"/>
  <c r="E90" i="10"/>
  <c r="P89" i="10"/>
  <c r="O89" i="10"/>
  <c r="N89" i="10"/>
  <c r="M89" i="10"/>
  <c r="L89" i="10"/>
  <c r="K89" i="10"/>
  <c r="J89" i="10"/>
  <c r="I89" i="10"/>
  <c r="H89" i="10"/>
  <c r="G89" i="10"/>
  <c r="F89" i="10"/>
  <c r="E89" i="10"/>
  <c r="P88" i="10"/>
  <c r="O88" i="10"/>
  <c r="N88" i="10"/>
  <c r="M88" i="10"/>
  <c r="L88" i="10"/>
  <c r="K88" i="10"/>
  <c r="J88" i="10"/>
  <c r="I88" i="10"/>
  <c r="H88" i="10"/>
  <c r="G88" i="10"/>
  <c r="F88" i="10"/>
  <c r="E88" i="10"/>
  <c r="P87" i="10"/>
  <c r="O87" i="10"/>
  <c r="N87" i="10"/>
  <c r="M87" i="10"/>
  <c r="L87" i="10"/>
  <c r="K87" i="10"/>
  <c r="J87" i="10"/>
  <c r="I87" i="10"/>
  <c r="H87" i="10"/>
  <c r="G87" i="10"/>
  <c r="F87" i="10"/>
  <c r="E87" i="10"/>
  <c r="P86" i="10"/>
  <c r="O86" i="10"/>
  <c r="N86" i="10"/>
  <c r="M86" i="10"/>
  <c r="L86" i="10"/>
  <c r="K86" i="10"/>
  <c r="J86" i="10"/>
  <c r="I86" i="10"/>
  <c r="H86" i="10"/>
  <c r="G86" i="10"/>
  <c r="F86" i="10"/>
  <c r="E86" i="10"/>
  <c r="P85" i="10"/>
  <c r="O85" i="10"/>
  <c r="N85" i="10"/>
  <c r="M85" i="10"/>
  <c r="L85" i="10"/>
  <c r="K85" i="10"/>
  <c r="J85" i="10"/>
  <c r="I85" i="10"/>
  <c r="H85" i="10"/>
  <c r="G85" i="10"/>
  <c r="F85" i="10"/>
  <c r="E85" i="10"/>
  <c r="P84" i="10"/>
  <c r="O84" i="10"/>
  <c r="N84" i="10"/>
  <c r="M84" i="10"/>
  <c r="L84" i="10"/>
  <c r="K84" i="10"/>
  <c r="J84" i="10"/>
  <c r="I84" i="10"/>
  <c r="H84" i="10"/>
  <c r="G84" i="10"/>
  <c r="F84" i="10"/>
  <c r="E84" i="10"/>
  <c r="P82" i="10"/>
  <c r="O82" i="10"/>
  <c r="N82" i="10"/>
  <c r="M82" i="10"/>
  <c r="L82" i="10"/>
  <c r="K82" i="10"/>
  <c r="J82" i="10"/>
  <c r="I82" i="10"/>
  <c r="H82" i="10"/>
  <c r="G82" i="10"/>
  <c r="F82" i="10"/>
  <c r="E82" i="10"/>
  <c r="P81" i="10"/>
  <c r="O81" i="10"/>
  <c r="N81" i="10"/>
  <c r="M81" i="10"/>
  <c r="L81" i="10"/>
  <c r="K81" i="10"/>
  <c r="J81" i="10"/>
  <c r="I81" i="10"/>
  <c r="H81" i="10"/>
  <c r="G81" i="10"/>
  <c r="F81" i="10"/>
  <c r="E81" i="10"/>
  <c r="P80" i="10"/>
  <c r="O80" i="10"/>
  <c r="N80" i="10"/>
  <c r="M80" i="10"/>
  <c r="L80" i="10"/>
  <c r="K80" i="10"/>
  <c r="J80" i="10"/>
  <c r="I80" i="10"/>
  <c r="H80" i="10"/>
  <c r="G80" i="10"/>
  <c r="F80" i="10"/>
  <c r="E80" i="10"/>
  <c r="P79" i="10"/>
  <c r="O79" i="10"/>
  <c r="N79" i="10"/>
  <c r="M79" i="10"/>
  <c r="L79" i="10"/>
  <c r="K79" i="10"/>
  <c r="J79" i="10"/>
  <c r="I79" i="10"/>
  <c r="H79" i="10"/>
  <c r="G79" i="10"/>
  <c r="F79" i="10"/>
  <c r="E79" i="10"/>
  <c r="P78" i="10"/>
  <c r="O78" i="10"/>
  <c r="N78" i="10"/>
  <c r="M78" i="10"/>
  <c r="L78" i="10"/>
  <c r="K78" i="10"/>
  <c r="J78" i="10"/>
  <c r="I78" i="10"/>
  <c r="H78" i="10"/>
  <c r="G78" i="10"/>
  <c r="F78" i="10"/>
  <c r="E78" i="10"/>
  <c r="P76" i="10"/>
  <c r="O76" i="10"/>
  <c r="N76" i="10"/>
  <c r="M76" i="10"/>
  <c r="L76" i="10"/>
  <c r="K76" i="10"/>
  <c r="J76" i="10"/>
  <c r="I76" i="10"/>
  <c r="H76" i="10"/>
  <c r="G76" i="10"/>
  <c r="F76" i="10"/>
  <c r="E76" i="10"/>
  <c r="P75" i="10"/>
  <c r="O75" i="10"/>
  <c r="N75" i="10"/>
  <c r="M75" i="10"/>
  <c r="L75" i="10"/>
  <c r="K75" i="10"/>
  <c r="J75" i="10"/>
  <c r="I75" i="10"/>
  <c r="H75" i="10"/>
  <c r="G75" i="10"/>
  <c r="F75" i="10"/>
  <c r="E75" i="10"/>
  <c r="P74" i="10"/>
  <c r="O74" i="10"/>
  <c r="N74" i="10"/>
  <c r="M74" i="10"/>
  <c r="L74" i="10"/>
  <c r="K74" i="10"/>
  <c r="J74" i="10"/>
  <c r="I74" i="10"/>
  <c r="H74" i="10"/>
  <c r="G74" i="10"/>
  <c r="F74" i="10"/>
  <c r="E74" i="10"/>
  <c r="P73" i="10"/>
  <c r="O73" i="10"/>
  <c r="N73" i="10"/>
  <c r="M73" i="10"/>
  <c r="L73" i="10"/>
  <c r="K73" i="10"/>
  <c r="J73" i="10"/>
  <c r="I73" i="10"/>
  <c r="H73" i="10"/>
  <c r="G73" i="10"/>
  <c r="F73" i="10"/>
  <c r="E73" i="10"/>
  <c r="P72" i="10"/>
  <c r="O72" i="10"/>
  <c r="N72" i="10"/>
  <c r="M72" i="10"/>
  <c r="L72" i="10"/>
  <c r="K72" i="10"/>
  <c r="J72" i="10"/>
  <c r="I72" i="10"/>
  <c r="H72" i="10"/>
  <c r="G72" i="10"/>
  <c r="F72" i="10"/>
  <c r="E72" i="10"/>
  <c r="P71" i="10"/>
  <c r="O71" i="10"/>
  <c r="N71" i="10"/>
  <c r="M71" i="10"/>
  <c r="L71" i="10"/>
  <c r="K71" i="10"/>
  <c r="J71" i="10"/>
  <c r="I71" i="10"/>
  <c r="H71" i="10"/>
  <c r="G71" i="10"/>
  <c r="F71" i="10"/>
  <c r="E71" i="10"/>
  <c r="P70" i="10"/>
  <c r="O70" i="10"/>
  <c r="N70" i="10"/>
  <c r="M70" i="10"/>
  <c r="L70" i="10"/>
  <c r="K70" i="10"/>
  <c r="J70" i="10"/>
  <c r="I70" i="10"/>
  <c r="H70" i="10"/>
  <c r="G70" i="10"/>
  <c r="F70" i="10"/>
  <c r="E70" i="10"/>
  <c r="P69" i="10"/>
  <c r="O69" i="10"/>
  <c r="N69" i="10"/>
  <c r="M69" i="10"/>
  <c r="L69" i="10"/>
  <c r="K69" i="10"/>
  <c r="J69" i="10"/>
  <c r="I69" i="10"/>
  <c r="H69" i="10"/>
  <c r="G69" i="10"/>
  <c r="F69" i="10"/>
  <c r="E69" i="10"/>
  <c r="P68" i="10"/>
  <c r="O68" i="10"/>
  <c r="N68" i="10"/>
  <c r="M68" i="10"/>
  <c r="L68" i="10"/>
  <c r="K68" i="10"/>
  <c r="J68" i="10"/>
  <c r="I68" i="10"/>
  <c r="H68" i="10"/>
  <c r="G68" i="10"/>
  <c r="F68" i="10"/>
  <c r="E68" i="10"/>
  <c r="P67" i="10"/>
  <c r="O67" i="10"/>
  <c r="N67" i="10"/>
  <c r="M67" i="10"/>
  <c r="L67" i="10"/>
  <c r="K67" i="10"/>
  <c r="J67" i="10"/>
  <c r="I67" i="10"/>
  <c r="H67" i="10"/>
  <c r="G67" i="10"/>
  <c r="F67" i="10"/>
  <c r="E67" i="10"/>
  <c r="P65" i="10"/>
  <c r="O65" i="10"/>
  <c r="N65" i="10"/>
  <c r="M65" i="10"/>
  <c r="L65" i="10"/>
  <c r="K65" i="10"/>
  <c r="J65" i="10"/>
  <c r="I65" i="10"/>
  <c r="H65" i="10"/>
  <c r="G65" i="10"/>
  <c r="F65" i="10"/>
  <c r="E65" i="10"/>
  <c r="P64" i="10"/>
  <c r="O64" i="10"/>
  <c r="N64" i="10"/>
  <c r="M64" i="10"/>
  <c r="L64" i="10"/>
  <c r="K64" i="10"/>
  <c r="J64" i="10"/>
  <c r="I64" i="10"/>
  <c r="H64" i="10"/>
  <c r="G64" i="10"/>
  <c r="F64" i="10"/>
  <c r="E64" i="10"/>
  <c r="P63" i="10"/>
  <c r="O63" i="10"/>
  <c r="N63" i="10"/>
  <c r="M63" i="10"/>
  <c r="L63" i="10"/>
  <c r="K63" i="10"/>
  <c r="J63" i="10"/>
  <c r="I63" i="10"/>
  <c r="H63" i="10"/>
  <c r="G63" i="10"/>
  <c r="F63" i="10"/>
  <c r="E63" i="10"/>
  <c r="P62" i="10"/>
  <c r="O62" i="10"/>
  <c r="N62" i="10"/>
  <c r="M62" i="10"/>
  <c r="L62" i="10"/>
  <c r="K62" i="10"/>
  <c r="J62" i="10"/>
  <c r="I62" i="10"/>
  <c r="H62" i="10"/>
  <c r="G62" i="10"/>
  <c r="F62" i="10"/>
  <c r="E62" i="10"/>
  <c r="P61" i="10"/>
  <c r="O61" i="10"/>
  <c r="N61" i="10"/>
  <c r="M61" i="10"/>
  <c r="L61" i="10"/>
  <c r="K61" i="10"/>
  <c r="J61" i="10"/>
  <c r="I61" i="10"/>
  <c r="H61" i="10"/>
  <c r="G61" i="10"/>
  <c r="F61" i="10"/>
  <c r="E61" i="10"/>
  <c r="P60" i="10"/>
  <c r="O60" i="10"/>
  <c r="N60" i="10"/>
  <c r="M60" i="10"/>
  <c r="L60" i="10"/>
  <c r="K60" i="10"/>
  <c r="J60" i="10"/>
  <c r="I60" i="10"/>
  <c r="H60" i="10"/>
  <c r="G60" i="10"/>
  <c r="F60" i="10"/>
  <c r="E60" i="10"/>
  <c r="P59" i="10"/>
  <c r="O59" i="10"/>
  <c r="N59" i="10"/>
  <c r="M59" i="10"/>
  <c r="L59" i="10"/>
  <c r="K59" i="10"/>
  <c r="J59" i="10"/>
  <c r="I59" i="10"/>
  <c r="H59" i="10"/>
  <c r="G59" i="10"/>
  <c r="F59" i="10"/>
  <c r="E59" i="10"/>
  <c r="P58" i="10"/>
  <c r="O58" i="10"/>
  <c r="N58" i="10"/>
  <c r="M58" i="10"/>
  <c r="L58" i="10"/>
  <c r="K58" i="10"/>
  <c r="J58" i="10"/>
  <c r="I58" i="10"/>
  <c r="H58" i="10"/>
  <c r="G58" i="10"/>
  <c r="F58" i="10"/>
  <c r="E58" i="10"/>
  <c r="P57" i="10"/>
  <c r="O57" i="10"/>
  <c r="N57" i="10"/>
  <c r="M57" i="10"/>
  <c r="L57" i="10"/>
  <c r="K57" i="10"/>
  <c r="J57" i="10"/>
  <c r="I57" i="10"/>
  <c r="H57" i="10"/>
  <c r="G57" i="10"/>
  <c r="F57" i="10"/>
  <c r="E57" i="10"/>
  <c r="P56" i="10"/>
  <c r="O56" i="10"/>
  <c r="N56" i="10"/>
  <c r="M56" i="10"/>
  <c r="L56" i="10"/>
  <c r="K56" i="10"/>
  <c r="J56" i="10"/>
  <c r="I56" i="10"/>
  <c r="H56" i="10"/>
  <c r="G56" i="10"/>
  <c r="F56" i="10"/>
  <c r="E56" i="10"/>
  <c r="P55" i="10"/>
  <c r="O55" i="10"/>
  <c r="N55" i="10"/>
  <c r="M55" i="10"/>
  <c r="L55" i="10"/>
  <c r="K55" i="10"/>
  <c r="J55" i="10"/>
  <c r="I55" i="10"/>
  <c r="H55" i="10"/>
  <c r="G55" i="10"/>
  <c r="F55" i="10"/>
  <c r="E55" i="10"/>
  <c r="P54" i="10"/>
  <c r="O54" i="10"/>
  <c r="N54" i="10"/>
  <c r="M54" i="10"/>
  <c r="L54" i="10"/>
  <c r="K54" i="10"/>
  <c r="J54" i="10"/>
  <c r="I54" i="10"/>
  <c r="H54" i="10"/>
  <c r="G54" i="10"/>
  <c r="F54" i="10"/>
  <c r="E54" i="10"/>
  <c r="P53" i="10"/>
  <c r="O53" i="10"/>
  <c r="N53" i="10"/>
  <c r="M53" i="10"/>
  <c r="L53" i="10"/>
  <c r="K53" i="10"/>
  <c r="J53" i="10"/>
  <c r="I53" i="10"/>
  <c r="H53" i="10"/>
  <c r="G53" i="10"/>
  <c r="F53" i="10"/>
  <c r="E53" i="10"/>
  <c r="P52" i="10"/>
  <c r="O52" i="10"/>
  <c r="N52" i="10"/>
  <c r="M52" i="10"/>
  <c r="L52" i="10"/>
  <c r="K52" i="10"/>
  <c r="J52" i="10"/>
  <c r="I52" i="10"/>
  <c r="H52" i="10"/>
  <c r="G52" i="10"/>
  <c r="F52" i="10"/>
  <c r="E52" i="10"/>
  <c r="P50" i="10"/>
  <c r="O50" i="10"/>
  <c r="N50" i="10"/>
  <c r="M50" i="10"/>
  <c r="L50" i="10"/>
  <c r="K50" i="10"/>
  <c r="J50" i="10"/>
  <c r="I50" i="10"/>
  <c r="H50" i="10"/>
  <c r="G50" i="10"/>
  <c r="F50" i="10"/>
  <c r="E50" i="10"/>
  <c r="P49" i="10"/>
  <c r="O49" i="10"/>
  <c r="N49" i="10"/>
  <c r="M49" i="10"/>
  <c r="L49" i="10"/>
  <c r="K49" i="10"/>
  <c r="J49" i="10"/>
  <c r="I49" i="10"/>
  <c r="H49" i="10"/>
  <c r="G49" i="10"/>
  <c r="F49" i="10"/>
  <c r="E49" i="10"/>
  <c r="P48" i="10"/>
  <c r="O48" i="10"/>
  <c r="N48" i="10"/>
  <c r="M48" i="10"/>
  <c r="L48" i="10"/>
  <c r="K48" i="10"/>
  <c r="J48" i="10"/>
  <c r="I48" i="10"/>
  <c r="H48" i="10"/>
  <c r="G48" i="10"/>
  <c r="F48" i="10"/>
  <c r="E48" i="10"/>
  <c r="P47" i="10"/>
  <c r="O47" i="10"/>
  <c r="N47" i="10"/>
  <c r="M47" i="10"/>
  <c r="L47" i="10"/>
  <c r="K47" i="10"/>
  <c r="J47" i="10"/>
  <c r="I47" i="10"/>
  <c r="H47" i="10"/>
  <c r="G47" i="10"/>
  <c r="F47" i="10"/>
  <c r="E47" i="10"/>
  <c r="P46" i="10"/>
  <c r="O46" i="10"/>
  <c r="N46" i="10"/>
  <c r="M46" i="10"/>
  <c r="L46" i="10"/>
  <c r="K46" i="10"/>
  <c r="J46" i="10"/>
  <c r="I46" i="10"/>
  <c r="H46" i="10"/>
  <c r="G46" i="10"/>
  <c r="F46" i="10"/>
  <c r="E46" i="10"/>
  <c r="P45" i="10"/>
  <c r="O45" i="10"/>
  <c r="N45" i="10"/>
  <c r="M45" i="10"/>
  <c r="L45" i="10"/>
  <c r="K45" i="10"/>
  <c r="J45" i="10"/>
  <c r="I45" i="10"/>
  <c r="H45" i="10"/>
  <c r="G45" i="10"/>
  <c r="F45" i="10"/>
  <c r="E45" i="10"/>
  <c r="P44" i="10"/>
  <c r="O44" i="10"/>
  <c r="N44" i="10"/>
  <c r="M44" i="10"/>
  <c r="L44" i="10"/>
  <c r="K44" i="10"/>
  <c r="J44" i="10"/>
  <c r="I44" i="10"/>
  <c r="H44" i="10"/>
  <c r="G44" i="10"/>
  <c r="F44" i="10"/>
  <c r="E44" i="10"/>
  <c r="P43" i="10"/>
  <c r="O43" i="10"/>
  <c r="N43" i="10"/>
  <c r="M43" i="10"/>
  <c r="L43" i="10"/>
  <c r="K43" i="10"/>
  <c r="J43" i="10"/>
  <c r="I43" i="10"/>
  <c r="H43" i="10"/>
  <c r="G43" i="10"/>
  <c r="F43" i="10"/>
  <c r="E43" i="10"/>
  <c r="P42" i="10"/>
  <c r="O42" i="10"/>
  <c r="N42" i="10"/>
  <c r="M42" i="10"/>
  <c r="L42" i="10"/>
  <c r="K42" i="10"/>
  <c r="J42" i="10"/>
  <c r="I42" i="10"/>
  <c r="H42" i="10"/>
  <c r="G42" i="10"/>
  <c r="F42" i="10"/>
  <c r="E42" i="10"/>
  <c r="P41" i="10"/>
  <c r="O41" i="10"/>
  <c r="N41" i="10"/>
  <c r="M41" i="10"/>
  <c r="L41" i="10"/>
  <c r="K41" i="10"/>
  <c r="J41" i="10"/>
  <c r="I41" i="10"/>
  <c r="H41" i="10"/>
  <c r="G41" i="10"/>
  <c r="F41" i="10"/>
  <c r="E41" i="10"/>
  <c r="P39" i="10"/>
  <c r="O39" i="10"/>
  <c r="N39" i="10"/>
  <c r="M39" i="10"/>
  <c r="L39" i="10"/>
  <c r="K39" i="10"/>
  <c r="J39" i="10"/>
  <c r="I39" i="10"/>
  <c r="H39" i="10"/>
  <c r="G39" i="10"/>
  <c r="F39" i="10"/>
  <c r="E39" i="10"/>
  <c r="P38" i="10"/>
  <c r="O38" i="10"/>
  <c r="N38" i="10"/>
  <c r="M38" i="10"/>
  <c r="L38" i="10"/>
  <c r="K38" i="10"/>
  <c r="J38" i="10"/>
  <c r="I38" i="10"/>
  <c r="H38" i="10"/>
  <c r="G38" i="10"/>
  <c r="F38" i="10"/>
  <c r="E38" i="10"/>
  <c r="P37" i="10"/>
  <c r="O37" i="10"/>
  <c r="N37" i="10"/>
  <c r="M37" i="10"/>
  <c r="L37" i="10"/>
  <c r="K37" i="10"/>
  <c r="J37" i="10"/>
  <c r="I37" i="10"/>
  <c r="H37" i="10"/>
  <c r="G37" i="10"/>
  <c r="F37" i="10"/>
  <c r="E37" i="10"/>
  <c r="P36" i="10"/>
  <c r="O36" i="10"/>
  <c r="N36" i="10"/>
  <c r="M36" i="10"/>
  <c r="L36" i="10"/>
  <c r="K36" i="10"/>
  <c r="J36" i="10"/>
  <c r="I36" i="10"/>
  <c r="H36" i="10"/>
  <c r="G36" i="10"/>
  <c r="F36" i="10"/>
  <c r="E36" i="10"/>
  <c r="P35" i="10"/>
  <c r="O35" i="10"/>
  <c r="N35" i="10"/>
  <c r="M35" i="10"/>
  <c r="L35" i="10"/>
  <c r="K35" i="10"/>
  <c r="J35" i="10"/>
  <c r="I35" i="10"/>
  <c r="H35" i="10"/>
  <c r="G35" i="10"/>
  <c r="F35" i="10"/>
  <c r="E35" i="10"/>
  <c r="P34" i="10"/>
  <c r="O34" i="10"/>
  <c r="N34" i="10"/>
  <c r="M34" i="10"/>
  <c r="L34" i="10"/>
  <c r="K34" i="10"/>
  <c r="J34" i="10"/>
  <c r="I34" i="10"/>
  <c r="H34" i="10"/>
  <c r="G34" i="10"/>
  <c r="F34" i="10"/>
  <c r="E34" i="10"/>
  <c r="P33" i="10"/>
  <c r="O33" i="10"/>
  <c r="N33" i="10"/>
  <c r="M33" i="10"/>
  <c r="L33" i="10"/>
  <c r="K33" i="10"/>
  <c r="J33" i="10"/>
  <c r="I33" i="10"/>
  <c r="H33" i="10"/>
  <c r="G33" i="10"/>
  <c r="F33" i="10"/>
  <c r="E33" i="10"/>
  <c r="P32" i="10"/>
  <c r="O32" i="10"/>
  <c r="N32" i="10"/>
  <c r="M32" i="10"/>
  <c r="L32" i="10"/>
  <c r="K32" i="10"/>
  <c r="J32" i="10"/>
  <c r="I32" i="10"/>
  <c r="H32" i="10"/>
  <c r="G32" i="10"/>
  <c r="F32" i="10"/>
  <c r="E32" i="10"/>
  <c r="P31" i="10"/>
  <c r="O31" i="10"/>
  <c r="N31" i="10"/>
  <c r="M31" i="10"/>
  <c r="L31" i="10"/>
  <c r="K31" i="10"/>
  <c r="J31" i="10"/>
  <c r="I31" i="10"/>
  <c r="H31" i="10"/>
  <c r="G31" i="10"/>
  <c r="F31" i="10"/>
  <c r="E31" i="10"/>
  <c r="P30" i="10"/>
  <c r="O30" i="10"/>
  <c r="N30" i="10"/>
  <c r="M30" i="10"/>
  <c r="L30" i="10"/>
  <c r="K30" i="10"/>
  <c r="J30" i="10"/>
  <c r="I30" i="10"/>
  <c r="H30" i="10"/>
  <c r="G30" i="10"/>
  <c r="F30" i="10"/>
  <c r="E30" i="10"/>
  <c r="P29" i="10"/>
  <c r="O29" i="10"/>
  <c r="N29" i="10"/>
  <c r="M29" i="10"/>
  <c r="L29" i="10"/>
  <c r="K29" i="10"/>
  <c r="J29" i="10"/>
  <c r="I29" i="10"/>
  <c r="H29" i="10"/>
  <c r="G29" i="10"/>
  <c r="F29" i="10"/>
  <c r="E29" i="10"/>
  <c r="P28" i="10"/>
  <c r="O28" i="10"/>
  <c r="N28" i="10"/>
  <c r="M28" i="10"/>
  <c r="L28" i="10"/>
  <c r="K28" i="10"/>
  <c r="J28" i="10"/>
  <c r="I28" i="10"/>
  <c r="H28" i="10"/>
  <c r="G28" i="10"/>
  <c r="F28" i="10"/>
  <c r="E28" i="10"/>
  <c r="P27" i="10"/>
  <c r="O27" i="10"/>
  <c r="N27" i="10"/>
  <c r="M27" i="10"/>
  <c r="L27" i="10"/>
  <c r="K27" i="10"/>
  <c r="J27" i="10"/>
  <c r="I27" i="10"/>
  <c r="H27" i="10"/>
  <c r="G27" i="10"/>
  <c r="F27" i="10"/>
  <c r="E27" i="10"/>
  <c r="P25" i="10"/>
  <c r="O25" i="10"/>
  <c r="N25" i="10"/>
  <c r="M25" i="10"/>
  <c r="L25" i="10"/>
  <c r="K25" i="10"/>
  <c r="J25" i="10"/>
  <c r="I25" i="10"/>
  <c r="H25" i="10"/>
  <c r="G25" i="10"/>
  <c r="F25" i="10"/>
  <c r="E25" i="10"/>
  <c r="P24" i="10"/>
  <c r="O24" i="10"/>
  <c r="N24" i="10"/>
  <c r="M24" i="10"/>
  <c r="L24" i="10"/>
  <c r="K24" i="10"/>
  <c r="J24" i="10"/>
  <c r="I24" i="10"/>
  <c r="H24" i="10"/>
  <c r="G24" i="10"/>
  <c r="F24" i="10"/>
  <c r="E24" i="10"/>
  <c r="P23" i="10"/>
  <c r="O23" i="10"/>
  <c r="N23" i="10"/>
  <c r="M23" i="10"/>
  <c r="L23" i="10"/>
  <c r="K23" i="10"/>
  <c r="J23" i="10"/>
  <c r="I23" i="10"/>
  <c r="H23" i="10"/>
  <c r="G23" i="10"/>
  <c r="F23" i="10"/>
  <c r="E23" i="10"/>
  <c r="P22" i="10"/>
  <c r="O22" i="10"/>
  <c r="N22" i="10"/>
  <c r="M22" i="10"/>
  <c r="L22" i="10"/>
  <c r="K22" i="10"/>
  <c r="J22" i="10"/>
  <c r="I22" i="10"/>
  <c r="H22" i="10"/>
  <c r="G22" i="10"/>
  <c r="F22" i="10"/>
  <c r="E22" i="10"/>
  <c r="P21" i="10"/>
  <c r="O21" i="10"/>
  <c r="N21" i="10"/>
  <c r="M21" i="10"/>
  <c r="L21" i="10"/>
  <c r="K21" i="10"/>
  <c r="J21" i="10"/>
  <c r="I21" i="10"/>
  <c r="H21" i="10"/>
  <c r="G21" i="10"/>
  <c r="F21" i="10"/>
  <c r="E21" i="10"/>
  <c r="P20" i="10"/>
  <c r="O20" i="10"/>
  <c r="N20" i="10"/>
  <c r="M20" i="10"/>
  <c r="L20" i="10"/>
  <c r="K20" i="10"/>
  <c r="J20" i="10"/>
  <c r="I20" i="10"/>
  <c r="H20" i="10"/>
  <c r="G20" i="10"/>
  <c r="F20" i="10"/>
  <c r="E20" i="10"/>
  <c r="P19" i="10"/>
  <c r="O19" i="10"/>
  <c r="N19" i="10"/>
  <c r="M19" i="10"/>
  <c r="L19" i="10"/>
  <c r="K19" i="10"/>
  <c r="J19" i="10"/>
  <c r="I19" i="10"/>
  <c r="H19" i="10"/>
  <c r="G19" i="10"/>
  <c r="F19" i="10"/>
  <c r="E19" i="10"/>
  <c r="P18" i="10"/>
  <c r="O18" i="10"/>
  <c r="N18" i="10"/>
  <c r="M18" i="10"/>
  <c r="L18" i="10"/>
  <c r="K18" i="10"/>
  <c r="J18" i="10"/>
  <c r="I18" i="10"/>
  <c r="H18" i="10"/>
  <c r="G18" i="10"/>
  <c r="F18" i="10"/>
  <c r="E18" i="10"/>
  <c r="P17" i="10"/>
  <c r="O17" i="10"/>
  <c r="N17" i="10"/>
  <c r="M17" i="10"/>
  <c r="L17" i="10"/>
  <c r="K17" i="10"/>
  <c r="J17" i="10"/>
  <c r="I17" i="10"/>
  <c r="H17" i="10"/>
  <c r="G17" i="10"/>
  <c r="F17" i="10"/>
  <c r="E17" i="10"/>
  <c r="P16" i="10"/>
  <c r="O16" i="10"/>
  <c r="N16" i="10"/>
  <c r="M16" i="10"/>
  <c r="L16" i="10"/>
  <c r="K16" i="10"/>
  <c r="J16" i="10"/>
  <c r="I16" i="10"/>
  <c r="H16" i="10"/>
  <c r="G16" i="10"/>
  <c r="F16" i="10"/>
  <c r="E16" i="10"/>
  <c r="P15" i="10"/>
  <c r="O15" i="10"/>
  <c r="N15" i="10"/>
  <c r="M15" i="10"/>
  <c r="L15" i="10"/>
  <c r="K15" i="10"/>
  <c r="J15" i="10"/>
  <c r="I15" i="10"/>
  <c r="H15" i="10"/>
  <c r="G15" i="10"/>
  <c r="F15" i="10"/>
  <c r="E15" i="10"/>
  <c r="P14" i="10"/>
  <c r="O14" i="10"/>
  <c r="N14" i="10"/>
  <c r="M14" i="10"/>
  <c r="L14" i="10"/>
  <c r="K14" i="10"/>
  <c r="J14" i="10"/>
  <c r="I14" i="10"/>
  <c r="H14" i="10"/>
  <c r="G14" i="10"/>
  <c r="F14" i="10"/>
  <c r="E14" i="10"/>
  <c r="P13" i="10"/>
  <c r="O13" i="10"/>
  <c r="N13" i="10"/>
  <c r="M13" i="10"/>
  <c r="L13" i="10"/>
  <c r="K13" i="10"/>
  <c r="J13" i="10"/>
  <c r="I13" i="10"/>
  <c r="H13" i="10"/>
  <c r="G13" i="10"/>
  <c r="F13" i="10"/>
  <c r="E13" i="10"/>
  <c r="P12" i="10"/>
  <c r="O12" i="10"/>
  <c r="N12" i="10"/>
  <c r="M12" i="10"/>
  <c r="L12" i="10"/>
  <c r="K12" i="10"/>
  <c r="J12" i="10"/>
  <c r="I12" i="10"/>
  <c r="H12" i="10"/>
  <c r="G12" i="10"/>
  <c r="F12" i="10"/>
  <c r="E12" i="10"/>
  <c r="AP152" i="28"/>
  <c r="AO152" i="28"/>
  <c r="AN152" i="28"/>
  <c r="AM152" i="28"/>
  <c r="AL152" i="28"/>
  <c r="AK152" i="28"/>
  <c r="AJ152" i="28"/>
  <c r="AI152" i="28"/>
  <c r="AH152" i="28"/>
  <c r="AG152" i="28"/>
  <c r="AF152" i="28"/>
  <c r="AE152" i="28"/>
  <c r="AP151" i="28"/>
  <c r="AO151" i="28"/>
  <c r="AN151" i="28"/>
  <c r="AM151" i="28"/>
  <c r="AL151" i="28"/>
  <c r="AK151" i="28"/>
  <c r="AJ151" i="28"/>
  <c r="AI151" i="28"/>
  <c r="AH151" i="28"/>
  <c r="AG151" i="28"/>
  <c r="AF151" i="28"/>
  <c r="AE151" i="28"/>
  <c r="AP150" i="28"/>
  <c r="AO150" i="28"/>
  <c r="AN150" i="28"/>
  <c r="AM150" i="28"/>
  <c r="AL150" i="28"/>
  <c r="AK150" i="28"/>
  <c r="AJ150" i="28"/>
  <c r="AI150" i="28"/>
  <c r="AH150" i="28"/>
  <c r="AG150" i="28"/>
  <c r="AF150" i="28"/>
  <c r="AE150" i="28"/>
  <c r="AP149" i="28"/>
  <c r="AO149" i="28"/>
  <c r="AN149" i="28"/>
  <c r="AM149" i="28"/>
  <c r="AL149" i="28"/>
  <c r="AK149" i="28"/>
  <c r="AJ149" i="28"/>
  <c r="AI149" i="28"/>
  <c r="AH149" i="28"/>
  <c r="AG149" i="28"/>
  <c r="AF149" i="28"/>
  <c r="AE149" i="28"/>
  <c r="AP148" i="28"/>
  <c r="AO148" i="28"/>
  <c r="AN148" i="28"/>
  <c r="AM148" i="28"/>
  <c r="AL148" i="28"/>
  <c r="AK148" i="28"/>
  <c r="AJ148" i="28"/>
  <c r="AI148" i="28"/>
  <c r="AH148" i="28"/>
  <c r="AG148" i="28"/>
  <c r="AF148" i="28"/>
  <c r="AE148" i="28"/>
  <c r="AP147" i="28"/>
  <c r="AO147" i="28"/>
  <c r="AN147" i="28"/>
  <c r="AM147" i="28"/>
  <c r="AL147" i="28"/>
  <c r="AK147" i="28"/>
  <c r="AJ147" i="28"/>
  <c r="AI147" i="28"/>
  <c r="AH147" i="28"/>
  <c r="AG147" i="28"/>
  <c r="AF147" i="28"/>
  <c r="AE147" i="28"/>
  <c r="AP146" i="28"/>
  <c r="AO146" i="28"/>
  <c r="AN146" i="28"/>
  <c r="AM146" i="28"/>
  <c r="AL146" i="28"/>
  <c r="AK146" i="28"/>
  <c r="AJ146" i="28"/>
  <c r="AI146" i="28"/>
  <c r="AH146" i="28"/>
  <c r="AG146" i="28"/>
  <c r="AF146" i="28"/>
  <c r="AE146" i="28"/>
  <c r="AP144" i="28"/>
  <c r="AO144" i="28"/>
  <c r="AN144" i="28"/>
  <c r="AM144" i="28"/>
  <c r="AL144" i="28"/>
  <c r="AK144" i="28"/>
  <c r="AJ144" i="28"/>
  <c r="AI144" i="28"/>
  <c r="AH144" i="28"/>
  <c r="AG144" i="28"/>
  <c r="AF144" i="28"/>
  <c r="AE144" i="28"/>
  <c r="AP143" i="28"/>
  <c r="AO143" i="28"/>
  <c r="AN143" i="28"/>
  <c r="AM143" i="28"/>
  <c r="AL143" i="28"/>
  <c r="AK143" i="28"/>
  <c r="AJ143" i="28"/>
  <c r="AI143" i="28"/>
  <c r="AH143" i="28"/>
  <c r="AG143" i="28"/>
  <c r="AF143" i="28"/>
  <c r="AE143" i="28"/>
  <c r="AP142" i="28"/>
  <c r="AO142" i="28"/>
  <c r="AN142" i="28"/>
  <c r="AM142" i="28"/>
  <c r="AL142" i="28"/>
  <c r="AK142" i="28"/>
  <c r="AJ142" i="28"/>
  <c r="AI142" i="28"/>
  <c r="AH142" i="28"/>
  <c r="AG142" i="28"/>
  <c r="AF142" i="28"/>
  <c r="AE142" i="28"/>
  <c r="AP141" i="28"/>
  <c r="AO141" i="28"/>
  <c r="AN141" i="28"/>
  <c r="AM141" i="28"/>
  <c r="AL141" i="28"/>
  <c r="AK141" i="28"/>
  <c r="AJ141" i="28"/>
  <c r="AI141" i="28"/>
  <c r="AH141" i="28"/>
  <c r="AG141" i="28"/>
  <c r="AF141" i="28"/>
  <c r="AE141" i="28"/>
  <c r="AP139" i="28"/>
  <c r="AO139" i="28"/>
  <c r="AN139" i="28"/>
  <c r="AM139" i="28"/>
  <c r="AL139" i="28"/>
  <c r="AK139" i="28"/>
  <c r="AJ139" i="28"/>
  <c r="AI139" i="28"/>
  <c r="AH139" i="28"/>
  <c r="AG139" i="28"/>
  <c r="AF139" i="28"/>
  <c r="AE139" i="28"/>
  <c r="AP138" i="28"/>
  <c r="AO138" i="28"/>
  <c r="AN138" i="28"/>
  <c r="AM138" i="28"/>
  <c r="AL138" i="28"/>
  <c r="AK138" i="28"/>
  <c r="AJ138" i="28"/>
  <c r="AI138" i="28"/>
  <c r="AH138" i="28"/>
  <c r="AG138" i="28"/>
  <c r="AF138" i="28"/>
  <c r="AE138" i="28"/>
  <c r="AP137" i="28"/>
  <c r="AO137" i="28"/>
  <c r="AN137" i="28"/>
  <c r="AM137" i="28"/>
  <c r="AL137" i="28"/>
  <c r="AK137" i="28"/>
  <c r="AJ137" i="28"/>
  <c r="AI137" i="28"/>
  <c r="AH137" i="28"/>
  <c r="AG137" i="28"/>
  <c r="AF137" i="28"/>
  <c r="AE137" i="28"/>
  <c r="AP136" i="28"/>
  <c r="AO136" i="28"/>
  <c r="AN136" i="28"/>
  <c r="AM136" i="28"/>
  <c r="AL136" i="28"/>
  <c r="AK136" i="28"/>
  <c r="AJ136" i="28"/>
  <c r="AI136" i="28"/>
  <c r="AH136" i="28"/>
  <c r="AG136" i="28"/>
  <c r="AF136" i="28"/>
  <c r="AE136" i="28"/>
  <c r="AP135" i="28"/>
  <c r="AO135" i="28"/>
  <c r="AN135" i="28"/>
  <c r="AM135" i="28"/>
  <c r="AL135" i="28"/>
  <c r="AK135" i="28"/>
  <c r="AJ135" i="28"/>
  <c r="AI135" i="28"/>
  <c r="AH135" i="28"/>
  <c r="AG135" i="28"/>
  <c r="AF135" i="28"/>
  <c r="AE135" i="28"/>
  <c r="AP134" i="28"/>
  <c r="AO134" i="28"/>
  <c r="AN134" i="28"/>
  <c r="AM134" i="28"/>
  <c r="AL134" i="28"/>
  <c r="AK134" i="28"/>
  <c r="AJ134" i="28"/>
  <c r="AI134" i="28"/>
  <c r="AH134" i="28"/>
  <c r="AG134" i="28"/>
  <c r="AF134" i="28"/>
  <c r="AE134" i="28"/>
  <c r="AP133" i="28"/>
  <c r="AO133" i="28"/>
  <c r="AN133" i="28"/>
  <c r="AM133" i="28"/>
  <c r="AL133" i="28"/>
  <c r="AK133" i="28"/>
  <c r="AJ133" i="28"/>
  <c r="AI133" i="28"/>
  <c r="AH133" i="28"/>
  <c r="AG133" i="28"/>
  <c r="AF133" i="28"/>
  <c r="AE133" i="28"/>
  <c r="AP132" i="28"/>
  <c r="AO132" i="28"/>
  <c r="AN132" i="28"/>
  <c r="AM132" i="28"/>
  <c r="AL132" i="28"/>
  <c r="AK132" i="28"/>
  <c r="AJ132" i="28"/>
  <c r="AI132" i="28"/>
  <c r="AH132" i="28"/>
  <c r="AG132" i="28"/>
  <c r="AF132" i="28"/>
  <c r="AE132" i="28"/>
  <c r="AP131" i="28"/>
  <c r="AO131" i="28"/>
  <c r="AN131" i="28"/>
  <c r="AM131" i="28"/>
  <c r="AL131" i="28"/>
  <c r="AK131" i="28"/>
  <c r="AJ131" i="28"/>
  <c r="AI131" i="28"/>
  <c r="AH131" i="28"/>
  <c r="AG131" i="28"/>
  <c r="AF131" i="28"/>
  <c r="AE131" i="28"/>
  <c r="AP130" i="28"/>
  <c r="AO130" i="28"/>
  <c r="AN130" i="28"/>
  <c r="AM130" i="28"/>
  <c r="AL130" i="28"/>
  <c r="AK130" i="28"/>
  <c r="AJ130" i="28"/>
  <c r="AI130" i="28"/>
  <c r="AH130" i="28"/>
  <c r="AG130" i="28"/>
  <c r="AF130" i="28"/>
  <c r="AE130" i="28"/>
  <c r="AP129" i="28"/>
  <c r="AO129" i="28"/>
  <c r="AN129" i="28"/>
  <c r="AM129" i="28"/>
  <c r="AL129" i="28"/>
  <c r="AK129" i="28"/>
  <c r="AJ129" i="28"/>
  <c r="AI129" i="28"/>
  <c r="AH129" i="28"/>
  <c r="AG129" i="28"/>
  <c r="AF129" i="28"/>
  <c r="AE129" i="28"/>
  <c r="AP128" i="28"/>
  <c r="AO128" i="28"/>
  <c r="AN128" i="28"/>
  <c r="AM128" i="28"/>
  <c r="AL128" i="28"/>
  <c r="AK128" i="28"/>
  <c r="AJ128" i="28"/>
  <c r="AI128" i="28"/>
  <c r="AH128" i="28"/>
  <c r="AG128" i="28"/>
  <c r="AF128" i="28"/>
  <c r="AE128" i="28"/>
  <c r="AP127" i="28"/>
  <c r="AO127" i="28"/>
  <c r="AN127" i="28"/>
  <c r="AM127" i="28"/>
  <c r="AL127" i="28"/>
  <c r="AK127" i="28"/>
  <c r="AJ127" i="28"/>
  <c r="AI127" i="28"/>
  <c r="AH127" i="28"/>
  <c r="AG127" i="28"/>
  <c r="AF127" i="28"/>
  <c r="AE127" i="28"/>
  <c r="AP125" i="28"/>
  <c r="AO125" i="28"/>
  <c r="AN125" i="28"/>
  <c r="AM125" i="28"/>
  <c r="AL125" i="28"/>
  <c r="AK125" i="28"/>
  <c r="AJ125" i="28"/>
  <c r="AI125" i="28"/>
  <c r="AH125" i="28"/>
  <c r="AG125" i="28"/>
  <c r="AF125" i="28"/>
  <c r="AE125" i="28"/>
  <c r="AP124" i="28"/>
  <c r="AO124" i="28"/>
  <c r="AN124" i="28"/>
  <c r="AM124" i="28"/>
  <c r="AL124" i="28"/>
  <c r="AK124" i="28"/>
  <c r="AJ124" i="28"/>
  <c r="AI124" i="28"/>
  <c r="AH124" i="28"/>
  <c r="AG124" i="28"/>
  <c r="AF124" i="28"/>
  <c r="AE124" i="28"/>
  <c r="AP123" i="28"/>
  <c r="AO123" i="28"/>
  <c r="AN123" i="28"/>
  <c r="AM123" i="28"/>
  <c r="AL123" i="28"/>
  <c r="AK123" i="28"/>
  <c r="AJ123" i="28"/>
  <c r="AI123" i="28"/>
  <c r="AH123" i="28"/>
  <c r="AG123" i="28"/>
  <c r="AF123" i="28"/>
  <c r="AE123" i="28"/>
  <c r="AP122" i="28"/>
  <c r="AO122" i="28"/>
  <c r="AN122" i="28"/>
  <c r="AM122" i="28"/>
  <c r="AL122" i="28"/>
  <c r="AK122" i="28"/>
  <c r="AJ122" i="28"/>
  <c r="AI122" i="28"/>
  <c r="AH122" i="28"/>
  <c r="AG122" i="28"/>
  <c r="AF122" i="28"/>
  <c r="AE122" i="28"/>
  <c r="AP121" i="28"/>
  <c r="AO121" i="28"/>
  <c r="AN121" i="28"/>
  <c r="AM121" i="28"/>
  <c r="AL121" i="28"/>
  <c r="AK121" i="28"/>
  <c r="AJ121" i="28"/>
  <c r="AI121" i="28"/>
  <c r="AH121" i="28"/>
  <c r="AG121" i="28"/>
  <c r="AF121" i="28"/>
  <c r="AE121" i="28"/>
  <c r="AP120" i="28"/>
  <c r="AO120" i="28"/>
  <c r="AN120" i="28"/>
  <c r="AM120" i="28"/>
  <c r="AL120" i="28"/>
  <c r="AK120" i="28"/>
  <c r="AJ120" i="28"/>
  <c r="AI120" i="28"/>
  <c r="AH120" i="28"/>
  <c r="AG120" i="28"/>
  <c r="AF120" i="28"/>
  <c r="AE120" i="28"/>
  <c r="AP119" i="28"/>
  <c r="AO119" i="28"/>
  <c r="AN119" i="28"/>
  <c r="AM119" i="28"/>
  <c r="AL119" i="28"/>
  <c r="AK119" i="28"/>
  <c r="AJ119" i="28"/>
  <c r="AI119" i="28"/>
  <c r="AH119" i="28"/>
  <c r="AG119" i="28"/>
  <c r="AF119" i="28"/>
  <c r="AE119" i="28"/>
  <c r="AP118" i="28"/>
  <c r="AO118" i="28"/>
  <c r="AN118" i="28"/>
  <c r="AM118" i="28"/>
  <c r="AL118" i="28"/>
  <c r="AK118" i="28"/>
  <c r="AJ118" i="28"/>
  <c r="AI118" i="28"/>
  <c r="AH118" i="28"/>
  <c r="AG118" i="28"/>
  <c r="AF118" i="28"/>
  <c r="AE118" i="28"/>
  <c r="AP117" i="28"/>
  <c r="AO117" i="28"/>
  <c r="AN117" i="28"/>
  <c r="AM117" i="28"/>
  <c r="AL117" i="28"/>
  <c r="AK117" i="28"/>
  <c r="AJ117" i="28"/>
  <c r="AI117" i="28"/>
  <c r="AH117" i="28"/>
  <c r="AG117" i="28"/>
  <c r="AF117" i="28"/>
  <c r="AE117" i="28"/>
  <c r="AP116" i="28"/>
  <c r="AO116" i="28"/>
  <c r="AN116" i="28"/>
  <c r="AM116" i="28"/>
  <c r="AL116" i="28"/>
  <c r="AK116" i="28"/>
  <c r="AJ116" i="28"/>
  <c r="AI116" i="28"/>
  <c r="AH116" i="28"/>
  <c r="AG116" i="28"/>
  <c r="AF116" i="28"/>
  <c r="AE116" i="28"/>
  <c r="AP115" i="28"/>
  <c r="AO115" i="28"/>
  <c r="AN115" i="28"/>
  <c r="AM115" i="28"/>
  <c r="AL115" i="28"/>
  <c r="AK115" i="28"/>
  <c r="AJ115" i="28"/>
  <c r="AI115" i="28"/>
  <c r="AH115" i="28"/>
  <c r="AG115" i="28"/>
  <c r="AF115" i="28"/>
  <c r="AE115" i="28"/>
  <c r="AP114" i="28"/>
  <c r="AO114" i="28"/>
  <c r="AN114" i="28"/>
  <c r="AM114" i="28"/>
  <c r="AL114" i="28"/>
  <c r="AK114" i="28"/>
  <c r="AJ114" i="28"/>
  <c r="AI114" i="28"/>
  <c r="AH114" i="28"/>
  <c r="AG114" i="28"/>
  <c r="AF114" i="28"/>
  <c r="AE114" i="28"/>
  <c r="AP112" i="28"/>
  <c r="AO112" i="28"/>
  <c r="AN112" i="28"/>
  <c r="AM112" i="28"/>
  <c r="AL112" i="28"/>
  <c r="AK112" i="28"/>
  <c r="AJ112" i="28"/>
  <c r="AI112" i="28"/>
  <c r="AH112" i="28"/>
  <c r="AG112" i="28"/>
  <c r="AF112" i="28"/>
  <c r="AE112" i="28"/>
  <c r="AP111" i="28"/>
  <c r="AO111" i="28"/>
  <c r="AN111" i="28"/>
  <c r="AM111" i="28"/>
  <c r="AL111" i="28"/>
  <c r="AK111" i="28"/>
  <c r="AJ111" i="28"/>
  <c r="AI111" i="28"/>
  <c r="AH111" i="28"/>
  <c r="AG111" i="28"/>
  <c r="AF111" i="28"/>
  <c r="AE111" i="28"/>
  <c r="AP110" i="28"/>
  <c r="AO110" i="28"/>
  <c r="AN110" i="28"/>
  <c r="AM110" i="28"/>
  <c r="AL110" i="28"/>
  <c r="AK110" i="28"/>
  <c r="AJ110" i="28"/>
  <c r="AI110" i="28"/>
  <c r="AH110" i="28"/>
  <c r="AG110" i="28"/>
  <c r="AF110" i="28"/>
  <c r="AE110" i="28"/>
  <c r="AP109" i="28"/>
  <c r="AO109" i="28"/>
  <c r="AN109" i="28"/>
  <c r="AM109" i="28"/>
  <c r="AL109" i="28"/>
  <c r="AK109" i="28"/>
  <c r="AJ109" i="28"/>
  <c r="AI109" i="28"/>
  <c r="AH109" i="28"/>
  <c r="AG109" i="28"/>
  <c r="AF109" i="28"/>
  <c r="AE109" i="28"/>
  <c r="AP108" i="28"/>
  <c r="AO108" i="28"/>
  <c r="AN108" i="28"/>
  <c r="AM108" i="28"/>
  <c r="AL108" i="28"/>
  <c r="AK108" i="28"/>
  <c r="AJ108" i="28"/>
  <c r="AI108" i="28"/>
  <c r="AH108" i="28"/>
  <c r="AG108" i="28"/>
  <c r="AF108" i="28"/>
  <c r="AE108" i="28"/>
  <c r="AP107" i="28"/>
  <c r="AO107" i="28"/>
  <c r="AN107" i="28"/>
  <c r="AM107" i="28"/>
  <c r="AL107" i="28"/>
  <c r="AK107" i="28"/>
  <c r="AJ107" i="28"/>
  <c r="AI107" i="28"/>
  <c r="AH107" i="28"/>
  <c r="AG107" i="28"/>
  <c r="AF107" i="28"/>
  <c r="AE107" i="28"/>
  <c r="AP106" i="28"/>
  <c r="AO106" i="28"/>
  <c r="AN106" i="28"/>
  <c r="AM106" i="28"/>
  <c r="AL106" i="28"/>
  <c r="AK106" i="28"/>
  <c r="AJ106" i="28"/>
  <c r="AI106" i="28"/>
  <c r="AH106" i="28"/>
  <c r="AG106" i="28"/>
  <c r="AF106" i="28"/>
  <c r="AE106" i="28"/>
  <c r="AP105" i="28"/>
  <c r="AO105" i="28"/>
  <c r="AN105" i="28"/>
  <c r="AM105" i="28"/>
  <c r="AL105" i="28"/>
  <c r="AK105" i="28"/>
  <c r="AJ105" i="28"/>
  <c r="AI105" i="28"/>
  <c r="AH105" i="28"/>
  <c r="AG105" i="28"/>
  <c r="AF105" i="28"/>
  <c r="AE105" i="28"/>
  <c r="AP104" i="28"/>
  <c r="AO104" i="28"/>
  <c r="AN104" i="28"/>
  <c r="AM104" i="28"/>
  <c r="AL104" i="28"/>
  <c r="AK104" i="28"/>
  <c r="AJ104" i="28"/>
  <c r="AI104" i="28"/>
  <c r="AH104" i="28"/>
  <c r="AG104" i="28"/>
  <c r="AF104" i="28"/>
  <c r="AE104" i="28"/>
  <c r="AP103" i="28"/>
  <c r="AO103" i="28"/>
  <c r="AN103" i="28"/>
  <c r="AM103" i="28"/>
  <c r="AL103" i="28"/>
  <c r="AK103" i="28"/>
  <c r="AJ103" i="28"/>
  <c r="AI103" i="28"/>
  <c r="AH103" i="28"/>
  <c r="AG103" i="28"/>
  <c r="AF103" i="28"/>
  <c r="AE103" i="28"/>
  <c r="AP102" i="28"/>
  <c r="AO102" i="28"/>
  <c r="AN102" i="28"/>
  <c r="AM102" i="28"/>
  <c r="AL102" i="28"/>
  <c r="AK102" i="28"/>
  <c r="AJ102" i="28"/>
  <c r="AI102" i="28"/>
  <c r="AH102" i="28"/>
  <c r="AG102" i="28"/>
  <c r="AF102" i="28"/>
  <c r="AE102" i="28"/>
  <c r="AP101" i="28"/>
  <c r="AO101" i="28"/>
  <c r="AN101" i="28"/>
  <c r="AM101" i="28"/>
  <c r="AL101" i="28"/>
  <c r="AK101" i="28"/>
  <c r="AJ101" i="28"/>
  <c r="AI101" i="28"/>
  <c r="AH101" i="28"/>
  <c r="AG101" i="28"/>
  <c r="AF101" i="28"/>
  <c r="AE101" i="28"/>
  <c r="AP100" i="28"/>
  <c r="AO100" i="28"/>
  <c r="AN100" i="28"/>
  <c r="AM100" i="28"/>
  <c r="AL100" i="28"/>
  <c r="AK100" i="28"/>
  <c r="AJ100" i="28"/>
  <c r="AI100" i="28"/>
  <c r="AH100" i="28"/>
  <c r="AG100" i="28"/>
  <c r="AF100" i="28"/>
  <c r="AE100" i="28"/>
  <c r="AP99" i="28"/>
  <c r="AO99" i="28"/>
  <c r="AN99" i="28"/>
  <c r="AM99" i="28"/>
  <c r="AL99" i="28"/>
  <c r="AK99" i="28"/>
  <c r="AJ99" i="28"/>
  <c r="AI99" i="28"/>
  <c r="AH99" i="28"/>
  <c r="AG99" i="28"/>
  <c r="AF99" i="28"/>
  <c r="AE99" i="28"/>
  <c r="AP98" i="28"/>
  <c r="AO98" i="28"/>
  <c r="AN98" i="28"/>
  <c r="AM98" i="28"/>
  <c r="AL98" i="28"/>
  <c r="AK98" i="28"/>
  <c r="AJ98" i="28"/>
  <c r="AI98" i="28"/>
  <c r="AH98" i="28"/>
  <c r="AG98" i="28"/>
  <c r="AF98" i="28"/>
  <c r="AE98" i="28"/>
  <c r="AP97" i="28"/>
  <c r="AO97" i="28"/>
  <c r="AN97" i="28"/>
  <c r="AM97" i="28"/>
  <c r="AL97" i="28"/>
  <c r="AK97" i="28"/>
  <c r="AJ97" i="28"/>
  <c r="AI97" i="28"/>
  <c r="AH97" i="28"/>
  <c r="AG97" i="28"/>
  <c r="AF97" i="28"/>
  <c r="AE97" i="28"/>
  <c r="AP96" i="28"/>
  <c r="AO96" i="28"/>
  <c r="AN96" i="28"/>
  <c r="AM96" i="28"/>
  <c r="AL96" i="28"/>
  <c r="AK96" i="28"/>
  <c r="AJ96" i="28"/>
  <c r="AI96" i="28"/>
  <c r="AH96" i="28"/>
  <c r="AG96" i="28"/>
  <c r="AF96" i="28"/>
  <c r="AE96" i="28"/>
  <c r="AP95" i="28"/>
  <c r="AO95" i="28"/>
  <c r="AN95" i="28"/>
  <c r="AM95" i="28"/>
  <c r="AL95" i="28"/>
  <c r="AK95" i="28"/>
  <c r="AJ95" i="28"/>
  <c r="AI95" i="28"/>
  <c r="AH95" i="28"/>
  <c r="AG95" i="28"/>
  <c r="AF95" i="28"/>
  <c r="AE95" i="28"/>
  <c r="AP93" i="28"/>
  <c r="AO93" i="28"/>
  <c r="AN93" i="28"/>
  <c r="AM93" i="28"/>
  <c r="AL93" i="28"/>
  <c r="AK93" i="28"/>
  <c r="AJ93" i="28"/>
  <c r="AI93" i="28"/>
  <c r="AH93" i="28"/>
  <c r="AG93" i="28"/>
  <c r="AF93" i="28"/>
  <c r="AE93" i="28"/>
  <c r="AP92" i="28"/>
  <c r="AO92" i="28"/>
  <c r="AN92" i="28"/>
  <c r="AM92" i="28"/>
  <c r="AL92" i="28"/>
  <c r="AK92" i="28"/>
  <c r="AJ92" i="28"/>
  <c r="AI92" i="28"/>
  <c r="AH92" i="28"/>
  <c r="AG92" i="28"/>
  <c r="AF92" i="28"/>
  <c r="AE92" i="28"/>
  <c r="AP91" i="28"/>
  <c r="AO91" i="28"/>
  <c r="AN91" i="28"/>
  <c r="AM91" i="28"/>
  <c r="AL91" i="28"/>
  <c r="AK91" i="28"/>
  <c r="AJ91" i="28"/>
  <c r="AI91" i="28"/>
  <c r="AH91" i="28"/>
  <c r="AG91" i="28"/>
  <c r="AF91" i="28"/>
  <c r="AE91" i="28"/>
  <c r="AP90" i="28"/>
  <c r="AO90" i="28"/>
  <c r="AN90" i="28"/>
  <c r="AM90" i="28"/>
  <c r="AL90" i="28"/>
  <c r="AK90" i="28"/>
  <c r="AJ90" i="28"/>
  <c r="AI90" i="28"/>
  <c r="AH90" i="28"/>
  <c r="AG90" i="28"/>
  <c r="AF90" i="28"/>
  <c r="AE90" i="28"/>
  <c r="AP89" i="28"/>
  <c r="AO89" i="28"/>
  <c r="AN89" i="28"/>
  <c r="AM89" i="28"/>
  <c r="AL89" i="28"/>
  <c r="AK89" i="28"/>
  <c r="AJ89" i="28"/>
  <c r="AI89" i="28"/>
  <c r="AH89" i="28"/>
  <c r="AG89" i="28"/>
  <c r="AF89" i="28"/>
  <c r="AE89" i="28"/>
  <c r="AP88" i="28"/>
  <c r="AO88" i="28"/>
  <c r="AN88" i="28"/>
  <c r="AM88" i="28"/>
  <c r="AL88" i="28"/>
  <c r="AK88" i="28"/>
  <c r="AJ88" i="28"/>
  <c r="AI88" i="28"/>
  <c r="AH88" i="28"/>
  <c r="AG88" i="28"/>
  <c r="AF88" i="28"/>
  <c r="AE88" i="28"/>
  <c r="AP87" i="28"/>
  <c r="AO87" i="28"/>
  <c r="AN87" i="28"/>
  <c r="AM87" i="28"/>
  <c r="AL87" i="28"/>
  <c r="AK87" i="28"/>
  <c r="AJ87" i="28"/>
  <c r="AI87" i="28"/>
  <c r="AH87" i="28"/>
  <c r="AG87" i="28"/>
  <c r="AF87" i="28"/>
  <c r="AE87" i="28"/>
  <c r="AP86" i="28"/>
  <c r="AO86" i="28"/>
  <c r="AN86" i="28"/>
  <c r="AM86" i="28"/>
  <c r="AL86" i="28"/>
  <c r="AK86" i="28"/>
  <c r="AJ86" i="28"/>
  <c r="AI86" i="28"/>
  <c r="AH86" i="28"/>
  <c r="AG86" i="28"/>
  <c r="AF86" i="28"/>
  <c r="AE86" i="28"/>
  <c r="AP85" i="28"/>
  <c r="AO85" i="28"/>
  <c r="AN85" i="28"/>
  <c r="AM85" i="28"/>
  <c r="AL85" i="28"/>
  <c r="AK85" i="28"/>
  <c r="AJ85" i="28"/>
  <c r="AI85" i="28"/>
  <c r="AH85" i="28"/>
  <c r="AG85" i="28"/>
  <c r="AF85" i="28"/>
  <c r="AE85" i="28"/>
  <c r="AP84" i="28"/>
  <c r="AO84" i="28"/>
  <c r="AN84" i="28"/>
  <c r="AM84" i="28"/>
  <c r="AL84" i="28"/>
  <c r="AK84" i="28"/>
  <c r="AJ84" i="28"/>
  <c r="AI84" i="28"/>
  <c r="AH84" i="28"/>
  <c r="AG84" i="28"/>
  <c r="AF84" i="28"/>
  <c r="AE84" i="28"/>
  <c r="AP82" i="28"/>
  <c r="AO82" i="28"/>
  <c r="AN82" i="28"/>
  <c r="AM82" i="28"/>
  <c r="AL82" i="28"/>
  <c r="AK82" i="28"/>
  <c r="AJ82" i="28"/>
  <c r="AI82" i="28"/>
  <c r="AH82" i="28"/>
  <c r="AG82" i="28"/>
  <c r="AF82" i="28"/>
  <c r="AE82" i="28"/>
  <c r="AP81" i="28"/>
  <c r="AO81" i="28"/>
  <c r="AN81" i="28"/>
  <c r="AM81" i="28"/>
  <c r="AL81" i="28"/>
  <c r="AK81" i="28"/>
  <c r="AJ81" i="28"/>
  <c r="AI81" i="28"/>
  <c r="AH81" i="28"/>
  <c r="AG81" i="28"/>
  <c r="AF81" i="28"/>
  <c r="AE81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P79" i="28"/>
  <c r="AO79" i="28"/>
  <c r="AN79" i="28"/>
  <c r="AM79" i="28"/>
  <c r="AL79" i="28"/>
  <c r="AK79" i="28"/>
  <c r="AJ79" i="28"/>
  <c r="AI79" i="28"/>
  <c r="AH79" i="28"/>
  <c r="AG79" i="28"/>
  <c r="AF79" i="28"/>
  <c r="AE79" i="28"/>
  <c r="AP78" i="28"/>
  <c r="AO78" i="28"/>
  <c r="AN78" i="28"/>
  <c r="AM78" i="28"/>
  <c r="AL78" i="28"/>
  <c r="AK78" i="28"/>
  <c r="AJ78" i="28"/>
  <c r="AI78" i="28"/>
  <c r="AH78" i="28"/>
  <c r="AG78" i="28"/>
  <c r="AF78" i="28"/>
  <c r="AE78" i="28"/>
  <c r="AP76" i="28"/>
  <c r="AO76" i="28"/>
  <c r="AN76" i="28"/>
  <c r="AM76" i="28"/>
  <c r="AL76" i="28"/>
  <c r="AK76" i="28"/>
  <c r="AJ76" i="28"/>
  <c r="AI76" i="28"/>
  <c r="AH76" i="28"/>
  <c r="AG76" i="28"/>
  <c r="AF76" i="28"/>
  <c r="AE76" i="28"/>
  <c r="AP75" i="28"/>
  <c r="AO75" i="28"/>
  <c r="AN75" i="28"/>
  <c r="AM75" i="28"/>
  <c r="AL75" i="28"/>
  <c r="AK75" i="28"/>
  <c r="AJ75" i="28"/>
  <c r="AI75" i="28"/>
  <c r="AH75" i="28"/>
  <c r="AG75" i="28"/>
  <c r="AF75" i="28"/>
  <c r="AE75" i="28"/>
  <c r="AP74" i="28"/>
  <c r="AO74" i="28"/>
  <c r="AN74" i="28"/>
  <c r="AM74" i="28"/>
  <c r="AL74" i="28"/>
  <c r="AK74" i="28"/>
  <c r="AJ74" i="28"/>
  <c r="AI74" i="28"/>
  <c r="AH74" i="28"/>
  <c r="AG74" i="28"/>
  <c r="AF74" i="28"/>
  <c r="AE74" i="28"/>
  <c r="AP73" i="28"/>
  <c r="AO73" i="28"/>
  <c r="AN73" i="28"/>
  <c r="AM73" i="28"/>
  <c r="AL73" i="28"/>
  <c r="AK73" i="28"/>
  <c r="AJ73" i="28"/>
  <c r="AI73" i="28"/>
  <c r="AH73" i="28"/>
  <c r="AG73" i="28"/>
  <c r="AF73" i="28"/>
  <c r="AE73" i="28"/>
  <c r="AP72" i="28"/>
  <c r="AO72" i="28"/>
  <c r="AN72" i="28"/>
  <c r="AM72" i="28"/>
  <c r="AL72" i="28"/>
  <c r="AK72" i="28"/>
  <c r="AJ72" i="28"/>
  <c r="AI72" i="28"/>
  <c r="AH72" i="28"/>
  <c r="AG72" i="28"/>
  <c r="AF72" i="28"/>
  <c r="AE72" i="28"/>
  <c r="AP71" i="28"/>
  <c r="AO71" i="28"/>
  <c r="AN71" i="28"/>
  <c r="AM71" i="28"/>
  <c r="AL71" i="28"/>
  <c r="AK71" i="28"/>
  <c r="AJ71" i="28"/>
  <c r="AI71" i="28"/>
  <c r="AH71" i="28"/>
  <c r="AG71" i="28"/>
  <c r="AF71" i="28"/>
  <c r="AE71" i="28"/>
  <c r="AP70" i="28"/>
  <c r="AO70" i="28"/>
  <c r="AN70" i="28"/>
  <c r="AM70" i="28"/>
  <c r="AL70" i="28"/>
  <c r="AK70" i="28"/>
  <c r="AJ70" i="28"/>
  <c r="AI70" i="28"/>
  <c r="AH70" i="28"/>
  <c r="AG70" i="28"/>
  <c r="AF70" i="28"/>
  <c r="AE70" i="28"/>
  <c r="AP69" i="28"/>
  <c r="AO69" i="28"/>
  <c r="AN69" i="28"/>
  <c r="AM69" i="28"/>
  <c r="AL69" i="28"/>
  <c r="AK69" i="28"/>
  <c r="AJ69" i="28"/>
  <c r="AI69" i="28"/>
  <c r="AH69" i="28"/>
  <c r="AG69" i="28"/>
  <c r="AF69" i="28"/>
  <c r="AE69" i="28"/>
  <c r="AP68" i="28"/>
  <c r="AO68" i="28"/>
  <c r="AN68" i="28"/>
  <c r="AM68" i="28"/>
  <c r="AL68" i="28"/>
  <c r="AK68" i="28"/>
  <c r="AJ68" i="28"/>
  <c r="AI68" i="28"/>
  <c r="AH68" i="28"/>
  <c r="AG68" i="28"/>
  <c r="AF68" i="28"/>
  <c r="AE68" i="28"/>
  <c r="AP67" i="28"/>
  <c r="AO67" i="28"/>
  <c r="AN67" i="28"/>
  <c r="AM67" i="28"/>
  <c r="AL67" i="28"/>
  <c r="AK67" i="28"/>
  <c r="AJ67" i="28"/>
  <c r="AI67" i="28"/>
  <c r="AH67" i="28"/>
  <c r="AG67" i="28"/>
  <c r="AF67" i="28"/>
  <c r="AE67" i="28"/>
  <c r="AP65" i="28"/>
  <c r="AO65" i="28"/>
  <c r="AN65" i="28"/>
  <c r="AM65" i="28"/>
  <c r="AL65" i="28"/>
  <c r="AK65" i="28"/>
  <c r="AJ65" i="28"/>
  <c r="AI65" i="28"/>
  <c r="AH65" i="28"/>
  <c r="AG65" i="28"/>
  <c r="AF65" i="28"/>
  <c r="AE65" i="28"/>
  <c r="AP64" i="28"/>
  <c r="AO64" i="28"/>
  <c r="AN64" i="28"/>
  <c r="AM64" i="28"/>
  <c r="AL64" i="28"/>
  <c r="AK64" i="28"/>
  <c r="AJ64" i="28"/>
  <c r="AI64" i="28"/>
  <c r="AH64" i="28"/>
  <c r="AG64" i="28"/>
  <c r="AF64" i="28"/>
  <c r="AE64" i="28"/>
  <c r="AP63" i="28"/>
  <c r="AO63" i="28"/>
  <c r="AN63" i="28"/>
  <c r="AM63" i="28"/>
  <c r="AL63" i="28"/>
  <c r="AK63" i="28"/>
  <c r="AJ63" i="28"/>
  <c r="AI63" i="28"/>
  <c r="AH63" i="28"/>
  <c r="AG63" i="28"/>
  <c r="AF63" i="28"/>
  <c r="AE63" i="28"/>
  <c r="AP62" i="28"/>
  <c r="AO62" i="28"/>
  <c r="AN62" i="28"/>
  <c r="AM62" i="28"/>
  <c r="AL62" i="28"/>
  <c r="AK62" i="28"/>
  <c r="AJ62" i="28"/>
  <c r="AI62" i="28"/>
  <c r="AH62" i="28"/>
  <c r="AG62" i="28"/>
  <c r="AF62" i="28"/>
  <c r="AE62" i="28"/>
  <c r="AP61" i="28"/>
  <c r="AO61" i="28"/>
  <c r="AN61" i="28"/>
  <c r="AM61" i="28"/>
  <c r="AL61" i="28"/>
  <c r="AK61" i="28"/>
  <c r="AJ61" i="28"/>
  <c r="AI61" i="28"/>
  <c r="AH61" i="28"/>
  <c r="AG61" i="28"/>
  <c r="AF61" i="28"/>
  <c r="AE61" i="28"/>
  <c r="AP60" i="28"/>
  <c r="AO60" i="28"/>
  <c r="AN60" i="28"/>
  <c r="AM60" i="28"/>
  <c r="AL60" i="28"/>
  <c r="AK60" i="28"/>
  <c r="AJ60" i="28"/>
  <c r="AI60" i="28"/>
  <c r="AH60" i="28"/>
  <c r="AG60" i="28"/>
  <c r="AF60" i="28"/>
  <c r="AE60" i="28"/>
  <c r="AP59" i="28"/>
  <c r="AO59" i="28"/>
  <c r="AN59" i="28"/>
  <c r="AM59" i="28"/>
  <c r="AL59" i="28"/>
  <c r="AK59" i="28"/>
  <c r="AJ59" i="28"/>
  <c r="AI59" i="28"/>
  <c r="AH59" i="28"/>
  <c r="AG59" i="28"/>
  <c r="AF59" i="28"/>
  <c r="AE59" i="28"/>
  <c r="AP58" i="28"/>
  <c r="AO58" i="28"/>
  <c r="AN58" i="28"/>
  <c r="AM58" i="28"/>
  <c r="AL58" i="28"/>
  <c r="AK58" i="28"/>
  <c r="AJ58" i="28"/>
  <c r="AI58" i="28"/>
  <c r="AH58" i="28"/>
  <c r="AG58" i="28"/>
  <c r="AF58" i="28"/>
  <c r="AE58" i="28"/>
  <c r="AP57" i="28"/>
  <c r="AO57" i="28"/>
  <c r="AN57" i="28"/>
  <c r="AM57" i="28"/>
  <c r="AL57" i="28"/>
  <c r="AK57" i="28"/>
  <c r="AJ57" i="28"/>
  <c r="AI57" i="28"/>
  <c r="AH57" i="28"/>
  <c r="AG57" i="28"/>
  <c r="AF57" i="28"/>
  <c r="AE57" i="28"/>
  <c r="AP56" i="28"/>
  <c r="AO56" i="28"/>
  <c r="AN56" i="28"/>
  <c r="AM56" i="28"/>
  <c r="AL56" i="28"/>
  <c r="AK56" i="28"/>
  <c r="AJ56" i="28"/>
  <c r="AI56" i="28"/>
  <c r="AH56" i="28"/>
  <c r="AG56" i="28"/>
  <c r="AF56" i="28"/>
  <c r="AE56" i="28"/>
  <c r="AP55" i="28"/>
  <c r="AO55" i="28"/>
  <c r="AN55" i="28"/>
  <c r="AM55" i="28"/>
  <c r="AL55" i="28"/>
  <c r="AK55" i="28"/>
  <c r="AJ55" i="28"/>
  <c r="AI55" i="28"/>
  <c r="AH55" i="28"/>
  <c r="AG55" i="28"/>
  <c r="AF55" i="28"/>
  <c r="AE55" i="28"/>
  <c r="AP54" i="28"/>
  <c r="AO54" i="28"/>
  <c r="AN54" i="28"/>
  <c r="AM54" i="28"/>
  <c r="AL54" i="28"/>
  <c r="AK54" i="28"/>
  <c r="AJ54" i="28"/>
  <c r="AI54" i="28"/>
  <c r="AH54" i="28"/>
  <c r="AG54" i="28"/>
  <c r="AF54" i="28"/>
  <c r="AE54" i="28"/>
  <c r="AP53" i="28"/>
  <c r="AO53" i="28"/>
  <c r="AN53" i="28"/>
  <c r="AM53" i="28"/>
  <c r="AL53" i="28"/>
  <c r="AK53" i="28"/>
  <c r="AJ53" i="28"/>
  <c r="AI53" i="28"/>
  <c r="AH53" i="28"/>
  <c r="AG53" i="28"/>
  <c r="AF53" i="28"/>
  <c r="AE53" i="28"/>
  <c r="AP52" i="28"/>
  <c r="AO52" i="28"/>
  <c r="AN52" i="28"/>
  <c r="AM52" i="28"/>
  <c r="AL52" i="28"/>
  <c r="AK52" i="28"/>
  <c r="AJ52" i="28"/>
  <c r="AI52" i="28"/>
  <c r="AH52" i="28"/>
  <c r="AG52" i="28"/>
  <c r="AF52" i="28"/>
  <c r="AE52" i="28"/>
  <c r="AP50" i="28"/>
  <c r="AO50" i="28"/>
  <c r="AN50" i="28"/>
  <c r="AM50" i="28"/>
  <c r="AL50" i="28"/>
  <c r="AK50" i="28"/>
  <c r="AJ50" i="28"/>
  <c r="AI50" i="28"/>
  <c r="AH50" i="28"/>
  <c r="AG50" i="28"/>
  <c r="AF50" i="28"/>
  <c r="AE50" i="28"/>
  <c r="AP49" i="28"/>
  <c r="AO49" i="28"/>
  <c r="AN49" i="28"/>
  <c r="AM49" i="28"/>
  <c r="AL49" i="28"/>
  <c r="AK49" i="28"/>
  <c r="AJ49" i="28"/>
  <c r="AI49" i="28"/>
  <c r="AH49" i="28"/>
  <c r="AG49" i="28"/>
  <c r="AF49" i="28"/>
  <c r="AE49" i="28"/>
  <c r="AP48" i="28"/>
  <c r="AO48" i="28"/>
  <c r="AN48" i="28"/>
  <c r="AM48" i="28"/>
  <c r="AL48" i="28"/>
  <c r="AK48" i="28"/>
  <c r="AJ48" i="28"/>
  <c r="AI48" i="28"/>
  <c r="AH48" i="28"/>
  <c r="AG48" i="28"/>
  <c r="AF48" i="28"/>
  <c r="AE48" i="28"/>
  <c r="AP47" i="28"/>
  <c r="AO47" i="28"/>
  <c r="AN47" i="28"/>
  <c r="AM47" i="28"/>
  <c r="AL47" i="28"/>
  <c r="AK47" i="28"/>
  <c r="AJ47" i="28"/>
  <c r="AI47" i="28"/>
  <c r="AH47" i="28"/>
  <c r="AG47" i="28"/>
  <c r="AF47" i="28"/>
  <c r="AE47" i="28"/>
  <c r="AP46" i="28"/>
  <c r="AO46" i="28"/>
  <c r="AN46" i="28"/>
  <c r="AM46" i="28"/>
  <c r="AL46" i="28"/>
  <c r="AK46" i="28"/>
  <c r="AJ46" i="28"/>
  <c r="AI46" i="28"/>
  <c r="AH46" i="28"/>
  <c r="AG46" i="28"/>
  <c r="AF46" i="28"/>
  <c r="AE46" i="28"/>
  <c r="AP45" i="28"/>
  <c r="AO45" i="28"/>
  <c r="AN45" i="28"/>
  <c r="AM45" i="28"/>
  <c r="AL45" i="28"/>
  <c r="AK45" i="28"/>
  <c r="AJ45" i="28"/>
  <c r="AI45" i="28"/>
  <c r="AH45" i="28"/>
  <c r="AG45" i="28"/>
  <c r="AF45" i="28"/>
  <c r="AE45" i="28"/>
  <c r="AP44" i="28"/>
  <c r="AO44" i="28"/>
  <c r="AN44" i="28"/>
  <c r="AM44" i="28"/>
  <c r="AL44" i="28"/>
  <c r="AK44" i="28"/>
  <c r="AJ44" i="28"/>
  <c r="AI44" i="28"/>
  <c r="AH44" i="28"/>
  <c r="AG44" i="28"/>
  <c r="AF44" i="28"/>
  <c r="AE44" i="28"/>
  <c r="AP43" i="28"/>
  <c r="AO43" i="28"/>
  <c r="AN43" i="28"/>
  <c r="AM43" i="28"/>
  <c r="AL43" i="28"/>
  <c r="AK43" i="28"/>
  <c r="AJ43" i="28"/>
  <c r="AI43" i="28"/>
  <c r="AH43" i="28"/>
  <c r="AG43" i="28"/>
  <c r="AF43" i="28"/>
  <c r="AE43" i="28"/>
  <c r="AP42" i="28"/>
  <c r="AO42" i="28"/>
  <c r="AN42" i="28"/>
  <c r="AM42" i="28"/>
  <c r="AL42" i="28"/>
  <c r="AK42" i="28"/>
  <c r="AJ42" i="28"/>
  <c r="AI42" i="28"/>
  <c r="AH42" i="28"/>
  <c r="AG42" i="28"/>
  <c r="AF42" i="28"/>
  <c r="AE42" i="28"/>
  <c r="AP41" i="28"/>
  <c r="AO41" i="28"/>
  <c r="AN41" i="28"/>
  <c r="AM41" i="28"/>
  <c r="AL41" i="28"/>
  <c r="AK41" i="28"/>
  <c r="AJ41" i="28"/>
  <c r="AI41" i="28"/>
  <c r="AH41" i="28"/>
  <c r="AG41" i="28"/>
  <c r="AF41" i="28"/>
  <c r="AE41" i="28"/>
  <c r="AP39" i="28"/>
  <c r="AO39" i="28"/>
  <c r="AN39" i="28"/>
  <c r="AM39" i="28"/>
  <c r="AL39" i="28"/>
  <c r="AK39" i="28"/>
  <c r="AJ39" i="28"/>
  <c r="AI39" i="28"/>
  <c r="AH39" i="28"/>
  <c r="AG39" i="28"/>
  <c r="AF39" i="28"/>
  <c r="AE39" i="28"/>
  <c r="AP38" i="28"/>
  <c r="AO38" i="28"/>
  <c r="AN38" i="28"/>
  <c r="AM38" i="28"/>
  <c r="AL38" i="28"/>
  <c r="AK38" i="28"/>
  <c r="AJ38" i="28"/>
  <c r="AI38" i="28"/>
  <c r="AH38" i="28"/>
  <c r="AG38" i="28"/>
  <c r="AF38" i="28"/>
  <c r="AE38" i="28"/>
  <c r="AP37" i="28"/>
  <c r="AO37" i="28"/>
  <c r="AN37" i="28"/>
  <c r="AM37" i="28"/>
  <c r="AL37" i="28"/>
  <c r="AK37" i="28"/>
  <c r="AJ37" i="28"/>
  <c r="AI37" i="28"/>
  <c r="AH37" i="28"/>
  <c r="AG37" i="28"/>
  <c r="AF37" i="28"/>
  <c r="AE37" i="28"/>
  <c r="AP36" i="28"/>
  <c r="AO36" i="28"/>
  <c r="AN36" i="28"/>
  <c r="AM36" i="28"/>
  <c r="AL36" i="28"/>
  <c r="AK36" i="28"/>
  <c r="AJ36" i="28"/>
  <c r="AI36" i="28"/>
  <c r="AH36" i="28"/>
  <c r="AG36" i="28"/>
  <c r="AF36" i="28"/>
  <c r="AE36" i="28"/>
  <c r="AP35" i="28"/>
  <c r="AO35" i="28"/>
  <c r="AN35" i="28"/>
  <c r="AM35" i="28"/>
  <c r="AL35" i="28"/>
  <c r="AK35" i="28"/>
  <c r="AJ35" i="28"/>
  <c r="AI35" i="28"/>
  <c r="AH35" i="28"/>
  <c r="AG35" i="28"/>
  <c r="AF35" i="28"/>
  <c r="AE35" i="28"/>
  <c r="AP34" i="28"/>
  <c r="AO34" i="28"/>
  <c r="AN34" i="28"/>
  <c r="AM34" i="28"/>
  <c r="AL34" i="28"/>
  <c r="AK34" i="28"/>
  <c r="AJ34" i="28"/>
  <c r="AI34" i="28"/>
  <c r="AH34" i="28"/>
  <c r="AG34" i="28"/>
  <c r="AF34" i="28"/>
  <c r="AE34" i="28"/>
  <c r="AP33" i="28"/>
  <c r="AO33" i="28"/>
  <c r="AN33" i="28"/>
  <c r="AM33" i="28"/>
  <c r="AL33" i="28"/>
  <c r="AK33" i="28"/>
  <c r="AJ33" i="28"/>
  <c r="AI33" i="28"/>
  <c r="AH33" i="28"/>
  <c r="AG33" i="28"/>
  <c r="AF33" i="28"/>
  <c r="AE33" i="28"/>
  <c r="AP32" i="28"/>
  <c r="AO32" i="28"/>
  <c r="AN32" i="28"/>
  <c r="AM32" i="28"/>
  <c r="AL32" i="28"/>
  <c r="AK32" i="28"/>
  <c r="AJ32" i="28"/>
  <c r="AI32" i="28"/>
  <c r="AH32" i="28"/>
  <c r="AG32" i="28"/>
  <c r="AF32" i="28"/>
  <c r="AE32" i="28"/>
  <c r="AP31" i="28"/>
  <c r="AO31" i="28"/>
  <c r="AN31" i="28"/>
  <c r="AM31" i="28"/>
  <c r="AL31" i="28"/>
  <c r="AK31" i="28"/>
  <c r="AJ31" i="28"/>
  <c r="AI31" i="28"/>
  <c r="AH31" i="28"/>
  <c r="AG31" i="28"/>
  <c r="AF31" i="28"/>
  <c r="AE31" i="28"/>
  <c r="AP30" i="28"/>
  <c r="AO30" i="28"/>
  <c r="AN30" i="28"/>
  <c r="AM30" i="28"/>
  <c r="AL30" i="28"/>
  <c r="AK30" i="28"/>
  <c r="AJ30" i="28"/>
  <c r="AI30" i="28"/>
  <c r="AH30" i="28"/>
  <c r="AG30" i="28"/>
  <c r="AF30" i="28"/>
  <c r="AE30" i="28"/>
  <c r="AP29" i="28"/>
  <c r="AO29" i="28"/>
  <c r="AN29" i="28"/>
  <c r="AM29" i="28"/>
  <c r="AL29" i="28"/>
  <c r="AK29" i="28"/>
  <c r="AJ29" i="28"/>
  <c r="AI29" i="28"/>
  <c r="AH29" i="28"/>
  <c r="AG29" i="28"/>
  <c r="AF29" i="28"/>
  <c r="AE29" i="28"/>
  <c r="AP28" i="28"/>
  <c r="AO28" i="28"/>
  <c r="AN28" i="28"/>
  <c r="AM28" i="28"/>
  <c r="AL28" i="28"/>
  <c r="AK28" i="28"/>
  <c r="AJ28" i="28"/>
  <c r="AI28" i="28"/>
  <c r="AH28" i="28"/>
  <c r="AG28" i="28"/>
  <c r="AF28" i="28"/>
  <c r="AE28" i="28"/>
  <c r="AP27" i="28"/>
  <c r="AO27" i="28"/>
  <c r="AN27" i="28"/>
  <c r="AM27" i="28"/>
  <c r="AL27" i="28"/>
  <c r="AK27" i="28"/>
  <c r="AJ27" i="28"/>
  <c r="AI27" i="28"/>
  <c r="AH27" i="28"/>
  <c r="AG27" i="28"/>
  <c r="AF27" i="28"/>
  <c r="AE27" i="28"/>
  <c r="AP25" i="28"/>
  <c r="AO25" i="28"/>
  <c r="AN25" i="28"/>
  <c r="AM25" i="28"/>
  <c r="AL25" i="28"/>
  <c r="AK25" i="28"/>
  <c r="AJ25" i="28"/>
  <c r="AI25" i="28"/>
  <c r="AH25" i="28"/>
  <c r="AG25" i="28"/>
  <c r="AF25" i="28"/>
  <c r="AE25" i="28"/>
  <c r="AP24" i="28"/>
  <c r="AO24" i="28"/>
  <c r="AN24" i="28"/>
  <c r="AM24" i="28"/>
  <c r="AL24" i="28"/>
  <c r="AK24" i="28"/>
  <c r="AJ24" i="28"/>
  <c r="AI24" i="28"/>
  <c r="AH24" i="28"/>
  <c r="AG24" i="28"/>
  <c r="AF24" i="28"/>
  <c r="AE24" i="28"/>
  <c r="AP23" i="28"/>
  <c r="AO23" i="28"/>
  <c r="AN23" i="28"/>
  <c r="AM23" i="28"/>
  <c r="AL23" i="28"/>
  <c r="AK23" i="28"/>
  <c r="AJ23" i="28"/>
  <c r="AI23" i="28"/>
  <c r="AH23" i="28"/>
  <c r="AG23" i="28"/>
  <c r="AF23" i="28"/>
  <c r="AE23" i="28"/>
  <c r="AP22" i="28"/>
  <c r="AO22" i="28"/>
  <c r="AN22" i="28"/>
  <c r="AM22" i="28"/>
  <c r="AL22" i="28"/>
  <c r="AK22" i="28"/>
  <c r="AJ22" i="28"/>
  <c r="AI22" i="28"/>
  <c r="AH22" i="28"/>
  <c r="AG22" i="28"/>
  <c r="AF22" i="28"/>
  <c r="AE22" i="28"/>
  <c r="AP21" i="28"/>
  <c r="AO21" i="28"/>
  <c r="AN21" i="28"/>
  <c r="AM21" i="28"/>
  <c r="AL21" i="28"/>
  <c r="AK21" i="28"/>
  <c r="AJ21" i="28"/>
  <c r="AI21" i="28"/>
  <c r="AH21" i="28"/>
  <c r="AG21" i="28"/>
  <c r="AF21" i="28"/>
  <c r="AE21" i="28"/>
  <c r="AP20" i="28"/>
  <c r="AO20" i="28"/>
  <c r="AN20" i="28"/>
  <c r="AM20" i="28"/>
  <c r="AL20" i="28"/>
  <c r="AK20" i="28"/>
  <c r="AJ20" i="28"/>
  <c r="AI20" i="28"/>
  <c r="AH20" i="28"/>
  <c r="AG20" i="28"/>
  <c r="AF20" i="28"/>
  <c r="AE20" i="28"/>
  <c r="AP19" i="28"/>
  <c r="AO19" i="28"/>
  <c r="AN19" i="28"/>
  <c r="AM19" i="28"/>
  <c r="AL19" i="28"/>
  <c r="AK19" i="28"/>
  <c r="AJ19" i="28"/>
  <c r="AI19" i="28"/>
  <c r="AH19" i="28"/>
  <c r="AG19" i="28"/>
  <c r="AF19" i="28"/>
  <c r="AE19" i="28"/>
  <c r="AP18" i="28"/>
  <c r="AO18" i="28"/>
  <c r="AN18" i="28"/>
  <c r="AM18" i="28"/>
  <c r="AL18" i="28"/>
  <c r="AK18" i="28"/>
  <c r="AJ18" i="28"/>
  <c r="AI18" i="28"/>
  <c r="AH18" i="28"/>
  <c r="AG18" i="28"/>
  <c r="AF18" i="28"/>
  <c r="AE18" i="28"/>
  <c r="AP17" i="28"/>
  <c r="AO17" i="28"/>
  <c r="AN17" i="28"/>
  <c r="AM17" i="28"/>
  <c r="AL17" i="28"/>
  <c r="AK17" i="28"/>
  <c r="AJ17" i="28"/>
  <c r="AI17" i="28"/>
  <c r="AH17" i="28"/>
  <c r="AG17" i="28"/>
  <c r="AF17" i="28"/>
  <c r="AE17" i="28"/>
  <c r="AP16" i="28"/>
  <c r="AO16" i="28"/>
  <c r="AN16" i="28"/>
  <c r="AM16" i="28"/>
  <c r="AL16" i="28"/>
  <c r="AK16" i="28"/>
  <c r="AJ16" i="28"/>
  <c r="AI16" i="28"/>
  <c r="AH16" i="28"/>
  <c r="AG16" i="28"/>
  <c r="AF16" i="28"/>
  <c r="AE16" i="28"/>
  <c r="AP15" i="28"/>
  <c r="AO15" i="28"/>
  <c r="AN15" i="28"/>
  <c r="AM15" i="28"/>
  <c r="AL15" i="28"/>
  <c r="AK15" i="28"/>
  <c r="AJ15" i="28"/>
  <c r="AI15" i="28"/>
  <c r="AH15" i="28"/>
  <c r="AG15" i="28"/>
  <c r="AF15" i="28"/>
  <c r="AE15" i="28"/>
  <c r="AP14" i="28"/>
  <c r="AO14" i="28"/>
  <c r="AN14" i="28"/>
  <c r="AM14" i="28"/>
  <c r="AL14" i="28"/>
  <c r="AK14" i="28"/>
  <c r="AJ14" i="28"/>
  <c r="AI14" i="28"/>
  <c r="AH14" i="28"/>
  <c r="AG14" i="28"/>
  <c r="AF14" i="28"/>
  <c r="AE14" i="28"/>
  <c r="AP13" i="28"/>
  <c r="AO13" i="28"/>
  <c r="AN13" i="28"/>
  <c r="AM13" i="28"/>
  <c r="AL13" i="28"/>
  <c r="AK13" i="28"/>
  <c r="AJ13" i="28"/>
  <c r="AI13" i="28"/>
  <c r="AH13" i="28"/>
  <c r="AG13" i="28"/>
  <c r="AF13" i="28"/>
  <c r="AE13" i="28"/>
  <c r="AP12" i="28"/>
  <c r="AO12" i="28"/>
  <c r="AN12" i="28"/>
  <c r="AM12" i="28"/>
  <c r="AL12" i="28"/>
  <c r="AK12" i="28"/>
  <c r="AJ12" i="28"/>
  <c r="AI12" i="28"/>
  <c r="AH12" i="28"/>
  <c r="AG12" i="28"/>
  <c r="AF12" i="28"/>
  <c r="AE12" i="28"/>
  <c r="AC152" i="28"/>
  <c r="AB152" i="28"/>
  <c r="AA152" i="28"/>
  <c r="Z152" i="28"/>
  <c r="Y152" i="28"/>
  <c r="X152" i="28"/>
  <c r="W152" i="28"/>
  <c r="V152" i="28"/>
  <c r="U152" i="28"/>
  <c r="T152" i="28"/>
  <c r="S152" i="28"/>
  <c r="R152" i="28"/>
  <c r="AC151" i="28"/>
  <c r="AB151" i="28"/>
  <c r="AA151" i="28"/>
  <c r="Z151" i="28"/>
  <c r="Y151" i="28"/>
  <c r="X151" i="28"/>
  <c r="W151" i="28"/>
  <c r="V151" i="28"/>
  <c r="U151" i="28"/>
  <c r="T151" i="28"/>
  <c r="S151" i="28"/>
  <c r="R151" i="28"/>
  <c r="AC150" i="28"/>
  <c r="AB150" i="28"/>
  <c r="AA150" i="28"/>
  <c r="Z150" i="28"/>
  <c r="Y150" i="28"/>
  <c r="X150" i="28"/>
  <c r="W150" i="28"/>
  <c r="V150" i="28"/>
  <c r="U150" i="28"/>
  <c r="T150" i="28"/>
  <c r="S150" i="28"/>
  <c r="R150" i="28"/>
  <c r="AC149" i="28"/>
  <c r="AB149" i="28"/>
  <c r="AA149" i="28"/>
  <c r="Z149" i="28"/>
  <c r="Y149" i="28"/>
  <c r="X149" i="28"/>
  <c r="W149" i="28"/>
  <c r="V149" i="28"/>
  <c r="U149" i="28"/>
  <c r="T149" i="28"/>
  <c r="S149" i="28"/>
  <c r="R149" i="28"/>
  <c r="AC148" i="28"/>
  <c r="AB148" i="28"/>
  <c r="AA148" i="28"/>
  <c r="Z148" i="28"/>
  <c r="Y148" i="28"/>
  <c r="X148" i="28"/>
  <c r="W148" i="28"/>
  <c r="V148" i="28"/>
  <c r="U148" i="28"/>
  <c r="T148" i="28"/>
  <c r="S148" i="28"/>
  <c r="R148" i="28"/>
  <c r="AC147" i="28"/>
  <c r="AB147" i="28"/>
  <c r="AA147" i="28"/>
  <c r="Z147" i="28"/>
  <c r="Y147" i="28"/>
  <c r="X147" i="28"/>
  <c r="W147" i="28"/>
  <c r="V147" i="28"/>
  <c r="U147" i="28"/>
  <c r="T147" i="28"/>
  <c r="S147" i="28"/>
  <c r="R147" i="28"/>
  <c r="AC146" i="28"/>
  <c r="AB146" i="28"/>
  <c r="AA146" i="28"/>
  <c r="Z146" i="28"/>
  <c r="Y146" i="28"/>
  <c r="X146" i="28"/>
  <c r="W146" i="28"/>
  <c r="V146" i="28"/>
  <c r="U146" i="28"/>
  <c r="T146" i="28"/>
  <c r="S146" i="28"/>
  <c r="R146" i="28"/>
  <c r="AC144" i="28"/>
  <c r="AB144" i="28"/>
  <c r="AA144" i="28"/>
  <c r="Z144" i="28"/>
  <c r="Y144" i="28"/>
  <c r="X144" i="28"/>
  <c r="W144" i="28"/>
  <c r="V144" i="28"/>
  <c r="U144" i="28"/>
  <c r="T144" i="28"/>
  <c r="S144" i="28"/>
  <c r="R144" i="28"/>
  <c r="AC143" i="28"/>
  <c r="AB143" i="28"/>
  <c r="AA143" i="28"/>
  <c r="Z143" i="28"/>
  <c r="Y143" i="28"/>
  <c r="X143" i="28"/>
  <c r="W143" i="28"/>
  <c r="V143" i="28"/>
  <c r="U143" i="28"/>
  <c r="T143" i="28"/>
  <c r="S143" i="28"/>
  <c r="R143" i="28"/>
  <c r="AC142" i="28"/>
  <c r="AB142" i="28"/>
  <c r="AA142" i="28"/>
  <c r="Z142" i="28"/>
  <c r="Y142" i="28"/>
  <c r="X142" i="28"/>
  <c r="W142" i="28"/>
  <c r="V142" i="28"/>
  <c r="U142" i="28"/>
  <c r="T142" i="28"/>
  <c r="S142" i="28"/>
  <c r="R142" i="28"/>
  <c r="AC141" i="28"/>
  <c r="AB141" i="28"/>
  <c r="AA141" i="28"/>
  <c r="Z141" i="28"/>
  <c r="Y141" i="28"/>
  <c r="X141" i="28"/>
  <c r="W141" i="28"/>
  <c r="V141" i="28"/>
  <c r="U141" i="28"/>
  <c r="T141" i="28"/>
  <c r="S141" i="28"/>
  <c r="R141" i="28"/>
  <c r="AC139" i="28"/>
  <c r="AB139" i="28"/>
  <c r="AA139" i="28"/>
  <c r="Z139" i="28"/>
  <c r="Y139" i="28"/>
  <c r="X139" i="28"/>
  <c r="W139" i="28"/>
  <c r="V139" i="28"/>
  <c r="U139" i="28"/>
  <c r="T139" i="28"/>
  <c r="S139" i="28"/>
  <c r="R139" i="28"/>
  <c r="AC138" i="28"/>
  <c r="AB138" i="28"/>
  <c r="AA138" i="28"/>
  <c r="Z138" i="28"/>
  <c r="Y138" i="28"/>
  <c r="X138" i="28"/>
  <c r="W138" i="28"/>
  <c r="V138" i="28"/>
  <c r="U138" i="28"/>
  <c r="T138" i="28"/>
  <c r="S138" i="28"/>
  <c r="R138" i="28"/>
  <c r="AC137" i="28"/>
  <c r="AB137" i="28"/>
  <c r="AA137" i="28"/>
  <c r="Z137" i="28"/>
  <c r="Y137" i="28"/>
  <c r="X137" i="28"/>
  <c r="W137" i="28"/>
  <c r="V137" i="28"/>
  <c r="U137" i="28"/>
  <c r="T137" i="28"/>
  <c r="S137" i="28"/>
  <c r="R137" i="28"/>
  <c r="AC136" i="28"/>
  <c r="AB136" i="28"/>
  <c r="AA136" i="28"/>
  <c r="Z136" i="28"/>
  <c r="Y136" i="28"/>
  <c r="X136" i="28"/>
  <c r="W136" i="28"/>
  <c r="V136" i="28"/>
  <c r="U136" i="28"/>
  <c r="T136" i="28"/>
  <c r="S136" i="28"/>
  <c r="R136" i="28"/>
  <c r="AC135" i="28"/>
  <c r="AB135" i="28"/>
  <c r="AA135" i="28"/>
  <c r="Z135" i="28"/>
  <c r="Y135" i="28"/>
  <c r="X135" i="28"/>
  <c r="W135" i="28"/>
  <c r="V135" i="28"/>
  <c r="U135" i="28"/>
  <c r="T135" i="28"/>
  <c r="S135" i="28"/>
  <c r="R135" i="28"/>
  <c r="AC134" i="28"/>
  <c r="AB134" i="28"/>
  <c r="AA134" i="28"/>
  <c r="Z134" i="28"/>
  <c r="Y134" i="28"/>
  <c r="X134" i="28"/>
  <c r="W134" i="28"/>
  <c r="V134" i="28"/>
  <c r="U134" i="28"/>
  <c r="T134" i="28"/>
  <c r="S134" i="28"/>
  <c r="R134" i="28"/>
  <c r="AC133" i="28"/>
  <c r="AB133" i="28"/>
  <c r="AA133" i="28"/>
  <c r="Z133" i="28"/>
  <c r="Y133" i="28"/>
  <c r="X133" i="28"/>
  <c r="W133" i="28"/>
  <c r="V133" i="28"/>
  <c r="U133" i="28"/>
  <c r="T133" i="28"/>
  <c r="S133" i="28"/>
  <c r="R133" i="28"/>
  <c r="AC132" i="28"/>
  <c r="AB132" i="28"/>
  <c r="AA132" i="28"/>
  <c r="Z132" i="28"/>
  <c r="Y132" i="28"/>
  <c r="X132" i="28"/>
  <c r="W132" i="28"/>
  <c r="V132" i="28"/>
  <c r="U132" i="28"/>
  <c r="T132" i="28"/>
  <c r="S132" i="28"/>
  <c r="R132" i="28"/>
  <c r="AC131" i="28"/>
  <c r="AB131" i="28"/>
  <c r="AA131" i="28"/>
  <c r="Z131" i="28"/>
  <c r="Y131" i="28"/>
  <c r="X131" i="28"/>
  <c r="W131" i="28"/>
  <c r="V131" i="28"/>
  <c r="U131" i="28"/>
  <c r="T131" i="28"/>
  <c r="S131" i="28"/>
  <c r="R131" i="28"/>
  <c r="AC130" i="28"/>
  <c r="AB130" i="28"/>
  <c r="AA130" i="28"/>
  <c r="Z130" i="28"/>
  <c r="Y130" i="28"/>
  <c r="X130" i="28"/>
  <c r="W130" i="28"/>
  <c r="V130" i="28"/>
  <c r="U130" i="28"/>
  <c r="T130" i="28"/>
  <c r="S130" i="28"/>
  <c r="R130" i="28"/>
  <c r="AC129" i="28"/>
  <c r="AB129" i="28"/>
  <c r="AA129" i="28"/>
  <c r="Z129" i="28"/>
  <c r="Y129" i="28"/>
  <c r="X129" i="28"/>
  <c r="W129" i="28"/>
  <c r="V129" i="28"/>
  <c r="U129" i="28"/>
  <c r="T129" i="28"/>
  <c r="S129" i="28"/>
  <c r="R129" i="28"/>
  <c r="AC128" i="28"/>
  <c r="AB128" i="28"/>
  <c r="AA128" i="28"/>
  <c r="Z128" i="28"/>
  <c r="Y128" i="28"/>
  <c r="X128" i="28"/>
  <c r="W128" i="28"/>
  <c r="V128" i="28"/>
  <c r="U128" i="28"/>
  <c r="T128" i="28"/>
  <c r="S128" i="28"/>
  <c r="R128" i="28"/>
  <c r="AC127" i="28"/>
  <c r="AB127" i="28"/>
  <c r="AA127" i="28"/>
  <c r="Z127" i="28"/>
  <c r="Y127" i="28"/>
  <c r="X127" i="28"/>
  <c r="W127" i="28"/>
  <c r="V127" i="28"/>
  <c r="U127" i="28"/>
  <c r="T127" i="28"/>
  <c r="S127" i="28"/>
  <c r="R127" i="28"/>
  <c r="AC125" i="28"/>
  <c r="AB125" i="28"/>
  <c r="AA125" i="28"/>
  <c r="Z125" i="28"/>
  <c r="Y125" i="28"/>
  <c r="X125" i="28"/>
  <c r="W125" i="28"/>
  <c r="V125" i="28"/>
  <c r="U125" i="28"/>
  <c r="T125" i="28"/>
  <c r="S125" i="28"/>
  <c r="R125" i="28"/>
  <c r="AC124" i="28"/>
  <c r="AB124" i="28"/>
  <c r="AA124" i="28"/>
  <c r="Z124" i="28"/>
  <c r="Y124" i="28"/>
  <c r="X124" i="28"/>
  <c r="W124" i="28"/>
  <c r="V124" i="28"/>
  <c r="U124" i="28"/>
  <c r="T124" i="28"/>
  <c r="S124" i="28"/>
  <c r="R124" i="28"/>
  <c r="AC123" i="28"/>
  <c r="AB123" i="28"/>
  <c r="AA123" i="28"/>
  <c r="Z123" i="28"/>
  <c r="Y123" i="28"/>
  <c r="X123" i="28"/>
  <c r="W123" i="28"/>
  <c r="V123" i="28"/>
  <c r="U123" i="28"/>
  <c r="T123" i="28"/>
  <c r="S123" i="28"/>
  <c r="R123" i="28"/>
  <c r="AC122" i="28"/>
  <c r="AB122" i="28"/>
  <c r="AA122" i="28"/>
  <c r="Z122" i="28"/>
  <c r="Y122" i="28"/>
  <c r="X122" i="28"/>
  <c r="W122" i="28"/>
  <c r="V122" i="28"/>
  <c r="U122" i="28"/>
  <c r="T122" i="28"/>
  <c r="S122" i="28"/>
  <c r="R122" i="28"/>
  <c r="AC121" i="28"/>
  <c r="AB121" i="28"/>
  <c r="AA121" i="28"/>
  <c r="Z121" i="28"/>
  <c r="Y121" i="28"/>
  <c r="X121" i="28"/>
  <c r="W121" i="28"/>
  <c r="V121" i="28"/>
  <c r="U121" i="28"/>
  <c r="T121" i="28"/>
  <c r="S121" i="28"/>
  <c r="R121" i="28"/>
  <c r="AC120" i="28"/>
  <c r="AB120" i="28"/>
  <c r="AA120" i="28"/>
  <c r="Z120" i="28"/>
  <c r="Y120" i="28"/>
  <c r="X120" i="28"/>
  <c r="W120" i="28"/>
  <c r="V120" i="28"/>
  <c r="U120" i="28"/>
  <c r="T120" i="28"/>
  <c r="S120" i="28"/>
  <c r="R120" i="28"/>
  <c r="AC119" i="28"/>
  <c r="AB119" i="28"/>
  <c r="AA119" i="28"/>
  <c r="Z119" i="28"/>
  <c r="Y119" i="28"/>
  <c r="X119" i="28"/>
  <c r="W119" i="28"/>
  <c r="V119" i="28"/>
  <c r="U119" i="28"/>
  <c r="T119" i="28"/>
  <c r="S119" i="28"/>
  <c r="R119" i="28"/>
  <c r="AC118" i="28"/>
  <c r="AB118" i="28"/>
  <c r="AA118" i="28"/>
  <c r="Z118" i="28"/>
  <c r="Y118" i="28"/>
  <c r="X118" i="28"/>
  <c r="W118" i="28"/>
  <c r="V118" i="28"/>
  <c r="U118" i="28"/>
  <c r="T118" i="28"/>
  <c r="S118" i="28"/>
  <c r="R118" i="28"/>
  <c r="AC117" i="28"/>
  <c r="AB117" i="28"/>
  <c r="AA117" i="28"/>
  <c r="Z117" i="28"/>
  <c r="Y117" i="28"/>
  <c r="X117" i="28"/>
  <c r="W117" i="28"/>
  <c r="V117" i="28"/>
  <c r="U117" i="28"/>
  <c r="T117" i="28"/>
  <c r="S117" i="28"/>
  <c r="R117" i="28"/>
  <c r="AC116" i="28"/>
  <c r="AB116" i="28"/>
  <c r="AA116" i="28"/>
  <c r="Z116" i="28"/>
  <c r="Y116" i="28"/>
  <c r="X116" i="28"/>
  <c r="W116" i="28"/>
  <c r="V116" i="28"/>
  <c r="U116" i="28"/>
  <c r="T116" i="28"/>
  <c r="S116" i="28"/>
  <c r="R116" i="28"/>
  <c r="AC115" i="28"/>
  <c r="AB115" i="28"/>
  <c r="AA115" i="28"/>
  <c r="Z115" i="28"/>
  <c r="Y115" i="28"/>
  <c r="X115" i="28"/>
  <c r="W115" i="28"/>
  <c r="V115" i="28"/>
  <c r="U115" i="28"/>
  <c r="T115" i="28"/>
  <c r="S115" i="28"/>
  <c r="R115" i="28"/>
  <c r="AC114" i="28"/>
  <c r="AB114" i="28"/>
  <c r="AA114" i="28"/>
  <c r="Z114" i="28"/>
  <c r="Y114" i="28"/>
  <c r="X114" i="28"/>
  <c r="W114" i="28"/>
  <c r="V114" i="28"/>
  <c r="U114" i="28"/>
  <c r="T114" i="28"/>
  <c r="S114" i="28"/>
  <c r="R114" i="28"/>
  <c r="AC112" i="28"/>
  <c r="AB112" i="28"/>
  <c r="AA112" i="28"/>
  <c r="Z112" i="28"/>
  <c r="Y112" i="28"/>
  <c r="X112" i="28"/>
  <c r="W112" i="28"/>
  <c r="V112" i="28"/>
  <c r="U112" i="28"/>
  <c r="T112" i="28"/>
  <c r="S112" i="28"/>
  <c r="R112" i="28"/>
  <c r="AC111" i="28"/>
  <c r="AB111" i="28"/>
  <c r="AA111" i="28"/>
  <c r="Z111" i="28"/>
  <c r="Y111" i="28"/>
  <c r="X111" i="28"/>
  <c r="W111" i="28"/>
  <c r="V111" i="28"/>
  <c r="U111" i="28"/>
  <c r="T111" i="28"/>
  <c r="S111" i="28"/>
  <c r="R111" i="28"/>
  <c r="AC110" i="28"/>
  <c r="AB110" i="28"/>
  <c r="AA110" i="28"/>
  <c r="Z110" i="28"/>
  <c r="Y110" i="28"/>
  <c r="X110" i="28"/>
  <c r="W110" i="28"/>
  <c r="V110" i="28"/>
  <c r="U110" i="28"/>
  <c r="T110" i="28"/>
  <c r="S110" i="28"/>
  <c r="R110" i="28"/>
  <c r="AC109" i="28"/>
  <c r="AB109" i="28"/>
  <c r="AA109" i="28"/>
  <c r="Z109" i="28"/>
  <c r="Y109" i="28"/>
  <c r="X109" i="28"/>
  <c r="W109" i="28"/>
  <c r="V109" i="28"/>
  <c r="U109" i="28"/>
  <c r="T109" i="28"/>
  <c r="S109" i="28"/>
  <c r="R109" i="28"/>
  <c r="AC108" i="28"/>
  <c r="AB108" i="28"/>
  <c r="AA108" i="28"/>
  <c r="Z108" i="28"/>
  <c r="Y108" i="28"/>
  <c r="X108" i="28"/>
  <c r="W108" i="28"/>
  <c r="V108" i="28"/>
  <c r="U108" i="28"/>
  <c r="T108" i="28"/>
  <c r="S108" i="28"/>
  <c r="R108" i="28"/>
  <c r="AC107" i="28"/>
  <c r="AB107" i="28"/>
  <c r="AA107" i="28"/>
  <c r="Z107" i="28"/>
  <c r="Y107" i="28"/>
  <c r="X107" i="28"/>
  <c r="W107" i="28"/>
  <c r="V107" i="28"/>
  <c r="U107" i="28"/>
  <c r="T107" i="28"/>
  <c r="S107" i="28"/>
  <c r="R107" i="28"/>
  <c r="AC106" i="28"/>
  <c r="AB106" i="28"/>
  <c r="AA106" i="28"/>
  <c r="Z106" i="28"/>
  <c r="Y106" i="28"/>
  <c r="X106" i="28"/>
  <c r="W106" i="28"/>
  <c r="V106" i="28"/>
  <c r="U106" i="28"/>
  <c r="T106" i="28"/>
  <c r="S106" i="28"/>
  <c r="R106" i="28"/>
  <c r="AC105" i="28"/>
  <c r="AB105" i="28"/>
  <c r="AA105" i="28"/>
  <c r="Z105" i="28"/>
  <c r="Y105" i="28"/>
  <c r="X105" i="28"/>
  <c r="W105" i="28"/>
  <c r="V105" i="28"/>
  <c r="U105" i="28"/>
  <c r="T105" i="28"/>
  <c r="S105" i="28"/>
  <c r="R105" i="28"/>
  <c r="AC104" i="28"/>
  <c r="AB104" i="28"/>
  <c r="AA104" i="28"/>
  <c r="Z104" i="28"/>
  <c r="Y104" i="28"/>
  <c r="X104" i="28"/>
  <c r="W104" i="28"/>
  <c r="V104" i="28"/>
  <c r="U104" i="28"/>
  <c r="T104" i="28"/>
  <c r="S104" i="28"/>
  <c r="R104" i="28"/>
  <c r="AC103" i="28"/>
  <c r="AB103" i="28"/>
  <c r="AA103" i="28"/>
  <c r="Z103" i="28"/>
  <c r="Y103" i="28"/>
  <c r="X103" i="28"/>
  <c r="W103" i="28"/>
  <c r="V103" i="28"/>
  <c r="U103" i="28"/>
  <c r="T103" i="28"/>
  <c r="S103" i="28"/>
  <c r="R103" i="28"/>
  <c r="AC102" i="28"/>
  <c r="AB102" i="28"/>
  <c r="AA102" i="28"/>
  <c r="Z102" i="28"/>
  <c r="Y102" i="28"/>
  <c r="X102" i="28"/>
  <c r="W102" i="28"/>
  <c r="V102" i="28"/>
  <c r="U102" i="28"/>
  <c r="T102" i="28"/>
  <c r="S102" i="28"/>
  <c r="R102" i="28"/>
  <c r="AC101" i="28"/>
  <c r="AB101" i="28"/>
  <c r="AA101" i="28"/>
  <c r="Z101" i="28"/>
  <c r="Y101" i="28"/>
  <c r="X101" i="28"/>
  <c r="W101" i="28"/>
  <c r="V101" i="28"/>
  <c r="U101" i="28"/>
  <c r="T101" i="28"/>
  <c r="S101" i="28"/>
  <c r="R101" i="28"/>
  <c r="AC100" i="28"/>
  <c r="AB100" i="28"/>
  <c r="AA100" i="28"/>
  <c r="Z100" i="28"/>
  <c r="Y100" i="28"/>
  <c r="X100" i="28"/>
  <c r="W100" i="28"/>
  <c r="V100" i="28"/>
  <c r="U100" i="28"/>
  <c r="T100" i="28"/>
  <c r="S100" i="28"/>
  <c r="R100" i="28"/>
  <c r="AC99" i="28"/>
  <c r="AB99" i="28"/>
  <c r="AA99" i="28"/>
  <c r="Z99" i="28"/>
  <c r="Y99" i="28"/>
  <c r="X99" i="28"/>
  <c r="W99" i="28"/>
  <c r="V99" i="28"/>
  <c r="U99" i="28"/>
  <c r="T99" i="28"/>
  <c r="S99" i="28"/>
  <c r="R99" i="28"/>
  <c r="AC98" i="28"/>
  <c r="AB98" i="28"/>
  <c r="AA98" i="28"/>
  <c r="Z98" i="28"/>
  <c r="Y98" i="28"/>
  <c r="X98" i="28"/>
  <c r="W98" i="28"/>
  <c r="V98" i="28"/>
  <c r="U98" i="28"/>
  <c r="T98" i="28"/>
  <c r="S98" i="28"/>
  <c r="R98" i="28"/>
  <c r="AC97" i="28"/>
  <c r="AB97" i="28"/>
  <c r="AA97" i="28"/>
  <c r="Z97" i="28"/>
  <c r="Y97" i="28"/>
  <c r="X97" i="28"/>
  <c r="W97" i="28"/>
  <c r="V97" i="28"/>
  <c r="U97" i="28"/>
  <c r="T97" i="28"/>
  <c r="S97" i="28"/>
  <c r="R97" i="28"/>
  <c r="AC96" i="28"/>
  <c r="AB96" i="28"/>
  <c r="AA96" i="28"/>
  <c r="Z96" i="28"/>
  <c r="Y96" i="28"/>
  <c r="X96" i="28"/>
  <c r="W96" i="28"/>
  <c r="V96" i="28"/>
  <c r="U96" i="28"/>
  <c r="T96" i="28"/>
  <c r="S96" i="28"/>
  <c r="R96" i="28"/>
  <c r="AC95" i="28"/>
  <c r="AB95" i="28"/>
  <c r="AA95" i="28"/>
  <c r="Z95" i="28"/>
  <c r="Y95" i="28"/>
  <c r="X95" i="28"/>
  <c r="W95" i="28"/>
  <c r="V95" i="28"/>
  <c r="U95" i="28"/>
  <c r="T95" i="28"/>
  <c r="S95" i="28"/>
  <c r="R95" i="28"/>
  <c r="AC93" i="28"/>
  <c r="AB93" i="28"/>
  <c r="AA93" i="28"/>
  <c r="Z93" i="28"/>
  <c r="Y93" i="28"/>
  <c r="X93" i="28"/>
  <c r="W93" i="28"/>
  <c r="V93" i="28"/>
  <c r="U93" i="28"/>
  <c r="T93" i="28"/>
  <c r="S93" i="28"/>
  <c r="R93" i="28"/>
  <c r="AC92" i="28"/>
  <c r="AB92" i="28"/>
  <c r="AA92" i="28"/>
  <c r="Z92" i="28"/>
  <c r="Y92" i="28"/>
  <c r="X92" i="28"/>
  <c r="W92" i="28"/>
  <c r="V92" i="28"/>
  <c r="U92" i="28"/>
  <c r="T92" i="28"/>
  <c r="S92" i="28"/>
  <c r="R92" i="28"/>
  <c r="AC91" i="28"/>
  <c r="AB91" i="28"/>
  <c r="AA91" i="28"/>
  <c r="Z91" i="28"/>
  <c r="Y91" i="28"/>
  <c r="X91" i="28"/>
  <c r="W91" i="28"/>
  <c r="V91" i="28"/>
  <c r="U91" i="28"/>
  <c r="T91" i="28"/>
  <c r="S91" i="28"/>
  <c r="R91" i="28"/>
  <c r="AC90" i="28"/>
  <c r="AB90" i="28"/>
  <c r="AA90" i="28"/>
  <c r="Z90" i="28"/>
  <c r="Y90" i="28"/>
  <c r="X90" i="28"/>
  <c r="W90" i="28"/>
  <c r="V90" i="28"/>
  <c r="U90" i="28"/>
  <c r="T90" i="28"/>
  <c r="S90" i="28"/>
  <c r="R90" i="28"/>
  <c r="AC89" i="28"/>
  <c r="AB89" i="28"/>
  <c r="AA89" i="28"/>
  <c r="Z89" i="28"/>
  <c r="Y89" i="28"/>
  <c r="X89" i="28"/>
  <c r="W89" i="28"/>
  <c r="V89" i="28"/>
  <c r="U89" i="28"/>
  <c r="T89" i="28"/>
  <c r="S89" i="28"/>
  <c r="R89" i="28"/>
  <c r="AC88" i="28"/>
  <c r="AB88" i="28"/>
  <c r="AA88" i="28"/>
  <c r="Z88" i="28"/>
  <c r="Y88" i="28"/>
  <c r="X88" i="28"/>
  <c r="W88" i="28"/>
  <c r="V88" i="28"/>
  <c r="U88" i="28"/>
  <c r="T88" i="28"/>
  <c r="S88" i="28"/>
  <c r="R88" i="28"/>
  <c r="AC87" i="28"/>
  <c r="AB87" i="28"/>
  <c r="AA87" i="28"/>
  <c r="Z87" i="28"/>
  <c r="Y87" i="28"/>
  <c r="X87" i="28"/>
  <c r="W87" i="28"/>
  <c r="V87" i="28"/>
  <c r="U87" i="28"/>
  <c r="T87" i="28"/>
  <c r="S87" i="28"/>
  <c r="R87" i="28"/>
  <c r="AC86" i="28"/>
  <c r="AB86" i="28"/>
  <c r="AA86" i="28"/>
  <c r="Z86" i="28"/>
  <c r="Y86" i="28"/>
  <c r="X86" i="28"/>
  <c r="W86" i="28"/>
  <c r="V86" i="28"/>
  <c r="U86" i="28"/>
  <c r="T86" i="28"/>
  <c r="S86" i="28"/>
  <c r="R86" i="28"/>
  <c r="AC85" i="28"/>
  <c r="AB85" i="28"/>
  <c r="AA85" i="28"/>
  <c r="Z85" i="28"/>
  <c r="Y85" i="28"/>
  <c r="X85" i="28"/>
  <c r="W85" i="28"/>
  <c r="V85" i="28"/>
  <c r="U85" i="28"/>
  <c r="T85" i="28"/>
  <c r="S85" i="28"/>
  <c r="R85" i="28"/>
  <c r="AC84" i="28"/>
  <c r="AB84" i="28"/>
  <c r="AA84" i="28"/>
  <c r="Z84" i="28"/>
  <c r="Y84" i="28"/>
  <c r="X84" i="28"/>
  <c r="W84" i="28"/>
  <c r="V84" i="28"/>
  <c r="U84" i="28"/>
  <c r="T84" i="28"/>
  <c r="S84" i="28"/>
  <c r="R84" i="28"/>
  <c r="AC82" i="28"/>
  <c r="AB82" i="28"/>
  <c r="AA82" i="28"/>
  <c r="Z82" i="28"/>
  <c r="Y82" i="28"/>
  <c r="X82" i="28"/>
  <c r="W82" i="28"/>
  <c r="V82" i="28"/>
  <c r="U82" i="28"/>
  <c r="T82" i="28"/>
  <c r="S82" i="28"/>
  <c r="R82" i="28"/>
  <c r="AC81" i="28"/>
  <c r="AB81" i="28"/>
  <c r="AA81" i="28"/>
  <c r="Z81" i="28"/>
  <c r="Y81" i="28"/>
  <c r="X81" i="28"/>
  <c r="W81" i="28"/>
  <c r="V81" i="28"/>
  <c r="U81" i="28"/>
  <c r="T81" i="28"/>
  <c r="S81" i="28"/>
  <c r="R81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AC79" i="28"/>
  <c r="AB79" i="28"/>
  <c r="AA79" i="28"/>
  <c r="Z79" i="28"/>
  <c r="Y79" i="28"/>
  <c r="X79" i="28"/>
  <c r="W79" i="28"/>
  <c r="V79" i="28"/>
  <c r="U79" i="28"/>
  <c r="T79" i="28"/>
  <c r="S79" i="28"/>
  <c r="R79" i="28"/>
  <c r="AC78" i="28"/>
  <c r="AB78" i="28"/>
  <c r="AA78" i="28"/>
  <c r="Z78" i="28"/>
  <c r="Y78" i="28"/>
  <c r="X78" i="28"/>
  <c r="W78" i="28"/>
  <c r="V78" i="28"/>
  <c r="U78" i="28"/>
  <c r="T78" i="28"/>
  <c r="S78" i="28"/>
  <c r="R78" i="28"/>
  <c r="AC76" i="28"/>
  <c r="AB76" i="28"/>
  <c r="AA76" i="28"/>
  <c r="Z76" i="28"/>
  <c r="Y76" i="28"/>
  <c r="X76" i="28"/>
  <c r="W76" i="28"/>
  <c r="V76" i="28"/>
  <c r="U76" i="28"/>
  <c r="T76" i="28"/>
  <c r="S76" i="28"/>
  <c r="R76" i="28"/>
  <c r="AC75" i="28"/>
  <c r="AB75" i="28"/>
  <c r="AA75" i="28"/>
  <c r="Z75" i="28"/>
  <c r="Y75" i="28"/>
  <c r="X75" i="28"/>
  <c r="W75" i="28"/>
  <c r="V75" i="28"/>
  <c r="U75" i="28"/>
  <c r="T75" i="28"/>
  <c r="S75" i="28"/>
  <c r="R75" i="28"/>
  <c r="AC74" i="28"/>
  <c r="AB74" i="28"/>
  <c r="AA74" i="28"/>
  <c r="Z74" i="28"/>
  <c r="Y74" i="28"/>
  <c r="X74" i="28"/>
  <c r="W74" i="28"/>
  <c r="V74" i="28"/>
  <c r="U74" i="28"/>
  <c r="T74" i="28"/>
  <c r="S74" i="28"/>
  <c r="R74" i="28"/>
  <c r="AC73" i="28"/>
  <c r="AB73" i="28"/>
  <c r="AA73" i="28"/>
  <c r="Z73" i="28"/>
  <c r="Y73" i="28"/>
  <c r="X73" i="28"/>
  <c r="W73" i="28"/>
  <c r="V73" i="28"/>
  <c r="U73" i="28"/>
  <c r="T73" i="28"/>
  <c r="S73" i="28"/>
  <c r="R73" i="28"/>
  <c r="AC72" i="28"/>
  <c r="AB72" i="28"/>
  <c r="AA72" i="28"/>
  <c r="Z72" i="28"/>
  <c r="Y72" i="28"/>
  <c r="X72" i="28"/>
  <c r="W72" i="28"/>
  <c r="V72" i="28"/>
  <c r="U72" i="28"/>
  <c r="T72" i="28"/>
  <c r="S72" i="28"/>
  <c r="R72" i="28"/>
  <c r="AC71" i="28"/>
  <c r="AB71" i="28"/>
  <c r="AA71" i="28"/>
  <c r="Z71" i="28"/>
  <c r="Y71" i="28"/>
  <c r="X71" i="28"/>
  <c r="W71" i="28"/>
  <c r="V71" i="28"/>
  <c r="U71" i="28"/>
  <c r="T71" i="28"/>
  <c r="S71" i="28"/>
  <c r="R71" i="28"/>
  <c r="AC70" i="28"/>
  <c r="AB70" i="28"/>
  <c r="AA70" i="28"/>
  <c r="Z70" i="28"/>
  <c r="Y70" i="28"/>
  <c r="X70" i="28"/>
  <c r="W70" i="28"/>
  <c r="V70" i="28"/>
  <c r="U70" i="28"/>
  <c r="T70" i="28"/>
  <c r="S70" i="28"/>
  <c r="R70" i="28"/>
  <c r="AC69" i="28"/>
  <c r="AB69" i="28"/>
  <c r="AA69" i="28"/>
  <c r="Z69" i="28"/>
  <c r="Y69" i="28"/>
  <c r="X69" i="28"/>
  <c r="W69" i="28"/>
  <c r="V69" i="28"/>
  <c r="U69" i="28"/>
  <c r="T69" i="28"/>
  <c r="S69" i="28"/>
  <c r="R69" i="28"/>
  <c r="AC68" i="28"/>
  <c r="AB68" i="28"/>
  <c r="AA68" i="28"/>
  <c r="Z68" i="28"/>
  <c r="Y68" i="28"/>
  <c r="X68" i="28"/>
  <c r="W68" i="28"/>
  <c r="V68" i="28"/>
  <c r="U68" i="28"/>
  <c r="T68" i="28"/>
  <c r="S68" i="28"/>
  <c r="R68" i="28"/>
  <c r="AC67" i="28"/>
  <c r="AB67" i="28"/>
  <c r="AA67" i="28"/>
  <c r="Z67" i="28"/>
  <c r="Y67" i="28"/>
  <c r="X67" i="28"/>
  <c r="W67" i="28"/>
  <c r="V67" i="28"/>
  <c r="U67" i="28"/>
  <c r="T67" i="28"/>
  <c r="S67" i="28"/>
  <c r="R67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AC64" i="28"/>
  <c r="AB64" i="28"/>
  <c r="AA64" i="28"/>
  <c r="Z64" i="28"/>
  <c r="Y64" i="28"/>
  <c r="X64" i="28"/>
  <c r="W64" i="28"/>
  <c r="V64" i="28"/>
  <c r="U64" i="28"/>
  <c r="T64" i="28"/>
  <c r="S64" i="28"/>
  <c r="R64" i="28"/>
  <c r="AC63" i="28"/>
  <c r="AB63" i="28"/>
  <c r="AA63" i="28"/>
  <c r="Z63" i="28"/>
  <c r="Y63" i="28"/>
  <c r="X63" i="28"/>
  <c r="W63" i="28"/>
  <c r="V63" i="28"/>
  <c r="U63" i="28"/>
  <c r="T63" i="28"/>
  <c r="S63" i="28"/>
  <c r="R63" i="28"/>
  <c r="AC62" i="28"/>
  <c r="AB62" i="28"/>
  <c r="AA62" i="28"/>
  <c r="Z62" i="28"/>
  <c r="Y62" i="28"/>
  <c r="X62" i="28"/>
  <c r="W62" i="28"/>
  <c r="V62" i="28"/>
  <c r="U62" i="28"/>
  <c r="T62" i="28"/>
  <c r="S62" i="28"/>
  <c r="R62" i="28"/>
  <c r="AC61" i="28"/>
  <c r="AB61" i="28"/>
  <c r="AA61" i="28"/>
  <c r="Z61" i="28"/>
  <c r="Y61" i="28"/>
  <c r="X61" i="28"/>
  <c r="W61" i="28"/>
  <c r="V61" i="28"/>
  <c r="U61" i="28"/>
  <c r="T61" i="28"/>
  <c r="S61" i="28"/>
  <c r="R61" i="28"/>
  <c r="AC60" i="28"/>
  <c r="AB60" i="28"/>
  <c r="AA60" i="28"/>
  <c r="Z60" i="28"/>
  <c r="Y60" i="28"/>
  <c r="X60" i="28"/>
  <c r="W60" i="28"/>
  <c r="V60" i="28"/>
  <c r="U60" i="28"/>
  <c r="T60" i="28"/>
  <c r="S60" i="28"/>
  <c r="R60" i="28"/>
  <c r="AC59" i="28"/>
  <c r="AB59" i="28"/>
  <c r="AA59" i="28"/>
  <c r="Z59" i="28"/>
  <c r="Y59" i="28"/>
  <c r="X59" i="28"/>
  <c r="W59" i="28"/>
  <c r="V59" i="28"/>
  <c r="U59" i="28"/>
  <c r="T59" i="28"/>
  <c r="S59" i="28"/>
  <c r="R59" i="28"/>
  <c r="AC58" i="28"/>
  <c r="AB58" i="28"/>
  <c r="AA58" i="28"/>
  <c r="Z58" i="28"/>
  <c r="Y58" i="28"/>
  <c r="X58" i="28"/>
  <c r="W58" i="28"/>
  <c r="V58" i="28"/>
  <c r="U58" i="28"/>
  <c r="T58" i="28"/>
  <c r="S58" i="28"/>
  <c r="R58" i="28"/>
  <c r="AC57" i="28"/>
  <c r="AB57" i="28"/>
  <c r="AA57" i="28"/>
  <c r="Z57" i="28"/>
  <c r="Y57" i="28"/>
  <c r="X57" i="28"/>
  <c r="W57" i="28"/>
  <c r="V57" i="28"/>
  <c r="U57" i="28"/>
  <c r="T57" i="28"/>
  <c r="S57" i="28"/>
  <c r="R57" i="28"/>
  <c r="AC56" i="28"/>
  <c r="AB56" i="28"/>
  <c r="AA56" i="28"/>
  <c r="Z56" i="28"/>
  <c r="Y56" i="28"/>
  <c r="X56" i="28"/>
  <c r="W56" i="28"/>
  <c r="V56" i="28"/>
  <c r="U56" i="28"/>
  <c r="T56" i="28"/>
  <c r="S56" i="28"/>
  <c r="R56" i="28"/>
  <c r="AC55" i="28"/>
  <c r="AB55" i="28"/>
  <c r="AA55" i="28"/>
  <c r="Z55" i="28"/>
  <c r="Y55" i="28"/>
  <c r="X55" i="28"/>
  <c r="W55" i="28"/>
  <c r="V55" i="28"/>
  <c r="U55" i="28"/>
  <c r="T55" i="28"/>
  <c r="S55" i="28"/>
  <c r="R55" i="28"/>
  <c r="AC54" i="28"/>
  <c r="AB54" i="28"/>
  <c r="AA54" i="28"/>
  <c r="Z54" i="28"/>
  <c r="Y54" i="28"/>
  <c r="X54" i="28"/>
  <c r="W54" i="28"/>
  <c r="V54" i="28"/>
  <c r="U54" i="28"/>
  <c r="T54" i="28"/>
  <c r="S54" i="28"/>
  <c r="R54" i="28"/>
  <c r="AC53" i="28"/>
  <c r="AB53" i="28"/>
  <c r="AA53" i="28"/>
  <c r="Z53" i="28"/>
  <c r="Y53" i="28"/>
  <c r="X53" i="28"/>
  <c r="W53" i="28"/>
  <c r="V53" i="28"/>
  <c r="U53" i="28"/>
  <c r="T53" i="28"/>
  <c r="S53" i="28"/>
  <c r="R53" i="28"/>
  <c r="AC52" i="28"/>
  <c r="AB52" i="28"/>
  <c r="AA52" i="28"/>
  <c r="Z52" i="28"/>
  <c r="Y52" i="28"/>
  <c r="X52" i="28"/>
  <c r="W52" i="28"/>
  <c r="V52" i="28"/>
  <c r="U52" i="28"/>
  <c r="T52" i="28"/>
  <c r="S52" i="28"/>
  <c r="R52" i="28"/>
  <c r="AC50" i="28"/>
  <c r="AB50" i="28"/>
  <c r="AA50" i="28"/>
  <c r="Z50" i="28"/>
  <c r="Y50" i="28"/>
  <c r="X50" i="28"/>
  <c r="W50" i="28"/>
  <c r="V50" i="28"/>
  <c r="U50" i="28"/>
  <c r="T50" i="28"/>
  <c r="S50" i="28"/>
  <c r="R50" i="28"/>
  <c r="AC49" i="28"/>
  <c r="AB49" i="28"/>
  <c r="AA49" i="28"/>
  <c r="Z49" i="28"/>
  <c r="Y49" i="28"/>
  <c r="X49" i="28"/>
  <c r="W49" i="28"/>
  <c r="V49" i="28"/>
  <c r="U49" i="28"/>
  <c r="T49" i="28"/>
  <c r="S49" i="28"/>
  <c r="R49" i="28"/>
  <c r="AC48" i="28"/>
  <c r="AB48" i="28"/>
  <c r="AA48" i="28"/>
  <c r="Z48" i="28"/>
  <c r="Y48" i="28"/>
  <c r="X48" i="28"/>
  <c r="W48" i="28"/>
  <c r="V48" i="28"/>
  <c r="U48" i="28"/>
  <c r="T48" i="28"/>
  <c r="S48" i="28"/>
  <c r="R48" i="28"/>
  <c r="AC47" i="28"/>
  <c r="AB47" i="28"/>
  <c r="AA47" i="28"/>
  <c r="Z47" i="28"/>
  <c r="Y47" i="28"/>
  <c r="X47" i="28"/>
  <c r="W47" i="28"/>
  <c r="V47" i="28"/>
  <c r="U47" i="28"/>
  <c r="T47" i="28"/>
  <c r="S47" i="28"/>
  <c r="R47" i="28"/>
  <c r="AC46" i="28"/>
  <c r="AB46" i="28"/>
  <c r="AA46" i="28"/>
  <c r="Z46" i="28"/>
  <c r="Y46" i="28"/>
  <c r="X46" i="28"/>
  <c r="W46" i="28"/>
  <c r="V46" i="28"/>
  <c r="U46" i="28"/>
  <c r="T46" i="28"/>
  <c r="S46" i="28"/>
  <c r="R46" i="28"/>
  <c r="AC45" i="28"/>
  <c r="AB45" i="28"/>
  <c r="AA45" i="28"/>
  <c r="Z45" i="28"/>
  <c r="Y45" i="28"/>
  <c r="X45" i="28"/>
  <c r="W45" i="28"/>
  <c r="V45" i="28"/>
  <c r="U45" i="28"/>
  <c r="T45" i="28"/>
  <c r="S45" i="28"/>
  <c r="R45" i="28"/>
  <c r="AC44" i="28"/>
  <c r="AB44" i="28"/>
  <c r="AA44" i="28"/>
  <c r="Z44" i="28"/>
  <c r="Y44" i="28"/>
  <c r="X44" i="28"/>
  <c r="W44" i="28"/>
  <c r="V44" i="28"/>
  <c r="U44" i="28"/>
  <c r="T44" i="28"/>
  <c r="S44" i="28"/>
  <c r="R44" i="28"/>
  <c r="AC43" i="28"/>
  <c r="AB43" i="28"/>
  <c r="AA43" i="28"/>
  <c r="Z43" i="28"/>
  <c r="Y43" i="28"/>
  <c r="X43" i="28"/>
  <c r="W43" i="28"/>
  <c r="V43" i="28"/>
  <c r="U43" i="28"/>
  <c r="T43" i="28"/>
  <c r="S43" i="28"/>
  <c r="R43" i="28"/>
  <c r="AC42" i="28"/>
  <c r="AB42" i="28"/>
  <c r="AA42" i="28"/>
  <c r="Z42" i="28"/>
  <c r="Y42" i="28"/>
  <c r="X42" i="28"/>
  <c r="W42" i="28"/>
  <c r="V42" i="28"/>
  <c r="U42" i="28"/>
  <c r="T42" i="28"/>
  <c r="S42" i="28"/>
  <c r="R42" i="28"/>
  <c r="AC41" i="28"/>
  <c r="AB41" i="28"/>
  <c r="AA41" i="28"/>
  <c r="Z41" i="28"/>
  <c r="Y41" i="28"/>
  <c r="X41" i="28"/>
  <c r="W41" i="28"/>
  <c r="V41" i="28"/>
  <c r="U41" i="28"/>
  <c r="T41" i="28"/>
  <c r="S41" i="28"/>
  <c r="R41" i="28"/>
  <c r="AC39" i="28"/>
  <c r="AB39" i="28"/>
  <c r="AA39" i="28"/>
  <c r="Z39" i="28"/>
  <c r="Y39" i="28"/>
  <c r="X39" i="28"/>
  <c r="W39" i="28"/>
  <c r="V39" i="28"/>
  <c r="U39" i="28"/>
  <c r="T39" i="28"/>
  <c r="S39" i="28"/>
  <c r="R39" i="28"/>
  <c r="AC38" i="28"/>
  <c r="AB38" i="28"/>
  <c r="AA38" i="28"/>
  <c r="Z38" i="28"/>
  <c r="Y38" i="28"/>
  <c r="X38" i="28"/>
  <c r="W38" i="28"/>
  <c r="V38" i="28"/>
  <c r="U38" i="28"/>
  <c r="T38" i="28"/>
  <c r="S38" i="28"/>
  <c r="R38" i="28"/>
  <c r="AC37" i="28"/>
  <c r="AB37" i="28"/>
  <c r="AA37" i="28"/>
  <c r="Z37" i="28"/>
  <c r="Y37" i="28"/>
  <c r="X37" i="28"/>
  <c r="W37" i="28"/>
  <c r="V37" i="28"/>
  <c r="U37" i="28"/>
  <c r="T37" i="28"/>
  <c r="S37" i="28"/>
  <c r="R37" i="28"/>
  <c r="AC36" i="28"/>
  <c r="AB36" i="28"/>
  <c r="AA36" i="28"/>
  <c r="Z36" i="28"/>
  <c r="Y36" i="28"/>
  <c r="X36" i="28"/>
  <c r="W36" i="28"/>
  <c r="V36" i="28"/>
  <c r="U36" i="28"/>
  <c r="T36" i="28"/>
  <c r="S36" i="28"/>
  <c r="R36" i="28"/>
  <c r="AC35" i="28"/>
  <c r="AB35" i="28"/>
  <c r="AA35" i="28"/>
  <c r="Z35" i="28"/>
  <c r="Y35" i="28"/>
  <c r="X35" i="28"/>
  <c r="W35" i="28"/>
  <c r="V35" i="28"/>
  <c r="U35" i="28"/>
  <c r="T35" i="28"/>
  <c r="S35" i="28"/>
  <c r="R35" i="28"/>
  <c r="AC34" i="28"/>
  <c r="AB34" i="28"/>
  <c r="AA34" i="28"/>
  <c r="Z34" i="28"/>
  <c r="Y34" i="28"/>
  <c r="X34" i="28"/>
  <c r="W34" i="28"/>
  <c r="V34" i="28"/>
  <c r="U34" i="28"/>
  <c r="T34" i="28"/>
  <c r="S34" i="28"/>
  <c r="R34" i="28"/>
  <c r="AC33" i="28"/>
  <c r="AB33" i="28"/>
  <c r="AA33" i="28"/>
  <c r="Z33" i="28"/>
  <c r="Y33" i="28"/>
  <c r="X33" i="28"/>
  <c r="W33" i="28"/>
  <c r="V33" i="28"/>
  <c r="U33" i="28"/>
  <c r="T33" i="28"/>
  <c r="S33" i="28"/>
  <c r="R33" i="28"/>
  <c r="AC32" i="28"/>
  <c r="AB32" i="28"/>
  <c r="AA32" i="28"/>
  <c r="Z32" i="28"/>
  <c r="Y32" i="28"/>
  <c r="X32" i="28"/>
  <c r="W32" i="28"/>
  <c r="V32" i="28"/>
  <c r="U32" i="28"/>
  <c r="T32" i="28"/>
  <c r="S32" i="28"/>
  <c r="R32" i="28"/>
  <c r="AC31" i="28"/>
  <c r="AB31" i="28"/>
  <c r="AA31" i="28"/>
  <c r="Z31" i="28"/>
  <c r="Y31" i="28"/>
  <c r="X31" i="28"/>
  <c r="W31" i="28"/>
  <c r="V31" i="28"/>
  <c r="U31" i="28"/>
  <c r="T31" i="28"/>
  <c r="S31" i="28"/>
  <c r="R31" i="28"/>
  <c r="AC30" i="28"/>
  <c r="AB30" i="28"/>
  <c r="AA30" i="28"/>
  <c r="Z30" i="28"/>
  <c r="Y30" i="28"/>
  <c r="X30" i="28"/>
  <c r="W30" i="28"/>
  <c r="V30" i="28"/>
  <c r="U30" i="28"/>
  <c r="T30" i="28"/>
  <c r="S30" i="28"/>
  <c r="R30" i="28"/>
  <c r="AC29" i="28"/>
  <c r="AB29" i="28"/>
  <c r="AA29" i="28"/>
  <c r="Z29" i="28"/>
  <c r="Y29" i="28"/>
  <c r="X29" i="28"/>
  <c r="W29" i="28"/>
  <c r="V29" i="28"/>
  <c r="U29" i="28"/>
  <c r="T29" i="28"/>
  <c r="S29" i="28"/>
  <c r="R29" i="28"/>
  <c r="AC28" i="28"/>
  <c r="AB28" i="28"/>
  <c r="AA28" i="28"/>
  <c r="Z28" i="28"/>
  <c r="Y28" i="28"/>
  <c r="X28" i="28"/>
  <c r="W28" i="28"/>
  <c r="V28" i="28"/>
  <c r="U28" i="28"/>
  <c r="T28" i="28"/>
  <c r="S28" i="28"/>
  <c r="R28" i="28"/>
  <c r="AC27" i="28"/>
  <c r="AB27" i="28"/>
  <c r="AA27" i="28"/>
  <c r="Z27" i="28"/>
  <c r="Y27" i="28"/>
  <c r="X27" i="28"/>
  <c r="W27" i="28"/>
  <c r="V27" i="28"/>
  <c r="U27" i="28"/>
  <c r="T27" i="28"/>
  <c r="S27" i="28"/>
  <c r="R27" i="28"/>
  <c r="AC25" i="28"/>
  <c r="AB25" i="28"/>
  <c r="AA25" i="28"/>
  <c r="Z25" i="28"/>
  <c r="Y25" i="28"/>
  <c r="X25" i="28"/>
  <c r="W25" i="28"/>
  <c r="V25" i="28"/>
  <c r="U25" i="28"/>
  <c r="T25" i="28"/>
  <c r="S25" i="28"/>
  <c r="R25" i="28"/>
  <c r="AC24" i="28"/>
  <c r="AB24" i="28"/>
  <c r="AA24" i="28"/>
  <c r="Z24" i="28"/>
  <c r="Y24" i="28"/>
  <c r="X24" i="28"/>
  <c r="W24" i="28"/>
  <c r="V24" i="28"/>
  <c r="U24" i="28"/>
  <c r="T24" i="28"/>
  <c r="S24" i="28"/>
  <c r="R24" i="28"/>
  <c r="AC23" i="28"/>
  <c r="AB23" i="28"/>
  <c r="AA23" i="28"/>
  <c r="Z23" i="28"/>
  <c r="Y23" i="28"/>
  <c r="X23" i="28"/>
  <c r="W23" i="28"/>
  <c r="V23" i="28"/>
  <c r="U23" i="28"/>
  <c r="T23" i="28"/>
  <c r="S23" i="28"/>
  <c r="R23" i="28"/>
  <c r="AC22" i="28"/>
  <c r="AB22" i="28"/>
  <c r="AA22" i="28"/>
  <c r="Z22" i="28"/>
  <c r="Y22" i="28"/>
  <c r="X22" i="28"/>
  <c r="W22" i="28"/>
  <c r="V22" i="28"/>
  <c r="U22" i="28"/>
  <c r="T22" i="28"/>
  <c r="S22" i="28"/>
  <c r="R22" i="28"/>
  <c r="AC21" i="28"/>
  <c r="AB21" i="28"/>
  <c r="AA21" i="28"/>
  <c r="Z21" i="28"/>
  <c r="Y21" i="28"/>
  <c r="X21" i="28"/>
  <c r="W21" i="28"/>
  <c r="V21" i="28"/>
  <c r="U21" i="28"/>
  <c r="T21" i="28"/>
  <c r="S21" i="28"/>
  <c r="R21" i="28"/>
  <c r="AC20" i="28"/>
  <c r="AB20" i="28"/>
  <c r="AA20" i="28"/>
  <c r="Z20" i="28"/>
  <c r="Y20" i="28"/>
  <c r="X20" i="28"/>
  <c r="W20" i="28"/>
  <c r="V20" i="28"/>
  <c r="U20" i="28"/>
  <c r="T20" i="28"/>
  <c r="S20" i="28"/>
  <c r="R20" i="28"/>
  <c r="AC19" i="28"/>
  <c r="AB19" i="28"/>
  <c r="AA19" i="28"/>
  <c r="Z19" i="28"/>
  <c r="Y19" i="28"/>
  <c r="X19" i="28"/>
  <c r="W19" i="28"/>
  <c r="V19" i="28"/>
  <c r="U19" i="28"/>
  <c r="T19" i="28"/>
  <c r="S19" i="28"/>
  <c r="R19" i="28"/>
  <c r="AC18" i="28"/>
  <c r="AB18" i="28"/>
  <c r="AA18" i="28"/>
  <c r="Z18" i="28"/>
  <c r="Y18" i="28"/>
  <c r="X18" i="28"/>
  <c r="W18" i="28"/>
  <c r="V18" i="28"/>
  <c r="U18" i="28"/>
  <c r="T18" i="28"/>
  <c r="S18" i="28"/>
  <c r="R18" i="28"/>
  <c r="AC17" i="28"/>
  <c r="AB17" i="28"/>
  <c r="AA17" i="28"/>
  <c r="Z17" i="28"/>
  <c r="Y17" i="28"/>
  <c r="X17" i="28"/>
  <c r="W17" i="28"/>
  <c r="V17" i="28"/>
  <c r="U17" i="28"/>
  <c r="T17" i="28"/>
  <c r="S17" i="28"/>
  <c r="R17" i="28"/>
  <c r="AC16" i="28"/>
  <c r="AB16" i="28"/>
  <c r="AA16" i="28"/>
  <c r="Z16" i="28"/>
  <c r="Y16" i="28"/>
  <c r="X16" i="28"/>
  <c r="W16" i="28"/>
  <c r="V16" i="28"/>
  <c r="U16" i="28"/>
  <c r="T16" i="28"/>
  <c r="S16" i="28"/>
  <c r="R16" i="28"/>
  <c r="AC15" i="28"/>
  <c r="AB15" i="28"/>
  <c r="AA15" i="28"/>
  <c r="Z15" i="28"/>
  <c r="Y15" i="28"/>
  <c r="X15" i="28"/>
  <c r="W15" i="28"/>
  <c r="V15" i="28"/>
  <c r="U15" i="28"/>
  <c r="T15" i="28"/>
  <c r="S15" i="28"/>
  <c r="R15" i="28"/>
  <c r="AC14" i="28"/>
  <c r="AB14" i="28"/>
  <c r="AA14" i="28"/>
  <c r="Z14" i="28"/>
  <c r="Y14" i="28"/>
  <c r="X14" i="28"/>
  <c r="W14" i="28"/>
  <c r="V14" i="28"/>
  <c r="U14" i="28"/>
  <c r="T14" i="28"/>
  <c r="S14" i="28"/>
  <c r="R14" i="28"/>
  <c r="AC13" i="28"/>
  <c r="AB13" i="28"/>
  <c r="AA13" i="28"/>
  <c r="Z13" i="28"/>
  <c r="Y13" i="28"/>
  <c r="X13" i="28"/>
  <c r="W13" i="28"/>
  <c r="V13" i="28"/>
  <c r="U13" i="28"/>
  <c r="T13" i="28"/>
  <c r="S13" i="28"/>
  <c r="R13" i="28"/>
  <c r="AC12" i="28"/>
  <c r="AB12" i="28"/>
  <c r="AA12" i="28"/>
  <c r="Z12" i="28"/>
  <c r="Y12" i="28"/>
  <c r="X12" i="28"/>
  <c r="W12" i="28"/>
  <c r="V12" i="28"/>
  <c r="U12" i="28"/>
  <c r="T12" i="28"/>
  <c r="S12" i="28"/>
  <c r="R12" i="28"/>
  <c r="P152" i="28"/>
  <c r="O152" i="28"/>
  <c r="N152" i="28"/>
  <c r="M152" i="28"/>
  <c r="L152" i="28"/>
  <c r="K152" i="28"/>
  <c r="J152" i="28"/>
  <c r="I152" i="28"/>
  <c r="H152" i="28"/>
  <c r="G152" i="28"/>
  <c r="F152" i="28"/>
  <c r="E152" i="28"/>
  <c r="P151" i="28"/>
  <c r="O151" i="28"/>
  <c r="N151" i="28"/>
  <c r="M151" i="28"/>
  <c r="L151" i="28"/>
  <c r="K151" i="28"/>
  <c r="J151" i="28"/>
  <c r="I151" i="28"/>
  <c r="H151" i="28"/>
  <c r="G151" i="28"/>
  <c r="F151" i="28"/>
  <c r="E151" i="28"/>
  <c r="P150" i="28"/>
  <c r="O150" i="28"/>
  <c r="N150" i="28"/>
  <c r="M150" i="28"/>
  <c r="L150" i="28"/>
  <c r="K150" i="28"/>
  <c r="J150" i="28"/>
  <c r="I150" i="28"/>
  <c r="H150" i="28"/>
  <c r="G150" i="28"/>
  <c r="F150" i="28"/>
  <c r="E150" i="28"/>
  <c r="P149" i="28"/>
  <c r="O149" i="28"/>
  <c r="N149" i="28"/>
  <c r="M149" i="28"/>
  <c r="L149" i="28"/>
  <c r="K149" i="28"/>
  <c r="J149" i="28"/>
  <c r="I149" i="28"/>
  <c r="H149" i="28"/>
  <c r="G149" i="28"/>
  <c r="F149" i="28"/>
  <c r="E149" i="28"/>
  <c r="P148" i="28"/>
  <c r="O148" i="28"/>
  <c r="N148" i="28"/>
  <c r="M148" i="28"/>
  <c r="L148" i="28"/>
  <c r="K148" i="28"/>
  <c r="J148" i="28"/>
  <c r="I148" i="28"/>
  <c r="H148" i="28"/>
  <c r="G148" i="28"/>
  <c r="F148" i="28"/>
  <c r="E148" i="28"/>
  <c r="P147" i="28"/>
  <c r="O147" i="28"/>
  <c r="N147" i="28"/>
  <c r="M147" i="28"/>
  <c r="L147" i="28"/>
  <c r="K147" i="28"/>
  <c r="J147" i="28"/>
  <c r="I147" i="28"/>
  <c r="H147" i="28"/>
  <c r="G147" i="28"/>
  <c r="F147" i="28"/>
  <c r="E147" i="28"/>
  <c r="P146" i="28"/>
  <c r="O146" i="28"/>
  <c r="N146" i="28"/>
  <c r="M146" i="28"/>
  <c r="L146" i="28"/>
  <c r="K146" i="28"/>
  <c r="J146" i="28"/>
  <c r="I146" i="28"/>
  <c r="H146" i="28"/>
  <c r="G146" i="28"/>
  <c r="F146" i="28"/>
  <c r="E146" i="28"/>
  <c r="P144" i="28"/>
  <c r="O144" i="28"/>
  <c r="N144" i="28"/>
  <c r="M144" i="28"/>
  <c r="L144" i="28"/>
  <c r="K144" i="28"/>
  <c r="J144" i="28"/>
  <c r="I144" i="28"/>
  <c r="H144" i="28"/>
  <c r="G144" i="28"/>
  <c r="F144" i="28"/>
  <c r="E144" i="28"/>
  <c r="P143" i="28"/>
  <c r="O143" i="28"/>
  <c r="N143" i="28"/>
  <c r="M143" i="28"/>
  <c r="L143" i="28"/>
  <c r="K143" i="28"/>
  <c r="J143" i="28"/>
  <c r="I143" i="28"/>
  <c r="H143" i="28"/>
  <c r="G143" i="28"/>
  <c r="F143" i="28"/>
  <c r="E143" i="28"/>
  <c r="P142" i="28"/>
  <c r="O142" i="28"/>
  <c r="N142" i="28"/>
  <c r="M142" i="28"/>
  <c r="L142" i="28"/>
  <c r="K142" i="28"/>
  <c r="J142" i="28"/>
  <c r="I142" i="28"/>
  <c r="H142" i="28"/>
  <c r="G142" i="28"/>
  <c r="F142" i="28"/>
  <c r="E142" i="28"/>
  <c r="P141" i="28"/>
  <c r="O141" i="28"/>
  <c r="N141" i="28"/>
  <c r="M141" i="28"/>
  <c r="L141" i="28"/>
  <c r="K141" i="28"/>
  <c r="J141" i="28"/>
  <c r="I141" i="28"/>
  <c r="H141" i="28"/>
  <c r="G141" i="28"/>
  <c r="F141" i="28"/>
  <c r="E141" i="28"/>
  <c r="P139" i="28"/>
  <c r="O139" i="28"/>
  <c r="N139" i="28"/>
  <c r="M139" i="28"/>
  <c r="L139" i="28"/>
  <c r="K139" i="28"/>
  <c r="J139" i="28"/>
  <c r="I139" i="28"/>
  <c r="H139" i="28"/>
  <c r="G139" i="28"/>
  <c r="F139" i="28"/>
  <c r="E139" i="28"/>
  <c r="P138" i="28"/>
  <c r="O138" i="28"/>
  <c r="N138" i="28"/>
  <c r="M138" i="28"/>
  <c r="L138" i="28"/>
  <c r="K138" i="28"/>
  <c r="J138" i="28"/>
  <c r="I138" i="28"/>
  <c r="H138" i="28"/>
  <c r="G138" i="28"/>
  <c r="F138" i="28"/>
  <c r="E138" i="28"/>
  <c r="P137" i="28"/>
  <c r="O137" i="28"/>
  <c r="N137" i="28"/>
  <c r="M137" i="28"/>
  <c r="L137" i="28"/>
  <c r="K137" i="28"/>
  <c r="J137" i="28"/>
  <c r="I137" i="28"/>
  <c r="H137" i="28"/>
  <c r="G137" i="28"/>
  <c r="F137" i="28"/>
  <c r="E137" i="28"/>
  <c r="P136" i="28"/>
  <c r="O136" i="28"/>
  <c r="N136" i="28"/>
  <c r="M136" i="28"/>
  <c r="L136" i="28"/>
  <c r="K136" i="28"/>
  <c r="J136" i="28"/>
  <c r="I136" i="28"/>
  <c r="H136" i="28"/>
  <c r="G136" i="28"/>
  <c r="F136" i="28"/>
  <c r="E136" i="28"/>
  <c r="P135" i="28"/>
  <c r="O135" i="28"/>
  <c r="N135" i="28"/>
  <c r="M135" i="28"/>
  <c r="L135" i="28"/>
  <c r="K135" i="28"/>
  <c r="J135" i="28"/>
  <c r="I135" i="28"/>
  <c r="H135" i="28"/>
  <c r="G135" i="28"/>
  <c r="F135" i="28"/>
  <c r="E135" i="28"/>
  <c r="P134" i="28"/>
  <c r="O134" i="28"/>
  <c r="N134" i="28"/>
  <c r="M134" i="28"/>
  <c r="L134" i="28"/>
  <c r="K134" i="28"/>
  <c r="J134" i="28"/>
  <c r="I134" i="28"/>
  <c r="H134" i="28"/>
  <c r="G134" i="28"/>
  <c r="F134" i="28"/>
  <c r="E134" i="28"/>
  <c r="P133" i="28"/>
  <c r="O133" i="28"/>
  <c r="N133" i="28"/>
  <c r="M133" i="28"/>
  <c r="L133" i="28"/>
  <c r="K133" i="28"/>
  <c r="J133" i="28"/>
  <c r="I133" i="28"/>
  <c r="H133" i="28"/>
  <c r="G133" i="28"/>
  <c r="F133" i="28"/>
  <c r="E133" i="28"/>
  <c r="P132" i="28"/>
  <c r="O132" i="28"/>
  <c r="N132" i="28"/>
  <c r="M132" i="28"/>
  <c r="L132" i="28"/>
  <c r="K132" i="28"/>
  <c r="J132" i="28"/>
  <c r="I132" i="28"/>
  <c r="H132" i="28"/>
  <c r="G132" i="28"/>
  <c r="F132" i="28"/>
  <c r="E132" i="28"/>
  <c r="P131" i="28"/>
  <c r="O131" i="28"/>
  <c r="N131" i="28"/>
  <c r="M131" i="28"/>
  <c r="L131" i="28"/>
  <c r="K131" i="28"/>
  <c r="J131" i="28"/>
  <c r="I131" i="28"/>
  <c r="H131" i="28"/>
  <c r="G131" i="28"/>
  <c r="F131" i="28"/>
  <c r="E131" i="28"/>
  <c r="P130" i="28"/>
  <c r="O130" i="28"/>
  <c r="N130" i="28"/>
  <c r="M130" i="28"/>
  <c r="L130" i="28"/>
  <c r="K130" i="28"/>
  <c r="J130" i="28"/>
  <c r="I130" i="28"/>
  <c r="H130" i="28"/>
  <c r="G130" i="28"/>
  <c r="F130" i="28"/>
  <c r="E130" i="28"/>
  <c r="P129" i="28"/>
  <c r="O129" i="28"/>
  <c r="N129" i="28"/>
  <c r="M129" i="28"/>
  <c r="L129" i="28"/>
  <c r="K129" i="28"/>
  <c r="J129" i="28"/>
  <c r="I129" i="28"/>
  <c r="H129" i="28"/>
  <c r="G129" i="28"/>
  <c r="F129" i="28"/>
  <c r="E129" i="28"/>
  <c r="P128" i="28"/>
  <c r="O128" i="28"/>
  <c r="N128" i="28"/>
  <c r="M128" i="28"/>
  <c r="L128" i="28"/>
  <c r="K128" i="28"/>
  <c r="J128" i="28"/>
  <c r="I128" i="28"/>
  <c r="H128" i="28"/>
  <c r="G128" i="28"/>
  <c r="F128" i="28"/>
  <c r="E128" i="28"/>
  <c r="P127" i="28"/>
  <c r="O127" i="28"/>
  <c r="N127" i="28"/>
  <c r="M127" i="28"/>
  <c r="L127" i="28"/>
  <c r="K127" i="28"/>
  <c r="J127" i="28"/>
  <c r="I127" i="28"/>
  <c r="H127" i="28"/>
  <c r="G127" i="28"/>
  <c r="F127" i="28"/>
  <c r="E127" i="28"/>
  <c r="P125" i="28"/>
  <c r="O125" i="28"/>
  <c r="N125" i="28"/>
  <c r="M125" i="28"/>
  <c r="L125" i="28"/>
  <c r="K125" i="28"/>
  <c r="J125" i="28"/>
  <c r="I125" i="28"/>
  <c r="H125" i="28"/>
  <c r="G125" i="28"/>
  <c r="F125" i="28"/>
  <c r="E125" i="28"/>
  <c r="P124" i="28"/>
  <c r="O124" i="28"/>
  <c r="N124" i="28"/>
  <c r="M124" i="28"/>
  <c r="L124" i="28"/>
  <c r="K124" i="28"/>
  <c r="J124" i="28"/>
  <c r="I124" i="28"/>
  <c r="H124" i="28"/>
  <c r="G124" i="28"/>
  <c r="F124" i="28"/>
  <c r="E124" i="28"/>
  <c r="P123" i="28"/>
  <c r="O123" i="28"/>
  <c r="N123" i="28"/>
  <c r="M123" i="28"/>
  <c r="L123" i="28"/>
  <c r="K123" i="28"/>
  <c r="J123" i="28"/>
  <c r="I123" i="28"/>
  <c r="H123" i="28"/>
  <c r="G123" i="28"/>
  <c r="F123" i="28"/>
  <c r="E123" i="28"/>
  <c r="P122" i="28"/>
  <c r="O122" i="28"/>
  <c r="N122" i="28"/>
  <c r="M122" i="28"/>
  <c r="L122" i="28"/>
  <c r="K122" i="28"/>
  <c r="J122" i="28"/>
  <c r="I122" i="28"/>
  <c r="H122" i="28"/>
  <c r="G122" i="28"/>
  <c r="F122" i="28"/>
  <c r="E122" i="28"/>
  <c r="P121" i="28"/>
  <c r="O121" i="28"/>
  <c r="N121" i="28"/>
  <c r="M121" i="28"/>
  <c r="L121" i="28"/>
  <c r="K121" i="28"/>
  <c r="J121" i="28"/>
  <c r="I121" i="28"/>
  <c r="H121" i="28"/>
  <c r="G121" i="28"/>
  <c r="F121" i="28"/>
  <c r="E121" i="28"/>
  <c r="P120" i="28"/>
  <c r="O120" i="28"/>
  <c r="N120" i="28"/>
  <c r="M120" i="28"/>
  <c r="L120" i="28"/>
  <c r="K120" i="28"/>
  <c r="J120" i="28"/>
  <c r="I120" i="28"/>
  <c r="H120" i="28"/>
  <c r="G120" i="28"/>
  <c r="F120" i="28"/>
  <c r="E120" i="28"/>
  <c r="P119" i="28"/>
  <c r="O119" i="28"/>
  <c r="N119" i="28"/>
  <c r="M119" i="28"/>
  <c r="L119" i="28"/>
  <c r="K119" i="28"/>
  <c r="J119" i="28"/>
  <c r="I119" i="28"/>
  <c r="H119" i="28"/>
  <c r="G119" i="28"/>
  <c r="F119" i="28"/>
  <c r="E119" i="28"/>
  <c r="P118" i="28"/>
  <c r="O118" i="28"/>
  <c r="N118" i="28"/>
  <c r="M118" i="28"/>
  <c r="L118" i="28"/>
  <c r="K118" i="28"/>
  <c r="J118" i="28"/>
  <c r="I118" i="28"/>
  <c r="H118" i="28"/>
  <c r="G118" i="28"/>
  <c r="F118" i="28"/>
  <c r="E118" i="28"/>
  <c r="P117" i="28"/>
  <c r="O117" i="28"/>
  <c r="N117" i="28"/>
  <c r="M117" i="28"/>
  <c r="L117" i="28"/>
  <c r="K117" i="28"/>
  <c r="J117" i="28"/>
  <c r="I117" i="28"/>
  <c r="H117" i="28"/>
  <c r="G117" i="28"/>
  <c r="F117" i="28"/>
  <c r="E117" i="28"/>
  <c r="P116" i="28"/>
  <c r="O116" i="28"/>
  <c r="N116" i="28"/>
  <c r="M116" i="28"/>
  <c r="L116" i="28"/>
  <c r="K116" i="28"/>
  <c r="J116" i="28"/>
  <c r="I116" i="28"/>
  <c r="H116" i="28"/>
  <c r="G116" i="28"/>
  <c r="F116" i="28"/>
  <c r="E116" i="28"/>
  <c r="P115" i="28"/>
  <c r="O115" i="28"/>
  <c r="N115" i="28"/>
  <c r="M115" i="28"/>
  <c r="L115" i="28"/>
  <c r="K115" i="28"/>
  <c r="J115" i="28"/>
  <c r="I115" i="28"/>
  <c r="H115" i="28"/>
  <c r="G115" i="28"/>
  <c r="F115" i="28"/>
  <c r="E115" i="28"/>
  <c r="P114" i="28"/>
  <c r="O114" i="28"/>
  <c r="N114" i="28"/>
  <c r="M114" i="28"/>
  <c r="L114" i="28"/>
  <c r="K114" i="28"/>
  <c r="J114" i="28"/>
  <c r="I114" i="28"/>
  <c r="H114" i="28"/>
  <c r="G114" i="28"/>
  <c r="F114" i="28"/>
  <c r="E114" i="28"/>
  <c r="P112" i="28"/>
  <c r="O112" i="28"/>
  <c r="N112" i="28"/>
  <c r="M112" i="28"/>
  <c r="L112" i="28"/>
  <c r="K112" i="28"/>
  <c r="J112" i="28"/>
  <c r="I112" i="28"/>
  <c r="H112" i="28"/>
  <c r="G112" i="28"/>
  <c r="F112" i="28"/>
  <c r="E112" i="28"/>
  <c r="P111" i="28"/>
  <c r="O111" i="28"/>
  <c r="N111" i="28"/>
  <c r="M111" i="28"/>
  <c r="L111" i="28"/>
  <c r="K111" i="28"/>
  <c r="J111" i="28"/>
  <c r="I111" i="28"/>
  <c r="H111" i="28"/>
  <c r="G111" i="28"/>
  <c r="F111" i="28"/>
  <c r="E111" i="28"/>
  <c r="P110" i="28"/>
  <c r="O110" i="28"/>
  <c r="N110" i="28"/>
  <c r="M110" i="28"/>
  <c r="L110" i="28"/>
  <c r="K110" i="28"/>
  <c r="J110" i="28"/>
  <c r="I110" i="28"/>
  <c r="H110" i="28"/>
  <c r="G110" i="28"/>
  <c r="F110" i="28"/>
  <c r="E110" i="28"/>
  <c r="P109" i="28"/>
  <c r="O109" i="28"/>
  <c r="N109" i="28"/>
  <c r="M109" i="28"/>
  <c r="L109" i="28"/>
  <c r="K109" i="28"/>
  <c r="J109" i="28"/>
  <c r="I109" i="28"/>
  <c r="H109" i="28"/>
  <c r="G109" i="28"/>
  <c r="F109" i="28"/>
  <c r="E109" i="28"/>
  <c r="P108" i="28"/>
  <c r="O108" i="28"/>
  <c r="N108" i="28"/>
  <c r="M108" i="28"/>
  <c r="L108" i="28"/>
  <c r="K108" i="28"/>
  <c r="J108" i="28"/>
  <c r="I108" i="28"/>
  <c r="H108" i="28"/>
  <c r="G108" i="28"/>
  <c r="F108" i="28"/>
  <c r="E108" i="28"/>
  <c r="P107" i="28"/>
  <c r="O107" i="28"/>
  <c r="N107" i="28"/>
  <c r="M107" i="28"/>
  <c r="L107" i="28"/>
  <c r="K107" i="28"/>
  <c r="J107" i="28"/>
  <c r="I107" i="28"/>
  <c r="H107" i="28"/>
  <c r="G107" i="28"/>
  <c r="F107" i="28"/>
  <c r="E107" i="28"/>
  <c r="P106" i="28"/>
  <c r="O106" i="28"/>
  <c r="N106" i="28"/>
  <c r="M106" i="28"/>
  <c r="L106" i="28"/>
  <c r="K106" i="28"/>
  <c r="J106" i="28"/>
  <c r="I106" i="28"/>
  <c r="H106" i="28"/>
  <c r="G106" i="28"/>
  <c r="F106" i="28"/>
  <c r="E106" i="28"/>
  <c r="P105" i="28"/>
  <c r="O105" i="28"/>
  <c r="N105" i="28"/>
  <c r="M105" i="28"/>
  <c r="L105" i="28"/>
  <c r="K105" i="28"/>
  <c r="J105" i="28"/>
  <c r="I105" i="28"/>
  <c r="H105" i="28"/>
  <c r="G105" i="28"/>
  <c r="F105" i="28"/>
  <c r="E105" i="28"/>
  <c r="P104" i="28"/>
  <c r="O104" i="28"/>
  <c r="N104" i="28"/>
  <c r="M104" i="28"/>
  <c r="L104" i="28"/>
  <c r="K104" i="28"/>
  <c r="J104" i="28"/>
  <c r="I104" i="28"/>
  <c r="H104" i="28"/>
  <c r="G104" i="28"/>
  <c r="F104" i="28"/>
  <c r="E104" i="28"/>
  <c r="P103" i="28"/>
  <c r="O103" i="28"/>
  <c r="N103" i="28"/>
  <c r="M103" i="28"/>
  <c r="L103" i="28"/>
  <c r="K103" i="28"/>
  <c r="J103" i="28"/>
  <c r="I103" i="28"/>
  <c r="H103" i="28"/>
  <c r="G103" i="28"/>
  <c r="F103" i="28"/>
  <c r="E103" i="28"/>
  <c r="P102" i="28"/>
  <c r="O102" i="28"/>
  <c r="N102" i="28"/>
  <c r="M102" i="28"/>
  <c r="L102" i="28"/>
  <c r="K102" i="28"/>
  <c r="J102" i="28"/>
  <c r="I102" i="28"/>
  <c r="H102" i="28"/>
  <c r="G102" i="28"/>
  <c r="F102" i="28"/>
  <c r="E102" i="28"/>
  <c r="P101" i="28"/>
  <c r="O101" i="28"/>
  <c r="N101" i="28"/>
  <c r="M101" i="28"/>
  <c r="L101" i="28"/>
  <c r="K101" i="28"/>
  <c r="J101" i="28"/>
  <c r="I101" i="28"/>
  <c r="H101" i="28"/>
  <c r="G101" i="28"/>
  <c r="F101" i="28"/>
  <c r="E101" i="28"/>
  <c r="P100" i="28"/>
  <c r="O100" i="28"/>
  <c r="N100" i="28"/>
  <c r="M100" i="28"/>
  <c r="L100" i="28"/>
  <c r="K100" i="28"/>
  <c r="J100" i="28"/>
  <c r="I100" i="28"/>
  <c r="H100" i="28"/>
  <c r="G100" i="28"/>
  <c r="F100" i="28"/>
  <c r="E100" i="28"/>
  <c r="P99" i="28"/>
  <c r="O99" i="28"/>
  <c r="N99" i="28"/>
  <c r="M99" i="28"/>
  <c r="L99" i="28"/>
  <c r="K99" i="28"/>
  <c r="J99" i="28"/>
  <c r="I99" i="28"/>
  <c r="H99" i="28"/>
  <c r="G99" i="28"/>
  <c r="F99" i="28"/>
  <c r="E99" i="28"/>
  <c r="P98" i="28"/>
  <c r="O98" i="28"/>
  <c r="N98" i="28"/>
  <c r="M98" i="28"/>
  <c r="L98" i="28"/>
  <c r="K98" i="28"/>
  <c r="J98" i="28"/>
  <c r="I98" i="28"/>
  <c r="H98" i="28"/>
  <c r="G98" i="28"/>
  <c r="F98" i="28"/>
  <c r="E98" i="28"/>
  <c r="P97" i="28"/>
  <c r="O97" i="28"/>
  <c r="N97" i="28"/>
  <c r="M97" i="28"/>
  <c r="L97" i="28"/>
  <c r="K97" i="28"/>
  <c r="J97" i="28"/>
  <c r="I97" i="28"/>
  <c r="H97" i="28"/>
  <c r="G97" i="28"/>
  <c r="F97" i="28"/>
  <c r="E97" i="28"/>
  <c r="P96" i="28"/>
  <c r="O96" i="28"/>
  <c r="N96" i="28"/>
  <c r="M96" i="28"/>
  <c r="L96" i="28"/>
  <c r="K96" i="28"/>
  <c r="J96" i="28"/>
  <c r="I96" i="28"/>
  <c r="H96" i="28"/>
  <c r="G96" i="28"/>
  <c r="F96" i="28"/>
  <c r="E96" i="28"/>
  <c r="P95" i="28"/>
  <c r="O95" i="28"/>
  <c r="N95" i="28"/>
  <c r="M95" i="28"/>
  <c r="L95" i="28"/>
  <c r="K95" i="28"/>
  <c r="J95" i="28"/>
  <c r="I95" i="28"/>
  <c r="H95" i="28"/>
  <c r="G95" i="28"/>
  <c r="F95" i="28"/>
  <c r="E95" i="28"/>
  <c r="P93" i="28"/>
  <c r="O93" i="28"/>
  <c r="N93" i="28"/>
  <c r="M93" i="28"/>
  <c r="L93" i="28"/>
  <c r="K93" i="28"/>
  <c r="J93" i="28"/>
  <c r="I93" i="28"/>
  <c r="H93" i="28"/>
  <c r="G93" i="28"/>
  <c r="F93" i="28"/>
  <c r="E93" i="28"/>
  <c r="P92" i="28"/>
  <c r="O92" i="28"/>
  <c r="N92" i="28"/>
  <c r="M92" i="28"/>
  <c r="L92" i="28"/>
  <c r="K92" i="28"/>
  <c r="J92" i="28"/>
  <c r="I92" i="28"/>
  <c r="H92" i="28"/>
  <c r="G92" i="28"/>
  <c r="F92" i="28"/>
  <c r="E92" i="28"/>
  <c r="P91" i="28"/>
  <c r="O91" i="28"/>
  <c r="N91" i="28"/>
  <c r="M91" i="28"/>
  <c r="L91" i="28"/>
  <c r="K91" i="28"/>
  <c r="J91" i="28"/>
  <c r="I91" i="28"/>
  <c r="H91" i="28"/>
  <c r="G91" i="28"/>
  <c r="F91" i="28"/>
  <c r="E91" i="28"/>
  <c r="P90" i="28"/>
  <c r="O90" i="28"/>
  <c r="N90" i="28"/>
  <c r="M90" i="28"/>
  <c r="L90" i="28"/>
  <c r="K90" i="28"/>
  <c r="J90" i="28"/>
  <c r="I90" i="28"/>
  <c r="H90" i="28"/>
  <c r="G90" i="28"/>
  <c r="F90" i="28"/>
  <c r="E90" i="28"/>
  <c r="P89" i="28"/>
  <c r="O89" i="28"/>
  <c r="N89" i="28"/>
  <c r="M89" i="28"/>
  <c r="L89" i="28"/>
  <c r="K89" i="28"/>
  <c r="J89" i="28"/>
  <c r="I89" i="28"/>
  <c r="H89" i="28"/>
  <c r="G89" i="28"/>
  <c r="F89" i="28"/>
  <c r="E89" i="28"/>
  <c r="P88" i="28"/>
  <c r="O88" i="28"/>
  <c r="N88" i="28"/>
  <c r="M88" i="28"/>
  <c r="L88" i="28"/>
  <c r="K88" i="28"/>
  <c r="J88" i="28"/>
  <c r="I88" i="28"/>
  <c r="H88" i="28"/>
  <c r="G88" i="28"/>
  <c r="F88" i="28"/>
  <c r="E88" i="28"/>
  <c r="P87" i="28"/>
  <c r="O87" i="28"/>
  <c r="N87" i="28"/>
  <c r="M87" i="28"/>
  <c r="L87" i="28"/>
  <c r="K87" i="28"/>
  <c r="J87" i="28"/>
  <c r="I87" i="28"/>
  <c r="H87" i="28"/>
  <c r="G87" i="28"/>
  <c r="F87" i="28"/>
  <c r="E87" i="28"/>
  <c r="P86" i="28"/>
  <c r="O86" i="28"/>
  <c r="N86" i="28"/>
  <c r="M86" i="28"/>
  <c r="L86" i="28"/>
  <c r="K86" i="28"/>
  <c r="J86" i="28"/>
  <c r="I86" i="28"/>
  <c r="H86" i="28"/>
  <c r="G86" i="28"/>
  <c r="F86" i="28"/>
  <c r="E86" i="28"/>
  <c r="P85" i="28"/>
  <c r="O85" i="28"/>
  <c r="N85" i="28"/>
  <c r="M85" i="28"/>
  <c r="L85" i="28"/>
  <c r="K85" i="28"/>
  <c r="J85" i="28"/>
  <c r="I85" i="28"/>
  <c r="H85" i="28"/>
  <c r="G85" i="28"/>
  <c r="F85" i="28"/>
  <c r="E85" i="28"/>
  <c r="P84" i="28"/>
  <c r="O84" i="28"/>
  <c r="N84" i="28"/>
  <c r="M84" i="28"/>
  <c r="L84" i="28"/>
  <c r="K84" i="28"/>
  <c r="J84" i="28"/>
  <c r="I84" i="28"/>
  <c r="H84" i="28"/>
  <c r="G84" i="28"/>
  <c r="F84" i="28"/>
  <c r="E84" i="28"/>
  <c r="P82" i="28"/>
  <c r="O82" i="28"/>
  <c r="N82" i="28"/>
  <c r="M82" i="28"/>
  <c r="L82" i="28"/>
  <c r="K82" i="28"/>
  <c r="J82" i="28"/>
  <c r="I82" i="28"/>
  <c r="H82" i="28"/>
  <c r="G82" i="28"/>
  <c r="F82" i="28"/>
  <c r="E82" i="28"/>
  <c r="P81" i="28"/>
  <c r="O81" i="28"/>
  <c r="N81" i="28"/>
  <c r="M81" i="28"/>
  <c r="L81" i="28"/>
  <c r="K81" i="28"/>
  <c r="J81" i="28"/>
  <c r="I81" i="28"/>
  <c r="H81" i="28"/>
  <c r="G81" i="28"/>
  <c r="F81" i="28"/>
  <c r="E81" i="28"/>
  <c r="P80" i="28"/>
  <c r="O80" i="28"/>
  <c r="N80" i="28"/>
  <c r="M80" i="28"/>
  <c r="L80" i="28"/>
  <c r="K80" i="28"/>
  <c r="J80" i="28"/>
  <c r="I80" i="28"/>
  <c r="H80" i="28"/>
  <c r="G80" i="28"/>
  <c r="F80" i="28"/>
  <c r="E80" i="28"/>
  <c r="P79" i="28"/>
  <c r="O79" i="28"/>
  <c r="N79" i="28"/>
  <c r="M79" i="28"/>
  <c r="L79" i="28"/>
  <c r="K79" i="28"/>
  <c r="J79" i="28"/>
  <c r="I79" i="28"/>
  <c r="H79" i="28"/>
  <c r="G79" i="28"/>
  <c r="F79" i="28"/>
  <c r="E79" i="28"/>
  <c r="P78" i="28"/>
  <c r="O78" i="28"/>
  <c r="N78" i="28"/>
  <c r="M78" i="28"/>
  <c r="L78" i="28"/>
  <c r="K78" i="28"/>
  <c r="J78" i="28"/>
  <c r="I78" i="28"/>
  <c r="H78" i="28"/>
  <c r="G78" i="28"/>
  <c r="F78" i="28"/>
  <c r="E78" i="28"/>
  <c r="P76" i="28"/>
  <c r="O76" i="28"/>
  <c r="N76" i="28"/>
  <c r="M76" i="28"/>
  <c r="L76" i="28"/>
  <c r="K76" i="28"/>
  <c r="J76" i="28"/>
  <c r="I76" i="28"/>
  <c r="H76" i="28"/>
  <c r="G76" i="28"/>
  <c r="F76" i="28"/>
  <c r="E76" i="28"/>
  <c r="P75" i="28"/>
  <c r="O75" i="28"/>
  <c r="N75" i="28"/>
  <c r="M75" i="28"/>
  <c r="L75" i="28"/>
  <c r="K75" i="28"/>
  <c r="J75" i="28"/>
  <c r="I75" i="28"/>
  <c r="H75" i="28"/>
  <c r="G75" i="28"/>
  <c r="F75" i="28"/>
  <c r="E75" i="28"/>
  <c r="P74" i="28"/>
  <c r="O74" i="28"/>
  <c r="N74" i="28"/>
  <c r="M74" i="28"/>
  <c r="L74" i="28"/>
  <c r="K74" i="28"/>
  <c r="J74" i="28"/>
  <c r="I74" i="28"/>
  <c r="H74" i="28"/>
  <c r="G74" i="28"/>
  <c r="F74" i="28"/>
  <c r="E74" i="28"/>
  <c r="P73" i="28"/>
  <c r="O73" i="28"/>
  <c r="N73" i="28"/>
  <c r="M73" i="28"/>
  <c r="L73" i="28"/>
  <c r="K73" i="28"/>
  <c r="J73" i="28"/>
  <c r="I73" i="28"/>
  <c r="H73" i="28"/>
  <c r="G73" i="28"/>
  <c r="F73" i="28"/>
  <c r="E73" i="28"/>
  <c r="P72" i="28"/>
  <c r="O72" i="28"/>
  <c r="N72" i="28"/>
  <c r="M72" i="28"/>
  <c r="L72" i="28"/>
  <c r="K72" i="28"/>
  <c r="J72" i="28"/>
  <c r="I72" i="28"/>
  <c r="H72" i="28"/>
  <c r="G72" i="28"/>
  <c r="F72" i="28"/>
  <c r="E72" i="28"/>
  <c r="P71" i="28"/>
  <c r="O71" i="28"/>
  <c r="N71" i="28"/>
  <c r="M71" i="28"/>
  <c r="L71" i="28"/>
  <c r="K71" i="28"/>
  <c r="J71" i="28"/>
  <c r="I71" i="28"/>
  <c r="H71" i="28"/>
  <c r="G71" i="28"/>
  <c r="F71" i="28"/>
  <c r="E71" i="28"/>
  <c r="P70" i="28"/>
  <c r="O70" i="28"/>
  <c r="N70" i="28"/>
  <c r="M70" i="28"/>
  <c r="L70" i="28"/>
  <c r="K70" i="28"/>
  <c r="J70" i="28"/>
  <c r="I70" i="28"/>
  <c r="H70" i="28"/>
  <c r="G70" i="28"/>
  <c r="F70" i="28"/>
  <c r="E70" i="28"/>
  <c r="P69" i="28"/>
  <c r="O69" i="28"/>
  <c r="N69" i="28"/>
  <c r="M69" i="28"/>
  <c r="L69" i="28"/>
  <c r="K69" i="28"/>
  <c r="J69" i="28"/>
  <c r="I69" i="28"/>
  <c r="H69" i="28"/>
  <c r="G69" i="28"/>
  <c r="F69" i="28"/>
  <c r="E69" i="28"/>
  <c r="P68" i="28"/>
  <c r="O68" i="28"/>
  <c r="N68" i="28"/>
  <c r="M68" i="28"/>
  <c r="L68" i="28"/>
  <c r="K68" i="28"/>
  <c r="J68" i="28"/>
  <c r="I68" i="28"/>
  <c r="H68" i="28"/>
  <c r="G68" i="28"/>
  <c r="F68" i="28"/>
  <c r="E68" i="28"/>
  <c r="P67" i="28"/>
  <c r="O67" i="28"/>
  <c r="N67" i="28"/>
  <c r="M67" i="28"/>
  <c r="L67" i="28"/>
  <c r="K67" i="28"/>
  <c r="J67" i="28"/>
  <c r="I67" i="28"/>
  <c r="H67" i="28"/>
  <c r="G67" i="28"/>
  <c r="F67" i="28"/>
  <c r="E67" i="28"/>
  <c r="P65" i="28"/>
  <c r="O65" i="28"/>
  <c r="N65" i="28"/>
  <c r="M65" i="28"/>
  <c r="L65" i="28"/>
  <c r="K65" i="28"/>
  <c r="J65" i="28"/>
  <c r="I65" i="28"/>
  <c r="H65" i="28"/>
  <c r="G65" i="28"/>
  <c r="F65" i="28"/>
  <c r="E65" i="28"/>
  <c r="P64" i="28"/>
  <c r="O64" i="28"/>
  <c r="N64" i="28"/>
  <c r="M64" i="28"/>
  <c r="L64" i="28"/>
  <c r="K64" i="28"/>
  <c r="J64" i="28"/>
  <c r="I64" i="28"/>
  <c r="H64" i="28"/>
  <c r="G64" i="28"/>
  <c r="F64" i="28"/>
  <c r="E64" i="28"/>
  <c r="P63" i="28"/>
  <c r="O63" i="28"/>
  <c r="N63" i="28"/>
  <c r="M63" i="28"/>
  <c r="L63" i="28"/>
  <c r="K63" i="28"/>
  <c r="J63" i="28"/>
  <c r="I63" i="28"/>
  <c r="H63" i="28"/>
  <c r="G63" i="28"/>
  <c r="F63" i="28"/>
  <c r="E63" i="28"/>
  <c r="P62" i="28"/>
  <c r="O62" i="28"/>
  <c r="N62" i="28"/>
  <c r="M62" i="28"/>
  <c r="L62" i="28"/>
  <c r="K62" i="28"/>
  <c r="J62" i="28"/>
  <c r="I62" i="28"/>
  <c r="H62" i="28"/>
  <c r="G62" i="28"/>
  <c r="F62" i="28"/>
  <c r="E62" i="28"/>
  <c r="P61" i="28"/>
  <c r="O61" i="28"/>
  <c r="N61" i="28"/>
  <c r="M61" i="28"/>
  <c r="L61" i="28"/>
  <c r="K61" i="28"/>
  <c r="J61" i="28"/>
  <c r="I61" i="28"/>
  <c r="H61" i="28"/>
  <c r="G61" i="28"/>
  <c r="F61" i="28"/>
  <c r="E61" i="28"/>
  <c r="P60" i="28"/>
  <c r="O60" i="28"/>
  <c r="N60" i="28"/>
  <c r="M60" i="28"/>
  <c r="L60" i="28"/>
  <c r="K60" i="28"/>
  <c r="J60" i="28"/>
  <c r="I60" i="28"/>
  <c r="H60" i="28"/>
  <c r="G60" i="28"/>
  <c r="F60" i="28"/>
  <c r="E60" i="28"/>
  <c r="P59" i="28"/>
  <c r="O59" i="28"/>
  <c r="N59" i="28"/>
  <c r="M59" i="28"/>
  <c r="L59" i="28"/>
  <c r="K59" i="28"/>
  <c r="J59" i="28"/>
  <c r="I59" i="28"/>
  <c r="H59" i="28"/>
  <c r="G59" i="28"/>
  <c r="F59" i="28"/>
  <c r="E59" i="28"/>
  <c r="P58" i="28"/>
  <c r="O58" i="28"/>
  <c r="N58" i="28"/>
  <c r="M58" i="28"/>
  <c r="L58" i="28"/>
  <c r="K58" i="28"/>
  <c r="J58" i="28"/>
  <c r="I58" i="28"/>
  <c r="H58" i="28"/>
  <c r="G58" i="28"/>
  <c r="F58" i="28"/>
  <c r="E58" i="28"/>
  <c r="P57" i="28"/>
  <c r="O57" i="28"/>
  <c r="N57" i="28"/>
  <c r="M57" i="28"/>
  <c r="L57" i="28"/>
  <c r="K57" i="28"/>
  <c r="J57" i="28"/>
  <c r="I57" i="28"/>
  <c r="H57" i="28"/>
  <c r="G57" i="28"/>
  <c r="F57" i="28"/>
  <c r="E57" i="28"/>
  <c r="P56" i="28"/>
  <c r="O56" i="28"/>
  <c r="N56" i="28"/>
  <c r="M56" i="28"/>
  <c r="L56" i="28"/>
  <c r="K56" i="28"/>
  <c r="J56" i="28"/>
  <c r="I56" i="28"/>
  <c r="H56" i="28"/>
  <c r="G56" i="28"/>
  <c r="F56" i="28"/>
  <c r="E56" i="28"/>
  <c r="P55" i="28"/>
  <c r="O55" i="28"/>
  <c r="N55" i="28"/>
  <c r="M55" i="28"/>
  <c r="L55" i="28"/>
  <c r="K55" i="28"/>
  <c r="J55" i="28"/>
  <c r="I55" i="28"/>
  <c r="H55" i="28"/>
  <c r="G55" i="28"/>
  <c r="F55" i="28"/>
  <c r="E55" i="28"/>
  <c r="P54" i="28"/>
  <c r="O54" i="28"/>
  <c r="N54" i="28"/>
  <c r="M54" i="28"/>
  <c r="L54" i="28"/>
  <c r="K54" i="28"/>
  <c r="J54" i="28"/>
  <c r="I54" i="28"/>
  <c r="H54" i="28"/>
  <c r="G54" i="28"/>
  <c r="F54" i="28"/>
  <c r="E54" i="28"/>
  <c r="P53" i="28"/>
  <c r="O53" i="28"/>
  <c r="N53" i="28"/>
  <c r="M53" i="28"/>
  <c r="L53" i="28"/>
  <c r="K53" i="28"/>
  <c r="J53" i="28"/>
  <c r="I53" i="28"/>
  <c r="H53" i="28"/>
  <c r="G53" i="28"/>
  <c r="F53" i="28"/>
  <c r="E53" i="28"/>
  <c r="P52" i="28"/>
  <c r="O52" i="28"/>
  <c r="N52" i="28"/>
  <c r="M52" i="28"/>
  <c r="L52" i="28"/>
  <c r="K52" i="28"/>
  <c r="J52" i="28"/>
  <c r="I52" i="28"/>
  <c r="H52" i="28"/>
  <c r="G52" i="28"/>
  <c r="F52" i="28"/>
  <c r="E52" i="28"/>
  <c r="P50" i="28"/>
  <c r="O50" i="28"/>
  <c r="N50" i="28"/>
  <c r="M50" i="28"/>
  <c r="L50" i="28"/>
  <c r="K50" i="28"/>
  <c r="J50" i="28"/>
  <c r="I50" i="28"/>
  <c r="H50" i="28"/>
  <c r="G50" i="28"/>
  <c r="F50" i="28"/>
  <c r="E50" i="28"/>
  <c r="P49" i="28"/>
  <c r="O49" i="28"/>
  <c r="N49" i="28"/>
  <c r="M49" i="28"/>
  <c r="L49" i="28"/>
  <c r="K49" i="28"/>
  <c r="J49" i="28"/>
  <c r="I49" i="28"/>
  <c r="H49" i="28"/>
  <c r="G49" i="28"/>
  <c r="F49" i="28"/>
  <c r="E49" i="28"/>
  <c r="P48" i="28"/>
  <c r="O48" i="28"/>
  <c r="N48" i="28"/>
  <c r="M48" i="28"/>
  <c r="L48" i="28"/>
  <c r="K48" i="28"/>
  <c r="J48" i="28"/>
  <c r="I48" i="28"/>
  <c r="H48" i="28"/>
  <c r="G48" i="28"/>
  <c r="F48" i="28"/>
  <c r="E48" i="28"/>
  <c r="P47" i="28"/>
  <c r="O47" i="28"/>
  <c r="N47" i="28"/>
  <c r="M47" i="28"/>
  <c r="L47" i="28"/>
  <c r="K47" i="28"/>
  <c r="J47" i="28"/>
  <c r="I47" i="28"/>
  <c r="H47" i="28"/>
  <c r="G47" i="28"/>
  <c r="F47" i="28"/>
  <c r="E47" i="28"/>
  <c r="P46" i="28"/>
  <c r="O46" i="28"/>
  <c r="N46" i="28"/>
  <c r="M46" i="28"/>
  <c r="L46" i="28"/>
  <c r="K46" i="28"/>
  <c r="J46" i="28"/>
  <c r="I46" i="28"/>
  <c r="H46" i="28"/>
  <c r="G46" i="28"/>
  <c r="F46" i="28"/>
  <c r="E46" i="28"/>
  <c r="P45" i="28"/>
  <c r="O45" i="28"/>
  <c r="N45" i="28"/>
  <c r="M45" i="28"/>
  <c r="L45" i="28"/>
  <c r="K45" i="28"/>
  <c r="J45" i="28"/>
  <c r="I45" i="28"/>
  <c r="H45" i="28"/>
  <c r="G45" i="28"/>
  <c r="F45" i="28"/>
  <c r="E45" i="28"/>
  <c r="P44" i="28"/>
  <c r="O44" i="28"/>
  <c r="N44" i="28"/>
  <c r="M44" i="28"/>
  <c r="L44" i="28"/>
  <c r="K44" i="28"/>
  <c r="J44" i="28"/>
  <c r="I44" i="28"/>
  <c r="H44" i="28"/>
  <c r="G44" i="28"/>
  <c r="F44" i="28"/>
  <c r="E44" i="28"/>
  <c r="P43" i="28"/>
  <c r="O43" i="28"/>
  <c r="N43" i="28"/>
  <c r="M43" i="28"/>
  <c r="L43" i="28"/>
  <c r="K43" i="28"/>
  <c r="J43" i="28"/>
  <c r="I43" i="28"/>
  <c r="H43" i="28"/>
  <c r="G43" i="28"/>
  <c r="F43" i="28"/>
  <c r="E43" i="28"/>
  <c r="P42" i="28"/>
  <c r="O42" i="28"/>
  <c r="N42" i="28"/>
  <c r="M42" i="28"/>
  <c r="L42" i="28"/>
  <c r="K42" i="28"/>
  <c r="J42" i="28"/>
  <c r="I42" i="28"/>
  <c r="H42" i="28"/>
  <c r="G42" i="28"/>
  <c r="F42" i="28"/>
  <c r="E42" i="28"/>
  <c r="P41" i="28"/>
  <c r="O41" i="28"/>
  <c r="N41" i="28"/>
  <c r="M41" i="28"/>
  <c r="L41" i="28"/>
  <c r="K41" i="28"/>
  <c r="J41" i="28"/>
  <c r="I41" i="28"/>
  <c r="H41" i="28"/>
  <c r="G41" i="28"/>
  <c r="F41" i="28"/>
  <c r="E41" i="28"/>
  <c r="P39" i="28"/>
  <c r="O39" i="28"/>
  <c r="N39" i="28"/>
  <c r="M39" i="28"/>
  <c r="L39" i="28"/>
  <c r="K39" i="28"/>
  <c r="J39" i="28"/>
  <c r="I39" i="28"/>
  <c r="H39" i="28"/>
  <c r="G39" i="28"/>
  <c r="F39" i="28"/>
  <c r="E39" i="28"/>
  <c r="P38" i="28"/>
  <c r="O38" i="28"/>
  <c r="N38" i="28"/>
  <c r="M38" i="28"/>
  <c r="L38" i="28"/>
  <c r="K38" i="28"/>
  <c r="J38" i="28"/>
  <c r="I38" i="28"/>
  <c r="H38" i="28"/>
  <c r="G38" i="28"/>
  <c r="F38" i="28"/>
  <c r="E38" i="28"/>
  <c r="P37" i="28"/>
  <c r="O37" i="28"/>
  <c r="N37" i="28"/>
  <c r="M37" i="28"/>
  <c r="L37" i="28"/>
  <c r="K37" i="28"/>
  <c r="J37" i="28"/>
  <c r="I37" i="28"/>
  <c r="H37" i="28"/>
  <c r="G37" i="28"/>
  <c r="F37" i="28"/>
  <c r="E37" i="28"/>
  <c r="P36" i="28"/>
  <c r="O36" i="28"/>
  <c r="N36" i="28"/>
  <c r="M36" i="28"/>
  <c r="L36" i="28"/>
  <c r="K36" i="28"/>
  <c r="J36" i="28"/>
  <c r="I36" i="28"/>
  <c r="H36" i="28"/>
  <c r="G36" i="28"/>
  <c r="F36" i="28"/>
  <c r="E36" i="28"/>
  <c r="P35" i="28"/>
  <c r="O35" i="28"/>
  <c r="N35" i="28"/>
  <c r="M35" i="28"/>
  <c r="L35" i="28"/>
  <c r="K35" i="28"/>
  <c r="J35" i="28"/>
  <c r="I35" i="28"/>
  <c r="H35" i="28"/>
  <c r="G35" i="28"/>
  <c r="F35" i="28"/>
  <c r="E35" i="28"/>
  <c r="P34" i="28"/>
  <c r="O34" i="28"/>
  <c r="N34" i="28"/>
  <c r="M34" i="28"/>
  <c r="L34" i="28"/>
  <c r="K34" i="28"/>
  <c r="J34" i="28"/>
  <c r="I34" i="28"/>
  <c r="H34" i="28"/>
  <c r="G34" i="28"/>
  <c r="F34" i="28"/>
  <c r="E34" i="28"/>
  <c r="P33" i="28"/>
  <c r="O33" i="28"/>
  <c r="N33" i="28"/>
  <c r="M33" i="28"/>
  <c r="L33" i="28"/>
  <c r="K33" i="28"/>
  <c r="J33" i="28"/>
  <c r="I33" i="28"/>
  <c r="H33" i="28"/>
  <c r="G33" i="28"/>
  <c r="F33" i="28"/>
  <c r="E33" i="28"/>
  <c r="P32" i="28"/>
  <c r="O32" i="28"/>
  <c r="N32" i="28"/>
  <c r="M32" i="28"/>
  <c r="L32" i="28"/>
  <c r="K32" i="28"/>
  <c r="J32" i="28"/>
  <c r="I32" i="28"/>
  <c r="H32" i="28"/>
  <c r="G32" i="28"/>
  <c r="F32" i="28"/>
  <c r="E32" i="28"/>
  <c r="P31" i="28"/>
  <c r="O31" i="28"/>
  <c r="N31" i="28"/>
  <c r="M31" i="28"/>
  <c r="L31" i="28"/>
  <c r="K31" i="28"/>
  <c r="J31" i="28"/>
  <c r="I31" i="28"/>
  <c r="H31" i="28"/>
  <c r="G31" i="28"/>
  <c r="F31" i="28"/>
  <c r="E31" i="28"/>
  <c r="P30" i="28"/>
  <c r="O30" i="28"/>
  <c r="N30" i="28"/>
  <c r="M30" i="28"/>
  <c r="L30" i="28"/>
  <c r="K30" i="28"/>
  <c r="J30" i="28"/>
  <c r="I30" i="28"/>
  <c r="H30" i="28"/>
  <c r="G30" i="28"/>
  <c r="F30" i="28"/>
  <c r="E30" i="28"/>
  <c r="P29" i="28"/>
  <c r="O29" i="28"/>
  <c r="N29" i="28"/>
  <c r="M29" i="28"/>
  <c r="L29" i="28"/>
  <c r="K29" i="28"/>
  <c r="J29" i="28"/>
  <c r="I29" i="28"/>
  <c r="H29" i="28"/>
  <c r="G29" i="28"/>
  <c r="F29" i="28"/>
  <c r="E29" i="28"/>
  <c r="P28" i="28"/>
  <c r="O28" i="28"/>
  <c r="N28" i="28"/>
  <c r="M28" i="28"/>
  <c r="L28" i="28"/>
  <c r="K28" i="28"/>
  <c r="J28" i="28"/>
  <c r="I28" i="28"/>
  <c r="H28" i="28"/>
  <c r="G28" i="28"/>
  <c r="F28" i="28"/>
  <c r="E28" i="28"/>
  <c r="P27" i="28"/>
  <c r="O27" i="28"/>
  <c r="N27" i="28"/>
  <c r="M27" i="28"/>
  <c r="L27" i="28"/>
  <c r="K27" i="28"/>
  <c r="J27" i="28"/>
  <c r="I27" i="28"/>
  <c r="H27" i="28"/>
  <c r="G27" i="28"/>
  <c r="F27" i="28"/>
  <c r="E27" i="28"/>
  <c r="P25" i="28"/>
  <c r="O25" i="28"/>
  <c r="N25" i="28"/>
  <c r="M25" i="28"/>
  <c r="L25" i="28"/>
  <c r="K25" i="28"/>
  <c r="J25" i="28"/>
  <c r="I25" i="28"/>
  <c r="H25" i="28"/>
  <c r="G25" i="28"/>
  <c r="F25" i="28"/>
  <c r="E25" i="28"/>
  <c r="P24" i="28"/>
  <c r="O24" i="28"/>
  <c r="N24" i="28"/>
  <c r="M24" i="28"/>
  <c r="L24" i="28"/>
  <c r="K24" i="28"/>
  <c r="J24" i="28"/>
  <c r="I24" i="28"/>
  <c r="H24" i="28"/>
  <c r="G24" i="28"/>
  <c r="F24" i="28"/>
  <c r="E24" i="28"/>
  <c r="P23" i="28"/>
  <c r="O23" i="28"/>
  <c r="N23" i="28"/>
  <c r="M23" i="28"/>
  <c r="L23" i="28"/>
  <c r="K23" i="28"/>
  <c r="J23" i="28"/>
  <c r="I23" i="28"/>
  <c r="H23" i="28"/>
  <c r="G23" i="28"/>
  <c r="F23" i="28"/>
  <c r="E23" i="28"/>
  <c r="P22" i="28"/>
  <c r="O22" i="28"/>
  <c r="N22" i="28"/>
  <c r="M22" i="28"/>
  <c r="L22" i="28"/>
  <c r="K22" i="28"/>
  <c r="J22" i="28"/>
  <c r="I22" i="28"/>
  <c r="H22" i="28"/>
  <c r="G22" i="28"/>
  <c r="F22" i="28"/>
  <c r="E22" i="28"/>
  <c r="P21" i="28"/>
  <c r="O21" i="28"/>
  <c r="N21" i="28"/>
  <c r="M21" i="28"/>
  <c r="L21" i="28"/>
  <c r="K21" i="28"/>
  <c r="J21" i="28"/>
  <c r="I21" i="28"/>
  <c r="H21" i="28"/>
  <c r="G21" i="28"/>
  <c r="F21" i="28"/>
  <c r="E21" i="28"/>
  <c r="P20" i="28"/>
  <c r="O20" i="28"/>
  <c r="N20" i="28"/>
  <c r="M20" i="28"/>
  <c r="L20" i="28"/>
  <c r="K20" i="28"/>
  <c r="J20" i="28"/>
  <c r="I20" i="28"/>
  <c r="H20" i="28"/>
  <c r="G20" i="28"/>
  <c r="F20" i="28"/>
  <c r="E20" i="28"/>
  <c r="P19" i="28"/>
  <c r="O19" i="28"/>
  <c r="N19" i="28"/>
  <c r="M19" i="28"/>
  <c r="L19" i="28"/>
  <c r="K19" i="28"/>
  <c r="J19" i="28"/>
  <c r="I19" i="28"/>
  <c r="H19" i="28"/>
  <c r="G19" i="28"/>
  <c r="F19" i="28"/>
  <c r="E19" i="28"/>
  <c r="P18" i="28"/>
  <c r="O18" i="28"/>
  <c r="N18" i="28"/>
  <c r="M18" i="28"/>
  <c r="L18" i="28"/>
  <c r="K18" i="28"/>
  <c r="J18" i="28"/>
  <c r="I18" i="28"/>
  <c r="H18" i="28"/>
  <c r="G18" i="28"/>
  <c r="F18" i="28"/>
  <c r="E18" i="28"/>
  <c r="P17" i="28"/>
  <c r="O17" i="28"/>
  <c r="N17" i="28"/>
  <c r="M17" i="28"/>
  <c r="L17" i="28"/>
  <c r="K17" i="28"/>
  <c r="J17" i="28"/>
  <c r="I17" i="28"/>
  <c r="H17" i="28"/>
  <c r="G17" i="28"/>
  <c r="F17" i="28"/>
  <c r="E17" i="28"/>
  <c r="P16" i="28"/>
  <c r="O16" i="28"/>
  <c r="N16" i="28"/>
  <c r="M16" i="28"/>
  <c r="L16" i="28"/>
  <c r="K16" i="28"/>
  <c r="J16" i="28"/>
  <c r="I16" i="28"/>
  <c r="H16" i="28"/>
  <c r="G16" i="28"/>
  <c r="F16" i="28"/>
  <c r="E16" i="28"/>
  <c r="P15" i="28"/>
  <c r="O15" i="28"/>
  <c r="N15" i="28"/>
  <c r="M15" i="28"/>
  <c r="L15" i="28"/>
  <c r="K15" i="28"/>
  <c r="J15" i="28"/>
  <c r="I15" i="28"/>
  <c r="H15" i="28"/>
  <c r="G15" i="28"/>
  <c r="F15" i="28"/>
  <c r="E15" i="28"/>
  <c r="P14" i="28"/>
  <c r="O14" i="28"/>
  <c r="N14" i="28"/>
  <c r="M14" i="28"/>
  <c r="L14" i="28"/>
  <c r="K14" i="28"/>
  <c r="J14" i="28"/>
  <c r="I14" i="28"/>
  <c r="H14" i="28"/>
  <c r="G14" i="28"/>
  <c r="F14" i="28"/>
  <c r="E14" i="28"/>
  <c r="P13" i="28"/>
  <c r="O13" i="28"/>
  <c r="N13" i="28"/>
  <c r="M13" i="28"/>
  <c r="L13" i="28"/>
  <c r="K13" i="28"/>
  <c r="J13" i="28"/>
  <c r="I13" i="28"/>
  <c r="H13" i="28"/>
  <c r="G13" i="28"/>
  <c r="F13" i="28"/>
  <c r="E13" i="28"/>
  <c r="P12" i="28"/>
  <c r="O12" i="28"/>
  <c r="N12" i="28"/>
  <c r="M12" i="28"/>
  <c r="L12" i="28"/>
  <c r="K12" i="28"/>
  <c r="J12" i="28"/>
  <c r="I12" i="28"/>
  <c r="H12" i="28"/>
  <c r="G12" i="28"/>
  <c r="F12" i="28"/>
  <c r="E12" i="28"/>
  <c r="P152" i="29"/>
  <c r="O152" i="29"/>
  <c r="N152" i="29"/>
  <c r="M152" i="29"/>
  <c r="L152" i="29"/>
  <c r="K152" i="29"/>
  <c r="J152" i="29"/>
  <c r="I152" i="29"/>
  <c r="H152" i="29"/>
  <c r="G152" i="29"/>
  <c r="F152" i="29"/>
  <c r="E152" i="29"/>
  <c r="P151" i="29"/>
  <c r="O151" i="29"/>
  <c r="N151" i="29"/>
  <c r="M151" i="29"/>
  <c r="L151" i="29"/>
  <c r="K151" i="29"/>
  <c r="J151" i="29"/>
  <c r="I151" i="29"/>
  <c r="H151" i="29"/>
  <c r="G151" i="29"/>
  <c r="F151" i="29"/>
  <c r="E151" i="29"/>
  <c r="P150" i="29"/>
  <c r="O150" i="29"/>
  <c r="N150" i="29"/>
  <c r="M150" i="29"/>
  <c r="L150" i="29"/>
  <c r="K150" i="29"/>
  <c r="J150" i="29"/>
  <c r="I150" i="29"/>
  <c r="H150" i="29"/>
  <c r="G150" i="29"/>
  <c r="F150" i="29"/>
  <c r="E150" i="29"/>
  <c r="P149" i="29"/>
  <c r="O149" i="29"/>
  <c r="N149" i="29"/>
  <c r="M149" i="29"/>
  <c r="L149" i="29"/>
  <c r="K149" i="29"/>
  <c r="J149" i="29"/>
  <c r="I149" i="29"/>
  <c r="H149" i="29"/>
  <c r="G149" i="29"/>
  <c r="F149" i="29"/>
  <c r="E149" i="29"/>
  <c r="P148" i="29"/>
  <c r="O148" i="29"/>
  <c r="N148" i="29"/>
  <c r="M148" i="29"/>
  <c r="L148" i="29"/>
  <c r="K148" i="29"/>
  <c r="J148" i="29"/>
  <c r="I148" i="29"/>
  <c r="H148" i="29"/>
  <c r="G148" i="29"/>
  <c r="F148" i="29"/>
  <c r="E148" i="29"/>
  <c r="P147" i="29"/>
  <c r="O147" i="29"/>
  <c r="N147" i="29"/>
  <c r="M147" i="29"/>
  <c r="L147" i="29"/>
  <c r="K147" i="29"/>
  <c r="J147" i="29"/>
  <c r="I147" i="29"/>
  <c r="H147" i="29"/>
  <c r="G147" i="29"/>
  <c r="F147" i="29"/>
  <c r="E147" i="29"/>
  <c r="P146" i="29"/>
  <c r="O146" i="29"/>
  <c r="N146" i="29"/>
  <c r="M146" i="29"/>
  <c r="L146" i="29"/>
  <c r="K146" i="29"/>
  <c r="J146" i="29"/>
  <c r="I146" i="29"/>
  <c r="H146" i="29"/>
  <c r="G146" i="29"/>
  <c r="F146" i="29"/>
  <c r="E146" i="29"/>
  <c r="P144" i="29"/>
  <c r="O144" i="29"/>
  <c r="N144" i="29"/>
  <c r="M144" i="29"/>
  <c r="L144" i="29"/>
  <c r="K144" i="29"/>
  <c r="J144" i="29"/>
  <c r="I144" i="29"/>
  <c r="H144" i="29"/>
  <c r="G144" i="29"/>
  <c r="F144" i="29"/>
  <c r="E144" i="29"/>
  <c r="P143" i="29"/>
  <c r="O143" i="29"/>
  <c r="N143" i="29"/>
  <c r="M143" i="29"/>
  <c r="L143" i="29"/>
  <c r="K143" i="29"/>
  <c r="J143" i="29"/>
  <c r="I143" i="29"/>
  <c r="H143" i="29"/>
  <c r="G143" i="29"/>
  <c r="F143" i="29"/>
  <c r="E143" i="29"/>
  <c r="P142" i="29"/>
  <c r="O142" i="29"/>
  <c r="N142" i="29"/>
  <c r="M142" i="29"/>
  <c r="L142" i="29"/>
  <c r="K142" i="29"/>
  <c r="J142" i="29"/>
  <c r="I142" i="29"/>
  <c r="H142" i="29"/>
  <c r="G142" i="29"/>
  <c r="F142" i="29"/>
  <c r="E142" i="29"/>
  <c r="P141" i="29"/>
  <c r="O141" i="29"/>
  <c r="N141" i="29"/>
  <c r="M141" i="29"/>
  <c r="L141" i="29"/>
  <c r="K141" i="29"/>
  <c r="J141" i="29"/>
  <c r="I141" i="29"/>
  <c r="H141" i="29"/>
  <c r="G141" i="29"/>
  <c r="F141" i="29"/>
  <c r="E141" i="29"/>
  <c r="P139" i="29"/>
  <c r="O139" i="29"/>
  <c r="N139" i="29"/>
  <c r="M139" i="29"/>
  <c r="L139" i="29"/>
  <c r="K139" i="29"/>
  <c r="J139" i="29"/>
  <c r="I139" i="29"/>
  <c r="H139" i="29"/>
  <c r="G139" i="29"/>
  <c r="F139" i="29"/>
  <c r="E139" i="29"/>
  <c r="P138" i="29"/>
  <c r="O138" i="29"/>
  <c r="N138" i="29"/>
  <c r="M138" i="29"/>
  <c r="L138" i="29"/>
  <c r="K138" i="29"/>
  <c r="J138" i="29"/>
  <c r="I138" i="29"/>
  <c r="H138" i="29"/>
  <c r="G138" i="29"/>
  <c r="F138" i="29"/>
  <c r="E138" i="29"/>
  <c r="P137" i="29"/>
  <c r="O137" i="29"/>
  <c r="N137" i="29"/>
  <c r="M137" i="29"/>
  <c r="L137" i="29"/>
  <c r="K137" i="29"/>
  <c r="J137" i="29"/>
  <c r="I137" i="29"/>
  <c r="H137" i="29"/>
  <c r="G137" i="29"/>
  <c r="F137" i="29"/>
  <c r="E137" i="29"/>
  <c r="P136" i="29"/>
  <c r="O136" i="29"/>
  <c r="N136" i="29"/>
  <c r="M136" i="29"/>
  <c r="L136" i="29"/>
  <c r="K136" i="29"/>
  <c r="J136" i="29"/>
  <c r="I136" i="29"/>
  <c r="H136" i="29"/>
  <c r="G136" i="29"/>
  <c r="F136" i="29"/>
  <c r="E136" i="29"/>
  <c r="P135" i="29"/>
  <c r="O135" i="29"/>
  <c r="N135" i="29"/>
  <c r="M135" i="29"/>
  <c r="L135" i="29"/>
  <c r="K135" i="29"/>
  <c r="J135" i="29"/>
  <c r="I135" i="29"/>
  <c r="H135" i="29"/>
  <c r="G135" i="29"/>
  <c r="F135" i="29"/>
  <c r="E135" i="29"/>
  <c r="P134" i="29"/>
  <c r="O134" i="29"/>
  <c r="N134" i="29"/>
  <c r="M134" i="29"/>
  <c r="L134" i="29"/>
  <c r="K134" i="29"/>
  <c r="J134" i="29"/>
  <c r="I134" i="29"/>
  <c r="H134" i="29"/>
  <c r="G134" i="29"/>
  <c r="F134" i="29"/>
  <c r="E134" i="29"/>
  <c r="P133" i="29"/>
  <c r="O133" i="29"/>
  <c r="N133" i="29"/>
  <c r="M133" i="29"/>
  <c r="L133" i="29"/>
  <c r="K133" i="29"/>
  <c r="J133" i="29"/>
  <c r="I133" i="29"/>
  <c r="H133" i="29"/>
  <c r="G133" i="29"/>
  <c r="F133" i="29"/>
  <c r="E133" i="29"/>
  <c r="P132" i="29"/>
  <c r="O132" i="29"/>
  <c r="N132" i="29"/>
  <c r="M132" i="29"/>
  <c r="L132" i="29"/>
  <c r="K132" i="29"/>
  <c r="J132" i="29"/>
  <c r="I132" i="29"/>
  <c r="H132" i="29"/>
  <c r="G132" i="29"/>
  <c r="F132" i="29"/>
  <c r="E132" i="29"/>
  <c r="P131" i="29"/>
  <c r="O131" i="29"/>
  <c r="N131" i="29"/>
  <c r="M131" i="29"/>
  <c r="L131" i="29"/>
  <c r="K131" i="29"/>
  <c r="J131" i="29"/>
  <c r="I131" i="29"/>
  <c r="H131" i="29"/>
  <c r="G131" i="29"/>
  <c r="F131" i="29"/>
  <c r="E131" i="29"/>
  <c r="P130" i="29"/>
  <c r="O130" i="29"/>
  <c r="N130" i="29"/>
  <c r="M130" i="29"/>
  <c r="L130" i="29"/>
  <c r="K130" i="29"/>
  <c r="J130" i="29"/>
  <c r="I130" i="29"/>
  <c r="H130" i="29"/>
  <c r="G130" i="29"/>
  <c r="F130" i="29"/>
  <c r="E130" i="29"/>
  <c r="P129" i="29"/>
  <c r="O129" i="29"/>
  <c r="N129" i="29"/>
  <c r="M129" i="29"/>
  <c r="L129" i="29"/>
  <c r="K129" i="29"/>
  <c r="J129" i="29"/>
  <c r="I129" i="29"/>
  <c r="H129" i="29"/>
  <c r="G129" i="29"/>
  <c r="F129" i="29"/>
  <c r="E129" i="29"/>
  <c r="P128" i="29"/>
  <c r="O128" i="29"/>
  <c r="N128" i="29"/>
  <c r="M128" i="29"/>
  <c r="L128" i="29"/>
  <c r="K128" i="29"/>
  <c r="J128" i="29"/>
  <c r="I128" i="29"/>
  <c r="H128" i="29"/>
  <c r="G128" i="29"/>
  <c r="F128" i="29"/>
  <c r="E128" i="29"/>
  <c r="P127" i="29"/>
  <c r="O127" i="29"/>
  <c r="N127" i="29"/>
  <c r="M127" i="29"/>
  <c r="L127" i="29"/>
  <c r="K127" i="29"/>
  <c r="J127" i="29"/>
  <c r="I127" i="29"/>
  <c r="H127" i="29"/>
  <c r="G127" i="29"/>
  <c r="F127" i="29"/>
  <c r="E127" i="29"/>
  <c r="P125" i="29"/>
  <c r="O125" i="29"/>
  <c r="N125" i="29"/>
  <c r="M125" i="29"/>
  <c r="L125" i="29"/>
  <c r="K125" i="29"/>
  <c r="J125" i="29"/>
  <c r="I125" i="29"/>
  <c r="H125" i="29"/>
  <c r="G125" i="29"/>
  <c r="F125" i="29"/>
  <c r="E125" i="29"/>
  <c r="P124" i="29"/>
  <c r="O124" i="29"/>
  <c r="N124" i="29"/>
  <c r="M124" i="29"/>
  <c r="L124" i="29"/>
  <c r="K124" i="29"/>
  <c r="J124" i="29"/>
  <c r="I124" i="29"/>
  <c r="H124" i="29"/>
  <c r="G124" i="29"/>
  <c r="F124" i="29"/>
  <c r="E124" i="29"/>
  <c r="P123" i="29"/>
  <c r="O123" i="29"/>
  <c r="N123" i="29"/>
  <c r="M123" i="29"/>
  <c r="L123" i="29"/>
  <c r="K123" i="29"/>
  <c r="J123" i="29"/>
  <c r="I123" i="29"/>
  <c r="H123" i="29"/>
  <c r="G123" i="29"/>
  <c r="F123" i="29"/>
  <c r="E123" i="29"/>
  <c r="P122" i="29"/>
  <c r="O122" i="29"/>
  <c r="N122" i="29"/>
  <c r="M122" i="29"/>
  <c r="L122" i="29"/>
  <c r="K122" i="29"/>
  <c r="J122" i="29"/>
  <c r="I122" i="29"/>
  <c r="H122" i="29"/>
  <c r="G122" i="29"/>
  <c r="F122" i="29"/>
  <c r="E122" i="29"/>
  <c r="P121" i="29"/>
  <c r="O121" i="29"/>
  <c r="N121" i="29"/>
  <c r="M121" i="29"/>
  <c r="L121" i="29"/>
  <c r="K121" i="29"/>
  <c r="J121" i="29"/>
  <c r="I121" i="29"/>
  <c r="H121" i="29"/>
  <c r="G121" i="29"/>
  <c r="F121" i="29"/>
  <c r="E121" i="29"/>
  <c r="P120" i="29"/>
  <c r="O120" i="29"/>
  <c r="N120" i="29"/>
  <c r="M120" i="29"/>
  <c r="L120" i="29"/>
  <c r="K120" i="29"/>
  <c r="J120" i="29"/>
  <c r="I120" i="29"/>
  <c r="H120" i="29"/>
  <c r="G120" i="29"/>
  <c r="F120" i="29"/>
  <c r="E120" i="29"/>
  <c r="P119" i="29"/>
  <c r="O119" i="29"/>
  <c r="N119" i="29"/>
  <c r="M119" i="29"/>
  <c r="L119" i="29"/>
  <c r="K119" i="29"/>
  <c r="J119" i="29"/>
  <c r="I119" i="29"/>
  <c r="H119" i="29"/>
  <c r="G119" i="29"/>
  <c r="F119" i="29"/>
  <c r="E119" i="29"/>
  <c r="P118" i="29"/>
  <c r="O118" i="29"/>
  <c r="N118" i="29"/>
  <c r="M118" i="29"/>
  <c r="L118" i="29"/>
  <c r="K118" i="29"/>
  <c r="J118" i="29"/>
  <c r="I118" i="29"/>
  <c r="H118" i="29"/>
  <c r="G118" i="29"/>
  <c r="F118" i="29"/>
  <c r="E118" i="29"/>
  <c r="P117" i="29"/>
  <c r="O117" i="29"/>
  <c r="N117" i="29"/>
  <c r="M117" i="29"/>
  <c r="L117" i="29"/>
  <c r="K117" i="29"/>
  <c r="J117" i="29"/>
  <c r="I117" i="29"/>
  <c r="H117" i="29"/>
  <c r="G117" i="29"/>
  <c r="F117" i="29"/>
  <c r="E117" i="29"/>
  <c r="P116" i="29"/>
  <c r="O116" i="29"/>
  <c r="N116" i="29"/>
  <c r="M116" i="29"/>
  <c r="L116" i="29"/>
  <c r="K116" i="29"/>
  <c r="J116" i="29"/>
  <c r="I116" i="29"/>
  <c r="H116" i="29"/>
  <c r="G116" i="29"/>
  <c r="F116" i="29"/>
  <c r="E116" i="29"/>
  <c r="P115" i="29"/>
  <c r="O115" i="29"/>
  <c r="N115" i="29"/>
  <c r="M115" i="29"/>
  <c r="L115" i="29"/>
  <c r="K115" i="29"/>
  <c r="J115" i="29"/>
  <c r="I115" i="29"/>
  <c r="H115" i="29"/>
  <c r="G115" i="29"/>
  <c r="F115" i="29"/>
  <c r="E115" i="29"/>
  <c r="P114" i="29"/>
  <c r="O114" i="29"/>
  <c r="N114" i="29"/>
  <c r="M114" i="29"/>
  <c r="L114" i="29"/>
  <c r="K114" i="29"/>
  <c r="J114" i="29"/>
  <c r="I114" i="29"/>
  <c r="H114" i="29"/>
  <c r="G114" i="29"/>
  <c r="F114" i="29"/>
  <c r="E114" i="29"/>
  <c r="P112" i="29"/>
  <c r="O112" i="29"/>
  <c r="N112" i="29"/>
  <c r="M112" i="29"/>
  <c r="L112" i="29"/>
  <c r="K112" i="29"/>
  <c r="J112" i="29"/>
  <c r="I112" i="29"/>
  <c r="H112" i="29"/>
  <c r="G112" i="29"/>
  <c r="F112" i="29"/>
  <c r="E112" i="29"/>
  <c r="P111" i="29"/>
  <c r="O111" i="29"/>
  <c r="N111" i="29"/>
  <c r="M111" i="29"/>
  <c r="L111" i="29"/>
  <c r="K111" i="29"/>
  <c r="J111" i="29"/>
  <c r="I111" i="29"/>
  <c r="H111" i="29"/>
  <c r="G111" i="29"/>
  <c r="F111" i="29"/>
  <c r="E111" i="29"/>
  <c r="P110" i="29"/>
  <c r="O110" i="29"/>
  <c r="N110" i="29"/>
  <c r="M110" i="29"/>
  <c r="L110" i="29"/>
  <c r="K110" i="29"/>
  <c r="J110" i="29"/>
  <c r="I110" i="29"/>
  <c r="H110" i="29"/>
  <c r="G110" i="29"/>
  <c r="F110" i="29"/>
  <c r="E110" i="29"/>
  <c r="P109" i="29"/>
  <c r="O109" i="29"/>
  <c r="N109" i="29"/>
  <c r="M109" i="29"/>
  <c r="L109" i="29"/>
  <c r="K109" i="29"/>
  <c r="J109" i="29"/>
  <c r="I109" i="29"/>
  <c r="H109" i="29"/>
  <c r="G109" i="29"/>
  <c r="F109" i="29"/>
  <c r="E109" i="29"/>
  <c r="P108" i="29"/>
  <c r="O108" i="29"/>
  <c r="N108" i="29"/>
  <c r="M108" i="29"/>
  <c r="L108" i="29"/>
  <c r="K108" i="29"/>
  <c r="J108" i="29"/>
  <c r="I108" i="29"/>
  <c r="H108" i="29"/>
  <c r="G108" i="29"/>
  <c r="F108" i="29"/>
  <c r="E108" i="29"/>
  <c r="P107" i="29"/>
  <c r="O107" i="29"/>
  <c r="N107" i="29"/>
  <c r="M107" i="29"/>
  <c r="L107" i="29"/>
  <c r="K107" i="29"/>
  <c r="J107" i="29"/>
  <c r="I107" i="29"/>
  <c r="H107" i="29"/>
  <c r="G107" i="29"/>
  <c r="F107" i="29"/>
  <c r="E107" i="29"/>
  <c r="P106" i="29"/>
  <c r="O106" i="29"/>
  <c r="N106" i="29"/>
  <c r="M106" i="29"/>
  <c r="L106" i="29"/>
  <c r="K106" i="29"/>
  <c r="J106" i="29"/>
  <c r="I106" i="29"/>
  <c r="H106" i="29"/>
  <c r="G106" i="29"/>
  <c r="F106" i="29"/>
  <c r="E106" i="29"/>
  <c r="P105" i="29"/>
  <c r="O105" i="29"/>
  <c r="N105" i="29"/>
  <c r="M105" i="29"/>
  <c r="L105" i="29"/>
  <c r="K105" i="29"/>
  <c r="J105" i="29"/>
  <c r="I105" i="29"/>
  <c r="H105" i="29"/>
  <c r="G105" i="29"/>
  <c r="F105" i="29"/>
  <c r="E105" i="29"/>
  <c r="P104" i="29"/>
  <c r="O104" i="29"/>
  <c r="N104" i="29"/>
  <c r="M104" i="29"/>
  <c r="L104" i="29"/>
  <c r="K104" i="29"/>
  <c r="J104" i="29"/>
  <c r="I104" i="29"/>
  <c r="H104" i="29"/>
  <c r="G104" i="29"/>
  <c r="F104" i="29"/>
  <c r="E104" i="29"/>
  <c r="P103" i="29"/>
  <c r="O103" i="29"/>
  <c r="N103" i="29"/>
  <c r="M103" i="29"/>
  <c r="L103" i="29"/>
  <c r="K103" i="29"/>
  <c r="J103" i="29"/>
  <c r="I103" i="29"/>
  <c r="H103" i="29"/>
  <c r="G103" i="29"/>
  <c r="F103" i="29"/>
  <c r="E103" i="29"/>
  <c r="P102" i="29"/>
  <c r="O102" i="29"/>
  <c r="N102" i="29"/>
  <c r="M102" i="29"/>
  <c r="L102" i="29"/>
  <c r="K102" i="29"/>
  <c r="J102" i="29"/>
  <c r="I102" i="29"/>
  <c r="H102" i="29"/>
  <c r="G102" i="29"/>
  <c r="F102" i="29"/>
  <c r="E102" i="29"/>
  <c r="P101" i="29"/>
  <c r="O101" i="29"/>
  <c r="N101" i="29"/>
  <c r="M101" i="29"/>
  <c r="L101" i="29"/>
  <c r="K101" i="29"/>
  <c r="J101" i="29"/>
  <c r="I101" i="29"/>
  <c r="H101" i="29"/>
  <c r="G101" i="29"/>
  <c r="F101" i="29"/>
  <c r="E101" i="29"/>
  <c r="P100" i="29"/>
  <c r="O100" i="29"/>
  <c r="N100" i="29"/>
  <c r="M100" i="29"/>
  <c r="L100" i="29"/>
  <c r="K100" i="29"/>
  <c r="J100" i="29"/>
  <c r="I100" i="29"/>
  <c r="H100" i="29"/>
  <c r="G100" i="29"/>
  <c r="F100" i="29"/>
  <c r="E100" i="29"/>
  <c r="P99" i="29"/>
  <c r="O99" i="29"/>
  <c r="N99" i="29"/>
  <c r="M99" i="29"/>
  <c r="L99" i="29"/>
  <c r="K99" i="29"/>
  <c r="J99" i="29"/>
  <c r="I99" i="29"/>
  <c r="H99" i="29"/>
  <c r="G99" i="29"/>
  <c r="F99" i="29"/>
  <c r="E99" i="29"/>
  <c r="P98" i="29"/>
  <c r="O98" i="29"/>
  <c r="N98" i="29"/>
  <c r="M98" i="29"/>
  <c r="L98" i="29"/>
  <c r="K98" i="29"/>
  <c r="J98" i="29"/>
  <c r="I98" i="29"/>
  <c r="H98" i="29"/>
  <c r="G98" i="29"/>
  <c r="F98" i="29"/>
  <c r="E98" i="29"/>
  <c r="P97" i="29"/>
  <c r="O97" i="29"/>
  <c r="N97" i="29"/>
  <c r="M97" i="29"/>
  <c r="L97" i="29"/>
  <c r="K97" i="29"/>
  <c r="J97" i="29"/>
  <c r="I97" i="29"/>
  <c r="H97" i="29"/>
  <c r="G97" i="29"/>
  <c r="F97" i="29"/>
  <c r="E97" i="29"/>
  <c r="P96" i="29"/>
  <c r="O96" i="29"/>
  <c r="N96" i="29"/>
  <c r="M96" i="29"/>
  <c r="L96" i="29"/>
  <c r="K96" i="29"/>
  <c r="J96" i="29"/>
  <c r="I96" i="29"/>
  <c r="H96" i="29"/>
  <c r="G96" i="29"/>
  <c r="F96" i="29"/>
  <c r="E96" i="29"/>
  <c r="P95" i="29"/>
  <c r="O95" i="29"/>
  <c r="N95" i="29"/>
  <c r="M95" i="29"/>
  <c r="L95" i="29"/>
  <c r="K95" i="29"/>
  <c r="J95" i="29"/>
  <c r="I95" i="29"/>
  <c r="H95" i="29"/>
  <c r="G95" i="29"/>
  <c r="F95" i="29"/>
  <c r="E95" i="29"/>
  <c r="P93" i="29"/>
  <c r="O93" i="29"/>
  <c r="N93" i="29"/>
  <c r="M93" i="29"/>
  <c r="L93" i="29"/>
  <c r="K93" i="29"/>
  <c r="J93" i="29"/>
  <c r="I93" i="29"/>
  <c r="H93" i="29"/>
  <c r="G93" i="29"/>
  <c r="F93" i="29"/>
  <c r="E93" i="29"/>
  <c r="P92" i="29"/>
  <c r="O92" i="29"/>
  <c r="N92" i="29"/>
  <c r="M92" i="29"/>
  <c r="L92" i="29"/>
  <c r="K92" i="29"/>
  <c r="J92" i="29"/>
  <c r="I92" i="29"/>
  <c r="H92" i="29"/>
  <c r="G92" i="29"/>
  <c r="F92" i="29"/>
  <c r="E92" i="29"/>
  <c r="P91" i="29"/>
  <c r="O91" i="29"/>
  <c r="N91" i="29"/>
  <c r="M91" i="29"/>
  <c r="L91" i="29"/>
  <c r="K91" i="29"/>
  <c r="J91" i="29"/>
  <c r="I91" i="29"/>
  <c r="H91" i="29"/>
  <c r="G91" i="29"/>
  <c r="F91" i="29"/>
  <c r="E91" i="29"/>
  <c r="P90" i="29"/>
  <c r="O90" i="29"/>
  <c r="N90" i="29"/>
  <c r="M90" i="29"/>
  <c r="L90" i="29"/>
  <c r="K90" i="29"/>
  <c r="J90" i="29"/>
  <c r="I90" i="29"/>
  <c r="H90" i="29"/>
  <c r="G90" i="29"/>
  <c r="F90" i="29"/>
  <c r="E90" i="29"/>
  <c r="P89" i="29"/>
  <c r="O89" i="29"/>
  <c r="N89" i="29"/>
  <c r="M89" i="29"/>
  <c r="L89" i="29"/>
  <c r="K89" i="29"/>
  <c r="J89" i="29"/>
  <c r="I89" i="29"/>
  <c r="H89" i="29"/>
  <c r="G89" i="29"/>
  <c r="F89" i="29"/>
  <c r="E89" i="29"/>
  <c r="P88" i="29"/>
  <c r="O88" i="29"/>
  <c r="N88" i="29"/>
  <c r="M88" i="29"/>
  <c r="L88" i="29"/>
  <c r="K88" i="29"/>
  <c r="J88" i="29"/>
  <c r="I88" i="29"/>
  <c r="H88" i="29"/>
  <c r="G88" i="29"/>
  <c r="F88" i="29"/>
  <c r="E88" i="29"/>
  <c r="P87" i="29"/>
  <c r="O87" i="29"/>
  <c r="N87" i="29"/>
  <c r="M87" i="29"/>
  <c r="L87" i="29"/>
  <c r="K87" i="29"/>
  <c r="J87" i="29"/>
  <c r="I87" i="29"/>
  <c r="H87" i="29"/>
  <c r="G87" i="29"/>
  <c r="F87" i="29"/>
  <c r="E87" i="29"/>
  <c r="P86" i="29"/>
  <c r="O86" i="29"/>
  <c r="N86" i="29"/>
  <c r="M86" i="29"/>
  <c r="L86" i="29"/>
  <c r="K86" i="29"/>
  <c r="J86" i="29"/>
  <c r="I86" i="29"/>
  <c r="H86" i="29"/>
  <c r="G86" i="29"/>
  <c r="F86" i="29"/>
  <c r="E86" i="29"/>
  <c r="P85" i="29"/>
  <c r="O85" i="29"/>
  <c r="N85" i="29"/>
  <c r="M85" i="29"/>
  <c r="L85" i="29"/>
  <c r="K85" i="29"/>
  <c r="J85" i="29"/>
  <c r="I85" i="29"/>
  <c r="H85" i="29"/>
  <c r="G85" i="29"/>
  <c r="F85" i="29"/>
  <c r="E85" i="29"/>
  <c r="P84" i="29"/>
  <c r="O84" i="29"/>
  <c r="N84" i="29"/>
  <c r="M84" i="29"/>
  <c r="L84" i="29"/>
  <c r="K84" i="29"/>
  <c r="J84" i="29"/>
  <c r="I84" i="29"/>
  <c r="H84" i="29"/>
  <c r="G84" i="29"/>
  <c r="F84" i="29"/>
  <c r="E84" i="29"/>
  <c r="P82" i="29"/>
  <c r="O82" i="29"/>
  <c r="N82" i="29"/>
  <c r="M82" i="29"/>
  <c r="L82" i="29"/>
  <c r="K82" i="29"/>
  <c r="J82" i="29"/>
  <c r="I82" i="29"/>
  <c r="H82" i="29"/>
  <c r="G82" i="29"/>
  <c r="F82" i="29"/>
  <c r="E82" i="29"/>
  <c r="P81" i="29"/>
  <c r="O81" i="29"/>
  <c r="N81" i="29"/>
  <c r="M81" i="29"/>
  <c r="L81" i="29"/>
  <c r="K81" i="29"/>
  <c r="J81" i="29"/>
  <c r="I81" i="29"/>
  <c r="H81" i="29"/>
  <c r="G81" i="29"/>
  <c r="F81" i="29"/>
  <c r="E81" i="29"/>
  <c r="P80" i="29"/>
  <c r="O80" i="29"/>
  <c r="N80" i="29"/>
  <c r="M80" i="29"/>
  <c r="L80" i="29"/>
  <c r="K80" i="29"/>
  <c r="J80" i="29"/>
  <c r="I80" i="29"/>
  <c r="H80" i="29"/>
  <c r="G80" i="29"/>
  <c r="F80" i="29"/>
  <c r="E80" i="29"/>
  <c r="P79" i="29"/>
  <c r="O79" i="29"/>
  <c r="N79" i="29"/>
  <c r="M79" i="29"/>
  <c r="L79" i="29"/>
  <c r="K79" i="29"/>
  <c r="J79" i="29"/>
  <c r="I79" i="29"/>
  <c r="H79" i="29"/>
  <c r="G79" i="29"/>
  <c r="F79" i="29"/>
  <c r="E79" i="29"/>
  <c r="P78" i="29"/>
  <c r="O78" i="29"/>
  <c r="N78" i="29"/>
  <c r="M78" i="29"/>
  <c r="L78" i="29"/>
  <c r="K78" i="29"/>
  <c r="J78" i="29"/>
  <c r="I78" i="29"/>
  <c r="H78" i="29"/>
  <c r="G78" i="29"/>
  <c r="F78" i="29"/>
  <c r="E78" i="29"/>
  <c r="P76" i="29"/>
  <c r="O76" i="29"/>
  <c r="N76" i="29"/>
  <c r="M76" i="29"/>
  <c r="L76" i="29"/>
  <c r="K76" i="29"/>
  <c r="J76" i="29"/>
  <c r="I76" i="29"/>
  <c r="H76" i="29"/>
  <c r="G76" i="29"/>
  <c r="F76" i="29"/>
  <c r="E76" i="29"/>
  <c r="P75" i="29"/>
  <c r="O75" i="29"/>
  <c r="N75" i="29"/>
  <c r="M75" i="29"/>
  <c r="L75" i="29"/>
  <c r="K75" i="29"/>
  <c r="J75" i="29"/>
  <c r="I75" i="29"/>
  <c r="H75" i="29"/>
  <c r="G75" i="29"/>
  <c r="F75" i="29"/>
  <c r="E75" i="29"/>
  <c r="P74" i="29"/>
  <c r="O74" i="29"/>
  <c r="N74" i="29"/>
  <c r="M74" i="29"/>
  <c r="L74" i="29"/>
  <c r="K74" i="29"/>
  <c r="J74" i="29"/>
  <c r="I74" i="29"/>
  <c r="H74" i="29"/>
  <c r="G74" i="29"/>
  <c r="F74" i="29"/>
  <c r="E74" i="29"/>
  <c r="P73" i="29"/>
  <c r="O73" i="29"/>
  <c r="N73" i="29"/>
  <c r="M73" i="29"/>
  <c r="L73" i="29"/>
  <c r="K73" i="29"/>
  <c r="J73" i="29"/>
  <c r="I73" i="29"/>
  <c r="H73" i="29"/>
  <c r="G73" i="29"/>
  <c r="F73" i="29"/>
  <c r="E73" i="29"/>
  <c r="P72" i="29"/>
  <c r="O72" i="29"/>
  <c r="N72" i="29"/>
  <c r="M72" i="29"/>
  <c r="L72" i="29"/>
  <c r="K72" i="29"/>
  <c r="J72" i="29"/>
  <c r="I72" i="29"/>
  <c r="H72" i="29"/>
  <c r="G72" i="29"/>
  <c r="F72" i="29"/>
  <c r="E72" i="29"/>
  <c r="P71" i="29"/>
  <c r="O71" i="29"/>
  <c r="N71" i="29"/>
  <c r="M71" i="29"/>
  <c r="L71" i="29"/>
  <c r="K71" i="29"/>
  <c r="J71" i="29"/>
  <c r="I71" i="29"/>
  <c r="H71" i="29"/>
  <c r="G71" i="29"/>
  <c r="F71" i="29"/>
  <c r="E71" i="29"/>
  <c r="P70" i="29"/>
  <c r="O70" i="29"/>
  <c r="N70" i="29"/>
  <c r="M70" i="29"/>
  <c r="L70" i="29"/>
  <c r="K70" i="29"/>
  <c r="J70" i="29"/>
  <c r="I70" i="29"/>
  <c r="H70" i="29"/>
  <c r="G70" i="29"/>
  <c r="F70" i="29"/>
  <c r="E70" i="29"/>
  <c r="P69" i="29"/>
  <c r="O69" i="29"/>
  <c r="N69" i="29"/>
  <c r="M69" i="29"/>
  <c r="L69" i="29"/>
  <c r="K69" i="29"/>
  <c r="J69" i="29"/>
  <c r="I69" i="29"/>
  <c r="H69" i="29"/>
  <c r="G69" i="29"/>
  <c r="F69" i="29"/>
  <c r="E69" i="29"/>
  <c r="P68" i="29"/>
  <c r="O68" i="29"/>
  <c r="N68" i="29"/>
  <c r="M68" i="29"/>
  <c r="L68" i="29"/>
  <c r="K68" i="29"/>
  <c r="J68" i="29"/>
  <c r="I68" i="29"/>
  <c r="H68" i="29"/>
  <c r="G68" i="29"/>
  <c r="F68" i="29"/>
  <c r="E68" i="29"/>
  <c r="P67" i="29"/>
  <c r="O67" i="29"/>
  <c r="N67" i="29"/>
  <c r="M67" i="29"/>
  <c r="L67" i="29"/>
  <c r="K67" i="29"/>
  <c r="J67" i="29"/>
  <c r="I67" i="29"/>
  <c r="H67" i="29"/>
  <c r="G67" i="29"/>
  <c r="F67" i="29"/>
  <c r="E67" i="29"/>
  <c r="P65" i="29"/>
  <c r="O65" i="29"/>
  <c r="N65" i="29"/>
  <c r="M65" i="29"/>
  <c r="L65" i="29"/>
  <c r="K65" i="29"/>
  <c r="J65" i="29"/>
  <c r="I65" i="29"/>
  <c r="H65" i="29"/>
  <c r="G65" i="29"/>
  <c r="F65" i="29"/>
  <c r="E65" i="29"/>
  <c r="P64" i="29"/>
  <c r="O64" i="29"/>
  <c r="N64" i="29"/>
  <c r="M64" i="29"/>
  <c r="L64" i="29"/>
  <c r="K64" i="29"/>
  <c r="J64" i="29"/>
  <c r="I64" i="29"/>
  <c r="H64" i="29"/>
  <c r="G64" i="29"/>
  <c r="F64" i="29"/>
  <c r="E64" i="29"/>
  <c r="P63" i="29"/>
  <c r="O63" i="29"/>
  <c r="N63" i="29"/>
  <c r="M63" i="29"/>
  <c r="L63" i="29"/>
  <c r="K63" i="29"/>
  <c r="J63" i="29"/>
  <c r="I63" i="29"/>
  <c r="H63" i="29"/>
  <c r="G63" i="29"/>
  <c r="F63" i="29"/>
  <c r="E63" i="29"/>
  <c r="P62" i="29"/>
  <c r="O62" i="29"/>
  <c r="N62" i="29"/>
  <c r="M62" i="29"/>
  <c r="L62" i="29"/>
  <c r="K62" i="29"/>
  <c r="J62" i="29"/>
  <c r="I62" i="29"/>
  <c r="H62" i="29"/>
  <c r="G62" i="29"/>
  <c r="F62" i="29"/>
  <c r="E62" i="29"/>
  <c r="P61" i="29"/>
  <c r="O61" i="29"/>
  <c r="N61" i="29"/>
  <c r="M61" i="29"/>
  <c r="L61" i="29"/>
  <c r="K61" i="29"/>
  <c r="J61" i="29"/>
  <c r="I61" i="29"/>
  <c r="H61" i="29"/>
  <c r="G61" i="29"/>
  <c r="F61" i="29"/>
  <c r="E61" i="29"/>
  <c r="P60" i="29"/>
  <c r="O60" i="29"/>
  <c r="N60" i="29"/>
  <c r="M60" i="29"/>
  <c r="L60" i="29"/>
  <c r="K60" i="29"/>
  <c r="J60" i="29"/>
  <c r="I60" i="29"/>
  <c r="H60" i="29"/>
  <c r="G60" i="29"/>
  <c r="F60" i="29"/>
  <c r="E60" i="29"/>
  <c r="P59" i="29"/>
  <c r="O59" i="29"/>
  <c r="N59" i="29"/>
  <c r="M59" i="29"/>
  <c r="L59" i="29"/>
  <c r="K59" i="29"/>
  <c r="J59" i="29"/>
  <c r="I59" i="29"/>
  <c r="H59" i="29"/>
  <c r="G59" i="29"/>
  <c r="F59" i="29"/>
  <c r="E59" i="29"/>
  <c r="P58" i="29"/>
  <c r="O58" i="29"/>
  <c r="N58" i="29"/>
  <c r="M58" i="29"/>
  <c r="L58" i="29"/>
  <c r="K58" i="29"/>
  <c r="J58" i="29"/>
  <c r="I58" i="29"/>
  <c r="H58" i="29"/>
  <c r="G58" i="29"/>
  <c r="F58" i="29"/>
  <c r="E58" i="29"/>
  <c r="P57" i="29"/>
  <c r="O57" i="29"/>
  <c r="N57" i="29"/>
  <c r="M57" i="29"/>
  <c r="L57" i="29"/>
  <c r="K57" i="29"/>
  <c r="J57" i="29"/>
  <c r="I57" i="29"/>
  <c r="H57" i="29"/>
  <c r="G57" i="29"/>
  <c r="F57" i="29"/>
  <c r="E57" i="29"/>
  <c r="P56" i="29"/>
  <c r="O56" i="29"/>
  <c r="N56" i="29"/>
  <c r="M56" i="29"/>
  <c r="L56" i="29"/>
  <c r="K56" i="29"/>
  <c r="J56" i="29"/>
  <c r="I56" i="29"/>
  <c r="H56" i="29"/>
  <c r="G56" i="29"/>
  <c r="F56" i="29"/>
  <c r="E56" i="29"/>
  <c r="P55" i="29"/>
  <c r="O55" i="29"/>
  <c r="N55" i="29"/>
  <c r="M55" i="29"/>
  <c r="L55" i="29"/>
  <c r="K55" i="29"/>
  <c r="J55" i="29"/>
  <c r="I55" i="29"/>
  <c r="H55" i="29"/>
  <c r="G55" i="29"/>
  <c r="F55" i="29"/>
  <c r="E55" i="29"/>
  <c r="P54" i="29"/>
  <c r="O54" i="29"/>
  <c r="N54" i="29"/>
  <c r="M54" i="29"/>
  <c r="L54" i="29"/>
  <c r="K54" i="29"/>
  <c r="J54" i="29"/>
  <c r="I54" i="29"/>
  <c r="H54" i="29"/>
  <c r="G54" i="29"/>
  <c r="F54" i="29"/>
  <c r="E54" i="29"/>
  <c r="P53" i="29"/>
  <c r="O53" i="29"/>
  <c r="N53" i="29"/>
  <c r="M53" i="29"/>
  <c r="L53" i="29"/>
  <c r="K53" i="29"/>
  <c r="J53" i="29"/>
  <c r="I53" i="29"/>
  <c r="H53" i="29"/>
  <c r="G53" i="29"/>
  <c r="F53" i="29"/>
  <c r="E53" i="29"/>
  <c r="P52" i="29"/>
  <c r="O52" i="29"/>
  <c r="N52" i="29"/>
  <c r="M52" i="29"/>
  <c r="L52" i="29"/>
  <c r="K52" i="29"/>
  <c r="J52" i="29"/>
  <c r="I52" i="29"/>
  <c r="H52" i="29"/>
  <c r="G52" i="29"/>
  <c r="F52" i="29"/>
  <c r="E52" i="29"/>
  <c r="P50" i="29"/>
  <c r="O50" i="29"/>
  <c r="N50" i="29"/>
  <c r="M50" i="29"/>
  <c r="L50" i="29"/>
  <c r="K50" i="29"/>
  <c r="J50" i="29"/>
  <c r="I50" i="29"/>
  <c r="H50" i="29"/>
  <c r="G50" i="29"/>
  <c r="F50" i="29"/>
  <c r="E50" i="29"/>
  <c r="P49" i="29"/>
  <c r="O49" i="29"/>
  <c r="N49" i="29"/>
  <c r="M49" i="29"/>
  <c r="L49" i="29"/>
  <c r="K49" i="29"/>
  <c r="J49" i="29"/>
  <c r="I49" i="29"/>
  <c r="H49" i="29"/>
  <c r="G49" i="29"/>
  <c r="F49" i="29"/>
  <c r="E49" i="29"/>
  <c r="P48" i="29"/>
  <c r="O48" i="29"/>
  <c r="N48" i="29"/>
  <c r="M48" i="29"/>
  <c r="L48" i="29"/>
  <c r="K48" i="29"/>
  <c r="J48" i="29"/>
  <c r="I48" i="29"/>
  <c r="H48" i="29"/>
  <c r="G48" i="29"/>
  <c r="F48" i="29"/>
  <c r="E48" i="29"/>
  <c r="P47" i="29"/>
  <c r="O47" i="29"/>
  <c r="N47" i="29"/>
  <c r="M47" i="29"/>
  <c r="L47" i="29"/>
  <c r="K47" i="29"/>
  <c r="J47" i="29"/>
  <c r="I47" i="29"/>
  <c r="H47" i="29"/>
  <c r="G47" i="29"/>
  <c r="F47" i="29"/>
  <c r="E47" i="29"/>
  <c r="P46" i="29"/>
  <c r="O46" i="29"/>
  <c r="N46" i="29"/>
  <c r="M46" i="29"/>
  <c r="L46" i="29"/>
  <c r="K46" i="29"/>
  <c r="J46" i="29"/>
  <c r="I46" i="29"/>
  <c r="H46" i="29"/>
  <c r="G46" i="29"/>
  <c r="F46" i="29"/>
  <c r="E46" i="29"/>
  <c r="P45" i="29"/>
  <c r="O45" i="29"/>
  <c r="N45" i="29"/>
  <c r="M45" i="29"/>
  <c r="L45" i="29"/>
  <c r="K45" i="29"/>
  <c r="J45" i="29"/>
  <c r="I45" i="29"/>
  <c r="H45" i="29"/>
  <c r="G45" i="29"/>
  <c r="F45" i="29"/>
  <c r="E45" i="29"/>
  <c r="P44" i="29"/>
  <c r="O44" i="29"/>
  <c r="N44" i="29"/>
  <c r="M44" i="29"/>
  <c r="L44" i="29"/>
  <c r="K44" i="29"/>
  <c r="J44" i="29"/>
  <c r="I44" i="29"/>
  <c r="H44" i="29"/>
  <c r="G44" i="29"/>
  <c r="F44" i="29"/>
  <c r="E44" i="29"/>
  <c r="P43" i="29"/>
  <c r="O43" i="29"/>
  <c r="N43" i="29"/>
  <c r="M43" i="29"/>
  <c r="L43" i="29"/>
  <c r="K43" i="29"/>
  <c r="J43" i="29"/>
  <c r="I43" i="29"/>
  <c r="H43" i="29"/>
  <c r="G43" i="29"/>
  <c r="F43" i="29"/>
  <c r="E43" i="29"/>
  <c r="P42" i="29"/>
  <c r="O42" i="29"/>
  <c r="N42" i="29"/>
  <c r="M42" i="29"/>
  <c r="L42" i="29"/>
  <c r="K42" i="29"/>
  <c r="J42" i="29"/>
  <c r="I42" i="29"/>
  <c r="H42" i="29"/>
  <c r="G42" i="29"/>
  <c r="F42" i="29"/>
  <c r="E42" i="29"/>
  <c r="P41" i="29"/>
  <c r="O41" i="29"/>
  <c r="N41" i="29"/>
  <c r="M41" i="29"/>
  <c r="L41" i="29"/>
  <c r="K41" i="29"/>
  <c r="J41" i="29"/>
  <c r="I41" i="29"/>
  <c r="H41" i="29"/>
  <c r="G41" i="29"/>
  <c r="F41" i="29"/>
  <c r="E41" i="29"/>
  <c r="P39" i="29"/>
  <c r="O39" i="29"/>
  <c r="N39" i="29"/>
  <c r="M39" i="29"/>
  <c r="L39" i="29"/>
  <c r="K39" i="29"/>
  <c r="J39" i="29"/>
  <c r="I39" i="29"/>
  <c r="H39" i="29"/>
  <c r="G39" i="29"/>
  <c r="F39" i="29"/>
  <c r="E39" i="29"/>
  <c r="P38" i="29"/>
  <c r="O38" i="29"/>
  <c r="N38" i="29"/>
  <c r="M38" i="29"/>
  <c r="L38" i="29"/>
  <c r="K38" i="29"/>
  <c r="J38" i="29"/>
  <c r="I38" i="29"/>
  <c r="H38" i="29"/>
  <c r="G38" i="29"/>
  <c r="F38" i="29"/>
  <c r="E38" i="29"/>
  <c r="P37" i="29"/>
  <c r="O37" i="29"/>
  <c r="N37" i="29"/>
  <c r="M37" i="29"/>
  <c r="L37" i="29"/>
  <c r="K37" i="29"/>
  <c r="J37" i="29"/>
  <c r="I37" i="29"/>
  <c r="H37" i="29"/>
  <c r="G37" i="29"/>
  <c r="F37" i="29"/>
  <c r="E37" i="29"/>
  <c r="P36" i="29"/>
  <c r="O36" i="29"/>
  <c r="N36" i="29"/>
  <c r="M36" i="29"/>
  <c r="L36" i="29"/>
  <c r="K36" i="29"/>
  <c r="J36" i="29"/>
  <c r="I36" i="29"/>
  <c r="H36" i="29"/>
  <c r="G36" i="29"/>
  <c r="F36" i="29"/>
  <c r="E36" i="29"/>
  <c r="P35" i="29"/>
  <c r="O35" i="29"/>
  <c r="N35" i="29"/>
  <c r="M35" i="29"/>
  <c r="L35" i="29"/>
  <c r="K35" i="29"/>
  <c r="J35" i="29"/>
  <c r="I35" i="29"/>
  <c r="H35" i="29"/>
  <c r="G35" i="29"/>
  <c r="F35" i="29"/>
  <c r="E35" i="29"/>
  <c r="P34" i="29"/>
  <c r="O34" i="29"/>
  <c r="N34" i="29"/>
  <c r="M34" i="29"/>
  <c r="L34" i="29"/>
  <c r="K34" i="29"/>
  <c r="J34" i="29"/>
  <c r="I34" i="29"/>
  <c r="H34" i="29"/>
  <c r="G34" i="29"/>
  <c r="F34" i="29"/>
  <c r="E34" i="29"/>
  <c r="P33" i="29"/>
  <c r="O33" i="29"/>
  <c r="N33" i="29"/>
  <c r="M33" i="29"/>
  <c r="L33" i="29"/>
  <c r="K33" i="29"/>
  <c r="J33" i="29"/>
  <c r="I33" i="29"/>
  <c r="H33" i="29"/>
  <c r="G33" i="29"/>
  <c r="F33" i="29"/>
  <c r="E33" i="29"/>
  <c r="P32" i="29"/>
  <c r="O32" i="29"/>
  <c r="N32" i="29"/>
  <c r="M32" i="29"/>
  <c r="L32" i="29"/>
  <c r="K32" i="29"/>
  <c r="J32" i="29"/>
  <c r="I32" i="29"/>
  <c r="H32" i="29"/>
  <c r="G32" i="29"/>
  <c r="F32" i="29"/>
  <c r="E32" i="29"/>
  <c r="P31" i="29"/>
  <c r="O31" i="29"/>
  <c r="N31" i="29"/>
  <c r="M31" i="29"/>
  <c r="L31" i="29"/>
  <c r="K31" i="29"/>
  <c r="J31" i="29"/>
  <c r="I31" i="29"/>
  <c r="H31" i="29"/>
  <c r="G31" i="29"/>
  <c r="F31" i="29"/>
  <c r="E31" i="29"/>
  <c r="P30" i="29"/>
  <c r="O30" i="29"/>
  <c r="N30" i="29"/>
  <c r="M30" i="29"/>
  <c r="L30" i="29"/>
  <c r="K30" i="29"/>
  <c r="J30" i="29"/>
  <c r="I30" i="29"/>
  <c r="H30" i="29"/>
  <c r="G30" i="29"/>
  <c r="F30" i="29"/>
  <c r="E30" i="29"/>
  <c r="P29" i="29"/>
  <c r="O29" i="29"/>
  <c r="N29" i="29"/>
  <c r="M29" i="29"/>
  <c r="L29" i="29"/>
  <c r="K29" i="29"/>
  <c r="J29" i="29"/>
  <c r="I29" i="29"/>
  <c r="H29" i="29"/>
  <c r="G29" i="29"/>
  <c r="F29" i="29"/>
  <c r="E29" i="29"/>
  <c r="P28" i="29"/>
  <c r="O28" i="29"/>
  <c r="N28" i="29"/>
  <c r="M28" i="29"/>
  <c r="L28" i="29"/>
  <c r="K28" i="29"/>
  <c r="J28" i="29"/>
  <c r="I28" i="29"/>
  <c r="H28" i="29"/>
  <c r="G28" i="29"/>
  <c r="F28" i="29"/>
  <c r="E28" i="29"/>
  <c r="P27" i="29"/>
  <c r="O27" i="29"/>
  <c r="N27" i="29"/>
  <c r="M27" i="29"/>
  <c r="L27" i="29"/>
  <c r="K27" i="29"/>
  <c r="J27" i="29"/>
  <c r="I27" i="29"/>
  <c r="H27" i="29"/>
  <c r="G27" i="29"/>
  <c r="F27" i="29"/>
  <c r="E27" i="29"/>
  <c r="E40" i="29" s="1"/>
  <c r="P25" i="29"/>
  <c r="O25" i="29"/>
  <c r="N25" i="29"/>
  <c r="M25" i="29"/>
  <c r="L25" i="29"/>
  <c r="K25" i="29"/>
  <c r="J25" i="29"/>
  <c r="I25" i="29"/>
  <c r="H25" i="29"/>
  <c r="G25" i="29"/>
  <c r="F25" i="29"/>
  <c r="E25" i="29"/>
  <c r="P24" i="29"/>
  <c r="O24" i="29"/>
  <c r="N24" i="29"/>
  <c r="M24" i="29"/>
  <c r="L24" i="29"/>
  <c r="K24" i="29"/>
  <c r="J24" i="29"/>
  <c r="I24" i="29"/>
  <c r="H24" i="29"/>
  <c r="G24" i="29"/>
  <c r="F24" i="29"/>
  <c r="E24" i="29"/>
  <c r="P23" i="29"/>
  <c r="O23" i="29"/>
  <c r="N23" i="29"/>
  <c r="M23" i="29"/>
  <c r="L23" i="29"/>
  <c r="K23" i="29"/>
  <c r="J23" i="29"/>
  <c r="I23" i="29"/>
  <c r="H23" i="29"/>
  <c r="G23" i="29"/>
  <c r="F23" i="29"/>
  <c r="E23" i="29"/>
  <c r="P22" i="29"/>
  <c r="O22" i="29"/>
  <c r="N22" i="29"/>
  <c r="M22" i="29"/>
  <c r="L22" i="29"/>
  <c r="K22" i="29"/>
  <c r="J22" i="29"/>
  <c r="I22" i="29"/>
  <c r="H22" i="29"/>
  <c r="G22" i="29"/>
  <c r="F22" i="29"/>
  <c r="E22" i="29"/>
  <c r="P21" i="29"/>
  <c r="O21" i="29"/>
  <c r="N21" i="29"/>
  <c r="M21" i="29"/>
  <c r="L21" i="29"/>
  <c r="K21" i="29"/>
  <c r="J21" i="29"/>
  <c r="I21" i="29"/>
  <c r="H21" i="29"/>
  <c r="G21" i="29"/>
  <c r="F21" i="29"/>
  <c r="E21" i="29"/>
  <c r="P20" i="29"/>
  <c r="O20" i="29"/>
  <c r="N20" i="29"/>
  <c r="M20" i="29"/>
  <c r="L20" i="29"/>
  <c r="K20" i="29"/>
  <c r="J20" i="29"/>
  <c r="I20" i="29"/>
  <c r="H20" i="29"/>
  <c r="G20" i="29"/>
  <c r="F20" i="29"/>
  <c r="E20" i="29"/>
  <c r="P19" i="29"/>
  <c r="O19" i="29"/>
  <c r="N19" i="29"/>
  <c r="M19" i="29"/>
  <c r="L19" i="29"/>
  <c r="K19" i="29"/>
  <c r="J19" i="29"/>
  <c r="I19" i="29"/>
  <c r="H19" i="29"/>
  <c r="G19" i="29"/>
  <c r="F19" i="29"/>
  <c r="E19" i="29"/>
  <c r="P18" i="29"/>
  <c r="O18" i="29"/>
  <c r="N18" i="29"/>
  <c r="M18" i="29"/>
  <c r="L18" i="29"/>
  <c r="K18" i="29"/>
  <c r="J18" i="29"/>
  <c r="I18" i="29"/>
  <c r="H18" i="29"/>
  <c r="G18" i="29"/>
  <c r="F18" i="29"/>
  <c r="E18" i="29"/>
  <c r="P17" i="29"/>
  <c r="O17" i="29"/>
  <c r="N17" i="29"/>
  <c r="M17" i="29"/>
  <c r="L17" i="29"/>
  <c r="K17" i="29"/>
  <c r="J17" i="29"/>
  <c r="I17" i="29"/>
  <c r="H17" i="29"/>
  <c r="G17" i="29"/>
  <c r="F17" i="29"/>
  <c r="E17" i="29"/>
  <c r="P16" i="29"/>
  <c r="O16" i="29"/>
  <c r="N16" i="29"/>
  <c r="M16" i="29"/>
  <c r="L16" i="29"/>
  <c r="K16" i="29"/>
  <c r="J16" i="29"/>
  <c r="I16" i="29"/>
  <c r="H16" i="29"/>
  <c r="G16" i="29"/>
  <c r="F16" i="29"/>
  <c r="E16" i="29"/>
  <c r="P15" i="29"/>
  <c r="O15" i="29"/>
  <c r="N15" i="29"/>
  <c r="M15" i="29"/>
  <c r="L15" i="29"/>
  <c r="K15" i="29"/>
  <c r="J15" i="29"/>
  <c r="I15" i="29"/>
  <c r="H15" i="29"/>
  <c r="G15" i="29"/>
  <c r="F15" i="29"/>
  <c r="E15" i="29"/>
  <c r="P14" i="29"/>
  <c r="O14" i="29"/>
  <c r="N14" i="29"/>
  <c r="M14" i="29"/>
  <c r="L14" i="29"/>
  <c r="K14" i="29"/>
  <c r="J14" i="29"/>
  <c r="I14" i="29"/>
  <c r="H14" i="29"/>
  <c r="G14" i="29"/>
  <c r="F14" i="29"/>
  <c r="E14" i="29"/>
  <c r="P13" i="29"/>
  <c r="O13" i="29"/>
  <c r="N13" i="29"/>
  <c r="M13" i="29"/>
  <c r="L13" i="29"/>
  <c r="K13" i="29"/>
  <c r="J13" i="29"/>
  <c r="I13" i="29"/>
  <c r="H13" i="29"/>
  <c r="G13" i="29"/>
  <c r="F13" i="29"/>
  <c r="E13" i="29"/>
  <c r="P12" i="29"/>
  <c r="O12" i="29"/>
  <c r="N12" i="29"/>
  <c r="M12" i="29"/>
  <c r="L12" i="29"/>
  <c r="K12" i="29"/>
  <c r="J12" i="29"/>
  <c r="I12" i="29"/>
  <c r="H12" i="29"/>
  <c r="G12" i="29"/>
  <c r="F12" i="29"/>
  <c r="E12" i="29"/>
  <c r="F37" i="7"/>
  <c r="Q37" i="28" l="1"/>
  <c r="Q37" i="3"/>
  <c r="F37" i="8"/>
  <c r="AD37" i="28"/>
  <c r="AQ37" i="28"/>
  <c r="Q37" i="9"/>
  <c r="Q37" i="22"/>
  <c r="Q37" i="29"/>
  <c r="Q37" i="1"/>
  <c r="V40" i="9"/>
  <c r="Q37" i="10"/>
  <c r="Q37" i="5"/>
  <c r="Q37" i="4"/>
  <c r="AD37" i="4"/>
  <c r="U148" i="1"/>
  <c r="V133" i="1"/>
  <c r="V106" i="1"/>
  <c r="V98" i="1"/>
  <c r="U100" i="1"/>
  <c r="U87" i="1"/>
  <c r="U84" i="1"/>
  <c r="U48" i="1"/>
  <c r="U33" i="1"/>
  <c r="U20" i="1"/>
  <c r="T152" i="9"/>
  <c r="T151" i="9"/>
  <c r="T150" i="9"/>
  <c r="T149" i="9"/>
  <c r="T148" i="9"/>
  <c r="T147" i="9"/>
  <c r="T146" i="9"/>
  <c r="T144" i="9"/>
  <c r="T143" i="9"/>
  <c r="T142" i="9"/>
  <c r="T141" i="9"/>
  <c r="T139" i="9"/>
  <c r="T138" i="9"/>
  <c r="T137" i="9"/>
  <c r="T136" i="9"/>
  <c r="T135" i="9"/>
  <c r="T134" i="9"/>
  <c r="T133" i="9"/>
  <c r="T132" i="9"/>
  <c r="T131" i="9"/>
  <c r="T130" i="9"/>
  <c r="T129" i="9"/>
  <c r="T128" i="9"/>
  <c r="T127" i="9"/>
  <c r="T125" i="9"/>
  <c r="T124" i="9"/>
  <c r="T123" i="9"/>
  <c r="T122" i="9"/>
  <c r="T121" i="9"/>
  <c r="T120" i="9"/>
  <c r="T119" i="9"/>
  <c r="T118" i="9"/>
  <c r="T117" i="9"/>
  <c r="T116" i="9"/>
  <c r="T115" i="9"/>
  <c r="T114" i="9"/>
  <c r="T112" i="9"/>
  <c r="T111" i="9"/>
  <c r="T110" i="9"/>
  <c r="T109" i="9"/>
  <c r="T108" i="9"/>
  <c r="T107" i="9"/>
  <c r="T106" i="9"/>
  <c r="T105" i="9"/>
  <c r="T104" i="9"/>
  <c r="T103" i="9"/>
  <c r="T102" i="9"/>
  <c r="T101" i="9"/>
  <c r="T100" i="9"/>
  <c r="T99" i="9"/>
  <c r="T98" i="9"/>
  <c r="T97" i="9"/>
  <c r="T96" i="9"/>
  <c r="T95" i="9"/>
  <c r="T93" i="9"/>
  <c r="T92" i="9"/>
  <c r="T91" i="9"/>
  <c r="T90" i="9"/>
  <c r="T89" i="9"/>
  <c r="T88" i="9"/>
  <c r="T87" i="9"/>
  <c r="T86" i="9"/>
  <c r="T85" i="9"/>
  <c r="T84" i="9"/>
  <c r="T82" i="9"/>
  <c r="T81" i="9"/>
  <c r="T80" i="9"/>
  <c r="T79" i="9"/>
  <c r="T78" i="9"/>
  <c r="T76" i="9"/>
  <c r="T75" i="9"/>
  <c r="T74" i="9"/>
  <c r="T73" i="9"/>
  <c r="T72" i="9"/>
  <c r="T71" i="9"/>
  <c r="T70" i="9"/>
  <c r="T69" i="9"/>
  <c r="T68" i="9"/>
  <c r="T67" i="9"/>
  <c r="T65" i="9"/>
  <c r="T64" i="9"/>
  <c r="T63" i="9"/>
  <c r="T62" i="9"/>
  <c r="T61" i="9"/>
  <c r="T60" i="9"/>
  <c r="T59" i="9"/>
  <c r="T58" i="9"/>
  <c r="T57" i="9"/>
  <c r="T56" i="9"/>
  <c r="T55" i="9"/>
  <c r="T54" i="9"/>
  <c r="T53" i="9"/>
  <c r="T52" i="9"/>
  <c r="T50" i="9"/>
  <c r="T49" i="9"/>
  <c r="T48" i="9"/>
  <c r="T47" i="9"/>
  <c r="T46" i="9"/>
  <c r="T45" i="9"/>
  <c r="T44" i="9"/>
  <c r="T43" i="9"/>
  <c r="T42" i="9"/>
  <c r="T41" i="9"/>
  <c r="T39" i="9"/>
  <c r="T38" i="9"/>
  <c r="T36" i="9"/>
  <c r="T35" i="9"/>
  <c r="T34" i="9"/>
  <c r="T33" i="9"/>
  <c r="T32" i="9"/>
  <c r="T31" i="9"/>
  <c r="T30" i="9"/>
  <c r="T29" i="9"/>
  <c r="T28" i="9"/>
  <c r="G150" i="13"/>
  <c r="G148" i="13"/>
  <c r="G138" i="13"/>
  <c r="G130" i="13"/>
  <c r="G121" i="13"/>
  <c r="G119" i="13"/>
  <c r="G112" i="13"/>
  <c r="G104" i="13"/>
  <c r="G103" i="13"/>
  <c r="G96" i="13"/>
  <c r="G89" i="13"/>
  <c r="G87" i="13"/>
  <c r="G78" i="13"/>
  <c r="G69" i="13"/>
  <c r="G60" i="13"/>
  <c r="G52" i="13"/>
  <c r="G49" i="13"/>
  <c r="G43" i="13"/>
  <c r="G32" i="13"/>
  <c r="G18" i="13"/>
  <c r="U13" i="1" l="1"/>
  <c r="U21" i="1"/>
  <c r="U30" i="1"/>
  <c r="U39" i="1"/>
  <c r="U57" i="1"/>
  <c r="U65" i="1"/>
  <c r="U74" i="1"/>
  <c r="U92" i="1"/>
  <c r="U118" i="1"/>
  <c r="U127" i="1"/>
  <c r="U135" i="1"/>
  <c r="U144" i="1"/>
  <c r="G27" i="13"/>
  <c r="G35" i="13"/>
  <c r="G45" i="13"/>
  <c r="G54" i="13"/>
  <c r="G62" i="13"/>
  <c r="G71" i="13"/>
  <c r="G80" i="13"/>
  <c r="G98" i="13"/>
  <c r="G106" i="13"/>
  <c r="G115" i="13"/>
  <c r="G123" i="13"/>
  <c r="G132" i="13"/>
  <c r="G141" i="13"/>
  <c r="V23" i="1"/>
  <c r="V104" i="1"/>
  <c r="V112" i="1"/>
  <c r="V147" i="1"/>
  <c r="V33" i="1"/>
  <c r="V95" i="1"/>
  <c r="V99" i="1"/>
  <c r="H75" i="13"/>
  <c r="H14" i="13"/>
  <c r="H22" i="13"/>
  <c r="G31" i="13"/>
  <c r="H41" i="13"/>
  <c r="H49" i="13"/>
  <c r="H58" i="13"/>
  <c r="H67" i="13"/>
  <c r="G75" i="13"/>
  <c r="H85" i="13"/>
  <c r="H93" i="13"/>
  <c r="G102" i="13"/>
  <c r="H110" i="13"/>
  <c r="H119" i="13"/>
  <c r="H128" i="13"/>
  <c r="H136" i="13"/>
  <c r="G146" i="13"/>
  <c r="V19" i="1"/>
  <c r="V90" i="1"/>
  <c r="U108" i="1"/>
  <c r="V151" i="1"/>
  <c r="H59" i="13"/>
  <c r="H129" i="13"/>
  <c r="G15" i="13"/>
  <c r="H23" i="13"/>
  <c r="H32" i="13"/>
  <c r="H42" i="13"/>
  <c r="H50" i="13"/>
  <c r="G59" i="13"/>
  <c r="H68" i="13"/>
  <c r="H76" i="13"/>
  <c r="G86" i="13"/>
  <c r="H95" i="13"/>
  <c r="H103" i="13"/>
  <c r="H111" i="13"/>
  <c r="H120" i="13"/>
  <c r="G129" i="13"/>
  <c r="H137" i="13"/>
  <c r="H147" i="13"/>
  <c r="H146" i="13"/>
  <c r="V64" i="1"/>
  <c r="V116" i="1"/>
  <c r="V20" i="1"/>
  <c r="U29" i="1"/>
  <c r="U38" i="1"/>
  <c r="U47" i="1"/>
  <c r="U56" i="1"/>
  <c r="U64" i="1"/>
  <c r="V73" i="1"/>
  <c r="U82" i="1"/>
  <c r="V91" i="1"/>
  <c r="U101" i="1"/>
  <c r="U109" i="1"/>
  <c r="U117" i="1"/>
  <c r="U125" i="1"/>
  <c r="U134" i="1"/>
  <c r="V143" i="1"/>
  <c r="U152" i="1"/>
  <c r="H15" i="13"/>
  <c r="H31" i="13"/>
  <c r="H86" i="13"/>
  <c r="H102" i="13"/>
  <c r="V16" i="1"/>
  <c r="V24" i="1"/>
  <c r="U43" i="1"/>
  <c r="V52" i="1"/>
  <c r="U60" i="1"/>
  <c r="V69" i="1"/>
  <c r="V78" i="1"/>
  <c r="V87" i="1"/>
  <c r="V121" i="1"/>
  <c r="U130" i="1"/>
  <c r="U138" i="1"/>
  <c r="V130" i="1"/>
  <c r="H18" i="13"/>
  <c r="G19" i="13"/>
  <c r="H27" i="13"/>
  <c r="H35" i="13"/>
  <c r="H45" i="13"/>
  <c r="H54" i="13"/>
  <c r="H62" i="13"/>
  <c r="G63" i="13"/>
  <c r="H71" i="13"/>
  <c r="H80" i="13"/>
  <c r="G81" i="13"/>
  <c r="H89" i="13"/>
  <c r="G90" i="13"/>
  <c r="H98" i="13"/>
  <c r="H106" i="13"/>
  <c r="H115" i="13"/>
  <c r="H123" i="13"/>
  <c r="H132" i="13"/>
  <c r="H141" i="13"/>
  <c r="H150" i="13"/>
  <c r="G151" i="13"/>
  <c r="V17" i="1"/>
  <c r="V25" i="1"/>
  <c r="U34" i="1"/>
  <c r="V44" i="1"/>
  <c r="U53" i="1"/>
  <c r="V61" i="1"/>
  <c r="U70" i="1"/>
  <c r="V79" i="1"/>
  <c r="V88" i="1"/>
  <c r="U114" i="1"/>
  <c r="V122" i="1"/>
  <c r="V131" i="1"/>
  <c r="U139" i="1"/>
  <c r="U149" i="1"/>
  <c r="G22" i="13"/>
  <c r="G76" i="13"/>
  <c r="G93" i="13"/>
  <c r="G147" i="13"/>
  <c r="V18" i="1"/>
  <c r="V27" i="1"/>
  <c r="V35" i="1"/>
  <c r="V45" i="1"/>
  <c r="V54" i="1"/>
  <c r="V62" i="1"/>
  <c r="V71" i="1"/>
  <c r="V80" i="1"/>
  <c r="V89" i="1"/>
  <c r="U99" i="1"/>
  <c r="U107" i="1"/>
  <c r="V115" i="1"/>
  <c r="V123" i="1"/>
  <c r="V132" i="1"/>
  <c r="V141" i="1"/>
  <c r="V150" i="1"/>
  <c r="U52" i="1"/>
  <c r="G50" i="13"/>
  <c r="G67" i="13"/>
  <c r="G120" i="13"/>
  <c r="G136" i="13"/>
  <c r="U19" i="1"/>
  <c r="U28" i="1"/>
  <c r="U36" i="1"/>
  <c r="U46" i="1"/>
  <c r="U55" i="1"/>
  <c r="U63" i="1"/>
  <c r="U72" i="1"/>
  <c r="U81" i="1"/>
  <c r="U90" i="1"/>
  <c r="U116" i="1"/>
  <c r="U124" i="1"/>
  <c r="U133" i="1"/>
  <c r="U142" i="1"/>
  <c r="U151" i="1"/>
  <c r="V36" i="1"/>
  <c r="V55" i="1"/>
  <c r="V72" i="1"/>
  <c r="U91" i="1"/>
  <c r="U104" i="1"/>
  <c r="G23" i="13"/>
  <c r="G41" i="13"/>
  <c r="G95" i="13"/>
  <c r="G110" i="13"/>
  <c r="U73" i="1"/>
  <c r="U121" i="1"/>
  <c r="V142" i="1"/>
  <c r="G14" i="13"/>
  <c r="G68" i="13"/>
  <c r="G85" i="13"/>
  <c r="G137" i="13"/>
  <c r="U24" i="1"/>
  <c r="V107" i="1"/>
  <c r="V124" i="1"/>
  <c r="U143" i="1"/>
  <c r="H16" i="13"/>
  <c r="H24" i="13"/>
  <c r="H33" i="13"/>
  <c r="H43" i="13"/>
  <c r="H52" i="13"/>
  <c r="H60" i="13"/>
  <c r="H69" i="13"/>
  <c r="H78" i="13"/>
  <c r="H87" i="13"/>
  <c r="H96" i="13"/>
  <c r="H104" i="13"/>
  <c r="H112" i="13"/>
  <c r="H121" i="13"/>
  <c r="H130" i="13"/>
  <c r="H138" i="13"/>
  <c r="H148" i="13"/>
  <c r="G42" i="13"/>
  <c r="G58" i="13"/>
  <c r="G111" i="13"/>
  <c r="G128" i="13"/>
  <c r="V56" i="1"/>
  <c r="V100" i="1"/>
  <c r="V108" i="1"/>
  <c r="V125" i="1"/>
  <c r="V29" i="1"/>
  <c r="V38" i="1"/>
  <c r="V47" i="1"/>
  <c r="V82" i="1"/>
  <c r="V117" i="1"/>
  <c r="V28" i="1"/>
  <c r="V43" i="1"/>
  <c r="V60" i="1"/>
  <c r="G17" i="13"/>
  <c r="G25" i="13"/>
  <c r="G34" i="13"/>
  <c r="G44" i="13"/>
  <c r="G53" i="13"/>
  <c r="G61" i="13"/>
  <c r="G70" i="13"/>
  <c r="G79" i="13"/>
  <c r="G88" i="13"/>
  <c r="G97" i="13"/>
  <c r="G105" i="13"/>
  <c r="G114" i="13"/>
  <c r="G122" i="13"/>
  <c r="G131" i="13"/>
  <c r="G139" i="13"/>
  <c r="G149" i="13"/>
  <c r="V15" i="1"/>
  <c r="V86" i="1"/>
  <c r="V50" i="1"/>
  <c r="V59" i="1"/>
  <c r="V68" i="1"/>
  <c r="V76" i="1"/>
  <c r="V96" i="1"/>
  <c r="V111" i="1"/>
  <c r="U112" i="1"/>
  <c r="V120" i="1"/>
  <c r="V129" i="1"/>
  <c r="V137" i="1"/>
  <c r="V46" i="1"/>
  <c r="V63" i="1"/>
  <c r="V81" i="1"/>
  <c r="U96" i="1"/>
  <c r="H72" i="13"/>
  <c r="H29" i="13"/>
  <c r="G29" i="13"/>
  <c r="H64" i="13"/>
  <c r="G64" i="13"/>
  <c r="H73" i="13"/>
  <c r="G73" i="13"/>
  <c r="H82" i="13"/>
  <c r="G82" i="13"/>
  <c r="H91" i="13"/>
  <c r="G91" i="13"/>
  <c r="H117" i="13"/>
  <c r="G117" i="13"/>
  <c r="H134" i="13"/>
  <c r="G134" i="13"/>
  <c r="G13" i="13"/>
  <c r="H13" i="13"/>
  <c r="G30" i="13"/>
  <c r="H30" i="13"/>
  <c r="G48" i="13"/>
  <c r="H48" i="13"/>
  <c r="G65" i="13"/>
  <c r="H65" i="13"/>
  <c r="G101" i="13"/>
  <c r="H101" i="13"/>
  <c r="G135" i="13"/>
  <c r="H135" i="13"/>
  <c r="G144" i="13"/>
  <c r="H144" i="13"/>
  <c r="U16" i="1"/>
  <c r="U78" i="1"/>
  <c r="H28" i="13"/>
  <c r="H142" i="13"/>
  <c r="H47" i="13"/>
  <c r="G47" i="13"/>
  <c r="H56" i="13"/>
  <c r="G56" i="13"/>
  <c r="G21" i="13"/>
  <c r="H21" i="13"/>
  <c r="G39" i="13"/>
  <c r="H39" i="13"/>
  <c r="G57" i="13"/>
  <c r="H57" i="13"/>
  <c r="G74" i="13"/>
  <c r="H74" i="13"/>
  <c r="G84" i="13"/>
  <c r="H84" i="13"/>
  <c r="G92" i="13"/>
  <c r="H92" i="13"/>
  <c r="G109" i="13"/>
  <c r="H109" i="13"/>
  <c r="G118" i="13"/>
  <c r="H118" i="13"/>
  <c r="G127" i="13"/>
  <c r="H127" i="13"/>
  <c r="G113" i="7"/>
  <c r="G72" i="13"/>
  <c r="G142" i="13"/>
  <c r="V13" i="1"/>
  <c r="V21" i="1"/>
  <c r="V102" i="1"/>
  <c r="V110" i="1"/>
  <c r="U69" i="1"/>
  <c r="H36" i="13"/>
  <c r="H55" i="13"/>
  <c r="H81" i="13"/>
  <c r="H90" i="13"/>
  <c r="H99" i="13"/>
  <c r="H107" i="13"/>
  <c r="H124" i="13"/>
  <c r="H133" i="13"/>
  <c r="G36" i="13"/>
  <c r="G107" i="13"/>
  <c r="H20" i="13"/>
  <c r="G20" i="13"/>
  <c r="H38" i="13"/>
  <c r="G38" i="13"/>
  <c r="H100" i="13"/>
  <c r="G100" i="13"/>
  <c r="H108" i="13"/>
  <c r="G108" i="13"/>
  <c r="H125" i="13"/>
  <c r="G125" i="13"/>
  <c r="H143" i="13"/>
  <c r="G143" i="13"/>
  <c r="H152" i="13"/>
  <c r="G152" i="13"/>
  <c r="G28" i="13"/>
  <c r="G99" i="13"/>
  <c r="G133" i="13"/>
  <c r="V14" i="1"/>
  <c r="U14" i="1"/>
  <c r="V22" i="1"/>
  <c r="U22" i="1"/>
  <c r="V30" i="1"/>
  <c r="V31" i="1"/>
  <c r="U31" i="1"/>
  <c r="V39" i="1"/>
  <c r="V41" i="1"/>
  <c r="U41" i="1"/>
  <c r="V48" i="1"/>
  <c r="V49" i="1"/>
  <c r="U49" i="1"/>
  <c r="V57" i="1"/>
  <c r="V58" i="1"/>
  <c r="U58" i="1"/>
  <c r="V65" i="1"/>
  <c r="V67" i="1"/>
  <c r="U67" i="1"/>
  <c r="V74" i="1"/>
  <c r="V75" i="1"/>
  <c r="U75" i="1"/>
  <c r="V84" i="1"/>
  <c r="V85" i="1"/>
  <c r="U85" i="1"/>
  <c r="V92" i="1"/>
  <c r="V93" i="1"/>
  <c r="U93" i="1"/>
  <c r="V101" i="1"/>
  <c r="U103" i="1"/>
  <c r="V109" i="1"/>
  <c r="U111" i="1"/>
  <c r="V118" i="1"/>
  <c r="V119" i="1"/>
  <c r="U119" i="1"/>
  <c r="V127" i="1"/>
  <c r="V128" i="1"/>
  <c r="U128" i="1"/>
  <c r="V134" i="1"/>
  <c r="V135" i="1"/>
  <c r="V136" i="1"/>
  <c r="U136" i="1"/>
  <c r="V144" i="1"/>
  <c r="V146" i="1"/>
  <c r="U146" i="1"/>
  <c r="V152" i="1"/>
  <c r="H19" i="13"/>
  <c r="H46" i="13"/>
  <c r="H63" i="13"/>
  <c r="H116" i="13"/>
  <c r="H151" i="13"/>
  <c r="G55" i="13"/>
  <c r="G124" i="13"/>
  <c r="U15" i="1"/>
  <c r="U23" i="1"/>
  <c r="U32" i="1"/>
  <c r="U42" i="1"/>
  <c r="U50" i="1"/>
  <c r="U59" i="1"/>
  <c r="U68" i="1"/>
  <c r="U76" i="1"/>
  <c r="U86" i="1"/>
  <c r="U120" i="1"/>
  <c r="U129" i="1"/>
  <c r="U137" i="1"/>
  <c r="U147" i="1"/>
  <c r="V42" i="1"/>
  <c r="G46" i="13"/>
  <c r="G116" i="13"/>
  <c r="U97" i="1"/>
  <c r="V97" i="1"/>
  <c r="V105" i="1"/>
  <c r="U105" i="1"/>
  <c r="U95" i="1"/>
  <c r="V138" i="1"/>
  <c r="V148" i="1"/>
  <c r="V32" i="1"/>
  <c r="V103" i="1"/>
  <c r="H17" i="13"/>
  <c r="H25" i="13"/>
  <c r="H34" i="13"/>
  <c r="H44" i="13"/>
  <c r="H53" i="13"/>
  <c r="H61" i="13"/>
  <c r="H70" i="13"/>
  <c r="H79" i="13"/>
  <c r="H88" i="13"/>
  <c r="H97" i="13"/>
  <c r="H105" i="13"/>
  <c r="H114" i="13"/>
  <c r="H122" i="13"/>
  <c r="H131" i="13"/>
  <c r="H139" i="13"/>
  <c r="H149" i="13"/>
  <c r="U17" i="1"/>
  <c r="U25" i="1"/>
  <c r="U44" i="1"/>
  <c r="U61" i="1"/>
  <c r="U79" i="1"/>
  <c r="U88" i="1"/>
  <c r="U122" i="1"/>
  <c r="U131" i="1"/>
  <c r="G16" i="13"/>
  <c r="G24" i="13"/>
  <c r="G33" i="13"/>
  <c r="V34" i="1"/>
  <c r="V53" i="1"/>
  <c r="V70" i="1"/>
  <c r="V114" i="1"/>
  <c r="V139" i="1"/>
  <c r="V149" i="1"/>
  <c r="U18" i="1"/>
  <c r="U27" i="1"/>
  <c r="U35" i="1"/>
  <c r="U45" i="1"/>
  <c r="U54" i="1"/>
  <c r="U62" i="1"/>
  <c r="U71" i="1"/>
  <c r="U80" i="1"/>
  <c r="U89" i="1"/>
  <c r="U98" i="1"/>
  <c r="U102" i="1"/>
  <c r="U106" i="1"/>
  <c r="U110" i="1"/>
  <c r="U115" i="1"/>
  <c r="U123" i="1"/>
  <c r="U132" i="1"/>
  <c r="U141" i="1"/>
  <c r="U150" i="1"/>
  <c r="U152" i="9"/>
  <c r="U151" i="9"/>
  <c r="U150" i="9"/>
  <c r="U149" i="9"/>
  <c r="U148" i="9"/>
  <c r="U147" i="9"/>
  <c r="U146" i="9"/>
  <c r="U144" i="9"/>
  <c r="U143" i="9"/>
  <c r="U142" i="9"/>
  <c r="U141" i="9"/>
  <c r="U139" i="9"/>
  <c r="U138" i="9"/>
  <c r="U137" i="9"/>
  <c r="U136" i="9"/>
  <c r="U135" i="9"/>
  <c r="U134" i="9"/>
  <c r="U133" i="9"/>
  <c r="U132" i="9"/>
  <c r="U131" i="9"/>
  <c r="U130" i="9"/>
  <c r="U129" i="9"/>
  <c r="U128" i="9"/>
  <c r="U127" i="9"/>
  <c r="U125" i="9"/>
  <c r="U124" i="9"/>
  <c r="U123" i="9"/>
  <c r="U122" i="9"/>
  <c r="U121" i="9"/>
  <c r="U120" i="9"/>
  <c r="U119" i="9"/>
  <c r="U118" i="9"/>
  <c r="U117" i="9"/>
  <c r="U116" i="9"/>
  <c r="U115" i="9"/>
  <c r="U114" i="9"/>
  <c r="U112" i="9"/>
  <c r="U111" i="9"/>
  <c r="U110" i="9"/>
  <c r="U109" i="9"/>
  <c r="U108" i="9"/>
  <c r="U107" i="9"/>
  <c r="U106" i="9"/>
  <c r="U105" i="9"/>
  <c r="U104" i="9"/>
  <c r="U103" i="9"/>
  <c r="U102" i="9"/>
  <c r="U101" i="9"/>
  <c r="U100" i="9"/>
  <c r="U99" i="9"/>
  <c r="U98" i="9"/>
  <c r="U97" i="9"/>
  <c r="U96" i="9"/>
  <c r="U95" i="9"/>
  <c r="U93" i="9"/>
  <c r="U92" i="9"/>
  <c r="U91" i="9"/>
  <c r="U90" i="9"/>
  <c r="U89" i="9"/>
  <c r="U88" i="9"/>
  <c r="U87" i="9"/>
  <c r="U86" i="9"/>
  <c r="U85" i="9"/>
  <c r="U84" i="9"/>
  <c r="U82" i="9"/>
  <c r="U81" i="9"/>
  <c r="U80" i="9"/>
  <c r="U79" i="9"/>
  <c r="U78" i="9"/>
  <c r="U76" i="9"/>
  <c r="U75" i="9"/>
  <c r="U74" i="9"/>
  <c r="U73" i="9"/>
  <c r="U72" i="9"/>
  <c r="U71" i="9"/>
  <c r="U70" i="9"/>
  <c r="U69" i="9"/>
  <c r="U68" i="9"/>
  <c r="U67" i="9"/>
  <c r="U65" i="9"/>
  <c r="U64" i="9"/>
  <c r="U63" i="9"/>
  <c r="U62" i="9"/>
  <c r="U61" i="9"/>
  <c r="U60" i="9"/>
  <c r="U59" i="9"/>
  <c r="U58" i="9"/>
  <c r="U57" i="9"/>
  <c r="U56" i="9"/>
  <c r="U55" i="9"/>
  <c r="U54" i="9"/>
  <c r="U53" i="9"/>
  <c r="U52" i="9"/>
  <c r="U50" i="9"/>
  <c r="U49" i="9"/>
  <c r="U48" i="9"/>
  <c r="U47" i="9"/>
  <c r="U46" i="9"/>
  <c r="U45" i="9"/>
  <c r="U44" i="9"/>
  <c r="U43" i="9"/>
  <c r="U42" i="9"/>
  <c r="U41" i="9"/>
  <c r="U39" i="9"/>
  <c r="U38" i="9"/>
  <c r="U36" i="9"/>
  <c r="U35" i="9"/>
  <c r="U34" i="9"/>
  <c r="U33" i="9"/>
  <c r="U32" i="9"/>
  <c r="U31" i="9"/>
  <c r="U30" i="9"/>
  <c r="U29" i="9"/>
  <c r="U28" i="9"/>
  <c r="U27" i="9"/>
  <c r="U25" i="9"/>
  <c r="U24" i="9"/>
  <c r="U23" i="9"/>
  <c r="U22" i="9"/>
  <c r="U21" i="9"/>
  <c r="U20" i="9"/>
  <c r="U19" i="9"/>
  <c r="U18" i="9"/>
  <c r="U17" i="9"/>
  <c r="U16" i="9"/>
  <c r="U15" i="9"/>
  <c r="U14" i="9"/>
  <c r="U13" i="9"/>
  <c r="U12" i="9"/>
  <c r="H12" i="13" l="1"/>
  <c r="G12" i="13"/>
  <c r="V12" i="1" l="1"/>
  <c r="U12" i="1"/>
  <c r="F113" i="31"/>
  <c r="D113" i="31" s="1"/>
  <c r="F112" i="7"/>
  <c r="F112" i="8"/>
  <c r="E112" i="7" l="1"/>
  <c r="E112" i="8"/>
  <c r="F113" i="38"/>
  <c r="D113" i="38" s="1"/>
  <c r="J113" i="8"/>
  <c r="H113" i="8"/>
  <c r="J113" i="7"/>
  <c r="H113" i="7"/>
  <c r="T27" i="9"/>
  <c r="T25" i="9"/>
  <c r="T24" i="9"/>
  <c r="T23" i="9"/>
  <c r="T22" i="9"/>
  <c r="T21" i="9"/>
  <c r="T20" i="9"/>
  <c r="T19" i="9"/>
  <c r="T18" i="9"/>
  <c r="T17" i="9"/>
  <c r="T16" i="9"/>
  <c r="T15" i="9"/>
  <c r="T14" i="9"/>
  <c r="T13" i="9"/>
  <c r="T12" i="9"/>
  <c r="I113" i="7" l="1"/>
  <c r="E113" i="31"/>
  <c r="E113" i="38"/>
  <c r="G113" i="8"/>
  <c r="I113" i="8"/>
  <c r="U26" i="1" l="1"/>
  <c r="T145" i="28"/>
  <c r="U83" i="28"/>
  <c r="AC153" i="28"/>
  <c r="AB153" i="28"/>
  <c r="AA153" i="28"/>
  <c r="Z153" i="28"/>
  <c r="Y153" i="28"/>
  <c r="X153" i="28"/>
  <c r="W153" i="28"/>
  <c r="V153" i="28"/>
  <c r="P153" i="28"/>
  <c r="AC145" i="28"/>
  <c r="AB145" i="28"/>
  <c r="AA145" i="28"/>
  <c r="Z145" i="28"/>
  <c r="Y145" i="28"/>
  <c r="X145" i="28"/>
  <c r="W145" i="28"/>
  <c r="V145" i="28"/>
  <c r="P145" i="28"/>
  <c r="AC140" i="28"/>
  <c r="AB140" i="28"/>
  <c r="AA140" i="28"/>
  <c r="Z140" i="28"/>
  <c r="Y140" i="28"/>
  <c r="X140" i="28"/>
  <c r="W140" i="28"/>
  <c r="V140" i="28"/>
  <c r="P140" i="28"/>
  <c r="AC126" i="28"/>
  <c r="AB126" i="28"/>
  <c r="AA126" i="28"/>
  <c r="Z126" i="28"/>
  <c r="Y126" i="28"/>
  <c r="X126" i="28"/>
  <c r="W126" i="28"/>
  <c r="V126" i="28"/>
  <c r="P126" i="28"/>
  <c r="AC113" i="28"/>
  <c r="AB113" i="28"/>
  <c r="AA113" i="28"/>
  <c r="Z113" i="28"/>
  <c r="Y113" i="28"/>
  <c r="X113" i="28"/>
  <c r="W113" i="28"/>
  <c r="V113" i="28"/>
  <c r="P113" i="28"/>
  <c r="AC94" i="28"/>
  <c r="AB94" i="28"/>
  <c r="AA94" i="28"/>
  <c r="Z94" i="28"/>
  <c r="Y94" i="28"/>
  <c r="X94" i="28"/>
  <c r="W94" i="28"/>
  <c r="V94" i="28"/>
  <c r="P94" i="28"/>
  <c r="AC83" i="28"/>
  <c r="AB83" i="28"/>
  <c r="AA83" i="28"/>
  <c r="Z83" i="28"/>
  <c r="Y83" i="28"/>
  <c r="X83" i="28"/>
  <c r="W83" i="28"/>
  <c r="V83" i="28"/>
  <c r="P83" i="28"/>
  <c r="AC77" i="28"/>
  <c r="AB77" i="28"/>
  <c r="AA77" i="28"/>
  <c r="Z77" i="28"/>
  <c r="Y77" i="28"/>
  <c r="X77" i="28"/>
  <c r="W77" i="28"/>
  <c r="V77" i="28"/>
  <c r="P77" i="28"/>
  <c r="AC66" i="28"/>
  <c r="AB66" i="28"/>
  <c r="AA66" i="28"/>
  <c r="Z66" i="28"/>
  <c r="Y66" i="28"/>
  <c r="X66" i="28"/>
  <c r="W66" i="28"/>
  <c r="V66" i="28"/>
  <c r="P66" i="28"/>
  <c r="AC51" i="28"/>
  <c r="AB51" i="28"/>
  <c r="AA51" i="28"/>
  <c r="Z51" i="28"/>
  <c r="Y51" i="28"/>
  <c r="X51" i="28"/>
  <c r="W51" i="28"/>
  <c r="V51" i="28"/>
  <c r="P51" i="28"/>
  <c r="AC40" i="28"/>
  <c r="AB40" i="28"/>
  <c r="AA40" i="28"/>
  <c r="Z40" i="28"/>
  <c r="Y40" i="28"/>
  <c r="X40" i="28"/>
  <c r="W40" i="28"/>
  <c r="V40" i="28"/>
  <c r="P40" i="28"/>
  <c r="AC26" i="28"/>
  <c r="AB26" i="28"/>
  <c r="AA26" i="28"/>
  <c r="Z26" i="28"/>
  <c r="Y26" i="28"/>
  <c r="X26" i="28"/>
  <c r="W26" i="28"/>
  <c r="V26" i="28"/>
  <c r="P26" i="28"/>
  <c r="T94" i="28" l="1"/>
  <c r="T140" i="28"/>
  <c r="AD47" i="28"/>
  <c r="AD117" i="28"/>
  <c r="T51" i="28"/>
  <c r="Q13" i="28"/>
  <c r="AD34" i="28"/>
  <c r="R83" i="28"/>
  <c r="AD105" i="28"/>
  <c r="U126" i="28"/>
  <c r="U140" i="28"/>
  <c r="U145" i="28"/>
  <c r="Q25" i="28"/>
  <c r="Q17" i="28"/>
  <c r="Q21" i="28"/>
  <c r="AD53" i="28"/>
  <c r="AD70" i="28"/>
  <c r="AD88" i="28"/>
  <c r="AD122" i="28"/>
  <c r="AD139" i="28"/>
  <c r="U113" i="28"/>
  <c r="T26" i="28"/>
  <c r="T66" i="28"/>
  <c r="T83" i="28"/>
  <c r="T113" i="28"/>
  <c r="T153" i="28"/>
  <c r="U26" i="28"/>
  <c r="AD14" i="28"/>
  <c r="AD16" i="28"/>
  <c r="AD18" i="28"/>
  <c r="AD20" i="28"/>
  <c r="AD22" i="28"/>
  <c r="AD24" i="28"/>
  <c r="AD27" i="28"/>
  <c r="AD29" i="28"/>
  <c r="AD31" i="28"/>
  <c r="AD33" i="28"/>
  <c r="AD35" i="28"/>
  <c r="AD38" i="28"/>
  <c r="AD43" i="28"/>
  <c r="AD45" i="28"/>
  <c r="AD49" i="28"/>
  <c r="AD52" i="28"/>
  <c r="AD54" i="28"/>
  <c r="AD56" i="28"/>
  <c r="AD58" i="28"/>
  <c r="AD60" i="28"/>
  <c r="AD62" i="28"/>
  <c r="AD64" i="28"/>
  <c r="AD69" i="28"/>
  <c r="AD71" i="28"/>
  <c r="AD73" i="28"/>
  <c r="AD75" i="28"/>
  <c r="AD78" i="28"/>
  <c r="AD80" i="28"/>
  <c r="AD82" i="28"/>
  <c r="AD85" i="28"/>
  <c r="AD87" i="28"/>
  <c r="AD89" i="28"/>
  <c r="AD91" i="28"/>
  <c r="AD93" i="28"/>
  <c r="AD96" i="28"/>
  <c r="AD98" i="28"/>
  <c r="AD100" i="28"/>
  <c r="AD102" i="28"/>
  <c r="AD104" i="28"/>
  <c r="AD106" i="28"/>
  <c r="AD108" i="28"/>
  <c r="AD110" i="28"/>
  <c r="AD112" i="28"/>
  <c r="AD115" i="28"/>
  <c r="AD119" i="28"/>
  <c r="AD121" i="28"/>
  <c r="AD123" i="28"/>
  <c r="AD125" i="28"/>
  <c r="AD130" i="28"/>
  <c r="AD132" i="28"/>
  <c r="AD134" i="28"/>
  <c r="AD136" i="28"/>
  <c r="AD138" i="28"/>
  <c r="AD143" i="28"/>
  <c r="AD146" i="28"/>
  <c r="AD150" i="28"/>
  <c r="AD152" i="28"/>
  <c r="T40" i="28"/>
  <c r="T126" i="28"/>
  <c r="U94" i="28"/>
  <c r="S113" i="28"/>
  <c r="T77" i="28"/>
  <c r="S51" i="28"/>
  <c r="S145" i="28"/>
  <c r="Q12" i="28"/>
  <c r="Q15" i="28"/>
  <c r="Q19" i="28"/>
  <c r="Q23" i="28"/>
  <c r="AD13" i="28"/>
  <c r="AD15" i="28"/>
  <c r="AD17" i="28"/>
  <c r="AD19" i="28"/>
  <c r="AD21" i="28"/>
  <c r="AD23" i="28"/>
  <c r="AD25" i="28"/>
  <c r="AD28" i="28"/>
  <c r="AD30" i="28"/>
  <c r="AD32" i="28"/>
  <c r="AD36" i="28"/>
  <c r="AD39" i="28"/>
  <c r="R51" i="28"/>
  <c r="AD44" i="28"/>
  <c r="AD46" i="28"/>
  <c r="AD48" i="28"/>
  <c r="AD50" i="28"/>
  <c r="AD55" i="28"/>
  <c r="AD57" i="28"/>
  <c r="AD59" i="28"/>
  <c r="AD61" i="28"/>
  <c r="AD63" i="28"/>
  <c r="AD65" i="28"/>
  <c r="AD68" i="28"/>
  <c r="AD72" i="28"/>
  <c r="AD74" i="28"/>
  <c r="AD76" i="28"/>
  <c r="AD81" i="28"/>
  <c r="AD84" i="28"/>
  <c r="AD86" i="28"/>
  <c r="AD90" i="28"/>
  <c r="AD92" i="28"/>
  <c r="AD95" i="28"/>
  <c r="AD97" i="28"/>
  <c r="AD99" i="28"/>
  <c r="AD101" i="28"/>
  <c r="AD103" i="28"/>
  <c r="AD107" i="28"/>
  <c r="AD109" i="28"/>
  <c r="AD111" i="28"/>
  <c r="AD116" i="28"/>
  <c r="AD118" i="28"/>
  <c r="AD120" i="28"/>
  <c r="AD124" i="28"/>
  <c r="AD127" i="28"/>
  <c r="AD129" i="28"/>
  <c r="AD131" i="28"/>
  <c r="AD133" i="28"/>
  <c r="AD135" i="28"/>
  <c r="AD137" i="28"/>
  <c r="R145" i="28"/>
  <c r="AD144" i="28"/>
  <c r="AD147" i="28"/>
  <c r="AD149" i="28"/>
  <c r="U40" i="28"/>
  <c r="U51" i="28"/>
  <c r="AD12" i="28"/>
  <c r="U66" i="28"/>
  <c r="U77" i="28"/>
  <c r="S140" i="28"/>
  <c r="U153" i="28"/>
  <c r="AD151" i="28"/>
  <c r="S40" i="28"/>
  <c r="S66" i="28"/>
  <c r="S94" i="28"/>
  <c r="S126" i="28"/>
  <c r="AD141" i="28"/>
  <c r="AD128" i="28"/>
  <c r="S77" i="28"/>
  <c r="AD67" i="28"/>
  <c r="R66" i="28"/>
  <c r="R126" i="28"/>
  <c r="S153" i="28"/>
  <c r="AD41" i="28"/>
  <c r="AD79" i="28"/>
  <c r="AD114" i="28"/>
  <c r="R113" i="28"/>
  <c r="Q14" i="28"/>
  <c r="Q16" i="28"/>
  <c r="Q18" i="28"/>
  <c r="Q20" i="28"/>
  <c r="Q22" i="28"/>
  <c r="Q24" i="28"/>
  <c r="AD148" i="28"/>
  <c r="R40" i="28"/>
  <c r="R140" i="28"/>
  <c r="AD142" i="28"/>
  <c r="R77" i="28"/>
  <c r="R94" i="28"/>
  <c r="R153" i="28"/>
  <c r="R26" i="28"/>
  <c r="AD42" i="28"/>
  <c r="S83" i="28"/>
  <c r="S26" i="28"/>
  <c r="AD113" i="28" l="1"/>
  <c r="AD94" i="28"/>
  <c r="AD26" i="28"/>
  <c r="AD83" i="28"/>
  <c r="AD66" i="28"/>
  <c r="AD40" i="28"/>
  <c r="AD77" i="28"/>
  <c r="Q26" i="28"/>
  <c r="AD153" i="28"/>
  <c r="AD126" i="28"/>
  <c r="AD140" i="28"/>
  <c r="AD51" i="28"/>
  <c r="AD145" i="28"/>
  <c r="P113" i="32"/>
  <c r="O113" i="32"/>
  <c r="N113" i="32"/>
  <c r="M113" i="32"/>
  <c r="L113" i="32"/>
  <c r="K113" i="32"/>
  <c r="J113" i="32"/>
  <c r="I113" i="32"/>
  <c r="AC113" i="4"/>
  <c r="AB113" i="4"/>
  <c r="AA113" i="4"/>
  <c r="Z113" i="4"/>
  <c r="Y113" i="4"/>
  <c r="X113" i="4"/>
  <c r="W113" i="4"/>
  <c r="V113" i="4"/>
  <c r="P113" i="4"/>
  <c r="O113" i="4"/>
  <c r="N113" i="4"/>
  <c r="M113" i="4"/>
  <c r="L113" i="4"/>
  <c r="K113" i="4"/>
  <c r="J113" i="4"/>
  <c r="I113" i="4"/>
  <c r="I113" i="13"/>
  <c r="D113" i="13" s="1"/>
  <c r="H113" i="13"/>
  <c r="G113" i="13"/>
  <c r="E112" i="13"/>
  <c r="P113" i="5"/>
  <c r="O113" i="5"/>
  <c r="N113" i="5"/>
  <c r="M113" i="5"/>
  <c r="L113" i="5"/>
  <c r="K113" i="5"/>
  <c r="J113" i="5"/>
  <c r="I113" i="5"/>
  <c r="P113" i="22"/>
  <c r="O113" i="22"/>
  <c r="N113" i="22"/>
  <c r="M113" i="22"/>
  <c r="L113" i="22"/>
  <c r="K113" i="22"/>
  <c r="J113" i="22"/>
  <c r="I113" i="22"/>
  <c r="R112" i="9"/>
  <c r="S112" i="9" s="1"/>
  <c r="V113" i="9"/>
  <c r="U113" i="9"/>
  <c r="T113" i="9"/>
  <c r="P113" i="9"/>
  <c r="O113" i="9"/>
  <c r="N113" i="9"/>
  <c r="M113" i="9"/>
  <c r="L113" i="9"/>
  <c r="K113" i="9"/>
  <c r="J113" i="9"/>
  <c r="I113" i="9"/>
  <c r="P113" i="3"/>
  <c r="O113" i="3"/>
  <c r="N113" i="3"/>
  <c r="M113" i="3"/>
  <c r="L113" i="3"/>
  <c r="K113" i="3"/>
  <c r="J113" i="3"/>
  <c r="I113" i="3"/>
  <c r="S112" i="1"/>
  <c r="W113" i="1"/>
  <c r="R113" i="1" s="1"/>
  <c r="V113" i="1"/>
  <c r="U113" i="1"/>
  <c r="P113" i="1"/>
  <c r="O113" i="1"/>
  <c r="N113" i="1"/>
  <c r="M113" i="1"/>
  <c r="L113" i="1"/>
  <c r="K113" i="1"/>
  <c r="J113" i="1"/>
  <c r="I113" i="1"/>
  <c r="P113" i="10"/>
  <c r="O113" i="10"/>
  <c r="N113" i="10"/>
  <c r="M113" i="10"/>
  <c r="L113" i="10"/>
  <c r="K113" i="10"/>
  <c r="J113" i="10"/>
  <c r="I113" i="10"/>
  <c r="Q112" i="28"/>
  <c r="AP113" i="28"/>
  <c r="AO113" i="28"/>
  <c r="AN113" i="28"/>
  <c r="AM113" i="28"/>
  <c r="AL113" i="28"/>
  <c r="AK113" i="28"/>
  <c r="AJ113" i="28"/>
  <c r="AI113" i="28"/>
  <c r="O113" i="28"/>
  <c r="N113" i="28"/>
  <c r="M113" i="28"/>
  <c r="L113" i="28"/>
  <c r="K113" i="28"/>
  <c r="J113" i="28"/>
  <c r="I113" i="28"/>
  <c r="P113" i="29"/>
  <c r="O113" i="29"/>
  <c r="N113" i="29"/>
  <c r="M113" i="29"/>
  <c r="L113" i="29"/>
  <c r="K113" i="29"/>
  <c r="J113" i="29"/>
  <c r="I113" i="29"/>
  <c r="E152" i="13"/>
  <c r="E151" i="13"/>
  <c r="E150" i="13"/>
  <c r="E149" i="13"/>
  <c r="E148" i="13"/>
  <c r="E147" i="13"/>
  <c r="E146" i="13"/>
  <c r="E144" i="13"/>
  <c r="E143" i="13"/>
  <c r="E142" i="13"/>
  <c r="E141" i="13"/>
  <c r="E139" i="13"/>
  <c r="E138" i="13"/>
  <c r="E137" i="13"/>
  <c r="E136" i="13"/>
  <c r="E135" i="13"/>
  <c r="E134" i="13"/>
  <c r="E133" i="13"/>
  <c r="E132" i="13"/>
  <c r="E131" i="13"/>
  <c r="E130" i="13"/>
  <c r="E129" i="13"/>
  <c r="E128" i="13"/>
  <c r="E127" i="13"/>
  <c r="E125" i="13"/>
  <c r="E124" i="13"/>
  <c r="E123" i="13"/>
  <c r="E122" i="13"/>
  <c r="E121" i="13"/>
  <c r="E120" i="13"/>
  <c r="E119" i="13"/>
  <c r="E118" i="13"/>
  <c r="E117" i="13"/>
  <c r="E116" i="13"/>
  <c r="E115" i="13"/>
  <c r="E114" i="13"/>
  <c r="E111" i="13"/>
  <c r="E110" i="13"/>
  <c r="E109" i="13"/>
  <c r="E108" i="13"/>
  <c r="E107" i="13"/>
  <c r="E106" i="13"/>
  <c r="E105" i="13"/>
  <c r="E104" i="13"/>
  <c r="E103" i="13"/>
  <c r="E102" i="13"/>
  <c r="E101" i="13"/>
  <c r="E100" i="13"/>
  <c r="E99" i="13"/>
  <c r="E98" i="13"/>
  <c r="E97" i="13"/>
  <c r="E96" i="13"/>
  <c r="E95" i="13"/>
  <c r="E93" i="13"/>
  <c r="E92" i="13"/>
  <c r="E91" i="13"/>
  <c r="E90" i="13"/>
  <c r="E89" i="13"/>
  <c r="E88" i="13"/>
  <c r="E87" i="13"/>
  <c r="E86" i="13"/>
  <c r="E85" i="13"/>
  <c r="E84" i="13"/>
  <c r="E82" i="13"/>
  <c r="E81" i="13"/>
  <c r="E80" i="13"/>
  <c r="E79" i="13"/>
  <c r="E78" i="13"/>
  <c r="E76" i="13"/>
  <c r="E75" i="13"/>
  <c r="E74" i="13"/>
  <c r="E73" i="13"/>
  <c r="E72" i="13"/>
  <c r="E71" i="13"/>
  <c r="E70" i="13"/>
  <c r="E69" i="13"/>
  <c r="E68" i="13"/>
  <c r="E67" i="13"/>
  <c r="E65" i="13"/>
  <c r="E64" i="13"/>
  <c r="E63" i="13"/>
  <c r="E62" i="13"/>
  <c r="E61" i="13"/>
  <c r="E60" i="13"/>
  <c r="E59" i="13"/>
  <c r="E58" i="13"/>
  <c r="E57" i="13"/>
  <c r="E56" i="13"/>
  <c r="E55" i="13"/>
  <c r="E54" i="13"/>
  <c r="E53" i="13"/>
  <c r="E52" i="13"/>
  <c r="E50" i="13"/>
  <c r="E49" i="13"/>
  <c r="E48" i="13"/>
  <c r="E47" i="13"/>
  <c r="E46" i="13"/>
  <c r="E45" i="13"/>
  <c r="E44" i="13"/>
  <c r="E43" i="13"/>
  <c r="E42" i="13"/>
  <c r="E41" i="13"/>
  <c r="E39" i="13"/>
  <c r="E38" i="13"/>
  <c r="E36" i="13"/>
  <c r="E35" i="13"/>
  <c r="E34" i="13"/>
  <c r="E33" i="13"/>
  <c r="E32" i="13"/>
  <c r="E31" i="13"/>
  <c r="E30" i="13"/>
  <c r="E29" i="13"/>
  <c r="E28" i="13"/>
  <c r="E27" i="13"/>
  <c r="E25" i="13"/>
  <c r="E24" i="13"/>
  <c r="E23" i="13"/>
  <c r="E22" i="13"/>
  <c r="E21" i="13"/>
  <c r="E20" i="13"/>
  <c r="E19" i="13"/>
  <c r="E18" i="13"/>
  <c r="E17" i="13"/>
  <c r="E16" i="13"/>
  <c r="E15" i="13"/>
  <c r="E14" i="13"/>
  <c r="E13" i="13"/>
  <c r="E12" i="13"/>
  <c r="R152" i="9"/>
  <c r="R151" i="9"/>
  <c r="R150" i="9"/>
  <c r="R149" i="9"/>
  <c r="R148" i="9"/>
  <c r="R147" i="9"/>
  <c r="R146" i="9"/>
  <c r="R144" i="9"/>
  <c r="R143" i="9"/>
  <c r="R142" i="9"/>
  <c r="R141" i="9"/>
  <c r="R139" i="9"/>
  <c r="R138" i="9"/>
  <c r="R137" i="9"/>
  <c r="R136" i="9"/>
  <c r="R135" i="9"/>
  <c r="R134" i="9"/>
  <c r="R133" i="9"/>
  <c r="R132" i="9"/>
  <c r="R131" i="9"/>
  <c r="R130" i="9"/>
  <c r="R129" i="9"/>
  <c r="R128" i="9"/>
  <c r="R127" i="9"/>
  <c r="R125" i="9"/>
  <c r="R124" i="9"/>
  <c r="R123" i="9"/>
  <c r="R122" i="9"/>
  <c r="R121" i="9"/>
  <c r="R120" i="9"/>
  <c r="R119" i="9"/>
  <c r="R118" i="9"/>
  <c r="R117" i="9"/>
  <c r="R116" i="9"/>
  <c r="R115" i="9"/>
  <c r="R114" i="9"/>
  <c r="R111" i="9"/>
  <c r="R110" i="9"/>
  <c r="R109" i="9"/>
  <c r="R108" i="9"/>
  <c r="R107" i="9"/>
  <c r="R106" i="9"/>
  <c r="R105" i="9"/>
  <c r="R104" i="9"/>
  <c r="R103" i="9"/>
  <c r="R102" i="9"/>
  <c r="R101" i="9"/>
  <c r="R100" i="9"/>
  <c r="R99" i="9"/>
  <c r="R98" i="9"/>
  <c r="R97" i="9"/>
  <c r="R96" i="9"/>
  <c r="R95" i="9"/>
  <c r="R93" i="9"/>
  <c r="R92" i="9"/>
  <c r="R91" i="9"/>
  <c r="R90" i="9"/>
  <c r="R89" i="9"/>
  <c r="R88" i="9"/>
  <c r="R87" i="9"/>
  <c r="R86" i="9"/>
  <c r="R85" i="9"/>
  <c r="R84" i="9"/>
  <c r="R82" i="9"/>
  <c r="R81" i="9"/>
  <c r="R80" i="9"/>
  <c r="R79" i="9"/>
  <c r="R78" i="9"/>
  <c r="R76" i="9"/>
  <c r="R75" i="9"/>
  <c r="R74" i="9"/>
  <c r="R73" i="9"/>
  <c r="R72" i="9"/>
  <c r="R71" i="9"/>
  <c r="R70" i="9"/>
  <c r="R69" i="9"/>
  <c r="R68" i="9"/>
  <c r="R67" i="9"/>
  <c r="R65" i="9"/>
  <c r="R64" i="9"/>
  <c r="R63" i="9"/>
  <c r="R62" i="9"/>
  <c r="R61" i="9"/>
  <c r="R60" i="9"/>
  <c r="R59" i="9"/>
  <c r="R58" i="9"/>
  <c r="R57" i="9"/>
  <c r="R56" i="9"/>
  <c r="R55" i="9"/>
  <c r="R54" i="9"/>
  <c r="R53" i="9"/>
  <c r="R52" i="9"/>
  <c r="R50" i="9"/>
  <c r="R49" i="9"/>
  <c r="R48" i="9"/>
  <c r="R47" i="9"/>
  <c r="R46" i="9"/>
  <c r="R45" i="9"/>
  <c r="R44" i="9"/>
  <c r="R43" i="9"/>
  <c r="R42" i="9"/>
  <c r="R41" i="9"/>
  <c r="R39" i="9"/>
  <c r="R38" i="9"/>
  <c r="R36" i="9"/>
  <c r="R35" i="9"/>
  <c r="R34" i="9"/>
  <c r="R33" i="9"/>
  <c r="R32" i="9"/>
  <c r="R31" i="9"/>
  <c r="R30" i="9"/>
  <c r="R29" i="9"/>
  <c r="R28" i="9"/>
  <c r="R27" i="9"/>
  <c r="R25" i="9"/>
  <c r="R24" i="9"/>
  <c r="R23" i="9"/>
  <c r="R22" i="9"/>
  <c r="R21" i="9"/>
  <c r="R20" i="9"/>
  <c r="R19" i="9"/>
  <c r="R18" i="9"/>
  <c r="R17" i="9"/>
  <c r="R16" i="9"/>
  <c r="R15" i="9"/>
  <c r="R14" i="9"/>
  <c r="R13" i="9"/>
  <c r="R12" i="9"/>
  <c r="S152" i="1"/>
  <c r="S151" i="1"/>
  <c r="S150" i="1"/>
  <c r="S149" i="1"/>
  <c r="S148" i="1"/>
  <c r="S147" i="1"/>
  <c r="S146" i="1"/>
  <c r="S144" i="1"/>
  <c r="S143" i="1"/>
  <c r="S142" i="1"/>
  <c r="S141" i="1"/>
  <c r="S139" i="1"/>
  <c r="S138" i="1"/>
  <c r="S137" i="1"/>
  <c r="S136" i="1"/>
  <c r="S135" i="1"/>
  <c r="S134" i="1"/>
  <c r="S133" i="1"/>
  <c r="S132" i="1"/>
  <c r="S131" i="1"/>
  <c r="S130" i="1"/>
  <c r="S129" i="1"/>
  <c r="S128" i="1"/>
  <c r="S127" i="1"/>
  <c r="S125" i="1"/>
  <c r="S124" i="1"/>
  <c r="S123" i="1"/>
  <c r="S122" i="1"/>
  <c r="S121" i="1"/>
  <c r="S120" i="1"/>
  <c r="S119" i="1"/>
  <c r="S118" i="1"/>
  <c r="S117" i="1"/>
  <c r="S116" i="1"/>
  <c r="S115" i="1"/>
  <c r="S114" i="1"/>
  <c r="S111" i="1"/>
  <c r="S110" i="1"/>
  <c r="S109" i="1"/>
  <c r="S108" i="1"/>
  <c r="S107" i="1"/>
  <c r="S106" i="1"/>
  <c r="S105" i="1"/>
  <c r="S104" i="1"/>
  <c r="S103" i="1"/>
  <c r="S102" i="1"/>
  <c r="S101" i="1"/>
  <c r="S100" i="1"/>
  <c r="S99" i="1"/>
  <c r="S98" i="1"/>
  <c r="S97" i="1"/>
  <c r="S96" i="1"/>
  <c r="S95" i="1"/>
  <c r="S93" i="1"/>
  <c r="S92" i="1"/>
  <c r="S91" i="1"/>
  <c r="S90" i="1"/>
  <c r="S89" i="1"/>
  <c r="S88" i="1"/>
  <c r="S87" i="1"/>
  <c r="S86" i="1"/>
  <c r="S85" i="1"/>
  <c r="S84" i="1"/>
  <c r="S82" i="1"/>
  <c r="S81" i="1"/>
  <c r="S80" i="1"/>
  <c r="S79" i="1"/>
  <c r="S78" i="1"/>
  <c r="S76" i="1"/>
  <c r="S75" i="1"/>
  <c r="S74" i="1"/>
  <c r="S73" i="1"/>
  <c r="S72" i="1"/>
  <c r="S71" i="1"/>
  <c r="S70" i="1"/>
  <c r="S69" i="1"/>
  <c r="S68" i="1"/>
  <c r="S67" i="1"/>
  <c r="S65" i="1"/>
  <c r="S64" i="1"/>
  <c r="S63" i="1"/>
  <c r="S62" i="1"/>
  <c r="S61" i="1"/>
  <c r="S60" i="1"/>
  <c r="S59" i="1"/>
  <c r="S58" i="1"/>
  <c r="S57" i="1"/>
  <c r="S56" i="1"/>
  <c r="S55" i="1"/>
  <c r="S54" i="1"/>
  <c r="S53" i="1"/>
  <c r="S52" i="1"/>
  <c r="S50" i="1"/>
  <c r="S49" i="1"/>
  <c r="S48" i="1"/>
  <c r="S47" i="1"/>
  <c r="S46" i="1"/>
  <c r="S45" i="1"/>
  <c r="S44" i="1"/>
  <c r="S43" i="1"/>
  <c r="S42" i="1"/>
  <c r="S41" i="1"/>
  <c r="S39" i="1"/>
  <c r="S38" i="1"/>
  <c r="S36" i="1"/>
  <c r="S35" i="1"/>
  <c r="S34" i="1"/>
  <c r="S33" i="1"/>
  <c r="S32" i="1"/>
  <c r="S31" i="1"/>
  <c r="S30" i="1"/>
  <c r="S29" i="1"/>
  <c r="S28" i="1"/>
  <c r="S27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Q112" i="4" l="1"/>
  <c r="AD112" i="4"/>
  <c r="Q112" i="32"/>
  <c r="R113" i="9"/>
  <c r="Q112" i="3"/>
  <c r="E113" i="13"/>
  <c r="Q112" i="9"/>
  <c r="AX112" i="1"/>
  <c r="Q112" i="1"/>
  <c r="S113" i="1"/>
  <c r="F112" i="13"/>
  <c r="Q112" i="5"/>
  <c r="Q112" i="22"/>
  <c r="T112" i="1"/>
  <c r="Q112" i="10"/>
  <c r="AQ112" i="28"/>
  <c r="Q112" i="29"/>
  <c r="E113" i="4" l="1"/>
  <c r="E113" i="10"/>
  <c r="Q28" i="28"/>
  <c r="Q30" i="28"/>
  <c r="Q32" i="28"/>
  <c r="Q34" i="28"/>
  <c r="Q36" i="28"/>
  <c r="Q39" i="28"/>
  <c r="Q42" i="28"/>
  <c r="Q44" i="28"/>
  <c r="Q46" i="28"/>
  <c r="Q48" i="28"/>
  <c r="Q50" i="28"/>
  <c r="Q53" i="28"/>
  <c r="Q55" i="28"/>
  <c r="Q57" i="28"/>
  <c r="Q59" i="28"/>
  <c r="Q61" i="28"/>
  <c r="Q63" i="28"/>
  <c r="Q65" i="28"/>
  <c r="Q68" i="28"/>
  <c r="Q70" i="28"/>
  <c r="Q72" i="28"/>
  <c r="Q74" i="28"/>
  <c r="Q76" i="28"/>
  <c r="Q79" i="28"/>
  <c r="Q81" i="28"/>
  <c r="Q84" i="28"/>
  <c r="Q86" i="28"/>
  <c r="Q88" i="28"/>
  <c r="Q90" i="28"/>
  <c r="Q92" i="28"/>
  <c r="Q95" i="28"/>
  <c r="Q97" i="28"/>
  <c r="Q99" i="28"/>
  <c r="Q101" i="28"/>
  <c r="Q103" i="28"/>
  <c r="Q105" i="28"/>
  <c r="Q107" i="28"/>
  <c r="Q109" i="28"/>
  <c r="Q111" i="28"/>
  <c r="Q115" i="28"/>
  <c r="Q117" i="28"/>
  <c r="Q119" i="28"/>
  <c r="Q121" i="28"/>
  <c r="Q123" i="28"/>
  <c r="Q125" i="28"/>
  <c r="Q128" i="28"/>
  <c r="Q130" i="28"/>
  <c r="Q132" i="28"/>
  <c r="Q134" i="28"/>
  <c r="Q136" i="28"/>
  <c r="Q138" i="28"/>
  <c r="Q141" i="28"/>
  <c r="Q143" i="28"/>
  <c r="Q146" i="28"/>
  <c r="Q148" i="28"/>
  <c r="Q150" i="28"/>
  <c r="Q152" i="28"/>
  <c r="Q27" i="28"/>
  <c r="Q29" i="28"/>
  <c r="Q31" i="28"/>
  <c r="Q33" i="28"/>
  <c r="Q35" i="28"/>
  <c r="Q38" i="28"/>
  <c r="Q41" i="28"/>
  <c r="Q43" i="28"/>
  <c r="Q45" i="28"/>
  <c r="Q47" i="28"/>
  <c r="Q49" i="28"/>
  <c r="Q52" i="28"/>
  <c r="Q54" i="28"/>
  <c r="Q56" i="28"/>
  <c r="Q58" i="28"/>
  <c r="Q60" i="28"/>
  <c r="Q62" i="28"/>
  <c r="Q64" i="28"/>
  <c r="Q67" i="28"/>
  <c r="Q69" i="28"/>
  <c r="Q71" i="28"/>
  <c r="Q73" i="28"/>
  <c r="Q75" i="28"/>
  <c r="Q78" i="28"/>
  <c r="Q80" i="28"/>
  <c r="Q82" i="28"/>
  <c r="Q85" i="28"/>
  <c r="Q87" i="28"/>
  <c r="Q89" i="28"/>
  <c r="Q91" i="28"/>
  <c r="Q93" i="28"/>
  <c r="Q96" i="28"/>
  <c r="Q98" i="28"/>
  <c r="Q100" i="28"/>
  <c r="Q102" i="28"/>
  <c r="Q104" i="28"/>
  <c r="Q106" i="28"/>
  <c r="Q108" i="28"/>
  <c r="Q110" i="28"/>
  <c r="Q114" i="28"/>
  <c r="Q116" i="28"/>
  <c r="Q118" i="28"/>
  <c r="Q120" i="28"/>
  <c r="Q122" i="28"/>
  <c r="Q124" i="28"/>
  <c r="Q127" i="28"/>
  <c r="Q129" i="28"/>
  <c r="Q131" i="28"/>
  <c r="Q133" i="28"/>
  <c r="Q135" i="28"/>
  <c r="Q137" i="28"/>
  <c r="Q139" i="28"/>
  <c r="Q142" i="28"/>
  <c r="Q144" i="28"/>
  <c r="Q147" i="28"/>
  <c r="Q149" i="28"/>
  <c r="Q151" i="28"/>
  <c r="H113" i="28"/>
  <c r="R113" i="4"/>
  <c r="F113" i="4"/>
  <c r="E113" i="1"/>
  <c r="F113" i="1"/>
  <c r="F113" i="3"/>
  <c r="G113" i="1"/>
  <c r="F19" i="13"/>
  <c r="F32" i="13"/>
  <c r="F44" i="13"/>
  <c r="F55" i="13"/>
  <c r="F105" i="13"/>
  <c r="G113" i="5"/>
  <c r="H113" i="22"/>
  <c r="E113" i="9"/>
  <c r="F113" i="10"/>
  <c r="G113" i="28"/>
  <c r="F113" i="9"/>
  <c r="G113" i="10"/>
  <c r="E113" i="22"/>
  <c r="H113" i="1"/>
  <c r="AE113" i="28"/>
  <c r="G113" i="9"/>
  <c r="E113" i="28"/>
  <c r="AF113" i="28"/>
  <c r="G113" i="29"/>
  <c r="T113" i="4"/>
  <c r="E113" i="29"/>
  <c r="F113" i="29"/>
  <c r="F15" i="13"/>
  <c r="F21" i="13"/>
  <c r="F34" i="13"/>
  <c r="F57" i="13"/>
  <c r="F63" i="13"/>
  <c r="F115" i="13"/>
  <c r="F119" i="13"/>
  <c r="F146" i="13"/>
  <c r="F148" i="13"/>
  <c r="F113" i="5"/>
  <c r="G113" i="22"/>
  <c r="H113" i="9"/>
  <c r="F113" i="28"/>
  <c r="AG113" i="28"/>
  <c r="H113" i="29"/>
  <c r="F13" i="13"/>
  <c r="F17" i="13"/>
  <c r="F23" i="13"/>
  <c r="F25" i="13"/>
  <c r="F28" i="13"/>
  <c r="F30" i="13"/>
  <c r="F36" i="13"/>
  <c r="F39" i="13"/>
  <c r="F42" i="13"/>
  <c r="F46" i="13"/>
  <c r="F48" i="13"/>
  <c r="F50" i="13"/>
  <c r="F53" i="13"/>
  <c r="F59" i="13"/>
  <c r="F61" i="13"/>
  <c r="F65" i="13"/>
  <c r="F68" i="13"/>
  <c r="F70" i="13"/>
  <c r="F72" i="13"/>
  <c r="F74" i="13"/>
  <c r="F76" i="13"/>
  <c r="F79" i="13"/>
  <c r="F81" i="13"/>
  <c r="F84" i="13"/>
  <c r="F86" i="13"/>
  <c r="F88" i="13"/>
  <c r="F90" i="13"/>
  <c r="F92" i="13"/>
  <c r="F95" i="13"/>
  <c r="F97" i="13"/>
  <c r="F99" i="13"/>
  <c r="F101" i="13"/>
  <c r="F103" i="13"/>
  <c r="F107" i="13"/>
  <c r="F109" i="13"/>
  <c r="F111" i="13"/>
  <c r="F117" i="13"/>
  <c r="F121" i="13"/>
  <c r="F123" i="13"/>
  <c r="F125" i="13"/>
  <c r="F128" i="13"/>
  <c r="F130" i="13"/>
  <c r="F132" i="13"/>
  <c r="F134" i="13"/>
  <c r="F136" i="13"/>
  <c r="F138" i="13"/>
  <c r="F141" i="13"/>
  <c r="F143" i="13"/>
  <c r="F150" i="13"/>
  <c r="F152" i="13"/>
  <c r="Q111" i="10"/>
  <c r="F113" i="22"/>
  <c r="AH113" i="28"/>
  <c r="E113" i="32"/>
  <c r="S113" i="4"/>
  <c r="G113" i="4"/>
  <c r="F16" i="13"/>
  <c r="F27" i="13"/>
  <c r="F29" i="13"/>
  <c r="F31" i="13"/>
  <c r="F35" i="13"/>
  <c r="F38" i="13"/>
  <c r="F45" i="13"/>
  <c r="F56" i="13"/>
  <c r="F58" i="13"/>
  <c r="F80" i="13"/>
  <c r="F87" i="13"/>
  <c r="F93" i="13"/>
  <c r="F96" i="13"/>
  <c r="F100" i="13"/>
  <c r="F102" i="13"/>
  <c r="F108" i="13"/>
  <c r="F114" i="13"/>
  <c r="F120" i="13"/>
  <c r="F122" i="13"/>
  <c r="F124" i="13"/>
  <c r="F127" i="13"/>
  <c r="F129" i="13"/>
  <c r="F139" i="13"/>
  <c r="E113" i="3"/>
  <c r="H113" i="32"/>
  <c r="H113" i="3"/>
  <c r="T25" i="1"/>
  <c r="H113" i="10"/>
  <c r="F113" i="32"/>
  <c r="E113" i="5"/>
  <c r="H113" i="5"/>
  <c r="H113" i="4"/>
  <c r="G113" i="32"/>
  <c r="U113" i="4"/>
  <c r="F14" i="13"/>
  <c r="F18" i="13"/>
  <c r="F20" i="13"/>
  <c r="F22" i="13"/>
  <c r="F24" i="13"/>
  <c r="F33" i="13"/>
  <c r="F41" i="13"/>
  <c r="F43" i="13"/>
  <c r="F47" i="13"/>
  <c r="F49" i="13"/>
  <c r="F52" i="13"/>
  <c r="F54" i="13"/>
  <c r="F60" i="13"/>
  <c r="F62" i="13"/>
  <c r="F64" i="13"/>
  <c r="F67" i="13"/>
  <c r="F69" i="13"/>
  <c r="F71" i="13"/>
  <c r="F73" i="13"/>
  <c r="F75" i="13"/>
  <c r="F78" i="13"/>
  <c r="F82" i="13"/>
  <c r="F85" i="13"/>
  <c r="F89" i="13"/>
  <c r="F91" i="13"/>
  <c r="F98" i="13"/>
  <c r="F104" i="13"/>
  <c r="F106" i="13"/>
  <c r="F110" i="13"/>
  <c r="F116" i="13"/>
  <c r="F118" i="13"/>
  <c r="F131" i="13"/>
  <c r="F133" i="13"/>
  <c r="F135" i="13"/>
  <c r="F137" i="13"/>
  <c r="F142" i="13"/>
  <c r="F144" i="13"/>
  <c r="F149" i="13"/>
  <c r="G113" i="3"/>
  <c r="AQ111" i="28"/>
  <c r="F12" i="13"/>
  <c r="F147" i="13"/>
  <c r="F151" i="13"/>
  <c r="S152" i="9"/>
  <c r="S151" i="9"/>
  <c r="S150" i="9"/>
  <c r="S149" i="9"/>
  <c r="S148" i="9"/>
  <c r="S147" i="9"/>
  <c r="S146" i="9"/>
  <c r="S144" i="9"/>
  <c r="S143" i="9"/>
  <c r="S142" i="9"/>
  <c r="S141" i="9"/>
  <c r="S139" i="9"/>
  <c r="S138" i="9"/>
  <c r="S137" i="9"/>
  <c r="S136" i="9"/>
  <c r="S135" i="9"/>
  <c r="S134" i="9"/>
  <c r="S133" i="9"/>
  <c r="S132" i="9"/>
  <c r="S131" i="9"/>
  <c r="S130" i="9"/>
  <c r="S129" i="9"/>
  <c r="S128" i="9"/>
  <c r="S127" i="9"/>
  <c r="S125" i="9"/>
  <c r="S124" i="9"/>
  <c r="S123" i="9"/>
  <c r="S122" i="9"/>
  <c r="S121" i="9"/>
  <c r="S120" i="9"/>
  <c r="S119" i="9"/>
  <c r="S118" i="9"/>
  <c r="S117" i="9"/>
  <c r="S116" i="9"/>
  <c r="S115" i="9"/>
  <c r="S114" i="9"/>
  <c r="S111" i="9"/>
  <c r="S110" i="9"/>
  <c r="S109" i="9"/>
  <c r="S108" i="9"/>
  <c r="S107" i="9"/>
  <c r="S106" i="9"/>
  <c r="S105" i="9"/>
  <c r="S104" i="9"/>
  <c r="S103" i="9"/>
  <c r="S102" i="9"/>
  <c r="S101" i="9"/>
  <c r="S100" i="9"/>
  <c r="S99" i="9"/>
  <c r="S98" i="9"/>
  <c r="S97" i="9"/>
  <c r="S96" i="9"/>
  <c r="S95" i="9"/>
  <c r="S93" i="9"/>
  <c r="S92" i="9"/>
  <c r="S91" i="9"/>
  <c r="S90" i="9"/>
  <c r="S89" i="9"/>
  <c r="S88" i="9"/>
  <c r="S87" i="9"/>
  <c r="S86" i="9"/>
  <c r="S85" i="9"/>
  <c r="S84" i="9"/>
  <c r="S82" i="9"/>
  <c r="S81" i="9"/>
  <c r="S80" i="9"/>
  <c r="S79" i="9"/>
  <c r="S78" i="9"/>
  <c r="S76" i="9"/>
  <c r="S75" i="9"/>
  <c r="S74" i="9"/>
  <c r="S73" i="9"/>
  <c r="S72" i="9"/>
  <c r="S71" i="9"/>
  <c r="S70" i="9"/>
  <c r="S69" i="9"/>
  <c r="S68" i="9"/>
  <c r="S67" i="9"/>
  <c r="S65" i="9"/>
  <c r="S64" i="9"/>
  <c r="S63" i="9"/>
  <c r="S62" i="9"/>
  <c r="S61" i="9"/>
  <c r="S60" i="9"/>
  <c r="S59" i="9"/>
  <c r="S58" i="9"/>
  <c r="S57" i="9"/>
  <c r="S56" i="9"/>
  <c r="S55" i="9"/>
  <c r="S54" i="9"/>
  <c r="S53" i="9"/>
  <c r="S52" i="9"/>
  <c r="S50" i="9"/>
  <c r="S49" i="9"/>
  <c r="S48" i="9"/>
  <c r="S47" i="9"/>
  <c r="S46" i="9"/>
  <c r="S45" i="9"/>
  <c r="S44" i="9"/>
  <c r="S43" i="9"/>
  <c r="S42" i="9"/>
  <c r="S41" i="9"/>
  <c r="S39" i="9"/>
  <c r="S38" i="9"/>
  <c r="S36" i="9"/>
  <c r="S35" i="9"/>
  <c r="S34" i="9"/>
  <c r="S33" i="9"/>
  <c r="S32" i="9"/>
  <c r="S31" i="9"/>
  <c r="S30" i="9"/>
  <c r="S29" i="9"/>
  <c r="S28" i="9"/>
  <c r="S27" i="9"/>
  <c r="S25" i="9"/>
  <c r="S24" i="9"/>
  <c r="S23" i="9"/>
  <c r="S22" i="9"/>
  <c r="S21" i="9"/>
  <c r="S20" i="9"/>
  <c r="S19" i="9"/>
  <c r="S18" i="9"/>
  <c r="S17" i="9"/>
  <c r="S16" i="9"/>
  <c r="S15" i="9"/>
  <c r="S14" i="9"/>
  <c r="S13" i="9"/>
  <c r="S12" i="9"/>
  <c r="T152" i="1"/>
  <c r="Q77" i="28" l="1"/>
  <c r="Q83" i="28"/>
  <c r="Q145" i="28"/>
  <c r="Q40" i="28"/>
  <c r="Q126" i="28"/>
  <c r="Q51" i="28"/>
  <c r="Q140" i="28"/>
  <c r="Q113" i="28"/>
  <c r="Q153" i="28"/>
  <c r="Q66" i="28"/>
  <c r="Q94" i="28"/>
  <c r="F113" i="13"/>
  <c r="S113" i="9"/>
  <c r="T151" i="1"/>
  <c r="T150" i="1"/>
  <c r="T149" i="1"/>
  <c r="T148" i="1"/>
  <c r="T147" i="1"/>
  <c r="T146" i="1"/>
  <c r="T144" i="1"/>
  <c r="T143" i="1"/>
  <c r="T142" i="1"/>
  <c r="T141" i="1"/>
  <c r="T127" i="1"/>
  <c r="T139" i="1"/>
  <c r="T138" i="1"/>
  <c r="T137" i="1"/>
  <c r="T136" i="1"/>
  <c r="T135" i="1"/>
  <c r="T134" i="1"/>
  <c r="T133" i="1"/>
  <c r="T132" i="1"/>
  <c r="T131" i="1"/>
  <c r="T130" i="1"/>
  <c r="T129" i="1"/>
  <c r="T128" i="1"/>
  <c r="T125" i="1"/>
  <c r="T124" i="1"/>
  <c r="T123" i="1"/>
  <c r="T122" i="1"/>
  <c r="T121" i="1"/>
  <c r="T120" i="1"/>
  <c r="T119" i="1"/>
  <c r="T118" i="1"/>
  <c r="T117" i="1"/>
  <c r="T116" i="1"/>
  <c r="T115" i="1"/>
  <c r="T114" i="1"/>
  <c r="T111" i="1"/>
  <c r="T110" i="1"/>
  <c r="T109" i="1"/>
  <c r="T108" i="1"/>
  <c r="T107" i="1"/>
  <c r="T106" i="1"/>
  <c r="T105" i="1"/>
  <c r="T104" i="1"/>
  <c r="T103" i="1"/>
  <c r="T102" i="1"/>
  <c r="T101" i="1"/>
  <c r="T100" i="1"/>
  <c r="T99" i="1"/>
  <c r="T98" i="1"/>
  <c r="T97" i="1"/>
  <c r="T96" i="1"/>
  <c r="T95" i="1"/>
  <c r="T93" i="1"/>
  <c r="T92" i="1"/>
  <c r="T91" i="1"/>
  <c r="T90" i="1"/>
  <c r="T89" i="1"/>
  <c r="T88" i="1"/>
  <c r="T87" i="1"/>
  <c r="T86" i="1"/>
  <c r="T85" i="1"/>
  <c r="T84" i="1"/>
  <c r="T82" i="1"/>
  <c r="T81" i="1"/>
  <c r="T80" i="1"/>
  <c r="T79" i="1"/>
  <c r="T78" i="1"/>
  <c r="T76" i="1"/>
  <c r="T75" i="1"/>
  <c r="T74" i="1"/>
  <c r="T73" i="1"/>
  <c r="T72" i="1"/>
  <c r="T71" i="1"/>
  <c r="T70" i="1"/>
  <c r="T69" i="1"/>
  <c r="T68" i="1"/>
  <c r="T67" i="1"/>
  <c r="T65" i="1"/>
  <c r="T64" i="1"/>
  <c r="T63" i="1"/>
  <c r="T62" i="1"/>
  <c r="T61" i="1"/>
  <c r="T60" i="1"/>
  <c r="T59" i="1"/>
  <c r="T58" i="1"/>
  <c r="T57" i="1"/>
  <c r="T56" i="1"/>
  <c r="T55" i="1"/>
  <c r="T54" i="1"/>
  <c r="T53" i="1"/>
  <c r="T52" i="1"/>
  <c r="T50" i="1"/>
  <c r="T49" i="1"/>
  <c r="T48" i="1"/>
  <c r="T47" i="1"/>
  <c r="T46" i="1"/>
  <c r="T45" i="1"/>
  <c r="T44" i="1"/>
  <c r="T43" i="1"/>
  <c r="T42" i="1"/>
  <c r="T41" i="1"/>
  <c r="T39" i="1"/>
  <c r="T38" i="1"/>
  <c r="T36" i="1"/>
  <c r="T35" i="1"/>
  <c r="T34" i="1"/>
  <c r="T33" i="1"/>
  <c r="T32" i="1"/>
  <c r="T31" i="1"/>
  <c r="T30" i="1"/>
  <c r="T29" i="1"/>
  <c r="T28" i="1"/>
  <c r="T27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T113" i="1" l="1"/>
  <c r="T26" i="1"/>
  <c r="F153" i="38" l="1"/>
  <c r="D153" i="38" s="1"/>
  <c r="E153" i="38"/>
  <c r="C153" i="38" s="1"/>
  <c r="R25" i="37" s="1"/>
  <c r="F145" i="38"/>
  <c r="D145" i="38" s="1"/>
  <c r="E145" i="38"/>
  <c r="C145" i="38" s="1"/>
  <c r="R24" i="37" s="1"/>
  <c r="F140" i="38"/>
  <c r="D140" i="38" s="1"/>
  <c r="E140" i="38"/>
  <c r="F126" i="38"/>
  <c r="D126" i="38" s="1"/>
  <c r="E126" i="38"/>
  <c r="C126" i="38" s="1"/>
  <c r="R22" i="37" s="1"/>
  <c r="C113" i="38"/>
  <c r="R21" i="37" s="1"/>
  <c r="F94" i="38"/>
  <c r="D94" i="38" s="1"/>
  <c r="E94" i="38"/>
  <c r="F83" i="38"/>
  <c r="D83" i="38" s="1"/>
  <c r="E83" i="38"/>
  <c r="F77" i="38"/>
  <c r="D77" i="38" s="1"/>
  <c r="E77" i="38"/>
  <c r="C77" i="38" s="1"/>
  <c r="R18" i="37" s="1"/>
  <c r="F66" i="38"/>
  <c r="D66" i="38" s="1"/>
  <c r="E66" i="38"/>
  <c r="F51" i="38"/>
  <c r="D51" i="38" s="1"/>
  <c r="E51" i="38"/>
  <c r="F40" i="38"/>
  <c r="D40" i="38" s="1"/>
  <c r="E40" i="38"/>
  <c r="F26" i="38"/>
  <c r="D26" i="38" s="1"/>
  <c r="E26" i="38"/>
  <c r="C94" i="38" l="1"/>
  <c r="R20" i="37" s="1"/>
  <c r="C51" i="38"/>
  <c r="R16" i="37" s="1"/>
  <c r="C40" i="38"/>
  <c r="R15" i="37" s="1"/>
  <c r="C83" i="38"/>
  <c r="R19" i="37" s="1"/>
  <c r="C140" i="38"/>
  <c r="R23" i="37" s="1"/>
  <c r="C66" i="38"/>
  <c r="R17" i="37" s="1"/>
  <c r="C26" i="38"/>
  <c r="R14" i="37" s="1"/>
  <c r="F39" i="7"/>
  <c r="F38" i="8"/>
  <c r="F50" i="8"/>
  <c r="E38" i="7"/>
  <c r="E50" i="7"/>
  <c r="E39" i="8"/>
  <c r="F38" i="7"/>
  <c r="F50" i="7"/>
  <c r="F39" i="8"/>
  <c r="E39" i="7"/>
  <c r="E38" i="8"/>
  <c r="E50" i="8"/>
  <c r="Q50" i="5"/>
  <c r="Q50" i="9" l="1"/>
  <c r="G51" i="13" l="1"/>
  <c r="V26" i="1" l="1"/>
  <c r="Q50" i="32" l="1"/>
  <c r="P51" i="32"/>
  <c r="O51" i="32"/>
  <c r="N51" i="32"/>
  <c r="J51" i="8"/>
  <c r="H51" i="8"/>
  <c r="J51" i="7"/>
  <c r="H51" i="7"/>
  <c r="F51" i="31"/>
  <c r="D51" i="31" s="1"/>
  <c r="Q50" i="4"/>
  <c r="AD50" i="4"/>
  <c r="AC51" i="4"/>
  <c r="AB51" i="4"/>
  <c r="AA51" i="4"/>
  <c r="P51" i="4"/>
  <c r="O51" i="4"/>
  <c r="N51" i="4"/>
  <c r="I51" i="13"/>
  <c r="D51" i="13" s="1"/>
  <c r="P51" i="5"/>
  <c r="O51" i="5"/>
  <c r="N51" i="5"/>
  <c r="Q50" i="22"/>
  <c r="P51" i="22"/>
  <c r="O51" i="22"/>
  <c r="N51" i="22"/>
  <c r="V51" i="9"/>
  <c r="P51" i="9"/>
  <c r="O51" i="9"/>
  <c r="N51" i="9"/>
  <c r="Q50" i="3"/>
  <c r="P51" i="3"/>
  <c r="O51" i="3"/>
  <c r="N51" i="3"/>
  <c r="Q50" i="1"/>
  <c r="AX50" i="1"/>
  <c r="W51" i="1"/>
  <c r="R51" i="1" s="1"/>
  <c r="P51" i="1"/>
  <c r="O51" i="1"/>
  <c r="N51" i="1"/>
  <c r="Q50" i="10"/>
  <c r="P51" i="10"/>
  <c r="O51" i="10"/>
  <c r="N51" i="10"/>
  <c r="AQ50" i="28"/>
  <c r="AP51" i="28"/>
  <c r="AO51" i="28"/>
  <c r="AN51" i="28"/>
  <c r="O51" i="28"/>
  <c r="N51" i="28"/>
  <c r="Q50" i="29"/>
  <c r="P51" i="29"/>
  <c r="O51" i="29"/>
  <c r="N51" i="29"/>
  <c r="I51" i="3" l="1"/>
  <c r="E51" i="9"/>
  <c r="M51" i="9"/>
  <c r="E51" i="22"/>
  <c r="M51" i="22"/>
  <c r="I51" i="5"/>
  <c r="E51" i="4"/>
  <c r="M51" i="4"/>
  <c r="V51" i="4"/>
  <c r="E51" i="31"/>
  <c r="C51" i="31" s="1"/>
  <c r="N16" i="37" s="1"/>
  <c r="F51" i="3"/>
  <c r="J51" i="9"/>
  <c r="J51" i="22"/>
  <c r="F51" i="5"/>
  <c r="J51" i="4"/>
  <c r="S51" i="4"/>
  <c r="G51" i="3"/>
  <c r="K51" i="9"/>
  <c r="K51" i="22"/>
  <c r="G51" i="5"/>
  <c r="K51" i="4"/>
  <c r="T51" i="4"/>
  <c r="L51" i="32"/>
  <c r="H51" i="3"/>
  <c r="L51" i="9"/>
  <c r="L51" i="22"/>
  <c r="H51" i="5"/>
  <c r="L51" i="4"/>
  <c r="U51" i="4"/>
  <c r="F51" i="4"/>
  <c r="W51" i="4"/>
  <c r="G51" i="8"/>
  <c r="J51" i="3"/>
  <c r="F51" i="22"/>
  <c r="K51" i="3"/>
  <c r="G51" i="9"/>
  <c r="G51" i="4"/>
  <c r="X51" i="4"/>
  <c r="I51" i="8"/>
  <c r="L51" i="3"/>
  <c r="H51" i="9"/>
  <c r="H51" i="22"/>
  <c r="L51" i="5"/>
  <c r="H51" i="4"/>
  <c r="Y51" i="4"/>
  <c r="I51" i="7"/>
  <c r="F51" i="9"/>
  <c r="J51" i="5"/>
  <c r="G51" i="22"/>
  <c r="K51" i="5"/>
  <c r="E51" i="3"/>
  <c r="M51" i="3"/>
  <c r="I51" i="9"/>
  <c r="T51" i="9"/>
  <c r="I51" i="22"/>
  <c r="E51" i="5"/>
  <c r="M51" i="5"/>
  <c r="I51" i="4"/>
  <c r="R51" i="4"/>
  <c r="Z51" i="4"/>
  <c r="G51" i="7"/>
  <c r="G51" i="32"/>
  <c r="F51" i="32"/>
  <c r="I51" i="32"/>
  <c r="J51" i="32"/>
  <c r="E51" i="32"/>
  <c r="M51" i="32"/>
  <c r="H51" i="32"/>
  <c r="K51" i="32"/>
  <c r="AL51" i="28" l="1"/>
  <c r="L51" i="1"/>
  <c r="H51" i="10"/>
  <c r="H51" i="28"/>
  <c r="I51" i="28"/>
  <c r="AF51" i="28"/>
  <c r="G51" i="28"/>
  <c r="AK51" i="28"/>
  <c r="G51" i="10"/>
  <c r="K51" i="1"/>
  <c r="I51" i="10"/>
  <c r="E51" i="1"/>
  <c r="M51" i="1"/>
  <c r="G51" i="1"/>
  <c r="H51" i="1"/>
  <c r="AE51" i="28"/>
  <c r="J51" i="28"/>
  <c r="J51" i="10"/>
  <c r="AG51" i="28"/>
  <c r="K51" i="10"/>
  <c r="L51" i="28"/>
  <c r="AH51" i="28"/>
  <c r="L51" i="10"/>
  <c r="E51" i="28"/>
  <c r="M51" i="28"/>
  <c r="AI51" i="28"/>
  <c r="E51" i="10"/>
  <c r="M51" i="10"/>
  <c r="I51" i="1"/>
  <c r="U51" i="1"/>
  <c r="AM51" i="28"/>
  <c r="F51" i="1"/>
  <c r="K51" i="28"/>
  <c r="F51" i="28"/>
  <c r="AJ51" i="28"/>
  <c r="F51" i="10"/>
  <c r="J51" i="1"/>
  <c r="V51" i="1" l="1"/>
  <c r="V66" i="1"/>
  <c r="V77" i="1"/>
  <c r="V83" i="1"/>
  <c r="V126" i="1"/>
  <c r="V40" i="1"/>
  <c r="V140" i="1"/>
  <c r="V145" i="1"/>
  <c r="V153" i="1"/>
  <c r="V94" i="1"/>
  <c r="F51" i="29"/>
  <c r="E51" i="29"/>
  <c r="M51" i="29"/>
  <c r="G51" i="29"/>
  <c r="J51" i="29"/>
  <c r="H51" i="29"/>
  <c r="K51" i="29"/>
  <c r="I51" i="29"/>
  <c r="L51" i="29"/>
  <c r="Q39" i="32"/>
  <c r="P40" i="32"/>
  <c r="O40" i="32"/>
  <c r="N40" i="32"/>
  <c r="M40" i="32"/>
  <c r="J40" i="8"/>
  <c r="H40" i="8"/>
  <c r="J40" i="7"/>
  <c r="H40" i="7"/>
  <c r="F40" i="31"/>
  <c r="D40" i="31" s="1"/>
  <c r="Q39" i="4"/>
  <c r="AD39" i="4"/>
  <c r="AC40" i="4"/>
  <c r="AB40" i="4"/>
  <c r="AA40" i="4"/>
  <c r="Z40" i="4"/>
  <c r="P40" i="4"/>
  <c r="O40" i="4"/>
  <c r="N40" i="4"/>
  <c r="M40" i="4"/>
  <c r="I40" i="13"/>
  <c r="D40" i="13" s="1"/>
  <c r="Q39" i="5"/>
  <c r="P40" i="5"/>
  <c r="O40" i="5"/>
  <c r="N40" i="5"/>
  <c r="M40" i="5"/>
  <c r="Q39" i="22"/>
  <c r="P40" i="22"/>
  <c r="O40" i="22"/>
  <c r="N40" i="22"/>
  <c r="M40" i="22"/>
  <c r="Q39" i="9"/>
  <c r="P40" i="9"/>
  <c r="O40" i="9"/>
  <c r="N40" i="9"/>
  <c r="M40" i="9"/>
  <c r="Q39" i="3"/>
  <c r="P40" i="3"/>
  <c r="O40" i="3"/>
  <c r="N40" i="3"/>
  <c r="M40" i="3"/>
  <c r="AX39" i="1"/>
  <c r="W40" i="1"/>
  <c r="R40" i="1" s="1"/>
  <c r="Q39" i="1"/>
  <c r="P40" i="1"/>
  <c r="O40" i="1"/>
  <c r="N40" i="1"/>
  <c r="M40" i="1"/>
  <c r="Q39" i="10"/>
  <c r="P40" i="10"/>
  <c r="O40" i="10"/>
  <c r="N40" i="10"/>
  <c r="M40" i="10"/>
  <c r="AQ39" i="28"/>
  <c r="AP40" i="28"/>
  <c r="AO40" i="28"/>
  <c r="AN40" i="28"/>
  <c r="AM40" i="28"/>
  <c r="O40" i="28"/>
  <c r="N40" i="28"/>
  <c r="M40" i="28"/>
  <c r="Q39" i="29"/>
  <c r="P40" i="29"/>
  <c r="O40" i="29"/>
  <c r="N40" i="29"/>
  <c r="M40" i="29"/>
  <c r="L40" i="32" l="1"/>
  <c r="H40" i="32"/>
  <c r="X40" i="4"/>
  <c r="W40" i="4"/>
  <c r="L40" i="4"/>
  <c r="E40" i="4"/>
  <c r="K40" i="32" l="1"/>
  <c r="K40" i="4"/>
  <c r="J40" i="32"/>
  <c r="V40" i="4"/>
  <c r="J40" i="4"/>
  <c r="I40" i="4"/>
  <c r="F40" i="4"/>
  <c r="S40" i="4"/>
  <c r="G40" i="32"/>
  <c r="G40" i="4"/>
  <c r="T40" i="4"/>
  <c r="H40" i="4"/>
  <c r="I40" i="32"/>
  <c r="G40" i="8"/>
  <c r="I40" i="8"/>
  <c r="E40" i="32"/>
  <c r="E40" i="31"/>
  <c r="C40" i="31" s="1"/>
  <c r="N15" i="37" s="1"/>
  <c r="F40" i="32"/>
  <c r="Y40" i="4"/>
  <c r="Q38" i="32"/>
  <c r="R40" i="4"/>
  <c r="U40" i="4"/>
  <c r="G40" i="7"/>
  <c r="I40" i="7"/>
  <c r="Q38" i="4"/>
  <c r="AD38" i="4"/>
  <c r="G40" i="13" l="1"/>
  <c r="J40" i="5"/>
  <c r="I40" i="5"/>
  <c r="G40" i="5"/>
  <c r="F40" i="5"/>
  <c r="E40" i="5"/>
  <c r="K40" i="22"/>
  <c r="J40" i="22"/>
  <c r="I40" i="22"/>
  <c r="H40" i="22"/>
  <c r="G40" i="22"/>
  <c r="E40" i="22"/>
  <c r="L40" i="9"/>
  <c r="K40" i="9"/>
  <c r="J40" i="9"/>
  <c r="I40" i="9"/>
  <c r="H40" i="9"/>
  <c r="E40" i="9"/>
  <c r="L40" i="3"/>
  <c r="J40" i="3"/>
  <c r="H40" i="3"/>
  <c r="K40" i="1"/>
  <c r="I40" i="1"/>
  <c r="H40" i="1"/>
  <c r="K40" i="10"/>
  <c r="G40" i="10"/>
  <c r="E40" i="10"/>
  <c r="K40" i="5" l="1"/>
  <c r="L40" i="22"/>
  <c r="J40" i="10"/>
  <c r="L40" i="10"/>
  <c r="F40" i="3"/>
  <c r="F40" i="9"/>
  <c r="G40" i="1"/>
  <c r="F40" i="22"/>
  <c r="I40" i="10"/>
  <c r="I40" i="3"/>
  <c r="L40" i="1"/>
  <c r="E40" i="3"/>
  <c r="E40" i="1"/>
  <c r="J40" i="1"/>
  <c r="K40" i="3"/>
  <c r="H40" i="5"/>
  <c r="F40" i="1"/>
  <c r="F40" i="10"/>
  <c r="U40" i="1"/>
  <c r="G40" i="9"/>
  <c r="G40" i="3"/>
  <c r="L40" i="5"/>
  <c r="H40" i="10"/>
  <c r="Q38" i="9"/>
  <c r="T40" i="9"/>
  <c r="Q38" i="3"/>
  <c r="Q38" i="5"/>
  <c r="AX38" i="1"/>
  <c r="Q38" i="1"/>
  <c r="Q38" i="10"/>
  <c r="Q38" i="22"/>
  <c r="AK40" i="28"/>
  <c r="AI40" i="28"/>
  <c r="AG40" i="28"/>
  <c r="AE40" i="28"/>
  <c r="L40" i="28"/>
  <c r="I40" i="28"/>
  <c r="G40" i="28"/>
  <c r="E40" i="28"/>
  <c r="L40" i="29"/>
  <c r="K40" i="29"/>
  <c r="J40" i="29"/>
  <c r="I40" i="29"/>
  <c r="H40" i="29"/>
  <c r="G40" i="29"/>
  <c r="F40" i="29"/>
  <c r="AL40" i="28" l="1"/>
  <c r="AF40" i="28"/>
  <c r="F40" i="28"/>
  <c r="K40" i="28"/>
  <c r="AJ40" i="28"/>
  <c r="H40" i="28"/>
  <c r="AH40" i="28"/>
  <c r="J40" i="28"/>
  <c r="Q38" i="29"/>
  <c r="AQ38" i="28"/>
  <c r="E110" i="8" l="1"/>
  <c r="H51" i="13" l="1"/>
  <c r="H40" i="13"/>
  <c r="H145" i="13"/>
  <c r="H126" i="13"/>
  <c r="H94" i="13"/>
  <c r="H140" i="13"/>
  <c r="H83" i="13"/>
  <c r="H153" i="13"/>
  <c r="H77" i="13"/>
  <c r="H66" i="13"/>
  <c r="H26" i="13"/>
  <c r="AX111" i="1" l="1"/>
  <c r="S51" i="9" l="1"/>
  <c r="S40" i="9"/>
  <c r="S51" i="1" l="1"/>
  <c r="R51" i="9"/>
  <c r="E51" i="13"/>
  <c r="E40" i="13"/>
  <c r="S40" i="1"/>
  <c r="R40" i="9"/>
  <c r="T51" i="1" l="1"/>
  <c r="T40" i="1"/>
  <c r="Q65" i="32"/>
  <c r="F66" i="32"/>
  <c r="G66" i="32"/>
  <c r="H66" i="32"/>
  <c r="I66" i="32"/>
  <c r="J66" i="32"/>
  <c r="K66" i="32"/>
  <c r="L66" i="32"/>
  <c r="M66" i="32"/>
  <c r="N66" i="32"/>
  <c r="O66" i="32"/>
  <c r="P66" i="32"/>
  <c r="E66" i="32"/>
  <c r="AD65" i="4"/>
  <c r="S66" i="4"/>
  <c r="T66" i="4"/>
  <c r="U66" i="4"/>
  <c r="V66" i="4"/>
  <c r="W66" i="4"/>
  <c r="X66" i="4"/>
  <c r="Y66" i="4"/>
  <c r="Z66" i="4"/>
  <c r="AA66" i="4"/>
  <c r="AB66" i="4"/>
  <c r="AC66" i="4"/>
  <c r="R66" i="4"/>
  <c r="F66" i="4"/>
  <c r="G66" i="4"/>
  <c r="H66" i="4"/>
  <c r="I66" i="4"/>
  <c r="J66" i="4"/>
  <c r="K66" i="4"/>
  <c r="L66" i="4"/>
  <c r="M66" i="4"/>
  <c r="N66" i="4"/>
  <c r="O66" i="4"/>
  <c r="P66" i="4"/>
  <c r="E66" i="4"/>
  <c r="S66" i="9"/>
  <c r="T66" i="9"/>
  <c r="V66" i="9"/>
  <c r="R66" i="9"/>
  <c r="Q65" i="9"/>
  <c r="F66" i="9"/>
  <c r="G66" i="9"/>
  <c r="H66" i="9"/>
  <c r="I66" i="9"/>
  <c r="J66" i="9"/>
  <c r="K66" i="9"/>
  <c r="L66" i="9"/>
  <c r="M66" i="9"/>
  <c r="N66" i="9"/>
  <c r="O66" i="9"/>
  <c r="P66" i="9"/>
  <c r="E66" i="9"/>
  <c r="F66" i="29"/>
  <c r="G66" i="29"/>
  <c r="H66" i="29"/>
  <c r="I66" i="29"/>
  <c r="J66" i="29"/>
  <c r="K66" i="29"/>
  <c r="L66" i="29"/>
  <c r="M66" i="29"/>
  <c r="N66" i="29"/>
  <c r="O66" i="29"/>
  <c r="P66" i="29"/>
  <c r="E66" i="29"/>
  <c r="J153" i="8" l="1"/>
  <c r="J145" i="8"/>
  <c r="J126" i="8"/>
  <c r="J94" i="8"/>
  <c r="J83" i="8"/>
  <c r="J77" i="8"/>
  <c r="J66" i="8"/>
  <c r="I66" i="8"/>
  <c r="J26" i="8"/>
  <c r="E111" i="8"/>
  <c r="F111" i="8"/>
  <c r="G66" i="8"/>
  <c r="H66" i="8"/>
  <c r="E65" i="8"/>
  <c r="H145" i="8"/>
  <c r="H126" i="8"/>
  <c r="H94" i="8"/>
  <c r="H83" i="8"/>
  <c r="J140" i="8"/>
  <c r="H140" i="8"/>
  <c r="H77" i="8"/>
  <c r="H26" i="8"/>
  <c r="H153" i="8"/>
  <c r="J153" i="7"/>
  <c r="J145" i="7"/>
  <c r="J140" i="7"/>
  <c r="J126" i="7"/>
  <c r="J94" i="7"/>
  <c r="J66" i="7"/>
  <c r="I66" i="7"/>
  <c r="J26" i="7"/>
  <c r="J83" i="7"/>
  <c r="J77" i="7"/>
  <c r="E111" i="7"/>
  <c r="F111" i="7"/>
  <c r="G66" i="7"/>
  <c r="H66" i="7"/>
  <c r="H153" i="7"/>
  <c r="H126" i="7"/>
  <c r="H94" i="7"/>
  <c r="H77" i="7"/>
  <c r="H145" i="7"/>
  <c r="H140" i="7"/>
  <c r="H26" i="7"/>
  <c r="H83" i="7"/>
  <c r="C113" i="31"/>
  <c r="N21" i="37" s="1"/>
  <c r="E66" i="31"/>
  <c r="F66" i="31"/>
  <c r="D66" i="31" s="1"/>
  <c r="E26" i="31"/>
  <c r="F26" i="31"/>
  <c r="D26" i="31" s="1"/>
  <c r="F153" i="31"/>
  <c r="D153" i="31" s="1"/>
  <c r="F140" i="31"/>
  <c r="D140" i="31" s="1"/>
  <c r="F126" i="31"/>
  <c r="D126" i="31" s="1"/>
  <c r="F94" i="31"/>
  <c r="D94" i="31" s="1"/>
  <c r="F83" i="31"/>
  <c r="D83" i="31" s="1"/>
  <c r="F77" i="31"/>
  <c r="D77" i="31" s="1"/>
  <c r="F145" i="31"/>
  <c r="D145" i="31" s="1"/>
  <c r="AD25" i="4"/>
  <c r="Q65" i="4"/>
  <c r="I66" i="13"/>
  <c r="D66" i="13" s="1"/>
  <c r="I145" i="13"/>
  <c r="D145" i="13" s="1"/>
  <c r="I140" i="13"/>
  <c r="D140" i="13" s="1"/>
  <c r="I126" i="13"/>
  <c r="D126" i="13" s="1"/>
  <c r="I94" i="13"/>
  <c r="D94" i="13" s="1"/>
  <c r="I77" i="13"/>
  <c r="D77" i="13" s="1"/>
  <c r="I26" i="13"/>
  <c r="D26" i="13" s="1"/>
  <c r="I153" i="13"/>
  <c r="D153" i="13" s="1"/>
  <c r="I83" i="13"/>
  <c r="D83" i="13" s="1"/>
  <c r="F66" i="5"/>
  <c r="G66" i="5"/>
  <c r="H66" i="5"/>
  <c r="I66" i="5"/>
  <c r="J66" i="5"/>
  <c r="K66" i="5"/>
  <c r="L66" i="5"/>
  <c r="M66" i="5"/>
  <c r="N66" i="5"/>
  <c r="O66" i="5"/>
  <c r="P66" i="5"/>
  <c r="E66" i="5"/>
  <c r="Q65" i="5"/>
  <c r="C66" i="31" l="1"/>
  <c r="N17" i="37" s="1"/>
  <c r="C26" i="31"/>
  <c r="N14" i="37" s="1"/>
  <c r="F65" i="8"/>
  <c r="E65" i="7"/>
  <c r="F65" i="7"/>
  <c r="Q111" i="22" l="1"/>
  <c r="F66" i="22"/>
  <c r="G66" i="22"/>
  <c r="H66" i="22"/>
  <c r="I66" i="22"/>
  <c r="J66" i="22"/>
  <c r="K66" i="22"/>
  <c r="L66" i="22"/>
  <c r="M66" i="22"/>
  <c r="N66" i="22"/>
  <c r="O66" i="22"/>
  <c r="P66" i="22"/>
  <c r="E66" i="22"/>
  <c r="Q65" i="22"/>
  <c r="V26" i="9"/>
  <c r="V145" i="9"/>
  <c r="V140" i="9"/>
  <c r="V126" i="9"/>
  <c r="V94" i="9"/>
  <c r="V77" i="9"/>
  <c r="V153" i="9"/>
  <c r="V83" i="9"/>
  <c r="F66" i="3"/>
  <c r="G66" i="3"/>
  <c r="H66" i="3"/>
  <c r="I66" i="3"/>
  <c r="J66" i="3"/>
  <c r="K66" i="3"/>
  <c r="L66" i="3"/>
  <c r="M66" i="3"/>
  <c r="N66" i="3"/>
  <c r="O66" i="3"/>
  <c r="P66" i="3"/>
  <c r="E66" i="3"/>
  <c r="Q65" i="3"/>
  <c r="F26" i="3"/>
  <c r="G26" i="3"/>
  <c r="H26" i="3"/>
  <c r="I26" i="3"/>
  <c r="J26" i="3"/>
  <c r="K26" i="3"/>
  <c r="L26" i="3"/>
  <c r="M26" i="3"/>
  <c r="N26" i="3"/>
  <c r="O26" i="3"/>
  <c r="P26" i="3"/>
  <c r="AC145" i="4"/>
  <c r="AC83" i="4"/>
  <c r="AC77" i="4"/>
  <c r="P153" i="32"/>
  <c r="P145" i="32"/>
  <c r="P83" i="32"/>
  <c r="P77" i="32"/>
  <c r="O145" i="32"/>
  <c r="O94" i="32"/>
  <c r="O83" i="32"/>
  <c r="AB126" i="4"/>
  <c r="AB83" i="4"/>
  <c r="O153" i="4"/>
  <c r="O126" i="4"/>
  <c r="AB153" i="4"/>
  <c r="AB140" i="4"/>
  <c r="AA94" i="4"/>
  <c r="P94" i="4" l="1"/>
  <c r="AA26" i="4"/>
  <c r="O145" i="4"/>
  <c r="AB94" i="4"/>
  <c r="P83" i="4"/>
  <c r="P153" i="4"/>
  <c r="AA145" i="4"/>
  <c r="P145" i="4"/>
  <c r="O26" i="32"/>
  <c r="O77" i="32"/>
  <c r="O153" i="32"/>
  <c r="AC126" i="4"/>
  <c r="O94" i="4"/>
  <c r="P140" i="4"/>
  <c r="O83" i="4"/>
  <c r="P26" i="4"/>
  <c r="AA83" i="4"/>
  <c r="AA153" i="4"/>
  <c r="AA126" i="4"/>
  <c r="AA77" i="4"/>
  <c r="P94" i="32"/>
  <c r="P126" i="32"/>
  <c r="P140" i="32"/>
  <c r="AC26" i="4"/>
  <c r="AC94" i="4"/>
  <c r="AC140" i="4"/>
  <c r="AC153" i="4"/>
  <c r="O77" i="4"/>
  <c r="O140" i="4"/>
  <c r="AB77" i="4"/>
  <c r="P77" i="4"/>
  <c r="AA140" i="4"/>
  <c r="O26" i="4"/>
  <c r="P126" i="4"/>
  <c r="AB26" i="4"/>
  <c r="AB145" i="4"/>
  <c r="O126" i="32"/>
  <c r="O140" i="32"/>
  <c r="P26" i="32"/>
  <c r="F66" i="1" l="1"/>
  <c r="G66" i="1"/>
  <c r="H66" i="1"/>
  <c r="I66" i="1"/>
  <c r="J66" i="1"/>
  <c r="K66" i="1"/>
  <c r="L66" i="1"/>
  <c r="M66" i="1"/>
  <c r="N66" i="1"/>
  <c r="O66" i="1"/>
  <c r="P66" i="1"/>
  <c r="W66" i="1"/>
  <c r="R66" i="1" s="1"/>
  <c r="E66" i="1"/>
  <c r="F66" i="10"/>
  <c r="G66" i="10"/>
  <c r="H66" i="10"/>
  <c r="I66" i="10"/>
  <c r="J66" i="10"/>
  <c r="K66" i="10"/>
  <c r="L66" i="10"/>
  <c r="M66" i="10"/>
  <c r="N66" i="10"/>
  <c r="O66" i="10"/>
  <c r="P66" i="10"/>
  <c r="E66" i="10"/>
  <c r="Q65" i="10"/>
  <c r="Q65" i="1"/>
  <c r="O145" i="5"/>
  <c r="O145" i="22"/>
  <c r="P145" i="22"/>
  <c r="P83" i="22"/>
  <c r="O83" i="9"/>
  <c r="P153" i="9"/>
  <c r="P145" i="9"/>
  <c r="O153" i="3"/>
  <c r="O145" i="3"/>
  <c r="O94" i="3"/>
  <c r="P83" i="3"/>
  <c r="O83" i="3"/>
  <c r="P77" i="3"/>
  <c r="O77" i="3"/>
  <c r="P140" i="3"/>
  <c r="P126" i="3"/>
  <c r="P94" i="3"/>
  <c r="O140" i="3"/>
  <c r="O126" i="3"/>
  <c r="P153" i="3"/>
  <c r="P145" i="3"/>
  <c r="O126" i="5" l="1"/>
  <c r="P94" i="5"/>
  <c r="P140" i="5"/>
  <c r="O140" i="22"/>
  <c r="P94" i="22"/>
  <c r="O26" i="22"/>
  <c r="O77" i="22"/>
  <c r="O153" i="22"/>
  <c r="O83" i="5"/>
  <c r="O153" i="5"/>
  <c r="P83" i="9"/>
  <c r="O94" i="9"/>
  <c r="O126" i="9"/>
  <c r="O145" i="9"/>
  <c r="P153" i="22"/>
  <c r="O140" i="5"/>
  <c r="O77" i="5"/>
  <c r="O94" i="22"/>
  <c r="P77" i="5"/>
  <c r="P153" i="5"/>
  <c r="O140" i="9"/>
  <c r="P77" i="22"/>
  <c r="P94" i="9"/>
  <c r="P140" i="9"/>
  <c r="O26" i="9"/>
  <c r="O77" i="9"/>
  <c r="O153" i="9"/>
  <c r="O83" i="22"/>
  <c r="P83" i="5"/>
  <c r="P126" i="5"/>
  <c r="P126" i="22"/>
  <c r="O94" i="5"/>
  <c r="P126" i="9"/>
  <c r="O26" i="5"/>
  <c r="O126" i="22"/>
  <c r="P26" i="5"/>
  <c r="P26" i="22"/>
  <c r="P140" i="22"/>
  <c r="P26" i="9"/>
  <c r="P77" i="9"/>
  <c r="P145" i="5"/>
  <c r="AX65" i="1"/>
  <c r="AX25" i="1" l="1"/>
  <c r="W153" i="1"/>
  <c r="R153" i="1" s="1"/>
  <c r="W145" i="1"/>
  <c r="R145" i="1" s="1"/>
  <c r="W83" i="1"/>
  <c r="R83" i="1" s="1"/>
  <c r="W26" i="1"/>
  <c r="R26" i="1" s="1"/>
  <c r="P83" i="1"/>
  <c r="P26" i="1"/>
  <c r="P126" i="1"/>
  <c r="O83" i="1" l="1"/>
  <c r="P94" i="1"/>
  <c r="P140" i="1"/>
  <c r="P145" i="1"/>
  <c r="O94" i="1"/>
  <c r="O126" i="1"/>
  <c r="O140" i="1"/>
  <c r="O145" i="1"/>
  <c r="P77" i="1"/>
  <c r="P153" i="1"/>
  <c r="W77" i="1"/>
  <c r="R77" i="1" s="1"/>
  <c r="W94" i="1"/>
  <c r="R94" i="1" s="1"/>
  <c r="W126" i="1"/>
  <c r="R126" i="1" s="1"/>
  <c r="W140" i="1"/>
  <c r="R140" i="1" s="1"/>
  <c r="O26" i="1"/>
  <c r="O77" i="1"/>
  <c r="O153" i="1"/>
  <c r="P145" i="10" l="1"/>
  <c r="P126" i="10"/>
  <c r="P94" i="10"/>
  <c r="O145" i="10"/>
  <c r="O126" i="10"/>
  <c r="O83" i="10"/>
  <c r="O153" i="10" l="1"/>
  <c r="P83" i="10"/>
  <c r="O26" i="10"/>
  <c r="O77" i="10"/>
  <c r="P140" i="10"/>
  <c r="P26" i="10"/>
  <c r="P77" i="10"/>
  <c r="P153" i="10"/>
  <c r="O94" i="10"/>
  <c r="O140" i="10"/>
  <c r="AM26" i="28"/>
  <c r="AM66" i="28"/>
  <c r="AL66" i="28"/>
  <c r="AK66" i="28"/>
  <c r="AI66" i="28"/>
  <c r="AP26" i="28"/>
  <c r="AO26" i="28"/>
  <c r="AJ26" i="28"/>
  <c r="AI26" i="28"/>
  <c r="AH26" i="28"/>
  <c r="AG26" i="28"/>
  <c r="AQ25" i="28" l="1"/>
  <c r="AE66" i="28"/>
  <c r="AN66" i="28"/>
  <c r="AK26" i="28"/>
  <c r="AO66" i="28"/>
  <c r="AP66" i="28"/>
  <c r="AF66" i="28"/>
  <c r="AG66" i="28"/>
  <c r="AL26" i="28"/>
  <c r="AQ65" i="28"/>
  <c r="AH66" i="28"/>
  <c r="AF26" i="28"/>
  <c r="AN26" i="28"/>
  <c r="AJ66" i="28"/>
  <c r="O66" i="28"/>
  <c r="Q65" i="29"/>
  <c r="O153" i="28"/>
  <c r="O140" i="28"/>
  <c r="O126" i="28"/>
  <c r="O77" i="28"/>
  <c r="O26" i="28"/>
  <c r="AO153" i="28"/>
  <c r="AO145" i="28"/>
  <c r="AP83" i="28"/>
  <c r="AN153" i="28"/>
  <c r="O145" i="28"/>
  <c r="O94" i="28"/>
  <c r="O83" i="28"/>
  <c r="I66" i="28" l="1"/>
  <c r="J66" i="28"/>
  <c r="G66" i="28"/>
  <c r="H66" i="28"/>
  <c r="L66" i="28"/>
  <c r="E66" i="28"/>
  <c r="M66" i="28"/>
  <c r="K66" i="28"/>
  <c r="F66" i="28"/>
  <c r="N66" i="28"/>
  <c r="AP126" i="28"/>
  <c r="AP94" i="28"/>
  <c r="AP140" i="28"/>
  <c r="AP77" i="28"/>
  <c r="AN140" i="28"/>
  <c r="AP153" i="28"/>
  <c r="AN126" i="28"/>
  <c r="AN83" i="28"/>
  <c r="AN77" i="28"/>
  <c r="AO77" i="28"/>
  <c r="AP145" i="28"/>
  <c r="AN145" i="28"/>
  <c r="AN94" i="28"/>
  <c r="AO83" i="28"/>
  <c r="AO94" i="28"/>
  <c r="AO126" i="28"/>
  <c r="AO140" i="28"/>
  <c r="P153" i="29"/>
  <c r="O153" i="29"/>
  <c r="O140" i="29"/>
  <c r="O126" i="29"/>
  <c r="P83" i="29"/>
  <c r="P77" i="29"/>
  <c r="O77" i="29"/>
  <c r="Q25" i="29"/>
  <c r="O26" i="29"/>
  <c r="G26" i="29"/>
  <c r="E26" i="29"/>
  <c r="N26" i="29"/>
  <c r="L26" i="29"/>
  <c r="J26" i="29"/>
  <c r="I26" i="29"/>
  <c r="F26" i="29"/>
  <c r="P126" i="29"/>
  <c r="O94" i="29"/>
  <c r="O83" i="29"/>
  <c r="P145" i="29"/>
  <c r="O145" i="29"/>
  <c r="P140" i="29"/>
  <c r="P94" i="29"/>
  <c r="P26" i="29"/>
  <c r="Z26" i="10"/>
  <c r="Z26" i="3"/>
  <c r="AA26" i="10"/>
  <c r="AA26" i="3"/>
  <c r="AB26" i="10"/>
  <c r="AB26" i="3"/>
  <c r="AC26" i="10"/>
  <c r="AC26" i="3"/>
  <c r="AD26" i="10"/>
  <c r="AD26" i="3"/>
  <c r="AC26" i="9"/>
  <c r="F25" i="7"/>
  <c r="F25" i="8"/>
  <c r="H26" i="29"/>
  <c r="K26" i="29"/>
  <c r="M26" i="29"/>
  <c r="E25" i="7" l="1"/>
  <c r="Q25" i="32"/>
  <c r="Q25" i="10"/>
  <c r="Q25" i="5"/>
  <c r="E25" i="8"/>
  <c r="Q25" i="9"/>
  <c r="Q25" i="4"/>
  <c r="Q25" i="22"/>
  <c r="Q25" i="1"/>
  <c r="Q25" i="3"/>
  <c r="G26" i="8" l="1"/>
  <c r="I26" i="8"/>
  <c r="E66" i="13"/>
  <c r="S26" i="9" l="1"/>
  <c r="S26" i="1"/>
  <c r="S66" i="1"/>
  <c r="I26" i="7"/>
  <c r="E26" i="13"/>
  <c r="R26" i="9"/>
  <c r="G26" i="7"/>
  <c r="I26" i="32" l="1"/>
  <c r="H26" i="32"/>
  <c r="F26" i="32"/>
  <c r="N26" i="32"/>
  <c r="G26" i="32"/>
  <c r="J26" i="32"/>
  <c r="K26" i="32"/>
  <c r="L26" i="32"/>
  <c r="E26" i="32"/>
  <c r="M26" i="32"/>
  <c r="G26" i="4" l="1"/>
  <c r="F26" i="4"/>
  <c r="N26" i="4"/>
  <c r="E26" i="4"/>
  <c r="M26" i="4"/>
  <c r="H26" i="4"/>
  <c r="I26" i="4"/>
  <c r="R26" i="4"/>
  <c r="Z26" i="4"/>
  <c r="J26" i="4"/>
  <c r="K26" i="4"/>
  <c r="L26" i="4"/>
  <c r="N26" i="9"/>
  <c r="F26" i="9"/>
  <c r="L26" i="28"/>
  <c r="K26" i="28"/>
  <c r="G66" i="13" l="1"/>
  <c r="T26" i="9"/>
  <c r="U66" i="1"/>
  <c r="L26" i="22"/>
  <c r="G26" i="5"/>
  <c r="L26" i="10"/>
  <c r="H26" i="1"/>
  <c r="K26" i="9"/>
  <c r="L26" i="5"/>
  <c r="I26" i="22"/>
  <c r="K26" i="10"/>
  <c r="G26" i="1"/>
  <c r="E26" i="28"/>
  <c r="M26" i="28"/>
  <c r="E26" i="10"/>
  <c r="M26" i="10"/>
  <c r="I26" i="1"/>
  <c r="L26" i="9"/>
  <c r="J26" i="22"/>
  <c r="E26" i="5"/>
  <c r="M26" i="5"/>
  <c r="E26" i="9"/>
  <c r="M26" i="9"/>
  <c r="K26" i="22"/>
  <c r="F26" i="5"/>
  <c r="N26" i="5"/>
  <c r="N26" i="28"/>
  <c r="N26" i="10"/>
  <c r="J26" i="1"/>
  <c r="F26" i="28"/>
  <c r="H26" i="28"/>
  <c r="H26" i="10"/>
  <c r="G26" i="9"/>
  <c r="E26" i="22"/>
  <c r="G26" i="28"/>
  <c r="G26" i="10"/>
  <c r="K26" i="1"/>
  <c r="L26" i="1"/>
  <c r="H26" i="5"/>
  <c r="I26" i="28"/>
  <c r="AE26" i="28"/>
  <c r="I26" i="10"/>
  <c r="E26" i="1"/>
  <c r="M26" i="1"/>
  <c r="H26" i="9"/>
  <c r="F26" i="22"/>
  <c r="N26" i="22"/>
  <c r="I26" i="5"/>
  <c r="G26" i="13"/>
  <c r="F26" i="10"/>
  <c r="M26" i="22"/>
  <c r="J26" i="28"/>
  <c r="J26" i="10"/>
  <c r="F26" i="1"/>
  <c r="N26" i="1"/>
  <c r="E26" i="3"/>
  <c r="I26" i="9"/>
  <c r="G26" i="22"/>
  <c r="J26" i="5"/>
  <c r="J26" i="9"/>
  <c r="H26" i="22"/>
  <c r="K26" i="5"/>
  <c r="N153" i="32" l="1"/>
  <c r="N145" i="32"/>
  <c r="Q12" i="32"/>
  <c r="M140" i="9"/>
  <c r="N77" i="9"/>
  <c r="N83" i="9"/>
  <c r="AD111" i="4"/>
  <c r="N145" i="4"/>
  <c r="N140" i="4"/>
  <c r="N126" i="4"/>
  <c r="Q111" i="4"/>
  <c r="Q110" i="4"/>
  <c r="N94" i="4"/>
  <c r="N83" i="4"/>
  <c r="N153" i="4"/>
  <c r="N83" i="32" l="1"/>
  <c r="N94" i="32"/>
  <c r="N126" i="32"/>
  <c r="N140" i="32"/>
  <c r="M94" i="9"/>
  <c r="M77" i="9"/>
  <c r="M83" i="9"/>
  <c r="M126" i="9"/>
  <c r="M145" i="9"/>
  <c r="M153" i="9"/>
  <c r="N77" i="4"/>
  <c r="N94" i="9"/>
  <c r="N126" i="9"/>
  <c r="N140" i="9"/>
  <c r="N145" i="9"/>
  <c r="N153" i="9"/>
  <c r="N77" i="32"/>
  <c r="U51" i="9" l="1"/>
  <c r="U40" i="9"/>
  <c r="U66" i="9"/>
  <c r="U26" i="9"/>
  <c r="N145" i="22"/>
  <c r="N83" i="22"/>
  <c r="N77" i="22"/>
  <c r="N83" i="1"/>
  <c r="N83" i="10" l="1"/>
  <c r="N126" i="1"/>
  <c r="N140" i="1"/>
  <c r="N83" i="29"/>
  <c r="N77" i="28"/>
  <c r="N153" i="28"/>
  <c r="N83" i="3"/>
  <c r="N83" i="5"/>
  <c r="N153" i="10"/>
  <c r="N94" i="29"/>
  <c r="N126" i="29"/>
  <c r="N83" i="28"/>
  <c r="N126" i="28"/>
  <c r="N77" i="3"/>
  <c r="N153" i="3"/>
  <c r="N77" i="5"/>
  <c r="N153" i="5"/>
  <c r="N140" i="28"/>
  <c r="N145" i="29"/>
  <c r="N94" i="1"/>
  <c r="N94" i="22"/>
  <c r="N126" i="22"/>
  <c r="N140" i="22"/>
  <c r="N77" i="10"/>
  <c r="N94" i="10"/>
  <c r="N126" i="10"/>
  <c r="N140" i="10"/>
  <c r="N145" i="10"/>
  <c r="N77" i="1"/>
  <c r="N153" i="1"/>
  <c r="N153" i="22"/>
  <c r="N126" i="3"/>
  <c r="N94" i="28"/>
  <c r="N145" i="28"/>
  <c r="N140" i="29"/>
  <c r="N145" i="1"/>
  <c r="N77" i="29"/>
  <c r="N153" i="29"/>
  <c r="N94" i="3"/>
  <c r="N140" i="3"/>
  <c r="N145" i="3"/>
  <c r="N94" i="5"/>
  <c r="N126" i="5"/>
  <c r="N140" i="5"/>
  <c r="N145" i="5"/>
  <c r="Q111" i="9" l="1"/>
  <c r="Q111" i="3" l="1"/>
  <c r="Q111" i="1"/>
  <c r="M140" i="1"/>
  <c r="M94" i="1"/>
  <c r="M153" i="1"/>
  <c r="M77" i="1"/>
  <c r="M83" i="1"/>
  <c r="M145" i="1"/>
  <c r="M126" i="1"/>
  <c r="Q111" i="32" l="1"/>
  <c r="M153" i="32"/>
  <c r="E153" i="32"/>
  <c r="E145" i="32"/>
  <c r="M140" i="32"/>
  <c r="E140" i="32"/>
  <c r="E126" i="32"/>
  <c r="M94" i="32"/>
  <c r="M83" i="32"/>
  <c r="E83" i="32"/>
  <c r="E77" i="32"/>
  <c r="M77" i="32"/>
  <c r="E94" i="32"/>
  <c r="M145" i="32"/>
  <c r="M126" i="32"/>
  <c r="S153" i="4"/>
  <c r="T153" i="4"/>
  <c r="U153" i="4"/>
  <c r="V153" i="4"/>
  <c r="W153" i="4"/>
  <c r="X153" i="4"/>
  <c r="Y153" i="4"/>
  <c r="Z153" i="4"/>
  <c r="S145" i="4"/>
  <c r="T145" i="4"/>
  <c r="U145" i="4"/>
  <c r="V145" i="4"/>
  <c r="W145" i="4"/>
  <c r="X145" i="4"/>
  <c r="Y145" i="4"/>
  <c r="Z145" i="4"/>
  <c r="S140" i="4"/>
  <c r="T140" i="4"/>
  <c r="U140" i="4"/>
  <c r="V140" i="4"/>
  <c r="W140" i="4"/>
  <c r="X140" i="4"/>
  <c r="Y140" i="4"/>
  <c r="Z140" i="4"/>
  <c r="S126" i="4"/>
  <c r="T126" i="4"/>
  <c r="U126" i="4"/>
  <c r="V126" i="4"/>
  <c r="W126" i="4"/>
  <c r="X126" i="4"/>
  <c r="Y126" i="4"/>
  <c r="Z126" i="4"/>
  <c r="S94" i="4"/>
  <c r="T94" i="4"/>
  <c r="U94" i="4"/>
  <c r="V94" i="4"/>
  <c r="W94" i="4"/>
  <c r="X94" i="4"/>
  <c r="Y94" i="4"/>
  <c r="Z94" i="4"/>
  <c r="S83" i="4"/>
  <c r="T83" i="4"/>
  <c r="U83" i="4"/>
  <c r="V83" i="4"/>
  <c r="W83" i="4"/>
  <c r="X83" i="4"/>
  <c r="Y83" i="4"/>
  <c r="Z83" i="4"/>
  <c r="S77" i="4"/>
  <c r="T77" i="4"/>
  <c r="U77" i="4"/>
  <c r="V77" i="4"/>
  <c r="W77" i="4"/>
  <c r="X77" i="4"/>
  <c r="Y77" i="4"/>
  <c r="Z77" i="4"/>
  <c r="S26" i="4"/>
  <c r="T26" i="4"/>
  <c r="U26" i="4"/>
  <c r="V26" i="4"/>
  <c r="W26" i="4"/>
  <c r="X26" i="4"/>
  <c r="Y26" i="4"/>
  <c r="M145" i="4"/>
  <c r="M140" i="4"/>
  <c r="M126" i="4"/>
  <c r="M94" i="4"/>
  <c r="M83" i="4"/>
  <c r="M77" i="4"/>
  <c r="M153" i="4"/>
  <c r="Q109" i="5"/>
  <c r="M153" i="5"/>
  <c r="M145" i="5"/>
  <c r="M94" i="5"/>
  <c r="M83" i="5"/>
  <c r="M77" i="5"/>
  <c r="M126" i="5"/>
  <c r="M140" i="5"/>
  <c r="M153" i="22"/>
  <c r="M145" i="22"/>
  <c r="M94" i="22"/>
  <c r="M83" i="22"/>
  <c r="M77" i="22"/>
  <c r="M126" i="22"/>
  <c r="M140" i="22"/>
  <c r="M153" i="3"/>
  <c r="M140" i="3"/>
  <c r="M126" i="3"/>
  <c r="M94" i="3"/>
  <c r="M83" i="3"/>
  <c r="M77" i="3"/>
  <c r="M145" i="3"/>
  <c r="M153" i="10"/>
  <c r="M145" i="10"/>
  <c r="M140" i="10"/>
  <c r="M126" i="10"/>
  <c r="M94" i="10"/>
  <c r="M83" i="10"/>
  <c r="M77" i="10"/>
  <c r="Q111" i="5" l="1"/>
  <c r="AM153" i="28" l="1"/>
  <c r="AM145" i="28"/>
  <c r="AM140" i="28"/>
  <c r="AM126" i="28"/>
  <c r="M140" i="28" l="1"/>
  <c r="AM77" i="28"/>
  <c r="AM83" i="28"/>
  <c r="AM94" i="28"/>
  <c r="M83" i="28"/>
  <c r="M145" i="28"/>
  <c r="M94" i="28"/>
  <c r="M153" i="28"/>
  <c r="M77" i="28"/>
  <c r="M126" i="28"/>
  <c r="M140" i="29" l="1"/>
  <c r="Q111" i="29"/>
  <c r="M77" i="29"/>
  <c r="M83" i="29"/>
  <c r="M126" i="29"/>
  <c r="M145" i="29"/>
  <c r="M94" i="29"/>
  <c r="M153" i="29"/>
  <c r="L145" i="32" l="1"/>
  <c r="L126" i="32"/>
  <c r="L77" i="32"/>
  <c r="L153" i="32"/>
  <c r="L153" i="4"/>
  <c r="L145" i="4"/>
  <c r="L140" i="4"/>
  <c r="L126" i="4"/>
  <c r="L94" i="4"/>
  <c r="L83" i="4"/>
  <c r="L77" i="4"/>
  <c r="L145" i="5"/>
  <c r="L140" i="5"/>
  <c r="L126" i="5"/>
  <c r="L94" i="5"/>
  <c r="L83" i="5"/>
  <c r="L77" i="5"/>
  <c r="L153" i="5"/>
  <c r="L126" i="22"/>
  <c r="L153" i="22"/>
  <c r="L126" i="9"/>
  <c r="L77" i="9"/>
  <c r="L140" i="9"/>
  <c r="L145" i="9" l="1"/>
  <c r="L94" i="22"/>
  <c r="L83" i="22"/>
  <c r="L94" i="32"/>
  <c r="L94" i="9"/>
  <c r="L153" i="9"/>
  <c r="L77" i="22"/>
  <c r="L145" i="22"/>
  <c r="L83" i="32"/>
  <c r="Q82" i="32"/>
  <c r="L83" i="9"/>
  <c r="L140" i="22"/>
  <c r="L140" i="32"/>
  <c r="L153" i="3"/>
  <c r="L83" i="3"/>
  <c r="L77" i="3"/>
  <c r="L140" i="1"/>
  <c r="L153" i="1"/>
  <c r="L153" i="10"/>
  <c r="AL140" i="28"/>
  <c r="AL126" i="28"/>
  <c r="AL77" i="28"/>
  <c r="L140" i="28"/>
  <c r="L126" i="28"/>
  <c r="L94" i="28"/>
  <c r="L153" i="28"/>
  <c r="L77" i="1" l="1"/>
  <c r="L83" i="1"/>
  <c r="L94" i="1"/>
  <c r="L126" i="1"/>
  <c r="L145" i="1"/>
  <c r="AL83" i="28"/>
  <c r="AL145" i="28"/>
  <c r="L94" i="10"/>
  <c r="L77" i="28"/>
  <c r="L145" i="28"/>
  <c r="AL153" i="28"/>
  <c r="L77" i="10"/>
  <c r="L126" i="10"/>
  <c r="L140" i="10"/>
  <c r="L145" i="10"/>
  <c r="L83" i="28"/>
  <c r="AL94" i="28"/>
  <c r="L83" i="10"/>
  <c r="L140" i="3"/>
  <c r="L94" i="3"/>
  <c r="L145" i="3"/>
  <c r="L126" i="3"/>
  <c r="L145" i="29"/>
  <c r="L94" i="29"/>
  <c r="L83" i="29"/>
  <c r="L77" i="29"/>
  <c r="L153" i="29"/>
  <c r="L140" i="29"/>
  <c r="L126" i="29"/>
  <c r="K83" i="4" l="1"/>
  <c r="K126" i="4"/>
  <c r="K83" i="32"/>
  <c r="K94" i="32"/>
  <c r="K153" i="32"/>
  <c r="K77" i="4"/>
  <c r="K94" i="4"/>
  <c r="K140" i="4"/>
  <c r="K145" i="4"/>
  <c r="K140" i="32"/>
  <c r="K126" i="32"/>
  <c r="K145" i="32"/>
  <c r="K77" i="32"/>
  <c r="K153" i="4"/>
  <c r="K140" i="5" l="1"/>
  <c r="K83" i="5"/>
  <c r="K153" i="5"/>
  <c r="K77" i="5"/>
  <c r="K145" i="5"/>
  <c r="K94" i="5"/>
  <c r="K126" i="5"/>
  <c r="K153" i="22" l="1"/>
  <c r="K145" i="22"/>
  <c r="K126" i="22"/>
  <c r="K94" i="22"/>
  <c r="K83" i="22"/>
  <c r="K77" i="22"/>
  <c r="K140" i="22"/>
  <c r="K83" i="3" l="1"/>
  <c r="AX12" i="1"/>
  <c r="K140" i="9"/>
  <c r="K153" i="9"/>
  <c r="K145" i="9"/>
  <c r="AK94" i="28"/>
  <c r="AK153" i="28"/>
  <c r="AK83" i="28"/>
  <c r="AK126" i="28"/>
  <c r="K126" i="10"/>
  <c r="K94" i="1"/>
  <c r="K83" i="9"/>
  <c r="K126" i="9"/>
  <c r="K83" i="1"/>
  <c r="K94" i="9"/>
  <c r="AK77" i="28"/>
  <c r="K77" i="9"/>
  <c r="K83" i="28"/>
  <c r="K145" i="10"/>
  <c r="K153" i="29"/>
  <c r="K153" i="1"/>
  <c r="K77" i="3"/>
  <c r="K94" i="3"/>
  <c r="K126" i="3"/>
  <c r="K140" i="3"/>
  <c r="K153" i="3"/>
  <c r="K145" i="3"/>
  <c r="K77" i="29"/>
  <c r="K83" i="29"/>
  <c r="K126" i="29"/>
  <c r="K145" i="29"/>
  <c r="K153" i="28"/>
  <c r="K126" i="1"/>
  <c r="K145" i="1"/>
  <c r="K140" i="10"/>
  <c r="K94" i="10"/>
  <c r="K153" i="10"/>
  <c r="K94" i="29"/>
  <c r="K140" i="29"/>
  <c r="K145" i="28"/>
  <c r="K77" i="10"/>
  <c r="K140" i="1"/>
  <c r="AK140" i="28"/>
  <c r="AK145" i="28"/>
  <c r="K126" i="28"/>
  <c r="K77" i="1"/>
  <c r="K77" i="28"/>
  <c r="K94" i="28"/>
  <c r="K140" i="28"/>
  <c r="K83" i="10"/>
  <c r="E24" i="8"/>
  <c r="F36" i="7" l="1"/>
  <c r="F110" i="7"/>
  <c r="E36" i="7"/>
  <c r="J145" i="4"/>
  <c r="E110" i="7" l="1"/>
  <c r="E77" i="31"/>
  <c r="E126" i="31"/>
  <c r="E145" i="31"/>
  <c r="E153" i="31"/>
  <c r="E140" i="31"/>
  <c r="J153" i="32"/>
  <c r="J126" i="4"/>
  <c r="E94" i="31"/>
  <c r="E83" i="31"/>
  <c r="J126" i="32"/>
  <c r="J94" i="32"/>
  <c r="J77" i="4"/>
  <c r="J94" i="4"/>
  <c r="J153" i="4"/>
  <c r="J140" i="32"/>
  <c r="J145" i="32"/>
  <c r="J83" i="32"/>
  <c r="J77" i="32"/>
  <c r="J83" i="4"/>
  <c r="J140" i="4"/>
  <c r="C83" i="31" l="1"/>
  <c r="N19" i="37" s="1"/>
  <c r="C140" i="31"/>
  <c r="N23" i="37" s="1"/>
  <c r="C153" i="31"/>
  <c r="N25" i="37" s="1"/>
  <c r="C145" i="31"/>
  <c r="N24" i="37" s="1"/>
  <c r="C94" i="31"/>
  <c r="N20" i="37" s="1"/>
  <c r="C126" i="31"/>
  <c r="N22" i="37" s="1"/>
  <c r="C77" i="31"/>
  <c r="N18" i="37" s="1"/>
  <c r="T94" i="9"/>
  <c r="T126" i="9"/>
  <c r="T77" i="9"/>
  <c r="T153" i="9"/>
  <c r="T140" i="9"/>
  <c r="T83" i="9"/>
  <c r="J126" i="5"/>
  <c r="T145" i="9"/>
  <c r="J83" i="5"/>
  <c r="J153" i="5"/>
  <c r="J77" i="5"/>
  <c r="J140" i="5"/>
  <c r="J145" i="5"/>
  <c r="J94" i="5"/>
  <c r="J153" i="22" l="1"/>
  <c r="J145" i="22"/>
  <c r="J140" i="22"/>
  <c r="J126" i="22"/>
  <c r="J94" i="22"/>
  <c r="J83" i="22"/>
  <c r="J77" i="22"/>
  <c r="J153" i="9" l="1"/>
  <c r="J145" i="9"/>
  <c r="J140" i="9"/>
  <c r="J126" i="9"/>
  <c r="J94" i="9"/>
  <c r="J83" i="9"/>
  <c r="J77" i="9"/>
  <c r="J140" i="3" l="1"/>
  <c r="J145" i="3"/>
  <c r="J77" i="3"/>
  <c r="J153" i="3"/>
  <c r="J83" i="3"/>
  <c r="J94" i="3"/>
  <c r="J126" i="3"/>
  <c r="J140" i="10" l="1"/>
  <c r="J83" i="10"/>
  <c r="J126" i="10"/>
  <c r="J77" i="10"/>
  <c r="J77" i="1"/>
  <c r="J140" i="1"/>
  <c r="J153" i="10"/>
  <c r="J145" i="1"/>
  <c r="J145" i="10"/>
  <c r="J126" i="1"/>
  <c r="J83" i="1"/>
  <c r="J94" i="1"/>
  <c r="J94" i="10"/>
  <c r="J153" i="1"/>
  <c r="AJ153" i="28" l="1"/>
  <c r="AJ145" i="28"/>
  <c r="AJ140" i="28"/>
  <c r="AJ126" i="28"/>
  <c r="AJ94" i="28"/>
  <c r="AJ83" i="28"/>
  <c r="AJ77" i="28"/>
  <c r="J145" i="29" l="1"/>
  <c r="J83" i="29"/>
  <c r="J94" i="28"/>
  <c r="J153" i="29"/>
  <c r="J153" i="28"/>
  <c r="J140" i="28"/>
  <c r="J126" i="29"/>
  <c r="J140" i="29"/>
  <c r="J77" i="28"/>
  <c r="J77" i="29"/>
  <c r="J94" i="29"/>
  <c r="J83" i="28"/>
  <c r="J126" i="28"/>
  <c r="J145" i="28"/>
  <c r="I77" i="32" l="1"/>
  <c r="I83" i="32"/>
  <c r="I126" i="32"/>
  <c r="I153" i="4"/>
  <c r="I140" i="4"/>
  <c r="I94" i="32"/>
  <c r="I153" i="32"/>
  <c r="I145" i="32"/>
  <c r="I140" i="32"/>
  <c r="I83" i="4"/>
  <c r="I126" i="4"/>
  <c r="I94" i="4"/>
  <c r="I145" i="4"/>
  <c r="I77" i="4"/>
  <c r="I140" i="9" l="1"/>
  <c r="I94" i="22"/>
  <c r="I140" i="5"/>
  <c r="I145" i="22"/>
  <c r="I83" i="3"/>
  <c r="I153" i="3"/>
  <c r="I83" i="9"/>
  <c r="I126" i="9"/>
  <c r="I145" i="3"/>
  <c r="I94" i="3"/>
  <c r="I140" i="3"/>
  <c r="I77" i="9"/>
  <c r="I77" i="5"/>
  <c r="I145" i="9"/>
  <c r="I77" i="3"/>
  <c r="I94" i="9"/>
  <c r="I153" i="9"/>
  <c r="I83" i="22"/>
  <c r="I126" i="22"/>
  <c r="I140" i="22"/>
  <c r="I83" i="5"/>
  <c r="I126" i="5"/>
  <c r="I145" i="5"/>
  <c r="I126" i="3"/>
  <c r="I77" i="22"/>
  <c r="I153" i="22"/>
  <c r="I94" i="5"/>
  <c r="I153" i="5"/>
  <c r="I83" i="10" l="1"/>
  <c r="I145" i="10"/>
  <c r="I153" i="10"/>
  <c r="I77" i="10"/>
  <c r="I94" i="10"/>
  <c r="I126" i="10"/>
  <c r="I140" i="10"/>
  <c r="I94" i="1"/>
  <c r="I126" i="1"/>
  <c r="I145" i="1"/>
  <c r="I83" i="1"/>
  <c r="I140" i="1"/>
  <c r="I77" i="1"/>
  <c r="I153" i="1"/>
  <c r="I145" i="28" l="1"/>
  <c r="I77" i="29"/>
  <c r="AI153" i="28"/>
  <c r="AI77" i="28"/>
  <c r="AI140" i="28"/>
  <c r="AI94" i="28"/>
  <c r="AI126" i="28"/>
  <c r="AI145" i="28"/>
  <c r="AI83" i="28"/>
  <c r="I83" i="29"/>
  <c r="I140" i="29"/>
  <c r="I145" i="29"/>
  <c r="I77" i="28"/>
  <c r="I140" i="28"/>
  <c r="I94" i="29"/>
  <c r="I153" i="29"/>
  <c r="I94" i="28"/>
  <c r="I153" i="28"/>
  <c r="I126" i="29"/>
  <c r="I83" i="28"/>
  <c r="I126" i="28"/>
  <c r="AF18" i="23" l="1"/>
  <c r="AC7" i="23"/>
  <c r="AC8" i="23"/>
  <c r="AC9" i="23"/>
  <c r="AC10" i="23"/>
  <c r="AC11" i="23"/>
  <c r="AC12" i="23"/>
  <c r="AC13" i="23"/>
  <c r="AC14" i="23"/>
  <c r="AC15" i="23"/>
  <c r="AC16" i="23"/>
  <c r="AC17" i="23"/>
  <c r="AC6" i="23"/>
  <c r="AB8" i="23"/>
  <c r="AB7" i="23"/>
  <c r="AF7" i="23" s="1"/>
  <c r="AB6" i="23"/>
  <c r="AF6" i="23" s="1"/>
  <c r="AB9" i="23"/>
  <c r="AB10" i="23"/>
  <c r="AB11" i="23"/>
  <c r="AB12" i="23"/>
  <c r="AB13" i="23"/>
  <c r="AB14" i="23"/>
  <c r="AB15" i="23"/>
  <c r="AF15" i="23" s="1"/>
  <c r="AB16" i="23"/>
  <c r="AJ16" i="23" s="1"/>
  <c r="AB17" i="23"/>
  <c r="AB18" i="23"/>
  <c r="AJ15" i="23" l="1"/>
  <c r="AJ7" i="23"/>
  <c r="AF14" i="23"/>
  <c r="AH14" i="23"/>
  <c r="AD14" i="23"/>
  <c r="AD8" i="23"/>
  <c r="AH8" i="23"/>
  <c r="AK11" i="23"/>
  <c r="AI11" i="23"/>
  <c r="AE11" i="23"/>
  <c r="AF13" i="23"/>
  <c r="AH13" i="23"/>
  <c r="AD13" i="23"/>
  <c r="AK6" i="23"/>
  <c r="AE6" i="23"/>
  <c r="AI6" i="23"/>
  <c r="AK10" i="23"/>
  <c r="AI10" i="23"/>
  <c r="AE10" i="23"/>
  <c r="AH12" i="23"/>
  <c r="AD12" i="23"/>
  <c r="AK17" i="23"/>
  <c r="AI17" i="23"/>
  <c r="AE17" i="23"/>
  <c r="AK9" i="23"/>
  <c r="AI9" i="23"/>
  <c r="AE9" i="23"/>
  <c r="AF12" i="23"/>
  <c r="AJ11" i="23"/>
  <c r="AD11" i="23"/>
  <c r="AH11" i="23"/>
  <c r="AK16" i="23"/>
  <c r="AI16" i="23"/>
  <c r="AE16" i="23"/>
  <c r="AI8" i="23"/>
  <c r="AE8" i="23"/>
  <c r="AJ10" i="23"/>
  <c r="AH10" i="23"/>
  <c r="AD10" i="23"/>
  <c r="AI15" i="23"/>
  <c r="AE15" i="23"/>
  <c r="AI7" i="23"/>
  <c r="AE7" i="23"/>
  <c r="AJ17" i="23"/>
  <c r="AH17" i="23"/>
  <c r="AD17" i="23"/>
  <c r="AJ9" i="23"/>
  <c r="AH9" i="23"/>
  <c r="AD9" i="23"/>
  <c r="AI14" i="23"/>
  <c r="AE14" i="23"/>
  <c r="AF16" i="23"/>
  <c r="AH16" i="23"/>
  <c r="AD16" i="23"/>
  <c r="AJ6" i="23"/>
  <c r="AD6" i="23"/>
  <c r="AH6" i="23"/>
  <c r="AI13" i="23"/>
  <c r="AE13" i="23"/>
  <c r="AJ14" i="23"/>
  <c r="AH15" i="23"/>
  <c r="AD15" i="23"/>
  <c r="AD7" i="23"/>
  <c r="AH7" i="23"/>
  <c r="AK12" i="23"/>
  <c r="AI12" i="23"/>
  <c r="AE12" i="23"/>
  <c r="AJ8" i="23"/>
  <c r="AF17" i="23"/>
  <c r="AF9" i="23"/>
  <c r="AG13" i="23"/>
  <c r="AJ13" i="23"/>
  <c r="AK13" i="23"/>
  <c r="AG8" i="23"/>
  <c r="AK8" i="23"/>
  <c r="AF11" i="23"/>
  <c r="AG15" i="23"/>
  <c r="AG7" i="23"/>
  <c r="AK15" i="23"/>
  <c r="AK7" i="23"/>
  <c r="AG14" i="23"/>
  <c r="AK14" i="23"/>
  <c r="AF8" i="23"/>
  <c r="AG12" i="23"/>
  <c r="AJ12" i="23"/>
  <c r="AG16" i="23"/>
  <c r="AF10" i="23"/>
  <c r="AG11" i="23"/>
  <c r="AG6" i="23"/>
  <c r="AG10" i="23"/>
  <c r="AG17" i="23"/>
  <c r="AG9" i="23"/>
  <c r="AX36" i="1" l="1"/>
  <c r="AX110" i="1"/>
  <c r="Q36" i="29" l="1"/>
  <c r="Q23" i="1"/>
  <c r="Q36" i="1"/>
  <c r="Q110" i="1"/>
  <c r="AQ110" i="28"/>
  <c r="Q22" i="1"/>
  <c r="Q110" i="5"/>
  <c r="Q110" i="22"/>
  <c r="Q36" i="5"/>
  <c r="Q36" i="10"/>
  <c r="Q110" i="10"/>
  <c r="Q21" i="1"/>
  <c r="Q36" i="3"/>
  <c r="Q36" i="22"/>
  <c r="Q110" i="32"/>
  <c r="Q110" i="29"/>
  <c r="AQ36" i="28"/>
  <c r="Q24" i="1"/>
  <c r="Q110" i="3"/>
  <c r="Q36" i="32"/>
  <c r="G153" i="8"/>
  <c r="I153" i="8"/>
  <c r="G145" i="8"/>
  <c r="I145" i="8"/>
  <c r="G140" i="8"/>
  <c r="I140" i="8"/>
  <c r="G126" i="8"/>
  <c r="I126" i="8"/>
  <c r="F110" i="8"/>
  <c r="G94" i="8"/>
  <c r="I94" i="8"/>
  <c r="G83" i="8"/>
  <c r="I83" i="8"/>
  <c r="G77" i="8"/>
  <c r="I77" i="8"/>
  <c r="E36" i="8"/>
  <c r="F36" i="8"/>
  <c r="G153" i="7"/>
  <c r="I153" i="7"/>
  <c r="G145" i="7"/>
  <c r="I145" i="7"/>
  <c r="G140" i="7"/>
  <c r="I140" i="7"/>
  <c r="G126" i="7"/>
  <c r="I126" i="7"/>
  <c r="G94" i="7"/>
  <c r="I94" i="7"/>
  <c r="G83" i="7"/>
  <c r="I83" i="7"/>
  <c r="G77" i="7"/>
  <c r="I77" i="7"/>
  <c r="AD110" i="4"/>
  <c r="AD36" i="4"/>
  <c r="Q36" i="4"/>
  <c r="Q110" i="9"/>
  <c r="Q36" i="9"/>
  <c r="F51" i="13" l="1"/>
  <c r="C51" i="13" s="1"/>
  <c r="K16" i="37" s="1"/>
  <c r="F40" i="13"/>
  <c r="C40" i="13" s="1"/>
  <c r="K15" i="37" s="1"/>
  <c r="F66" i="13"/>
  <c r="C66" i="13" s="1"/>
  <c r="K17" i="37" s="1"/>
  <c r="C113" i="13"/>
  <c r="K21" i="37" s="1"/>
  <c r="F26" i="13"/>
  <c r="H153" i="32"/>
  <c r="G153" i="32"/>
  <c r="F153" i="32"/>
  <c r="Q152" i="32"/>
  <c r="Q151" i="32"/>
  <c r="Q150" i="32"/>
  <c r="Q149" i="32"/>
  <c r="Q148" i="32"/>
  <c r="Q147" i="32"/>
  <c r="Q146" i="32"/>
  <c r="H145" i="32"/>
  <c r="G145" i="32"/>
  <c r="F145" i="32"/>
  <c r="Q144" i="32"/>
  <c r="Q143" i="32"/>
  <c r="Q142" i="32"/>
  <c r="Q141" i="32"/>
  <c r="H140" i="32"/>
  <c r="G140" i="32"/>
  <c r="F140" i="32"/>
  <c r="Q139" i="32"/>
  <c r="Q138" i="32"/>
  <c r="Q137" i="32"/>
  <c r="Q136" i="32"/>
  <c r="Q135" i="32"/>
  <c r="Q134" i="32"/>
  <c r="Q133" i="32"/>
  <c r="Q132" i="32"/>
  <c r="Q131" i="32"/>
  <c r="Q130" i="32"/>
  <c r="Q129" i="32"/>
  <c r="Q128" i="32"/>
  <c r="Q127" i="32"/>
  <c r="H126" i="32"/>
  <c r="G126" i="32"/>
  <c r="F126" i="32"/>
  <c r="Q125" i="32"/>
  <c r="Q124" i="32"/>
  <c r="Q123" i="32"/>
  <c r="Q122" i="32"/>
  <c r="Q121" i="32"/>
  <c r="Q120" i="32"/>
  <c r="Q119" i="32"/>
  <c r="Q118" i="32"/>
  <c r="Q117" i="32"/>
  <c r="Q116" i="32"/>
  <c r="Q115" i="32"/>
  <c r="Q114" i="32"/>
  <c r="Q109" i="32"/>
  <c r="Q108" i="32"/>
  <c r="Q107" i="32"/>
  <c r="Q106" i="32"/>
  <c r="Q105" i="32"/>
  <c r="Q104" i="32"/>
  <c r="Q103" i="32"/>
  <c r="Q102" i="32"/>
  <c r="Q101" i="32"/>
  <c r="Q100" i="32"/>
  <c r="Q99" i="32"/>
  <c r="Q98" i="32"/>
  <c r="Q97" i="32"/>
  <c r="Q96" i="32"/>
  <c r="Q95" i="32"/>
  <c r="H94" i="32"/>
  <c r="G94" i="32"/>
  <c r="F94" i="32"/>
  <c r="Q93" i="32"/>
  <c r="Q92" i="32"/>
  <c r="Q91" i="32"/>
  <c r="Q90" i="32"/>
  <c r="Q89" i="32"/>
  <c r="Q88" i="32"/>
  <c r="Q87" i="32"/>
  <c r="Q86" i="32"/>
  <c r="Q85" i="32"/>
  <c r="Q84" i="32"/>
  <c r="H83" i="32"/>
  <c r="G83" i="32"/>
  <c r="F83" i="32"/>
  <c r="Q81" i="32"/>
  <c r="Q80" i="32"/>
  <c r="Q79" i="32"/>
  <c r="Q78" i="32"/>
  <c r="H77" i="32"/>
  <c r="G77" i="32"/>
  <c r="F77" i="32"/>
  <c r="Q76" i="32"/>
  <c r="Q75" i="32"/>
  <c r="Q74" i="32"/>
  <c r="Q73" i="32"/>
  <c r="Q72" i="32"/>
  <c r="Q71" i="32"/>
  <c r="Q70" i="32"/>
  <c r="Q69" i="32"/>
  <c r="Q68" i="32"/>
  <c r="Q67" i="32"/>
  <c r="Q64" i="32"/>
  <c r="Q63" i="32"/>
  <c r="Q62" i="32"/>
  <c r="Q61" i="32"/>
  <c r="Q60" i="32"/>
  <c r="Q59" i="32"/>
  <c r="Q58" i="32"/>
  <c r="Q57" i="32"/>
  <c r="Q56" i="32"/>
  <c r="Q55" i="32"/>
  <c r="Q54" i="32"/>
  <c r="Q53" i="32"/>
  <c r="Q52" i="32"/>
  <c r="Q49" i="32"/>
  <c r="Q48" i="32"/>
  <c r="Q47" i="32"/>
  <c r="Q46" i="32"/>
  <c r="Q45" i="32"/>
  <c r="Q44" i="32"/>
  <c r="Q43" i="32"/>
  <c r="Q42" i="32"/>
  <c r="Q41" i="32"/>
  <c r="Q35" i="32"/>
  <c r="Q34" i="32"/>
  <c r="Q33" i="32"/>
  <c r="Q32" i="32"/>
  <c r="Q31" i="32"/>
  <c r="Q30" i="32"/>
  <c r="Q29" i="32"/>
  <c r="Q28" i="32"/>
  <c r="Q27" i="32"/>
  <c r="Q24" i="32"/>
  <c r="Q23" i="32"/>
  <c r="Q22" i="32"/>
  <c r="Q21" i="32"/>
  <c r="Q20" i="32"/>
  <c r="Q19" i="32"/>
  <c r="Q18" i="32"/>
  <c r="Q17" i="32"/>
  <c r="Q16" i="32"/>
  <c r="Q15" i="32"/>
  <c r="Q14" i="32"/>
  <c r="Q13" i="32"/>
  <c r="Q113" i="32" l="1"/>
  <c r="C26" i="13"/>
  <c r="K14" i="37" s="1"/>
  <c r="Q51" i="32"/>
  <c r="Q40" i="32"/>
  <c r="Q66" i="32"/>
  <c r="Q26" i="32"/>
  <c r="D26" i="32" s="1"/>
  <c r="C26" i="32" s="1"/>
  <c r="Q14" i="37" s="1"/>
  <c r="Q83" i="32"/>
  <c r="Q145" i="32"/>
  <c r="Q153" i="32"/>
  <c r="Q140" i="32"/>
  <c r="Q126" i="32"/>
  <c r="Q94" i="32"/>
  <c r="Q77" i="32"/>
  <c r="D51" i="32" l="1"/>
  <c r="C51" i="32" s="1"/>
  <c r="Q16" i="37" s="1"/>
  <c r="D40" i="32"/>
  <c r="C40" i="32" s="1"/>
  <c r="Q15" i="37" s="1"/>
  <c r="D145" i="32"/>
  <c r="C145" i="32" s="1"/>
  <c r="Q24" i="37" s="1"/>
  <c r="D66" i="32"/>
  <c r="C66" i="32" s="1"/>
  <c r="Q17" i="37" s="1"/>
  <c r="D94" i="32"/>
  <c r="C94" i="32" s="1"/>
  <c r="Q20" i="37" s="1"/>
  <c r="D113" i="32"/>
  <c r="C113" i="32" s="1"/>
  <c r="Q21" i="37" s="1"/>
  <c r="D153" i="32"/>
  <c r="C153" i="32" s="1"/>
  <c r="Q25" i="37" s="1"/>
  <c r="D83" i="32"/>
  <c r="C83" i="32" s="1"/>
  <c r="Q19" i="37" s="1"/>
  <c r="D140" i="32"/>
  <c r="C140" i="32" s="1"/>
  <c r="Q23" i="37" s="1"/>
  <c r="D77" i="32"/>
  <c r="C77" i="32" s="1"/>
  <c r="Q18" i="37" s="1"/>
  <c r="D126" i="32"/>
  <c r="C126" i="32" s="1"/>
  <c r="Q22" i="37" s="1"/>
  <c r="T94" i="1" l="1"/>
  <c r="T83" i="1"/>
  <c r="AH153" i="28"/>
  <c r="AG153" i="28"/>
  <c r="AF153" i="28"/>
  <c r="AE153" i="28"/>
  <c r="H153" i="28"/>
  <c r="G153" i="28"/>
  <c r="F153" i="28"/>
  <c r="E153" i="28"/>
  <c r="AQ152" i="28"/>
  <c r="AQ151" i="28"/>
  <c r="AQ150" i="28"/>
  <c r="AQ149" i="28"/>
  <c r="AQ148" i="28"/>
  <c r="AQ147" i="28"/>
  <c r="AQ146" i="28"/>
  <c r="AH145" i="28"/>
  <c r="AG145" i="28"/>
  <c r="AF145" i="28"/>
  <c r="AE145" i="28"/>
  <c r="H145" i="28"/>
  <c r="G145" i="28"/>
  <c r="F145" i="28"/>
  <c r="E145" i="28"/>
  <c r="AQ144" i="28"/>
  <c r="AQ143" i="28"/>
  <c r="AQ142" i="28"/>
  <c r="AQ141" i="28"/>
  <c r="AH140" i="28"/>
  <c r="AG140" i="28"/>
  <c r="AF140" i="28"/>
  <c r="AE140" i="28"/>
  <c r="H140" i="28"/>
  <c r="G140" i="28"/>
  <c r="F140" i="28"/>
  <c r="E140" i="28"/>
  <c r="AQ139" i="28"/>
  <c r="AQ138" i="28"/>
  <c r="AQ137" i="28"/>
  <c r="AQ136" i="28"/>
  <c r="AQ135" i="28"/>
  <c r="AQ134" i="28"/>
  <c r="AQ133" i="28"/>
  <c r="AQ132" i="28"/>
  <c r="AQ131" i="28"/>
  <c r="AQ130" i="28"/>
  <c r="AQ129" i="28"/>
  <c r="AQ128" i="28"/>
  <c r="AQ127" i="28"/>
  <c r="AH126" i="28"/>
  <c r="AG126" i="28"/>
  <c r="AF126" i="28"/>
  <c r="AE126" i="28"/>
  <c r="H126" i="28"/>
  <c r="G126" i="28"/>
  <c r="F126" i="28"/>
  <c r="E126" i="28"/>
  <c r="AQ125" i="28"/>
  <c r="AQ124" i="28"/>
  <c r="AQ123" i="28"/>
  <c r="AQ122" i="28"/>
  <c r="AQ121" i="28"/>
  <c r="AQ120" i="28"/>
  <c r="AQ119" i="28"/>
  <c r="AQ118" i="28"/>
  <c r="AQ117" i="28"/>
  <c r="AQ116" i="28"/>
  <c r="AQ115" i="28"/>
  <c r="AQ114" i="28"/>
  <c r="AQ109" i="28"/>
  <c r="AQ108" i="28"/>
  <c r="AQ107" i="28"/>
  <c r="AQ106" i="28"/>
  <c r="AQ105" i="28"/>
  <c r="AQ104" i="28"/>
  <c r="AQ103" i="28"/>
  <c r="AQ102" i="28"/>
  <c r="AQ101" i="28"/>
  <c r="AQ100" i="28"/>
  <c r="AQ99" i="28"/>
  <c r="AQ98" i="28"/>
  <c r="AQ97" i="28"/>
  <c r="AQ96" i="28"/>
  <c r="AQ95" i="28"/>
  <c r="AH94" i="28"/>
  <c r="AG94" i="28"/>
  <c r="AF94" i="28"/>
  <c r="AE94" i="28"/>
  <c r="H94" i="28"/>
  <c r="G94" i="28"/>
  <c r="F94" i="28"/>
  <c r="E94" i="28"/>
  <c r="AQ93" i="28"/>
  <c r="AQ92" i="28"/>
  <c r="AQ91" i="28"/>
  <c r="AQ90" i="28"/>
  <c r="AQ89" i="28"/>
  <c r="AQ88" i="28"/>
  <c r="AQ87" i="28"/>
  <c r="AQ86" i="28"/>
  <c r="AQ85" i="28"/>
  <c r="AQ84" i="28"/>
  <c r="AH83" i="28"/>
  <c r="AG83" i="28"/>
  <c r="AF83" i="28"/>
  <c r="AE83" i="28"/>
  <c r="H83" i="28"/>
  <c r="G83" i="28"/>
  <c r="F83" i="28"/>
  <c r="E83" i="28"/>
  <c r="AQ82" i="28"/>
  <c r="AQ81" i="28"/>
  <c r="AQ80" i="28"/>
  <c r="AQ79" i="28"/>
  <c r="AQ78" i="28"/>
  <c r="AH77" i="28"/>
  <c r="AG77" i="28"/>
  <c r="AF77" i="28"/>
  <c r="AE77" i="28"/>
  <c r="H77" i="28"/>
  <c r="G77" i="28"/>
  <c r="F77" i="28"/>
  <c r="E77" i="28"/>
  <c r="AQ76" i="28"/>
  <c r="AQ75" i="28"/>
  <c r="AQ74" i="28"/>
  <c r="AQ73" i="28"/>
  <c r="AQ72" i="28"/>
  <c r="AQ71" i="28"/>
  <c r="AQ70" i="28"/>
  <c r="AQ69" i="28"/>
  <c r="AQ68" i="28"/>
  <c r="AQ67" i="28"/>
  <c r="AQ64" i="28"/>
  <c r="AQ63" i="28"/>
  <c r="AQ62" i="28"/>
  <c r="AQ61" i="28"/>
  <c r="AQ60" i="28"/>
  <c r="AQ59" i="28"/>
  <c r="AQ58" i="28"/>
  <c r="AQ57" i="28"/>
  <c r="AQ56" i="28"/>
  <c r="AQ55" i="28"/>
  <c r="AQ54" i="28"/>
  <c r="AQ53" i="28"/>
  <c r="AQ52" i="28"/>
  <c r="AQ49" i="28"/>
  <c r="AQ48" i="28"/>
  <c r="AQ47" i="28"/>
  <c r="AQ46" i="28"/>
  <c r="AQ45" i="28"/>
  <c r="AQ44" i="28"/>
  <c r="AQ43" i="28"/>
  <c r="AQ42" i="28"/>
  <c r="AQ41" i="28"/>
  <c r="AQ35" i="28"/>
  <c r="AQ34" i="28"/>
  <c r="AQ33" i="28"/>
  <c r="AQ32" i="28"/>
  <c r="AQ31" i="28"/>
  <c r="AQ30" i="28"/>
  <c r="AQ29" i="28"/>
  <c r="AQ28" i="28"/>
  <c r="AQ27" i="28"/>
  <c r="AQ24" i="28"/>
  <c r="AQ23" i="28"/>
  <c r="AQ22" i="28"/>
  <c r="AQ21" i="28"/>
  <c r="AQ20" i="28"/>
  <c r="AQ19" i="28"/>
  <c r="AQ18" i="28"/>
  <c r="AQ17" i="28"/>
  <c r="AQ16" i="28"/>
  <c r="AQ15" i="28"/>
  <c r="AQ14" i="28"/>
  <c r="AQ13" i="28"/>
  <c r="AQ12" i="28"/>
  <c r="H153" i="29"/>
  <c r="G153" i="29"/>
  <c r="F153" i="29"/>
  <c r="E153" i="29"/>
  <c r="Q152" i="29"/>
  <c r="Q151" i="29"/>
  <c r="Q150" i="29"/>
  <c r="Q149" i="29"/>
  <c r="Q148" i="29"/>
  <c r="Q147" i="29"/>
  <c r="Q146" i="29"/>
  <c r="H145" i="29"/>
  <c r="G145" i="29"/>
  <c r="F145" i="29"/>
  <c r="E145" i="29"/>
  <c r="Q144" i="29"/>
  <c r="Q143" i="29"/>
  <c r="Q142" i="29"/>
  <c r="Q141" i="29"/>
  <c r="H140" i="29"/>
  <c r="G140" i="29"/>
  <c r="F140" i="29"/>
  <c r="E140" i="29"/>
  <c r="Q139" i="29"/>
  <c r="Q138" i="29"/>
  <c r="Q137" i="29"/>
  <c r="Q136" i="29"/>
  <c r="Q135" i="29"/>
  <c r="Q134" i="29"/>
  <c r="Q133" i="29"/>
  <c r="Q132" i="29"/>
  <c r="Q131" i="29"/>
  <c r="Q130" i="29"/>
  <c r="Q129" i="29"/>
  <c r="Q128" i="29"/>
  <c r="Q127" i="29"/>
  <c r="H126" i="29"/>
  <c r="G126" i="29"/>
  <c r="F126" i="29"/>
  <c r="E126" i="29"/>
  <c r="Q125" i="29"/>
  <c r="Q124" i="29"/>
  <c r="Q123" i="29"/>
  <c r="Q122" i="29"/>
  <c r="Q121" i="29"/>
  <c r="Q120" i="29"/>
  <c r="Q119" i="29"/>
  <c r="Q118" i="29"/>
  <c r="Q117" i="29"/>
  <c r="Q116" i="29"/>
  <c r="Q115" i="29"/>
  <c r="Q114" i="29"/>
  <c r="Q109" i="29"/>
  <c r="Q108" i="29"/>
  <c r="Q107" i="29"/>
  <c r="Q106" i="29"/>
  <c r="Q105" i="29"/>
  <c r="Q104" i="29"/>
  <c r="Q103" i="29"/>
  <c r="Q102" i="29"/>
  <c r="Q101" i="29"/>
  <c r="Q100" i="29"/>
  <c r="Q99" i="29"/>
  <c r="Q98" i="29"/>
  <c r="Q97" i="29"/>
  <c r="Q96" i="29"/>
  <c r="Q95" i="29"/>
  <c r="H94" i="29"/>
  <c r="G94" i="29"/>
  <c r="F94" i="29"/>
  <c r="E94" i="29"/>
  <c r="Q93" i="29"/>
  <c r="Q92" i="29"/>
  <c r="Q91" i="29"/>
  <c r="Q90" i="29"/>
  <c r="Q89" i="29"/>
  <c r="Q88" i="29"/>
  <c r="Q87" i="29"/>
  <c r="Q86" i="29"/>
  <c r="Q85" i="29"/>
  <c r="Q84" i="29"/>
  <c r="H83" i="29"/>
  <c r="G83" i="29"/>
  <c r="F83" i="29"/>
  <c r="E83" i="29"/>
  <c r="Q82" i="29"/>
  <c r="Q81" i="29"/>
  <c r="Q80" i="29"/>
  <c r="Q79" i="29"/>
  <c r="Q78" i="29"/>
  <c r="H77" i="29"/>
  <c r="G77" i="29"/>
  <c r="F77" i="29"/>
  <c r="E77" i="29"/>
  <c r="Q76" i="29"/>
  <c r="Q75" i="29"/>
  <c r="Q74" i="29"/>
  <c r="Q73" i="29"/>
  <c r="Q72" i="29"/>
  <c r="Q71" i="29"/>
  <c r="Q70" i="29"/>
  <c r="Q69" i="29"/>
  <c r="Q68" i="29"/>
  <c r="Q67" i="29"/>
  <c r="Q64" i="29"/>
  <c r="Q63" i="29"/>
  <c r="Q62" i="29"/>
  <c r="Q61" i="29"/>
  <c r="Q60" i="29"/>
  <c r="Q59" i="29"/>
  <c r="Q58" i="29"/>
  <c r="Q57" i="29"/>
  <c r="Q56" i="29"/>
  <c r="Q55" i="29"/>
  <c r="Q54" i="29"/>
  <c r="Q53" i="29"/>
  <c r="Q52" i="29"/>
  <c r="Q49" i="29"/>
  <c r="Q48" i="29"/>
  <c r="Q47" i="29"/>
  <c r="Q46" i="29"/>
  <c r="Q45" i="29"/>
  <c r="Q44" i="29"/>
  <c r="Q43" i="29"/>
  <c r="Q42" i="29"/>
  <c r="Q41" i="29"/>
  <c r="Q35" i="29"/>
  <c r="Q34" i="29"/>
  <c r="Q33" i="29"/>
  <c r="Q32" i="29"/>
  <c r="Q31" i="29"/>
  <c r="Q30" i="29"/>
  <c r="Q29" i="29"/>
  <c r="Q28" i="29"/>
  <c r="Q27" i="29"/>
  <c r="Q24" i="29"/>
  <c r="Q23" i="29"/>
  <c r="Q22" i="29"/>
  <c r="Q21" i="29"/>
  <c r="Q20" i="29"/>
  <c r="Q19" i="29"/>
  <c r="Q18" i="29"/>
  <c r="Q17" i="29"/>
  <c r="Q16" i="29"/>
  <c r="Q15" i="29"/>
  <c r="Q14" i="29"/>
  <c r="Q13" i="29"/>
  <c r="Q12" i="29"/>
  <c r="Q40" i="29" l="1"/>
  <c r="Q113" i="29"/>
  <c r="D113" i="29" s="1"/>
  <c r="C113" i="29" s="1"/>
  <c r="C21" i="37" s="1"/>
  <c r="AQ113" i="28"/>
  <c r="D113" i="28" s="1"/>
  <c r="AQ51" i="28"/>
  <c r="D51" i="28" s="1"/>
  <c r="Q51" i="29"/>
  <c r="D51" i="29" s="1"/>
  <c r="C51" i="29" s="1"/>
  <c r="C16" i="37" s="1"/>
  <c r="AQ40" i="28"/>
  <c r="D40" i="28" s="1"/>
  <c r="D40" i="29"/>
  <c r="C40" i="29" s="1"/>
  <c r="C15" i="37" s="1"/>
  <c r="T66" i="1"/>
  <c r="AQ26" i="28"/>
  <c r="D26" i="28" s="1"/>
  <c r="AQ66" i="28"/>
  <c r="D66" i="28" s="1"/>
  <c r="Q66" i="29"/>
  <c r="D66" i="29" s="1"/>
  <c r="C66" i="29" s="1"/>
  <c r="C17" i="37" s="1"/>
  <c r="Q26" i="29"/>
  <c r="D26" i="29" s="1"/>
  <c r="C26" i="29" s="1"/>
  <c r="C14" i="37" s="1"/>
  <c r="AQ77" i="28"/>
  <c r="D77" i="28" s="1"/>
  <c r="AQ94" i="28"/>
  <c r="D94" i="28" s="1"/>
  <c r="AQ126" i="28"/>
  <c r="D126" i="28" s="1"/>
  <c r="AQ145" i="28"/>
  <c r="D145" i="28" s="1"/>
  <c r="AQ153" i="28"/>
  <c r="D153" i="28" s="1"/>
  <c r="T153" i="1"/>
  <c r="AQ140" i="28"/>
  <c r="D140" i="28" s="1"/>
  <c r="AQ83" i="28"/>
  <c r="D83" i="28" s="1"/>
  <c r="Q145" i="29"/>
  <c r="D145" i="29" s="1"/>
  <c r="C145" i="29" s="1"/>
  <c r="C24" i="37" s="1"/>
  <c r="Q83" i="29"/>
  <c r="D83" i="29" s="1"/>
  <c r="C83" i="29" s="1"/>
  <c r="C19" i="37" s="1"/>
  <c r="Q126" i="29"/>
  <c r="D126" i="29" s="1"/>
  <c r="C126" i="29" s="1"/>
  <c r="C22" i="37" s="1"/>
  <c r="Q140" i="29"/>
  <c r="D140" i="29" s="1"/>
  <c r="C140" i="29" s="1"/>
  <c r="C23" i="37" s="1"/>
  <c r="Q153" i="29"/>
  <c r="D153" i="29" s="1"/>
  <c r="C153" i="29" s="1"/>
  <c r="C25" i="37" s="1"/>
  <c r="Q94" i="29"/>
  <c r="D94" i="29" s="1"/>
  <c r="C94" i="29" s="1"/>
  <c r="C20" i="37" s="1"/>
  <c r="Q77" i="29"/>
  <c r="D77" i="29" s="1"/>
  <c r="C77" i="29" s="1"/>
  <c r="C18" i="37" s="1"/>
  <c r="C26" i="28" l="1"/>
  <c r="D14" i="37" s="1"/>
  <c r="C153" i="28"/>
  <c r="D25" i="37" s="1"/>
  <c r="C66" i="28"/>
  <c r="D17" i="37" s="1"/>
  <c r="C140" i="28"/>
  <c r="D23" i="37" s="1"/>
  <c r="C145" i="28"/>
  <c r="D24" i="37" s="1"/>
  <c r="C94" i="28"/>
  <c r="D20" i="37" s="1"/>
  <c r="C77" i="28"/>
  <c r="D18" i="37" s="1"/>
  <c r="C126" i="28"/>
  <c r="D22" i="37" s="1"/>
  <c r="C83" i="28"/>
  <c r="D19" i="37" s="1"/>
  <c r="C40" i="28"/>
  <c r="D15" i="37" s="1"/>
  <c r="C113" i="28"/>
  <c r="D21" i="37" s="1"/>
  <c r="C51" i="28"/>
  <c r="D16" i="37" s="1"/>
  <c r="F24" i="8" l="1"/>
  <c r="F152" i="8"/>
  <c r="E152" i="8"/>
  <c r="F151" i="8"/>
  <c r="E151" i="8"/>
  <c r="F150" i="8"/>
  <c r="E150" i="8"/>
  <c r="F149" i="8"/>
  <c r="E149" i="8"/>
  <c r="F148" i="8"/>
  <c r="E148" i="8"/>
  <c r="F147" i="8"/>
  <c r="E147" i="8"/>
  <c r="F146" i="8"/>
  <c r="E146" i="8"/>
  <c r="F144" i="8"/>
  <c r="E144" i="8"/>
  <c r="F143" i="8"/>
  <c r="E143" i="8"/>
  <c r="F142" i="8"/>
  <c r="E142" i="8"/>
  <c r="F141" i="8"/>
  <c r="E141" i="8"/>
  <c r="F139" i="8"/>
  <c r="E139" i="8"/>
  <c r="F138" i="8"/>
  <c r="E138" i="8"/>
  <c r="F137" i="8"/>
  <c r="E137" i="8"/>
  <c r="F136" i="8"/>
  <c r="E136" i="8"/>
  <c r="F135" i="8"/>
  <c r="E135" i="8"/>
  <c r="F134" i="8"/>
  <c r="E134" i="8"/>
  <c r="F133" i="8"/>
  <c r="E133" i="8"/>
  <c r="F132" i="8"/>
  <c r="E132" i="8"/>
  <c r="F131" i="8"/>
  <c r="E131" i="8"/>
  <c r="F130" i="8"/>
  <c r="E130" i="8"/>
  <c r="F129" i="8"/>
  <c r="E129" i="8"/>
  <c r="F128" i="8"/>
  <c r="E128" i="8"/>
  <c r="F127" i="8"/>
  <c r="E127" i="8"/>
  <c r="F125" i="8"/>
  <c r="E125" i="8"/>
  <c r="F124" i="8"/>
  <c r="E124" i="8"/>
  <c r="F123" i="8"/>
  <c r="E123" i="8"/>
  <c r="F122" i="8"/>
  <c r="E122" i="8"/>
  <c r="F121" i="8"/>
  <c r="E121" i="8"/>
  <c r="F120" i="8"/>
  <c r="E120" i="8"/>
  <c r="F119" i="8"/>
  <c r="E119" i="8"/>
  <c r="F118" i="8"/>
  <c r="E118" i="8"/>
  <c r="F117" i="8"/>
  <c r="E117" i="8"/>
  <c r="F116" i="8"/>
  <c r="E116" i="8"/>
  <c r="F115" i="8"/>
  <c r="E115" i="8"/>
  <c r="F114" i="8"/>
  <c r="E114" i="8"/>
  <c r="F109" i="8"/>
  <c r="E109" i="8"/>
  <c r="F108" i="8"/>
  <c r="E108" i="8"/>
  <c r="F107" i="8"/>
  <c r="E107" i="8"/>
  <c r="F106" i="8"/>
  <c r="E106" i="8"/>
  <c r="F105" i="8"/>
  <c r="E105" i="8"/>
  <c r="F104" i="8"/>
  <c r="E104" i="8"/>
  <c r="F103" i="8"/>
  <c r="E103" i="8"/>
  <c r="F102" i="8"/>
  <c r="E102" i="8"/>
  <c r="F101" i="8"/>
  <c r="E101" i="8"/>
  <c r="F100" i="8"/>
  <c r="E100" i="8"/>
  <c r="F99" i="8"/>
  <c r="E99" i="8"/>
  <c r="F98" i="8"/>
  <c r="E98" i="8"/>
  <c r="F97" i="8"/>
  <c r="E97" i="8"/>
  <c r="F96" i="8"/>
  <c r="E96" i="8"/>
  <c r="F95" i="8"/>
  <c r="E95" i="8"/>
  <c r="F93" i="8"/>
  <c r="E93" i="8"/>
  <c r="F92" i="8"/>
  <c r="E92" i="8"/>
  <c r="F91" i="8"/>
  <c r="E91" i="8"/>
  <c r="F90" i="8"/>
  <c r="E90" i="8"/>
  <c r="F89" i="8"/>
  <c r="E89" i="8"/>
  <c r="F88" i="8"/>
  <c r="E88" i="8"/>
  <c r="F87" i="8"/>
  <c r="E87" i="8"/>
  <c r="F86" i="8"/>
  <c r="E86" i="8"/>
  <c r="F85" i="8"/>
  <c r="E85" i="8"/>
  <c r="F84" i="8"/>
  <c r="E84" i="8"/>
  <c r="F82" i="8"/>
  <c r="E82" i="8"/>
  <c r="F81" i="8"/>
  <c r="E81" i="8"/>
  <c r="F80" i="8"/>
  <c r="E80" i="8"/>
  <c r="F79" i="8"/>
  <c r="E79" i="8"/>
  <c r="F78" i="8"/>
  <c r="E78" i="8"/>
  <c r="F76" i="8"/>
  <c r="E76" i="8"/>
  <c r="F75" i="8"/>
  <c r="E75" i="8"/>
  <c r="F74" i="8"/>
  <c r="E74" i="8"/>
  <c r="F73" i="8"/>
  <c r="E73" i="8"/>
  <c r="F72" i="8"/>
  <c r="E72" i="8"/>
  <c r="F71" i="8"/>
  <c r="E71" i="8"/>
  <c r="F70" i="8"/>
  <c r="E70" i="8"/>
  <c r="F69" i="8"/>
  <c r="E69" i="8"/>
  <c r="F68" i="8"/>
  <c r="E68" i="8"/>
  <c r="F67" i="8"/>
  <c r="E67" i="8"/>
  <c r="F64" i="8"/>
  <c r="E64" i="8"/>
  <c r="F63" i="8"/>
  <c r="E63" i="8"/>
  <c r="F62" i="8"/>
  <c r="E62" i="8"/>
  <c r="F61" i="8"/>
  <c r="E61" i="8"/>
  <c r="F60" i="8"/>
  <c r="E60" i="8"/>
  <c r="F59" i="8"/>
  <c r="E59" i="8"/>
  <c r="F58" i="8"/>
  <c r="E58" i="8"/>
  <c r="F57" i="8"/>
  <c r="E57" i="8"/>
  <c r="F56" i="8"/>
  <c r="E56" i="8"/>
  <c r="F55" i="8"/>
  <c r="E55" i="8"/>
  <c r="F54" i="8"/>
  <c r="E54" i="8"/>
  <c r="F53" i="8"/>
  <c r="E53" i="8"/>
  <c r="F52" i="8"/>
  <c r="E52" i="8"/>
  <c r="F49" i="8"/>
  <c r="E49" i="8"/>
  <c r="F48" i="8"/>
  <c r="E48" i="8"/>
  <c r="F47" i="8"/>
  <c r="E47" i="8"/>
  <c r="F46" i="8"/>
  <c r="E46" i="8"/>
  <c r="F45" i="8"/>
  <c r="E45" i="8"/>
  <c r="F44" i="8"/>
  <c r="E44" i="8"/>
  <c r="F43" i="8"/>
  <c r="E43" i="8"/>
  <c r="F42" i="8"/>
  <c r="E42" i="8"/>
  <c r="F41" i="8"/>
  <c r="E41" i="8"/>
  <c r="F35" i="8"/>
  <c r="E35" i="8"/>
  <c r="F34" i="8"/>
  <c r="E34" i="8"/>
  <c r="F33" i="8"/>
  <c r="E33" i="8"/>
  <c r="F32" i="8"/>
  <c r="E32" i="8"/>
  <c r="F31" i="8"/>
  <c r="E31" i="8"/>
  <c r="F30" i="8"/>
  <c r="E30" i="8"/>
  <c r="F29" i="8"/>
  <c r="E29" i="8"/>
  <c r="F28" i="8"/>
  <c r="E28" i="8"/>
  <c r="F27" i="8"/>
  <c r="E27" i="8"/>
  <c r="F23" i="8"/>
  <c r="E23" i="8"/>
  <c r="F22" i="8"/>
  <c r="E22" i="8"/>
  <c r="F21" i="8"/>
  <c r="E21" i="8"/>
  <c r="F20" i="8"/>
  <c r="E20" i="8"/>
  <c r="F19" i="8"/>
  <c r="E19" i="8"/>
  <c r="F18" i="8"/>
  <c r="E18" i="8"/>
  <c r="F17" i="8"/>
  <c r="E17" i="8"/>
  <c r="F16" i="8"/>
  <c r="E16" i="8"/>
  <c r="F15" i="8"/>
  <c r="E15" i="8"/>
  <c r="F14" i="8"/>
  <c r="E14" i="8"/>
  <c r="F13" i="8"/>
  <c r="E13" i="8"/>
  <c r="F12" i="8"/>
  <c r="E12" i="8"/>
  <c r="F152" i="7"/>
  <c r="E152" i="7"/>
  <c r="F151" i="7"/>
  <c r="E151" i="7"/>
  <c r="F150" i="7"/>
  <c r="E150" i="7"/>
  <c r="F149" i="7"/>
  <c r="E149" i="7"/>
  <c r="F148" i="7"/>
  <c r="E148" i="7"/>
  <c r="F147" i="7"/>
  <c r="E147" i="7"/>
  <c r="F146" i="7"/>
  <c r="E146" i="7"/>
  <c r="F144" i="7"/>
  <c r="E144" i="7"/>
  <c r="F143" i="7"/>
  <c r="E143" i="7"/>
  <c r="F142" i="7"/>
  <c r="E142" i="7"/>
  <c r="F141" i="7"/>
  <c r="E141" i="7"/>
  <c r="F139" i="7"/>
  <c r="E139" i="7"/>
  <c r="F138" i="7"/>
  <c r="E138" i="7"/>
  <c r="F137" i="7"/>
  <c r="E137" i="7"/>
  <c r="F136" i="7"/>
  <c r="E136" i="7"/>
  <c r="F135" i="7"/>
  <c r="E135" i="7"/>
  <c r="F134" i="7"/>
  <c r="E134" i="7"/>
  <c r="F133" i="7"/>
  <c r="E133" i="7"/>
  <c r="F132" i="7"/>
  <c r="E132" i="7"/>
  <c r="F131" i="7"/>
  <c r="E131" i="7"/>
  <c r="F130" i="7"/>
  <c r="E130" i="7"/>
  <c r="F129" i="7"/>
  <c r="E129" i="7"/>
  <c r="F128" i="7"/>
  <c r="E128" i="7"/>
  <c r="F127" i="7"/>
  <c r="E127" i="7"/>
  <c r="F125" i="7"/>
  <c r="E125" i="7"/>
  <c r="F124" i="7"/>
  <c r="E124" i="7"/>
  <c r="F123" i="7"/>
  <c r="E123" i="7"/>
  <c r="F122" i="7"/>
  <c r="E122" i="7"/>
  <c r="F121" i="7"/>
  <c r="E121" i="7"/>
  <c r="F120" i="7"/>
  <c r="E120" i="7"/>
  <c r="F119" i="7"/>
  <c r="E119" i="7"/>
  <c r="F118" i="7"/>
  <c r="E118" i="7"/>
  <c r="F117" i="7"/>
  <c r="E117" i="7"/>
  <c r="F116" i="7"/>
  <c r="E116" i="7"/>
  <c r="F115" i="7"/>
  <c r="E115" i="7"/>
  <c r="F114" i="7"/>
  <c r="E114" i="7"/>
  <c r="F109" i="7"/>
  <c r="E109" i="7"/>
  <c r="F108" i="7"/>
  <c r="E108" i="7"/>
  <c r="F107" i="7"/>
  <c r="E107" i="7"/>
  <c r="F106" i="7"/>
  <c r="E106" i="7"/>
  <c r="F105" i="7"/>
  <c r="E105" i="7"/>
  <c r="F104" i="7"/>
  <c r="E104" i="7"/>
  <c r="F103" i="7"/>
  <c r="E103" i="7"/>
  <c r="F102" i="7"/>
  <c r="E102" i="7"/>
  <c r="F101" i="7"/>
  <c r="E101" i="7"/>
  <c r="F100" i="7"/>
  <c r="E100" i="7"/>
  <c r="F99" i="7"/>
  <c r="E99" i="7"/>
  <c r="F98" i="7"/>
  <c r="E98" i="7"/>
  <c r="F97" i="7"/>
  <c r="E97" i="7"/>
  <c r="F96" i="7"/>
  <c r="E96" i="7"/>
  <c r="F95" i="7"/>
  <c r="E95" i="7"/>
  <c r="F93" i="7"/>
  <c r="E93" i="7"/>
  <c r="F92" i="7"/>
  <c r="E92" i="7"/>
  <c r="F91" i="7"/>
  <c r="E91" i="7"/>
  <c r="F90" i="7"/>
  <c r="E90" i="7"/>
  <c r="F89" i="7"/>
  <c r="E89" i="7"/>
  <c r="F88" i="7"/>
  <c r="E88" i="7"/>
  <c r="F87" i="7"/>
  <c r="E87" i="7"/>
  <c r="F86" i="7"/>
  <c r="E86" i="7"/>
  <c r="F85" i="7"/>
  <c r="E85" i="7"/>
  <c r="F84" i="7"/>
  <c r="E84" i="7"/>
  <c r="F82" i="7"/>
  <c r="E82" i="7"/>
  <c r="F81" i="7"/>
  <c r="E81" i="7"/>
  <c r="F80" i="7"/>
  <c r="E80" i="7"/>
  <c r="F79" i="7"/>
  <c r="E79" i="7"/>
  <c r="F78" i="7"/>
  <c r="E78" i="7"/>
  <c r="F76" i="7"/>
  <c r="E76" i="7"/>
  <c r="F75" i="7"/>
  <c r="E75" i="7"/>
  <c r="F74" i="7"/>
  <c r="E74" i="7"/>
  <c r="F73" i="7"/>
  <c r="E73" i="7"/>
  <c r="F72" i="7"/>
  <c r="E72" i="7"/>
  <c r="F71" i="7"/>
  <c r="E71" i="7"/>
  <c r="F70" i="7"/>
  <c r="E70" i="7"/>
  <c r="F69" i="7"/>
  <c r="E69" i="7"/>
  <c r="F68" i="7"/>
  <c r="E68" i="7"/>
  <c r="F67" i="7"/>
  <c r="E67" i="7"/>
  <c r="F64" i="7"/>
  <c r="E64" i="7"/>
  <c r="F63" i="7"/>
  <c r="E63" i="7"/>
  <c r="F62" i="7"/>
  <c r="E62" i="7"/>
  <c r="F61" i="7"/>
  <c r="E61" i="7"/>
  <c r="F60" i="7"/>
  <c r="E60" i="7"/>
  <c r="F59" i="7"/>
  <c r="E59" i="7"/>
  <c r="F58" i="7"/>
  <c r="E58" i="7"/>
  <c r="F57" i="7"/>
  <c r="E57" i="7"/>
  <c r="F56" i="7"/>
  <c r="E56" i="7"/>
  <c r="F55" i="7"/>
  <c r="E55" i="7"/>
  <c r="F54" i="7"/>
  <c r="E54" i="7"/>
  <c r="F53" i="7"/>
  <c r="E53" i="7"/>
  <c r="F52" i="7"/>
  <c r="E52" i="7"/>
  <c r="F49" i="7"/>
  <c r="E49" i="7"/>
  <c r="F48" i="7"/>
  <c r="E48" i="7"/>
  <c r="F47" i="7"/>
  <c r="E47" i="7"/>
  <c r="F46" i="7"/>
  <c r="E46" i="7"/>
  <c r="F45" i="7"/>
  <c r="E45" i="7"/>
  <c r="F44" i="7"/>
  <c r="E44" i="7"/>
  <c r="F43" i="7"/>
  <c r="E43" i="7"/>
  <c r="F42" i="7"/>
  <c r="E42" i="7"/>
  <c r="F41" i="7"/>
  <c r="E41" i="7"/>
  <c r="F35" i="7"/>
  <c r="E35" i="7"/>
  <c r="F34" i="7"/>
  <c r="E34" i="7"/>
  <c r="F33" i="7"/>
  <c r="E33" i="7"/>
  <c r="F32" i="7"/>
  <c r="E32" i="7"/>
  <c r="F31" i="7"/>
  <c r="E31" i="7"/>
  <c r="F30" i="7"/>
  <c r="E30" i="7"/>
  <c r="F29" i="7"/>
  <c r="E29" i="7"/>
  <c r="F28" i="7"/>
  <c r="E28" i="7"/>
  <c r="F27" i="7"/>
  <c r="E27" i="7"/>
  <c r="F12" i="7"/>
  <c r="E12" i="7"/>
  <c r="E13" i="7"/>
  <c r="F13" i="7"/>
  <c r="E14" i="7"/>
  <c r="F14" i="7"/>
  <c r="E15" i="7"/>
  <c r="F15" i="7"/>
  <c r="E16" i="7"/>
  <c r="F16" i="7"/>
  <c r="E17" i="7"/>
  <c r="F17" i="7"/>
  <c r="E18" i="7"/>
  <c r="F18" i="7"/>
  <c r="E19" i="7"/>
  <c r="F19" i="7"/>
  <c r="E20" i="7"/>
  <c r="F20" i="7"/>
  <c r="E21" i="7"/>
  <c r="F21" i="7"/>
  <c r="E22" i="7"/>
  <c r="F22" i="7"/>
  <c r="E23" i="7"/>
  <c r="F23" i="7"/>
  <c r="E24" i="7"/>
  <c r="F24" i="7"/>
  <c r="E113" i="8" l="1"/>
  <c r="F113" i="8"/>
  <c r="D113" i="8" s="1"/>
  <c r="E113" i="7"/>
  <c r="F113" i="7"/>
  <c r="D113" i="7" s="1"/>
  <c r="F40" i="7"/>
  <c r="D40" i="7" s="1"/>
  <c r="E51" i="7"/>
  <c r="F51" i="7"/>
  <c r="E51" i="8"/>
  <c r="F51" i="8"/>
  <c r="D51" i="8" s="1"/>
  <c r="F40" i="8"/>
  <c r="D40" i="8" s="1"/>
  <c r="E40" i="7"/>
  <c r="E40" i="8"/>
  <c r="E66" i="8"/>
  <c r="F66" i="8"/>
  <c r="D66" i="8" s="1"/>
  <c r="F66" i="7"/>
  <c r="D66" i="7" s="1"/>
  <c r="E66" i="7"/>
  <c r="E26" i="7"/>
  <c r="F26" i="8"/>
  <c r="D26" i="8" s="1"/>
  <c r="F26" i="7"/>
  <c r="D26" i="7" s="1"/>
  <c r="E26" i="8"/>
  <c r="F153" i="8"/>
  <c r="D153" i="8" s="1"/>
  <c r="F94" i="8"/>
  <c r="D94" i="8" s="1"/>
  <c r="E77" i="7"/>
  <c r="E126" i="7"/>
  <c r="E140" i="7"/>
  <c r="F77" i="8"/>
  <c r="D77" i="8" s="1"/>
  <c r="F126" i="7"/>
  <c r="D126" i="7" s="1"/>
  <c r="F140" i="7"/>
  <c r="D140" i="7" s="1"/>
  <c r="E126" i="8"/>
  <c r="E153" i="7"/>
  <c r="F126" i="8"/>
  <c r="D126" i="8" s="1"/>
  <c r="E140" i="8"/>
  <c r="F83" i="7"/>
  <c r="D83" i="7" s="1"/>
  <c r="F145" i="7"/>
  <c r="D145" i="7" s="1"/>
  <c r="F153" i="7"/>
  <c r="D153" i="7" s="1"/>
  <c r="E83" i="8"/>
  <c r="F140" i="8"/>
  <c r="D140" i="8" s="1"/>
  <c r="E77" i="8"/>
  <c r="E145" i="7"/>
  <c r="E94" i="7"/>
  <c r="F83" i="8"/>
  <c r="D83" i="8" s="1"/>
  <c r="E145" i="8"/>
  <c r="F77" i="7"/>
  <c r="D77" i="7" s="1"/>
  <c r="F94" i="7"/>
  <c r="D94" i="7" s="1"/>
  <c r="E94" i="8"/>
  <c r="F145" i="8"/>
  <c r="E153" i="8"/>
  <c r="E83" i="7"/>
  <c r="D145" i="8" l="1"/>
  <c r="C145" i="8" s="1"/>
  <c r="P24" i="37" s="1"/>
  <c r="C113" i="8"/>
  <c r="P21" i="37" s="1"/>
  <c r="D51" i="7"/>
  <c r="C51" i="7" s="1"/>
  <c r="O16" i="37" s="1"/>
  <c r="C113" i="7"/>
  <c r="O21" i="37" s="1"/>
  <c r="C66" i="8"/>
  <c r="P17" i="37" s="1"/>
  <c r="C140" i="7"/>
  <c r="O23" i="37" s="1"/>
  <c r="C51" i="8"/>
  <c r="P16" i="37" s="1"/>
  <c r="C40" i="7"/>
  <c r="O15" i="37" s="1"/>
  <c r="C126" i="8"/>
  <c r="P22" i="37" s="1"/>
  <c r="C94" i="8"/>
  <c r="P20" i="37" s="1"/>
  <c r="C40" i="8"/>
  <c r="P15" i="37" s="1"/>
  <c r="C140" i="8"/>
  <c r="P23" i="37" s="1"/>
  <c r="C153" i="8"/>
  <c r="P25" i="37" s="1"/>
  <c r="C77" i="8"/>
  <c r="P18" i="37" s="1"/>
  <c r="C83" i="8"/>
  <c r="P19" i="37" s="1"/>
  <c r="C26" i="8"/>
  <c r="P14" i="37" s="1"/>
  <c r="C77" i="7"/>
  <c r="O18" i="37" s="1"/>
  <c r="C153" i="7"/>
  <c r="O25" i="37" s="1"/>
  <c r="C126" i="7"/>
  <c r="O22" i="37" s="1"/>
  <c r="C145" i="7"/>
  <c r="O24" i="37" s="1"/>
  <c r="C66" i="7"/>
  <c r="O17" i="37" s="1"/>
  <c r="C94" i="7"/>
  <c r="O20" i="37" s="1"/>
  <c r="C83" i="7"/>
  <c r="O19" i="37" s="1"/>
  <c r="C26" i="7"/>
  <c r="O14" i="37" s="1"/>
  <c r="H126" i="22"/>
  <c r="G126" i="22"/>
  <c r="F126" i="22"/>
  <c r="E126" i="22"/>
  <c r="Q35" i="1" l="1"/>
  <c r="Q33" i="1"/>
  <c r="Q32" i="1"/>
  <c r="Q30" i="1"/>
  <c r="Q29" i="1"/>
  <c r="Q28" i="1"/>
  <c r="Q20" i="1"/>
  <c r="Q19" i="1"/>
  <c r="Q18" i="1"/>
  <c r="Q17" i="1"/>
  <c r="Q16" i="1"/>
  <c r="Q15" i="1"/>
  <c r="Q14" i="1"/>
  <c r="Q34" i="1"/>
  <c r="Q41" i="1"/>
  <c r="Q44" i="1"/>
  <c r="Q47" i="1"/>
  <c r="Q49" i="1"/>
  <c r="Q53" i="1"/>
  <c r="Q54" i="1"/>
  <c r="Q58" i="1"/>
  <c r="Q59" i="1"/>
  <c r="Q63" i="1"/>
  <c r="Q64" i="1"/>
  <c r="Q61" i="1"/>
  <c r="Q55" i="1"/>
  <c r="Q48" i="1"/>
  <c r="Q46" i="1"/>
  <c r="Q42" i="1"/>
  <c r="Q152" i="22"/>
  <c r="Q149" i="22"/>
  <c r="H153" i="22"/>
  <c r="E153" i="22"/>
  <c r="Q144" i="22"/>
  <c r="H145" i="22"/>
  <c r="G145" i="22"/>
  <c r="Q139" i="22"/>
  <c r="Q138" i="22"/>
  <c r="H140" i="22"/>
  <c r="Q118" i="22"/>
  <c r="Q115" i="22"/>
  <c r="Q105" i="22"/>
  <c r="Q100" i="22"/>
  <c r="Q99" i="22"/>
  <c r="Q96" i="22"/>
  <c r="Q92" i="22"/>
  <c r="H94" i="22"/>
  <c r="Q84" i="22"/>
  <c r="G83" i="22"/>
  <c r="F83" i="22"/>
  <c r="Q76" i="22"/>
  <c r="Q72" i="22"/>
  <c r="Q71" i="22"/>
  <c r="Q68" i="22"/>
  <c r="H77" i="22"/>
  <c r="F77" i="22"/>
  <c r="E77" i="22"/>
  <c r="Q61" i="22"/>
  <c r="Q57" i="22"/>
  <c r="Q53" i="22"/>
  <c r="Q47" i="22"/>
  <c r="Q44" i="22"/>
  <c r="Q34" i="22"/>
  <c r="Q32" i="22"/>
  <c r="Q30" i="22"/>
  <c r="Q23" i="22"/>
  <c r="Q20" i="22"/>
  <c r="Q16" i="22"/>
  <c r="Q14" i="22"/>
  <c r="Q149" i="10"/>
  <c r="H153" i="10"/>
  <c r="Q143" i="10"/>
  <c r="H145" i="10"/>
  <c r="G145" i="10"/>
  <c r="Q137" i="10"/>
  <c r="Q135" i="10"/>
  <c r="G140" i="10"/>
  <c r="Q122" i="10"/>
  <c r="Q118" i="10"/>
  <c r="Q108" i="10"/>
  <c r="Q107" i="10"/>
  <c r="Q105" i="10"/>
  <c r="Q100" i="10"/>
  <c r="Q93" i="10"/>
  <c r="Q90" i="10"/>
  <c r="E94" i="10"/>
  <c r="H83" i="10"/>
  <c r="Q68" i="10"/>
  <c r="Q57" i="10"/>
  <c r="Q54" i="10"/>
  <c r="Q46" i="10"/>
  <c r="Q34" i="10"/>
  <c r="Q75" i="10"/>
  <c r="Q152" i="9"/>
  <c r="Q150" i="9"/>
  <c r="H153" i="9"/>
  <c r="Q144" i="9"/>
  <c r="Q141" i="9"/>
  <c r="Q132" i="9"/>
  <c r="Q131" i="9"/>
  <c r="E126" i="9"/>
  <c r="Q122" i="9"/>
  <c r="H126" i="9"/>
  <c r="Q107" i="9"/>
  <c r="Q101" i="9"/>
  <c r="Q100" i="9"/>
  <c r="Q91" i="9"/>
  <c r="Q89" i="9"/>
  <c r="Q88" i="9"/>
  <c r="F94" i="9"/>
  <c r="Q82" i="9"/>
  <c r="G83" i="9"/>
  <c r="Q76" i="9"/>
  <c r="Q71" i="9"/>
  <c r="Q70" i="9"/>
  <c r="H77" i="9"/>
  <c r="Q59" i="9"/>
  <c r="Q54" i="9"/>
  <c r="Q47" i="9"/>
  <c r="Q42" i="9"/>
  <c r="Q33" i="9"/>
  <c r="Q32" i="9"/>
  <c r="Q150" i="5"/>
  <c r="G145" i="5"/>
  <c r="F145" i="5"/>
  <c r="Q139" i="5"/>
  <c r="Q136" i="5"/>
  <c r="Q134" i="5"/>
  <c r="Q130" i="5"/>
  <c r="Q129" i="5"/>
  <c r="Q128" i="5"/>
  <c r="Q107" i="5"/>
  <c r="Q106" i="5"/>
  <c r="Q105" i="5"/>
  <c r="Q103" i="5"/>
  <c r="Q102" i="5"/>
  <c r="Q100" i="5"/>
  <c r="Q89" i="5"/>
  <c r="Q88" i="5"/>
  <c r="H94" i="5"/>
  <c r="Q82" i="5"/>
  <c r="H83" i="5"/>
  <c r="Q74" i="5"/>
  <c r="Q73" i="5"/>
  <c r="Q68" i="5"/>
  <c r="Q63" i="5"/>
  <c r="Q62" i="5"/>
  <c r="Q58" i="5"/>
  <c r="Q56" i="5"/>
  <c r="R145" i="4"/>
  <c r="AD139" i="4"/>
  <c r="AD135" i="4"/>
  <c r="AD134" i="4"/>
  <c r="AD132" i="4"/>
  <c r="AD122" i="4"/>
  <c r="AD121" i="4"/>
  <c r="AD120" i="4"/>
  <c r="AD117" i="4"/>
  <c r="AD108" i="4"/>
  <c r="AD104" i="4"/>
  <c r="AD82" i="4"/>
  <c r="AD73" i="4"/>
  <c r="AD62" i="4"/>
  <c r="AD61" i="4"/>
  <c r="AD60" i="4"/>
  <c r="AD46" i="4"/>
  <c r="AD45" i="4"/>
  <c r="AD34" i="4"/>
  <c r="AD32" i="4"/>
  <c r="AD31" i="4"/>
  <c r="AD20" i="4"/>
  <c r="Q152" i="4"/>
  <c r="Q149" i="4"/>
  <c r="G145" i="4"/>
  <c r="F145" i="4"/>
  <c r="Q139" i="4"/>
  <c r="Q137" i="4"/>
  <c r="Q136" i="4"/>
  <c r="Q135" i="4"/>
  <c r="Q132" i="4"/>
  <c r="Q131" i="4"/>
  <c r="H140" i="4"/>
  <c r="G140" i="4"/>
  <c r="Q122" i="4"/>
  <c r="Q109" i="4"/>
  <c r="Q97" i="4"/>
  <c r="Q86" i="4"/>
  <c r="H83" i="4"/>
  <c r="Q78" i="4"/>
  <c r="G77" i="4"/>
  <c r="F77" i="4"/>
  <c r="Q27" i="4"/>
  <c r="Q16" i="4"/>
  <c r="G140" i="3"/>
  <c r="F126" i="3"/>
  <c r="Q121" i="3"/>
  <c r="Q102" i="3"/>
  <c r="Q100" i="3"/>
  <c r="Q99" i="3"/>
  <c r="G94" i="3"/>
  <c r="Q92" i="3"/>
  <c r="Q91" i="3"/>
  <c r="Q89" i="3"/>
  <c r="Q85" i="3"/>
  <c r="E83" i="3"/>
  <c r="Q71" i="3"/>
  <c r="Q70" i="3"/>
  <c r="Q68" i="3"/>
  <c r="Q62" i="3"/>
  <c r="Q61" i="3"/>
  <c r="Q48" i="3"/>
  <c r="Q33" i="3"/>
  <c r="Q29" i="3"/>
  <c r="Q18" i="3"/>
  <c r="Q17" i="3"/>
  <c r="Q14" i="3"/>
  <c r="Q12" i="3"/>
  <c r="AX139" i="1"/>
  <c r="AX135" i="1"/>
  <c r="AX134" i="1"/>
  <c r="AX133" i="1"/>
  <c r="AX131" i="1"/>
  <c r="AX120" i="1"/>
  <c r="AX116" i="1"/>
  <c r="AX109" i="1"/>
  <c r="AX108" i="1"/>
  <c r="AX106" i="1"/>
  <c r="AX105" i="1"/>
  <c r="AX104" i="1"/>
  <c r="AX103" i="1"/>
  <c r="AX101" i="1"/>
  <c r="AX93" i="1"/>
  <c r="AX92" i="1"/>
  <c r="AX89" i="1"/>
  <c r="AX81" i="1"/>
  <c r="AX76" i="1"/>
  <c r="AX71" i="1"/>
  <c r="AX69" i="1"/>
  <c r="AX62" i="1"/>
  <c r="AX57" i="1"/>
  <c r="AX55" i="1"/>
  <c r="AX53" i="1"/>
  <c r="AX45" i="1"/>
  <c r="AX44" i="1"/>
  <c r="AX35" i="1"/>
  <c r="AX31" i="1"/>
  <c r="Q152" i="1"/>
  <c r="Q151" i="1"/>
  <c r="H153" i="1"/>
  <c r="Q149" i="1"/>
  <c r="Q148" i="1"/>
  <c r="Q147" i="1"/>
  <c r="Q144" i="1"/>
  <c r="F145" i="1"/>
  <c r="Q137" i="1"/>
  <c r="Q133" i="1"/>
  <c r="Q128" i="1"/>
  <c r="Q123" i="1"/>
  <c r="Q121" i="1"/>
  <c r="Q119" i="1"/>
  <c r="Q117" i="1"/>
  <c r="Q114" i="1"/>
  <c r="Q105" i="1"/>
  <c r="Q104" i="1"/>
  <c r="Q102" i="1"/>
  <c r="Q98" i="1"/>
  <c r="Q97" i="1"/>
  <c r="Q93" i="1"/>
  <c r="Q92" i="1"/>
  <c r="Q90" i="1"/>
  <c r="G94" i="1"/>
  <c r="Q85" i="1"/>
  <c r="Q82" i="1"/>
  <c r="Q81" i="1"/>
  <c r="Q75" i="1"/>
  <c r="Q73" i="1"/>
  <c r="Q70" i="1"/>
  <c r="Q68" i="1"/>
  <c r="Q62" i="1"/>
  <c r="Q57" i="1"/>
  <c r="U153" i="1"/>
  <c r="U145" i="1"/>
  <c r="Q151" i="22"/>
  <c r="Q150" i="22"/>
  <c r="Q147" i="22"/>
  <c r="Q142" i="22"/>
  <c r="E145" i="22"/>
  <c r="Q121" i="22"/>
  <c r="Q119" i="22"/>
  <c r="Q107" i="22"/>
  <c r="Q103" i="22"/>
  <c r="Q74" i="22"/>
  <c r="Q73" i="22"/>
  <c r="Q70" i="22"/>
  <c r="Q69" i="22"/>
  <c r="Q45" i="22"/>
  <c r="G145" i="13"/>
  <c r="Q128" i="10"/>
  <c r="Q134" i="9"/>
  <c r="Q108" i="9"/>
  <c r="Q30" i="9"/>
  <c r="Q138" i="5"/>
  <c r="Q98" i="5"/>
  <c r="Q75" i="5"/>
  <c r="Q47" i="5"/>
  <c r="Q44" i="5"/>
  <c r="Q43" i="5"/>
  <c r="Q34" i="5"/>
  <c r="Q20" i="5"/>
  <c r="Q18" i="5"/>
  <c r="AD152" i="4"/>
  <c r="AD149" i="4"/>
  <c r="AD137" i="4"/>
  <c r="AD99" i="4"/>
  <c r="AD63" i="4"/>
  <c r="AD43" i="4"/>
  <c r="AD24" i="4"/>
  <c r="AD76" i="4"/>
  <c r="AD144" i="4"/>
  <c r="AD143" i="4"/>
  <c r="AD142" i="4"/>
  <c r="AD74" i="4"/>
  <c r="AD70" i="4"/>
  <c r="H145" i="4"/>
  <c r="Q74" i="4"/>
  <c r="Q70" i="4"/>
  <c r="Q69" i="4"/>
  <c r="Q48" i="4"/>
  <c r="Q44" i="4"/>
  <c r="Q89" i="22"/>
  <c r="Q24" i="22"/>
  <c r="Q123" i="9"/>
  <c r="Q142" i="5"/>
  <c r="Q15" i="5"/>
  <c r="Q90" i="3"/>
  <c r="Q143" i="5"/>
  <c r="Q76" i="5"/>
  <c r="Q45" i="5"/>
  <c r="AD89" i="4"/>
  <c r="AD75" i="4"/>
  <c r="AD59" i="4"/>
  <c r="AD56" i="4"/>
  <c r="AD48" i="4"/>
  <c r="AD44" i="4"/>
  <c r="Q142" i="4"/>
  <c r="Q116" i="4"/>
  <c r="Q89" i="4"/>
  <c r="Q75" i="4"/>
  <c r="Q143" i="4"/>
  <c r="Q76" i="4"/>
  <c r="Q56" i="4"/>
  <c r="AX143" i="1"/>
  <c r="AX119" i="1"/>
  <c r="AX74" i="1"/>
  <c r="AX58" i="1"/>
  <c r="AX56" i="1"/>
  <c r="AX49" i="1"/>
  <c r="AX46" i="1"/>
  <c r="AX42" i="1"/>
  <c r="AX18" i="1"/>
  <c r="AX15" i="1"/>
  <c r="AX21" i="1"/>
  <c r="U153" i="9"/>
  <c r="U77" i="9"/>
  <c r="U83" i="9"/>
  <c r="U94" i="9"/>
  <c r="U126" i="9"/>
  <c r="U145" i="9"/>
  <c r="U140" i="9"/>
  <c r="G153" i="22"/>
  <c r="Q148" i="22"/>
  <c r="Q143" i="22"/>
  <c r="Q124" i="22"/>
  <c r="Q123" i="22"/>
  <c r="Q120" i="22"/>
  <c r="Q114" i="22"/>
  <c r="Q104" i="22"/>
  <c r="Q101" i="22"/>
  <c r="Q81" i="22"/>
  <c r="Q75" i="22"/>
  <c r="Q64" i="22"/>
  <c r="Q63" i="22"/>
  <c r="Q62" i="22"/>
  <c r="Q60" i="22"/>
  <c r="Q59" i="22"/>
  <c r="Q58" i="22"/>
  <c r="Q56" i="22"/>
  <c r="Q55" i="22"/>
  <c r="Q54" i="22"/>
  <c r="E153" i="13"/>
  <c r="E145" i="13"/>
  <c r="E140" i="13"/>
  <c r="E126" i="13"/>
  <c r="E94" i="13"/>
  <c r="E83" i="13"/>
  <c r="E77" i="13"/>
  <c r="Q144" i="10"/>
  <c r="Q76" i="10"/>
  <c r="Q69" i="10"/>
  <c r="Q23" i="5"/>
  <c r="S153" i="9"/>
  <c r="S145" i="9"/>
  <c r="S140" i="9"/>
  <c r="S126" i="9"/>
  <c r="S94" i="9"/>
  <c r="S83" i="9"/>
  <c r="S77" i="9"/>
  <c r="R153" i="9"/>
  <c r="R145" i="9"/>
  <c r="R140" i="9"/>
  <c r="R126" i="9"/>
  <c r="R94" i="9"/>
  <c r="R83" i="9"/>
  <c r="R77" i="9"/>
  <c r="Q120" i="5"/>
  <c r="Q124" i="5"/>
  <c r="Q59" i="5"/>
  <c r="Q42" i="5"/>
  <c r="Q46" i="5"/>
  <c r="Q48" i="5"/>
  <c r="Q49" i="5"/>
  <c r="Q24" i="5"/>
  <c r="AD116" i="4"/>
  <c r="Q144" i="4"/>
  <c r="Q59" i="4"/>
  <c r="AX150" i="1"/>
  <c r="AX148" i="1"/>
  <c r="AX146" i="1"/>
  <c r="AX75" i="1"/>
  <c r="AX47" i="1"/>
  <c r="AX43" i="1"/>
  <c r="AX19" i="1"/>
  <c r="Q128" i="9"/>
  <c r="Q22" i="9"/>
  <c r="H126" i="5"/>
  <c r="S153" i="1"/>
  <c r="S145" i="1"/>
  <c r="S140" i="1"/>
  <c r="S126" i="1"/>
  <c r="S94" i="1"/>
  <c r="S83" i="1"/>
  <c r="S77" i="1"/>
  <c r="AX132" i="1"/>
  <c r="AX64" i="1"/>
  <c r="AX48" i="1"/>
  <c r="AX24" i="1"/>
  <c r="AX20" i="1"/>
  <c r="Q138" i="3"/>
  <c r="Q80" i="9"/>
  <c r="Q86" i="5"/>
  <c r="Q28" i="5"/>
  <c r="Q29" i="5"/>
  <c r="Q13" i="5"/>
  <c r="AD97" i="4"/>
  <c r="Q147" i="4"/>
  <c r="AD147" i="4"/>
  <c r="AD129" i="4"/>
  <c r="AD69" i="4"/>
  <c r="Q12" i="5"/>
  <c r="F83" i="5"/>
  <c r="Q41" i="5"/>
  <c r="Q27" i="5"/>
  <c r="AD78" i="4"/>
  <c r="AD127" i="4"/>
  <c r="AD84" i="4"/>
  <c r="AD115" i="4"/>
  <c r="E145" i="4"/>
  <c r="Q84" i="3"/>
  <c r="Q95" i="22"/>
  <c r="G77" i="22"/>
  <c r="AD67" i="4"/>
  <c r="F145" i="22"/>
  <c r="Q15" i="22"/>
  <c r="Q19" i="10"/>
  <c r="Q105" i="3"/>
  <c r="AD42" i="4"/>
  <c r="AD101" i="4"/>
  <c r="Q96" i="3"/>
  <c r="AD98" i="4"/>
  <c r="AD22" i="4"/>
  <c r="AD47" i="4"/>
  <c r="AD55" i="4"/>
  <c r="AD80" i="4"/>
  <c r="AD90" i="4"/>
  <c r="AD102" i="4"/>
  <c r="AD138" i="4"/>
  <c r="AD141" i="4"/>
  <c r="Q16" i="5"/>
  <c r="Q17" i="5"/>
  <c r="Q30" i="5"/>
  <c r="Q137" i="5"/>
  <c r="Q84" i="9"/>
  <c r="Q148" i="9"/>
  <c r="Q118" i="9"/>
  <c r="Q69" i="3"/>
  <c r="Q31" i="3"/>
  <c r="Q118" i="3"/>
  <c r="AD15" i="4"/>
  <c r="AD64" i="4"/>
  <c r="AD123" i="4"/>
  <c r="Q35" i="5"/>
  <c r="Q47" i="3"/>
  <c r="Q123" i="4"/>
  <c r="AD72" i="4"/>
  <c r="AD109" i="4"/>
  <c r="Q21" i="5"/>
  <c r="Q33" i="5"/>
  <c r="Q134" i="4"/>
  <c r="AD35" i="4"/>
  <c r="AD92" i="4"/>
  <c r="Q14" i="5"/>
  <c r="Q116" i="9"/>
  <c r="F83" i="9"/>
  <c r="Q69" i="9"/>
  <c r="G153" i="9"/>
  <c r="Q22" i="22"/>
  <c r="Q90" i="22"/>
  <c r="Q29" i="22"/>
  <c r="E94" i="22"/>
  <c r="Q76" i="3"/>
  <c r="Q117" i="4"/>
  <c r="AD96" i="4"/>
  <c r="AD106" i="4"/>
  <c r="Q22" i="5"/>
  <c r="Q149" i="5"/>
  <c r="Q119" i="9"/>
  <c r="H153" i="5"/>
  <c r="Q46" i="22"/>
  <c r="Q131" i="22"/>
  <c r="AX114" i="1"/>
  <c r="AX152" i="1"/>
  <c r="Q141" i="1"/>
  <c r="E140" i="22"/>
  <c r="Q87" i="22"/>
  <c r="Q13" i="22"/>
  <c r="E145" i="10"/>
  <c r="Q70" i="10"/>
  <c r="Q24" i="10"/>
  <c r="G126" i="10"/>
  <c r="Q79" i="10"/>
  <c r="Q32" i="10"/>
  <c r="Q106" i="10"/>
  <c r="Q52" i="10"/>
  <c r="G140" i="9"/>
  <c r="Q86" i="9"/>
  <c r="Q78" i="9"/>
  <c r="Q43" i="9"/>
  <c r="Q41" i="9"/>
  <c r="Q12" i="9"/>
  <c r="Q19" i="9"/>
  <c r="Q62" i="9"/>
  <c r="G94" i="9"/>
  <c r="Q95" i="9"/>
  <c r="Q103" i="9"/>
  <c r="Q127" i="9"/>
  <c r="Q146" i="10"/>
  <c r="Q85" i="22"/>
  <c r="Q132" i="10"/>
  <c r="U140" i="1"/>
  <c r="Q79" i="22"/>
  <c r="Q108" i="22"/>
  <c r="AD103" i="4"/>
  <c r="Q81" i="10"/>
  <c r="Q24" i="9"/>
  <c r="Q79" i="9"/>
  <c r="Q92" i="9"/>
  <c r="Q59" i="10"/>
  <c r="F77" i="9"/>
  <c r="E94" i="9"/>
  <c r="Q49" i="9"/>
  <c r="Q120" i="9"/>
  <c r="H145" i="9"/>
  <c r="F145" i="10"/>
  <c r="Q35" i="9"/>
  <c r="Q109" i="9"/>
  <c r="Q135" i="9"/>
  <c r="G153" i="10"/>
  <c r="Q14" i="9"/>
  <c r="Q60" i="9"/>
  <c r="Q74" i="9"/>
  <c r="E140" i="9"/>
  <c r="Q13" i="10"/>
  <c r="E83" i="22"/>
  <c r="Q135" i="22"/>
  <c r="Q28" i="22"/>
  <c r="Q82" i="22"/>
  <c r="Q88" i="22"/>
  <c r="Q116" i="22"/>
  <c r="Q133" i="22"/>
  <c r="Q122" i="22"/>
  <c r="G153" i="13"/>
  <c r="AD88" i="4"/>
  <c r="Q87" i="9"/>
  <c r="Q133" i="9"/>
  <c r="Q143" i="9"/>
  <c r="F140" i="9"/>
  <c r="Q34" i="9"/>
  <c r="Q46" i="9"/>
  <c r="Q56" i="9"/>
  <c r="H140" i="9"/>
  <c r="Q149" i="9"/>
  <c r="Q49" i="10"/>
  <c r="Q121" i="9"/>
  <c r="Q27" i="10"/>
  <c r="Q117" i="10"/>
  <c r="Q35" i="22"/>
  <c r="Q102" i="22"/>
  <c r="G140" i="22"/>
  <c r="Q132" i="22"/>
  <c r="Q62" i="10"/>
  <c r="Q73" i="10"/>
  <c r="Q106" i="22"/>
  <c r="F145" i="13"/>
  <c r="E153" i="10"/>
  <c r="G77" i="10"/>
  <c r="E83" i="10"/>
  <c r="Q78" i="10"/>
  <c r="G83" i="10"/>
  <c r="Q82" i="10"/>
  <c r="Q87" i="10"/>
  <c r="Q96" i="10"/>
  <c r="Q21" i="10"/>
  <c r="Q17" i="10"/>
  <c r="Q33" i="10"/>
  <c r="Q45" i="10"/>
  <c r="Q114" i="10"/>
  <c r="F126" i="10"/>
  <c r="Q116" i="10"/>
  <c r="Q123" i="10"/>
  <c r="F140" i="10"/>
  <c r="Q127" i="10"/>
  <c r="Q136" i="10"/>
  <c r="H126" i="10"/>
  <c r="Q18" i="10"/>
  <c r="Q15" i="10"/>
  <c r="Q28" i="10"/>
  <c r="Q63" i="10"/>
  <c r="F77" i="10"/>
  <c r="F94" i="10"/>
  <c r="Q67" i="10"/>
  <c r="Q41" i="10"/>
  <c r="Q129" i="10"/>
  <c r="Q85" i="10"/>
  <c r="Q12" i="10"/>
  <c r="Q20" i="10"/>
  <c r="Q16" i="10"/>
  <c r="Q30" i="10"/>
  <c r="Q31" i="10"/>
  <c r="Q35" i="10"/>
  <c r="Q43" i="10"/>
  <c r="Q48" i="10"/>
  <c r="Q55" i="10"/>
  <c r="Q80" i="10"/>
  <c r="Q84" i="10"/>
  <c r="G94" i="10"/>
  <c r="Q88" i="10"/>
  <c r="Q92" i="10"/>
  <c r="Q121" i="10"/>
  <c r="Q44" i="10"/>
  <c r="H94" i="10"/>
  <c r="Q99" i="10"/>
  <c r="Q141" i="10"/>
  <c r="Q152" i="10"/>
  <c r="Q125" i="10"/>
  <c r="Q85" i="9"/>
  <c r="E77" i="9"/>
  <c r="Q58" i="9"/>
  <c r="Q137" i="9"/>
  <c r="E145" i="9"/>
  <c r="Q97" i="9"/>
  <c r="Q96" i="9"/>
  <c r="Q93" i="9"/>
  <c r="F145" i="9"/>
  <c r="AD27" i="4"/>
  <c r="AD128" i="4"/>
  <c r="R77" i="4"/>
  <c r="AD52" i="4"/>
  <c r="AD14" i="4"/>
  <c r="Q150" i="4"/>
  <c r="Q130" i="4"/>
  <c r="Q146" i="4"/>
  <c r="Q148" i="4"/>
  <c r="Q33" i="4"/>
  <c r="G126" i="4"/>
  <c r="H126" i="4"/>
  <c r="Q125" i="4"/>
  <c r="Q138" i="4"/>
  <c r="H153" i="4"/>
  <c r="F153" i="4"/>
  <c r="F126" i="4"/>
  <c r="Q114" i="4"/>
  <c r="E126" i="4"/>
  <c r="Q118" i="4"/>
  <c r="E140" i="4"/>
  <c r="Q127" i="4"/>
  <c r="Q141" i="4"/>
  <c r="Q58" i="4"/>
  <c r="Q63" i="4"/>
  <c r="Q64" i="4"/>
  <c r="H94" i="4"/>
  <c r="Q90" i="4"/>
  <c r="Q92" i="4"/>
  <c r="Q96" i="4"/>
  <c r="Q99" i="4"/>
  <c r="Q105" i="4"/>
  <c r="Q106" i="4"/>
  <c r="Q17" i="4"/>
  <c r="Q29" i="4"/>
  <c r="Q31" i="4"/>
  <c r="Q32" i="4"/>
  <c r="Q42" i="4"/>
  <c r="Q46" i="4"/>
  <c r="Q49" i="4"/>
  <c r="Q55" i="4"/>
  <c r="Q60" i="4"/>
  <c r="Q62" i="4"/>
  <c r="Q68" i="4"/>
  <c r="F83" i="4"/>
  <c r="Q82" i="4"/>
  <c r="Q88" i="4"/>
  <c r="Q91" i="4"/>
  <c r="Q93" i="4"/>
  <c r="Q100" i="4"/>
  <c r="Q102" i="4"/>
  <c r="Q103" i="4"/>
  <c r="Q104" i="4"/>
  <c r="Q107" i="4"/>
  <c r="Q18" i="4"/>
  <c r="Q30" i="4"/>
  <c r="Q47" i="4"/>
  <c r="F83" i="3"/>
  <c r="Q107" i="3"/>
  <c r="E153" i="3"/>
  <c r="Q147" i="3"/>
  <c r="G153" i="3"/>
  <c r="Q149" i="3"/>
  <c r="Q151" i="3"/>
  <c r="Q152" i="3"/>
  <c r="Q120" i="3"/>
  <c r="Q124" i="3"/>
  <c r="Q125" i="3"/>
  <c r="E140" i="3"/>
  <c r="Q129" i="3"/>
  <c r="Q114" i="3"/>
  <c r="Q116" i="3"/>
  <c r="E77" i="3"/>
  <c r="Q133" i="3"/>
  <c r="Q135" i="3"/>
  <c r="AX32" i="1"/>
  <c r="AX33" i="1"/>
  <c r="AX147" i="1"/>
  <c r="AX124" i="1"/>
  <c r="Q71" i="1"/>
  <c r="Q130" i="1"/>
  <c r="F153" i="1"/>
  <c r="Q150" i="1"/>
  <c r="G94" i="22"/>
  <c r="Q97" i="22"/>
  <c r="Q52" i="22"/>
  <c r="Q43" i="22"/>
  <c r="F140" i="22"/>
  <c r="Q67" i="22"/>
  <c r="Q129" i="22"/>
  <c r="Q117" i="22"/>
  <c r="F145" i="3"/>
  <c r="Q142" i="3"/>
  <c r="Q13" i="4"/>
  <c r="H77" i="4"/>
  <c r="Q67" i="4"/>
  <c r="Q79" i="4"/>
  <c r="Q85" i="4"/>
  <c r="Q54" i="5"/>
  <c r="G94" i="5"/>
  <c r="Q87" i="5"/>
  <c r="Q96" i="5"/>
  <c r="F126" i="5"/>
  <c r="Q114" i="5"/>
  <c r="Q127" i="5"/>
  <c r="H140" i="5"/>
  <c r="E77" i="4"/>
  <c r="F94" i="5"/>
  <c r="G145" i="1"/>
  <c r="Q23" i="4"/>
  <c r="Q20" i="4"/>
  <c r="Q28" i="4"/>
  <c r="Q45" i="4"/>
  <c r="Q73" i="4"/>
  <c r="E83" i="4"/>
  <c r="G83" i="4"/>
  <c r="Q80" i="4"/>
  <c r="Q84" i="4"/>
  <c r="F94" i="4"/>
  <c r="E94" i="4"/>
  <c r="Q87" i="4"/>
  <c r="Q95" i="4"/>
  <c r="Q72" i="5"/>
  <c r="Q80" i="5"/>
  <c r="Q84" i="5"/>
  <c r="E94" i="5"/>
  <c r="Q93" i="5"/>
  <c r="Q97" i="5"/>
  <c r="Q101" i="5"/>
  <c r="G126" i="5"/>
  <c r="Q115" i="5"/>
  <c r="Q116" i="5"/>
  <c r="Q117" i="5"/>
  <c r="E126" i="5"/>
  <c r="Q119" i="5"/>
  <c r="Q98" i="4"/>
  <c r="F140" i="5"/>
  <c r="Q122" i="1"/>
  <c r="Q144" i="5"/>
  <c r="Q53" i="4"/>
  <c r="Q55" i="5"/>
  <c r="Q41" i="4"/>
  <c r="Q95" i="5"/>
  <c r="Q22" i="4"/>
  <c r="Q43" i="4"/>
  <c r="Q54" i="4"/>
  <c r="Q57" i="4"/>
  <c r="G83" i="5"/>
  <c r="Q81" i="5"/>
  <c r="Q133" i="5"/>
  <c r="G153" i="5"/>
  <c r="Q146" i="5"/>
  <c r="E153" i="5"/>
  <c r="Q148" i="5"/>
  <c r="G140" i="5"/>
  <c r="E77" i="5"/>
  <c r="Q81" i="4"/>
  <c r="Q71" i="4"/>
  <c r="Q148" i="3"/>
  <c r="Q141" i="5"/>
  <c r="Q67" i="5"/>
  <c r="AX142" i="1"/>
  <c r="Q67" i="1"/>
  <c r="Q107" i="1"/>
  <c r="AX60" i="1"/>
  <c r="Q109" i="3"/>
  <c r="H126" i="3"/>
  <c r="Q123" i="3"/>
  <c r="Q130" i="3"/>
  <c r="Q132" i="3"/>
  <c r="G126" i="1"/>
  <c r="E140" i="1"/>
  <c r="Q132" i="1"/>
  <c r="Q136" i="1"/>
  <c r="Q143" i="1"/>
  <c r="Q146" i="1"/>
  <c r="G83" i="1"/>
  <c r="Q139" i="1"/>
  <c r="Q15" i="3"/>
  <c r="Q16" i="3"/>
  <c r="Q19" i="3"/>
  <c r="Q21" i="3"/>
  <c r="Q22" i="3"/>
  <c r="Q27" i="3"/>
  <c r="Q44" i="3"/>
  <c r="Q45" i="3"/>
  <c r="Q49" i="3"/>
  <c r="Q52" i="3"/>
  <c r="Q54" i="3"/>
  <c r="Q56" i="3"/>
  <c r="Q57" i="3"/>
  <c r="Q58" i="3"/>
  <c r="Q75" i="3"/>
  <c r="F77" i="3"/>
  <c r="G83" i="3"/>
  <c r="H94" i="3"/>
  <c r="E94" i="3"/>
  <c r="Q86" i="3"/>
  <c r="Q93" i="3"/>
  <c r="Q95" i="3"/>
  <c r="Q98" i="3"/>
  <c r="Q143" i="3"/>
  <c r="Q72" i="4"/>
  <c r="Q19" i="5"/>
  <c r="Q139" i="3"/>
  <c r="G145" i="3"/>
  <c r="H145" i="3"/>
  <c r="H153" i="3"/>
  <c r="Q101" i="4"/>
  <c r="Q59" i="3"/>
  <c r="Q73" i="3"/>
  <c r="Q81" i="3"/>
  <c r="Q101" i="3"/>
  <c r="Q103" i="3"/>
  <c r="Q53" i="5"/>
  <c r="Q57" i="5"/>
  <c r="Q69" i="5"/>
  <c r="Q79" i="5"/>
  <c r="Q47" i="10"/>
  <c r="AD85" i="4"/>
  <c r="AD86" i="4"/>
  <c r="AD93" i="4"/>
  <c r="AD95" i="4"/>
  <c r="AD100" i="4"/>
  <c r="AD105" i="4"/>
  <c r="AD107" i="4"/>
  <c r="AD114" i="4"/>
  <c r="AD119" i="4"/>
  <c r="AD125" i="4"/>
  <c r="AD130" i="4"/>
  <c r="Q118" i="5"/>
  <c r="E140" i="5"/>
  <c r="Q135" i="5"/>
  <c r="Q29" i="10"/>
  <c r="Q71" i="10"/>
  <c r="Q17" i="9"/>
  <c r="Q45" i="9"/>
  <c r="Q61" i="9"/>
  <c r="Q64" i="9"/>
  <c r="Q90" i="9"/>
  <c r="Q22" i="10"/>
  <c r="Q74" i="10"/>
  <c r="F83" i="10"/>
  <c r="Q102" i="10"/>
  <c r="Q142" i="10"/>
  <c r="H83" i="22"/>
  <c r="Q80" i="22"/>
  <c r="Q109" i="22"/>
  <c r="Q48" i="9"/>
  <c r="Q57" i="9"/>
  <c r="Q102" i="9"/>
  <c r="F126" i="9"/>
  <c r="Q72" i="10"/>
  <c r="Q98" i="10"/>
  <c r="Q18" i="22"/>
  <c r="Q41" i="22"/>
  <c r="Q91" i="22"/>
  <c r="Q55" i="9"/>
  <c r="Q67" i="9"/>
  <c r="G77" i="9"/>
  <c r="Q81" i="9"/>
  <c r="Q104" i="9"/>
  <c r="Q114" i="9"/>
  <c r="Q124" i="9"/>
  <c r="Q138" i="9"/>
  <c r="Q64" i="10"/>
  <c r="Q101" i="10"/>
  <c r="F153" i="10"/>
  <c r="Q17" i="22"/>
  <c r="Q33" i="22"/>
  <c r="Q98" i="22"/>
  <c r="Q134" i="22"/>
  <c r="Q79" i="1"/>
  <c r="Q108" i="1"/>
  <c r="Q120" i="1"/>
  <c r="Q115" i="1"/>
  <c r="Q30" i="3"/>
  <c r="Q150" i="3"/>
  <c r="F153" i="3"/>
  <c r="Q12" i="4"/>
  <c r="Q34" i="4"/>
  <c r="E145" i="1"/>
  <c r="Q32" i="3"/>
  <c r="Q55" i="3"/>
  <c r="Q146" i="3"/>
  <c r="Q78" i="3"/>
  <c r="Q80" i="1"/>
  <c r="Q86" i="1"/>
  <c r="Q96" i="1"/>
  <c r="E153" i="1"/>
  <c r="G153" i="1"/>
  <c r="Q13" i="3"/>
  <c r="Q24" i="4"/>
  <c r="Q21" i="4"/>
  <c r="Q19" i="4"/>
  <c r="Q15" i="4"/>
  <c r="Q14" i="4"/>
  <c r="Q127" i="1"/>
  <c r="Q82" i="3"/>
  <c r="F94" i="3"/>
  <c r="Q87" i="3"/>
  <c r="Q97" i="3"/>
  <c r="Q104" i="3"/>
  <c r="Q122" i="3"/>
  <c r="Q127" i="3"/>
  <c r="F140" i="3"/>
  <c r="Q136" i="3"/>
  <c r="Q137" i="3"/>
  <c r="E145" i="3"/>
  <c r="Q141" i="3"/>
  <c r="Q67" i="3"/>
  <c r="H77" i="3"/>
  <c r="R83" i="4"/>
  <c r="AD81" i="4"/>
  <c r="Q144" i="3"/>
  <c r="AD79" i="4"/>
  <c r="Q31" i="5"/>
  <c r="H77" i="10"/>
  <c r="Q20" i="3"/>
  <c r="Q28" i="3"/>
  <c r="Q52" i="4"/>
  <c r="R153" i="4"/>
  <c r="AD146" i="4"/>
  <c r="G77" i="5"/>
  <c r="Q29" i="9"/>
  <c r="Q44" i="9"/>
  <c r="Q53" i="9"/>
  <c r="Q63" i="9"/>
  <c r="Q73" i="9"/>
  <c r="E83" i="9"/>
  <c r="Q99" i="9"/>
  <c r="Q91" i="10"/>
  <c r="Q130" i="10"/>
  <c r="Q103" i="1"/>
  <c r="H126" i="1"/>
  <c r="Q74" i="3"/>
  <c r="H83" i="3"/>
  <c r="AD12" i="4"/>
  <c r="Q61" i="4"/>
  <c r="Q32" i="5"/>
  <c r="Q125" i="5"/>
  <c r="Q151" i="5"/>
  <c r="Q105" i="9"/>
  <c r="F153" i="9"/>
  <c r="Q92" i="5"/>
  <c r="Q18" i="9"/>
  <c r="Q147" i="9"/>
  <c r="Q19" i="22"/>
  <c r="Q49" i="22"/>
  <c r="F94" i="22"/>
  <c r="Q31" i="22"/>
  <c r="Q42" i="22"/>
  <c r="Q128" i="22"/>
  <c r="Q137" i="22"/>
  <c r="Q125" i="22"/>
  <c r="Q84" i="1"/>
  <c r="E94" i="1"/>
  <c r="Q87" i="1"/>
  <c r="Q72" i="1"/>
  <c r="E77" i="1"/>
  <c r="E83" i="1"/>
  <c r="Q118" i="1"/>
  <c r="F126" i="1"/>
  <c r="Q88" i="1"/>
  <c r="E126" i="1"/>
  <c r="Q124" i="1"/>
  <c r="Q129" i="1"/>
  <c r="Q138" i="1"/>
  <c r="F77" i="1"/>
  <c r="Q142" i="1"/>
  <c r="AD41" i="4"/>
  <c r="G140" i="1"/>
  <c r="H83" i="1"/>
  <c r="Q43" i="3"/>
  <c r="Q106" i="3"/>
  <c r="AX59" i="1"/>
  <c r="H140" i="3"/>
  <c r="Q46" i="3"/>
  <c r="Q134" i="3"/>
  <c r="AX149" i="1"/>
  <c r="Q129" i="4"/>
  <c r="F140" i="4"/>
  <c r="AD21" i="4"/>
  <c r="Q60" i="3"/>
  <c r="G126" i="3"/>
  <c r="Q108" i="4"/>
  <c r="E153" i="4"/>
  <c r="AD19" i="4"/>
  <c r="R94" i="4"/>
  <c r="Q90" i="5"/>
  <c r="Q64" i="3"/>
  <c r="Q80" i="3"/>
  <c r="Q88" i="3"/>
  <c r="Q117" i="3"/>
  <c r="Q128" i="3"/>
  <c r="Q120" i="4"/>
  <c r="Q133" i="4"/>
  <c r="AD17" i="4"/>
  <c r="AD28" i="4"/>
  <c r="R140" i="4"/>
  <c r="AD133" i="4"/>
  <c r="Q61" i="5"/>
  <c r="F77" i="5"/>
  <c r="Q104" i="5"/>
  <c r="Q108" i="5"/>
  <c r="Q132" i="5"/>
  <c r="Q35" i="3"/>
  <c r="Q63" i="3"/>
  <c r="Q35" i="4"/>
  <c r="Q119" i="4"/>
  <c r="AD23" i="4"/>
  <c r="AD18" i="4"/>
  <c r="AD29" i="4"/>
  <c r="AD68" i="4"/>
  <c r="AD131" i="4"/>
  <c r="Q52" i="5"/>
  <c r="Q60" i="5"/>
  <c r="Q64" i="5"/>
  <c r="H77" i="5"/>
  <c r="Q85" i="5"/>
  <c r="Q91" i="5"/>
  <c r="Q131" i="5"/>
  <c r="Q99" i="5"/>
  <c r="Q147" i="5"/>
  <c r="Q117" i="9"/>
  <c r="G126" i="9"/>
  <c r="AD124" i="4"/>
  <c r="E145" i="5"/>
  <c r="H145" i="5"/>
  <c r="Q13" i="9"/>
  <c r="Q75" i="9"/>
  <c r="Q115" i="9"/>
  <c r="Q23" i="9"/>
  <c r="Q68" i="9"/>
  <c r="Q72" i="9"/>
  <c r="Q125" i="9"/>
  <c r="Q139" i="9"/>
  <c r="Q61" i="10"/>
  <c r="Q86" i="10"/>
  <c r="H140" i="10"/>
  <c r="Q139" i="10"/>
  <c r="Q21" i="9"/>
  <c r="Q16" i="9"/>
  <c r="Q31" i="9"/>
  <c r="Q98" i="9"/>
  <c r="Q142" i="9"/>
  <c r="Q23" i="10"/>
  <c r="Q95" i="10"/>
  <c r="Q133" i="10"/>
  <c r="Q27" i="9"/>
  <c r="Q52" i="9"/>
  <c r="Q136" i="9"/>
  <c r="Q131" i="10"/>
  <c r="Q150" i="10"/>
  <c r="Q127" i="22"/>
  <c r="Q58" i="10"/>
  <c r="E77" i="10"/>
  <c r="Q104" i="10"/>
  <c r="E126" i="10"/>
  <c r="Q120" i="10"/>
  <c r="E140" i="10"/>
  <c r="Q138" i="10"/>
  <c r="Q78" i="22"/>
  <c r="Q86" i="22"/>
  <c r="Q141" i="22"/>
  <c r="Q56" i="10"/>
  <c r="Q89" i="10"/>
  <c r="Q103" i="10"/>
  <c r="Q109" i="10"/>
  <c r="Q115" i="10"/>
  <c r="Q119" i="10"/>
  <c r="Q134" i="10"/>
  <c r="Q147" i="10"/>
  <c r="Q151" i="10"/>
  <c r="Q12" i="22"/>
  <c r="Q48" i="22"/>
  <c r="Q21" i="22"/>
  <c r="Q136" i="22"/>
  <c r="H77" i="1"/>
  <c r="G77" i="1"/>
  <c r="Q69" i="1"/>
  <c r="Q89" i="1"/>
  <c r="F140" i="1"/>
  <c r="Q56" i="1"/>
  <c r="F94" i="1"/>
  <c r="Q78" i="1"/>
  <c r="F83" i="1"/>
  <c r="Q99" i="1"/>
  <c r="Q45" i="1"/>
  <c r="Q52" i="1"/>
  <c r="Q76" i="1"/>
  <c r="Q91" i="1"/>
  <c r="Q100" i="1"/>
  <c r="Q106" i="1"/>
  <c r="Q134" i="1"/>
  <c r="Q135" i="1"/>
  <c r="H145" i="1"/>
  <c r="AX22" i="1"/>
  <c r="AX29" i="1"/>
  <c r="Q43" i="1"/>
  <c r="Q74" i="1"/>
  <c r="H94" i="1"/>
  <c r="Q109" i="1"/>
  <c r="Q116" i="1"/>
  <c r="Q125" i="1"/>
  <c r="Q101" i="1"/>
  <c r="H140" i="1"/>
  <c r="Q131" i="1"/>
  <c r="Q146" i="9"/>
  <c r="E153" i="9"/>
  <c r="Q151" i="9"/>
  <c r="Q97" i="10"/>
  <c r="Q27" i="22"/>
  <c r="F153" i="22"/>
  <c r="Q146" i="22"/>
  <c r="Q60" i="1"/>
  <c r="Q95" i="1"/>
  <c r="AX28" i="1"/>
  <c r="AX61" i="1"/>
  <c r="AX151" i="1"/>
  <c r="AD57" i="4"/>
  <c r="AD16" i="4"/>
  <c r="AD13" i="4"/>
  <c r="Q24" i="3"/>
  <c r="Q41" i="3"/>
  <c r="Q53" i="3"/>
  <c r="G77" i="3"/>
  <c r="Q108" i="3"/>
  <c r="G94" i="4"/>
  <c r="AD54" i="4"/>
  <c r="AD148" i="4"/>
  <c r="Q70" i="5"/>
  <c r="Q122" i="5"/>
  <c r="Q23" i="3"/>
  <c r="Q34" i="3"/>
  <c r="Q115" i="3"/>
  <c r="Q119" i="3"/>
  <c r="Q151" i="4"/>
  <c r="AD30" i="4"/>
  <c r="AD53" i="4"/>
  <c r="AD71" i="4"/>
  <c r="AD87" i="4"/>
  <c r="AD91" i="4"/>
  <c r="AD151" i="4"/>
  <c r="Q42" i="3"/>
  <c r="Q72" i="3"/>
  <c r="E126" i="3"/>
  <c r="Q128" i="4"/>
  <c r="G153" i="4"/>
  <c r="AD33" i="4"/>
  <c r="R126" i="4"/>
  <c r="AD118" i="4"/>
  <c r="AD136" i="4"/>
  <c r="Q71" i="5"/>
  <c r="Q131" i="3"/>
  <c r="Q121" i="5"/>
  <c r="H83" i="9"/>
  <c r="Q121" i="4"/>
  <c r="AD49" i="4"/>
  <c r="AD150" i="4"/>
  <c r="F153" i="5"/>
  <c r="Q20" i="9"/>
  <c r="Q79" i="3"/>
  <c r="Q115" i="4"/>
  <c r="Q124" i="4"/>
  <c r="AD58" i="4"/>
  <c r="E83" i="5"/>
  <c r="Q78" i="5"/>
  <c r="Q123" i="5"/>
  <c r="Q152" i="5"/>
  <c r="H94" i="9"/>
  <c r="Q14" i="10"/>
  <c r="Q53" i="10"/>
  <c r="Q60" i="10"/>
  <c r="Q124" i="10"/>
  <c r="Q106" i="9"/>
  <c r="Q130" i="9"/>
  <c r="G145" i="9"/>
  <c r="Q42" i="10"/>
  <c r="Q15" i="9"/>
  <c r="Q28" i="9"/>
  <c r="Q129" i="9"/>
  <c r="Q148" i="10"/>
  <c r="Q130" i="22"/>
  <c r="Q93" i="22"/>
  <c r="C145" i="13" l="1"/>
  <c r="K24" i="37" s="1"/>
  <c r="C153" i="13"/>
  <c r="Q113" i="4"/>
  <c r="Q113" i="5"/>
  <c r="Q113" i="1"/>
  <c r="Q113" i="10"/>
  <c r="AD113" i="4"/>
  <c r="Q113" i="9"/>
  <c r="D113" i="9" s="1"/>
  <c r="Q113" i="22"/>
  <c r="D113" i="22" s="1"/>
  <c r="C113" i="22" s="1"/>
  <c r="I21" i="37" s="1"/>
  <c r="Q113" i="3"/>
  <c r="D113" i="3" s="1"/>
  <c r="C113" i="3" s="1"/>
  <c r="G21" i="37" s="1"/>
  <c r="Q51" i="9"/>
  <c r="D51" i="9" s="1"/>
  <c r="AD51" i="4"/>
  <c r="Q51" i="10"/>
  <c r="Q51" i="5"/>
  <c r="D51" i="5" s="1"/>
  <c r="C51" i="5" s="1"/>
  <c r="J16" i="37" s="1"/>
  <c r="Q51" i="4"/>
  <c r="Q51" i="3"/>
  <c r="D51" i="3" s="1"/>
  <c r="C51" i="3" s="1"/>
  <c r="G16" i="37" s="1"/>
  <c r="Q51" i="22"/>
  <c r="D51" i="22" s="1"/>
  <c r="C51" i="22" s="1"/>
  <c r="I16" i="37" s="1"/>
  <c r="Q51" i="1"/>
  <c r="Q40" i="10"/>
  <c r="Q40" i="9"/>
  <c r="D40" i="9" s="1"/>
  <c r="Q40" i="3"/>
  <c r="D40" i="3" s="1"/>
  <c r="C40" i="3" s="1"/>
  <c r="G15" i="37" s="1"/>
  <c r="Q40" i="22"/>
  <c r="D40" i="22" s="1"/>
  <c r="C40" i="22" s="1"/>
  <c r="I15" i="37" s="1"/>
  <c r="Q40" i="5"/>
  <c r="D40" i="5" s="1"/>
  <c r="C40" i="5" s="1"/>
  <c r="J15" i="37" s="1"/>
  <c r="Q40" i="4"/>
  <c r="AD40" i="4"/>
  <c r="AD66" i="4"/>
  <c r="Q66" i="4"/>
  <c r="Q66" i="22"/>
  <c r="D66" i="22" s="1"/>
  <c r="C66" i="22" s="1"/>
  <c r="I17" i="37" s="1"/>
  <c r="Q66" i="9"/>
  <c r="D66" i="9" s="1"/>
  <c r="Q66" i="5"/>
  <c r="Q66" i="3"/>
  <c r="D66" i="3" s="1"/>
  <c r="C66" i="3" s="1"/>
  <c r="G17" i="37" s="1"/>
  <c r="Q26" i="3"/>
  <c r="D26" i="3" s="1"/>
  <c r="C26" i="3" s="1"/>
  <c r="G14" i="37" s="1"/>
  <c r="Q66" i="1"/>
  <c r="Q66" i="10"/>
  <c r="Q26" i="4"/>
  <c r="Q26" i="22"/>
  <c r="D26" i="22" s="1"/>
  <c r="C26" i="22" s="1"/>
  <c r="I14" i="37" s="1"/>
  <c r="Q26" i="9"/>
  <c r="D26" i="9" s="1"/>
  <c r="Q26" i="5"/>
  <c r="D26" i="5" s="1"/>
  <c r="C26" i="5" s="1"/>
  <c r="J14" i="37" s="1"/>
  <c r="AD26" i="4"/>
  <c r="Q26" i="10"/>
  <c r="D26" i="10" s="1"/>
  <c r="C26" i="10" s="1"/>
  <c r="E14" i="37" s="1"/>
  <c r="Q126" i="10"/>
  <c r="Q145" i="10"/>
  <c r="Q140" i="10"/>
  <c r="Q153" i="10"/>
  <c r="AD145" i="4"/>
  <c r="Q145" i="4"/>
  <c r="Q153" i="4"/>
  <c r="Q94" i="22"/>
  <c r="D94" i="22" s="1"/>
  <c r="C94" i="22" s="1"/>
  <c r="I20" i="37" s="1"/>
  <c r="Q140" i="9"/>
  <c r="D140" i="9" s="1"/>
  <c r="Q153" i="9"/>
  <c r="D153" i="9" s="1"/>
  <c r="Q83" i="9"/>
  <c r="D83" i="9" s="1"/>
  <c r="Q77" i="10"/>
  <c r="Q94" i="10"/>
  <c r="AD153" i="4"/>
  <c r="Q140" i="4"/>
  <c r="AD83" i="4"/>
  <c r="Q94" i="4"/>
  <c r="Q126" i="9"/>
  <c r="D126" i="9" s="1"/>
  <c r="Q153" i="22"/>
  <c r="D153" i="22" s="1"/>
  <c r="C153" i="22" s="1"/>
  <c r="I25" i="37" s="1"/>
  <c r="Q145" i="5"/>
  <c r="Q145" i="22"/>
  <c r="D145" i="22" s="1"/>
  <c r="C145" i="22" s="1"/>
  <c r="I24" i="37" s="1"/>
  <c r="Q140" i="22"/>
  <c r="D140" i="22" s="1"/>
  <c r="C140" i="22" s="1"/>
  <c r="I23" i="37" s="1"/>
  <c r="Q140" i="5"/>
  <c r="Q126" i="22"/>
  <c r="D126" i="22" s="1"/>
  <c r="C126" i="22" s="1"/>
  <c r="I22" i="37" s="1"/>
  <c r="Q94" i="5"/>
  <c r="Q83" i="10"/>
  <c r="Q83" i="22"/>
  <c r="D83" i="22" s="1"/>
  <c r="C83" i="22" s="1"/>
  <c r="I19" i="37" s="1"/>
  <c r="Q83" i="5"/>
  <c r="Q77" i="22"/>
  <c r="D77" i="22" s="1"/>
  <c r="C77" i="22" s="1"/>
  <c r="I18" i="37" s="1"/>
  <c r="F153" i="13"/>
  <c r="AX52" i="1"/>
  <c r="AX96" i="1"/>
  <c r="AX98" i="1"/>
  <c r="AX99" i="1"/>
  <c r="AX115" i="1"/>
  <c r="AX34" i="1"/>
  <c r="AX86" i="1"/>
  <c r="AX100" i="1"/>
  <c r="AX102" i="1"/>
  <c r="AX121" i="1"/>
  <c r="AX123" i="1"/>
  <c r="AX127" i="1"/>
  <c r="AX129" i="1"/>
  <c r="AX130" i="1"/>
  <c r="AX136" i="1"/>
  <c r="AX141" i="1"/>
  <c r="AX138" i="1"/>
  <c r="AX85" i="1"/>
  <c r="AX68" i="1"/>
  <c r="AX125" i="1"/>
  <c r="AX137" i="1"/>
  <c r="AX128" i="1"/>
  <c r="G140" i="13"/>
  <c r="AX16" i="1"/>
  <c r="AX41" i="1"/>
  <c r="AX51" i="1" s="1"/>
  <c r="U126" i="1"/>
  <c r="G83" i="13"/>
  <c r="U77" i="1"/>
  <c r="U83" i="1"/>
  <c r="U94" i="1"/>
  <c r="AX67" i="1"/>
  <c r="AX153" i="1"/>
  <c r="AX30" i="1"/>
  <c r="AX88" i="1"/>
  <c r="AX97" i="1"/>
  <c r="AX118" i="1"/>
  <c r="AX63" i="1"/>
  <c r="AX70" i="1"/>
  <c r="AX73" i="1"/>
  <c r="AX90" i="1"/>
  <c r="AX80" i="1"/>
  <c r="AX82" i="1"/>
  <c r="AX117" i="1"/>
  <c r="AX122" i="1"/>
  <c r="F140" i="13"/>
  <c r="AX13" i="1"/>
  <c r="G94" i="13"/>
  <c r="AX17" i="1"/>
  <c r="AX54" i="1"/>
  <c r="AX72" i="1"/>
  <c r="AX78" i="1"/>
  <c r="AX87" i="1"/>
  <c r="AX27" i="1"/>
  <c r="AX79" i="1"/>
  <c r="AX14" i="1"/>
  <c r="AX23" i="1"/>
  <c r="F83" i="13"/>
  <c r="G77" i="13"/>
  <c r="G126" i="13"/>
  <c r="AX107" i="1"/>
  <c r="AX95" i="1"/>
  <c r="AX144" i="1"/>
  <c r="AX84" i="1"/>
  <c r="AX91" i="1"/>
  <c r="F94" i="13"/>
  <c r="Q77" i="9"/>
  <c r="D77" i="9" s="1"/>
  <c r="Q153" i="5"/>
  <c r="Q83" i="4"/>
  <c r="AD140" i="4"/>
  <c r="AD77" i="4"/>
  <c r="Q77" i="4"/>
  <c r="Q77" i="3"/>
  <c r="D77" i="3" s="1"/>
  <c r="C77" i="3" s="1"/>
  <c r="G18" i="37" s="1"/>
  <c r="Q12" i="1"/>
  <c r="AD126" i="4"/>
  <c r="Q126" i="3"/>
  <c r="D126" i="3" s="1"/>
  <c r="C126" i="3" s="1"/>
  <c r="G22" i="37" s="1"/>
  <c r="Q126" i="4"/>
  <c r="Q94" i="3"/>
  <c r="D94" i="3" s="1"/>
  <c r="C94" i="3" s="1"/>
  <c r="G20" i="37" s="1"/>
  <c r="AD94" i="4"/>
  <c r="Q145" i="9"/>
  <c r="D145" i="9" s="1"/>
  <c r="Q145" i="3"/>
  <c r="D145" i="3" s="1"/>
  <c r="C145" i="3" s="1"/>
  <c r="G24" i="37" s="1"/>
  <c r="Q77" i="5"/>
  <c r="Q153" i="3"/>
  <c r="D153" i="3" s="1"/>
  <c r="C153" i="3" s="1"/>
  <c r="G25" i="37" s="1"/>
  <c r="Q126" i="5"/>
  <c r="D126" i="5" s="1"/>
  <c r="C126" i="5" s="1"/>
  <c r="J22" i="37" s="1"/>
  <c r="Q94" i="9"/>
  <c r="D94" i="9" s="1"/>
  <c r="Q140" i="3"/>
  <c r="D140" i="3" s="1"/>
  <c r="C140" i="3" s="1"/>
  <c r="G23" i="37" s="1"/>
  <c r="Q83" i="3"/>
  <c r="D83" i="3" s="1"/>
  <c r="C83" i="3" s="1"/>
  <c r="G19" i="37" s="1"/>
  <c r="Q153" i="1"/>
  <c r="Q145" i="1"/>
  <c r="Q126" i="1"/>
  <c r="Q27" i="1"/>
  <c r="Q31" i="1"/>
  <c r="Q77" i="1"/>
  <c r="Q83" i="1"/>
  <c r="Q94" i="1"/>
  <c r="Q140" i="1"/>
  <c r="Q13" i="1"/>
  <c r="C40" i="9" l="1"/>
  <c r="H15" i="37" s="1"/>
  <c r="C140" i="9"/>
  <c r="H23" i="37" s="1"/>
  <c r="C51" i="9"/>
  <c r="H16" i="37" s="1"/>
  <c r="C94" i="9"/>
  <c r="H20" i="37" s="1"/>
  <c r="C153" i="9"/>
  <c r="H25" i="37" s="1"/>
  <c r="C66" i="9"/>
  <c r="H17" i="37" s="1"/>
  <c r="C145" i="9"/>
  <c r="H24" i="37" s="1"/>
  <c r="C83" i="9"/>
  <c r="H19" i="37" s="1"/>
  <c r="C126" i="9"/>
  <c r="H22" i="37" s="1"/>
  <c r="C77" i="9"/>
  <c r="H18" i="37" s="1"/>
  <c r="C113" i="9"/>
  <c r="H21" i="37" s="1"/>
  <c r="C83" i="13"/>
  <c r="K19" i="37" s="1"/>
  <c r="K25" i="37"/>
  <c r="C140" i="13"/>
  <c r="K23" i="37" s="1"/>
  <c r="C94" i="13"/>
  <c r="K20" i="37" s="1"/>
  <c r="C26" i="9"/>
  <c r="H14" i="37" s="1"/>
  <c r="AX113" i="1"/>
  <c r="D26" i="4"/>
  <c r="C26" i="4" s="1"/>
  <c r="M14" i="37" s="1"/>
  <c r="D94" i="5"/>
  <c r="C94" i="5" s="1"/>
  <c r="J20" i="37" s="1"/>
  <c r="D77" i="5"/>
  <c r="C77" i="5" s="1"/>
  <c r="J18" i="37" s="1"/>
  <c r="D83" i="5"/>
  <c r="C83" i="5" s="1"/>
  <c r="J19" i="37" s="1"/>
  <c r="D153" i="5"/>
  <c r="C153" i="5" s="1"/>
  <c r="J25" i="37" s="1"/>
  <c r="D145" i="5"/>
  <c r="C145" i="5" s="1"/>
  <c r="J24" i="37" s="1"/>
  <c r="D113" i="5"/>
  <c r="C113" i="5" s="1"/>
  <c r="J21" i="37" s="1"/>
  <c r="D140" i="5"/>
  <c r="C140" i="5" s="1"/>
  <c r="J23" i="37" s="1"/>
  <c r="D66" i="5"/>
  <c r="C66" i="5" s="1"/>
  <c r="J17" i="37" s="1"/>
  <c r="AX40" i="1"/>
  <c r="Q40" i="1"/>
  <c r="Q26" i="1"/>
  <c r="D26" i="1" s="1"/>
  <c r="D77" i="10"/>
  <c r="C77" i="10" s="1"/>
  <c r="E18" i="37" s="1"/>
  <c r="D113" i="10"/>
  <c r="C113" i="10" s="1"/>
  <c r="E21" i="37" s="1"/>
  <c r="D153" i="10"/>
  <c r="C153" i="10" s="1"/>
  <c r="E25" i="37" s="1"/>
  <c r="D66" i="10"/>
  <c r="C66" i="10" s="1"/>
  <c r="E17" i="37" s="1"/>
  <c r="D51" i="10"/>
  <c r="C51" i="10" s="1"/>
  <c r="E16" i="37" s="1"/>
  <c r="D40" i="10"/>
  <c r="C40" i="10" s="1"/>
  <c r="E15" i="37" s="1"/>
  <c r="D140" i="10"/>
  <c r="C140" i="10" s="1"/>
  <c r="E23" i="37" s="1"/>
  <c r="D94" i="10"/>
  <c r="C94" i="10" s="1"/>
  <c r="E20" i="37" s="1"/>
  <c r="D145" i="10"/>
  <c r="C145" i="10" s="1"/>
  <c r="E24" i="37" s="1"/>
  <c r="D126" i="10"/>
  <c r="C126" i="10" s="1"/>
  <c r="E22" i="37" s="1"/>
  <c r="D83" i="10"/>
  <c r="C83" i="10" s="1"/>
  <c r="E19" i="37" s="1"/>
  <c r="AX66" i="1"/>
  <c r="AX26" i="1"/>
  <c r="D113" i="1"/>
  <c r="C113" i="1" s="1"/>
  <c r="F21" i="37" s="1"/>
  <c r="D145" i="4"/>
  <c r="C145" i="4" s="1"/>
  <c r="M24" i="37" s="1"/>
  <c r="D153" i="4"/>
  <c r="C153" i="4" s="1"/>
  <c r="M25" i="37" s="1"/>
  <c r="D113" i="4"/>
  <c r="C113" i="4" s="1"/>
  <c r="M21" i="37" s="1"/>
  <c r="D66" i="4"/>
  <c r="C66" i="4" s="1"/>
  <c r="M17" i="37" s="1"/>
  <c r="AX145" i="1"/>
  <c r="D140" i="4"/>
  <c r="C140" i="4" s="1"/>
  <c r="M23" i="37" s="1"/>
  <c r="D126" i="4"/>
  <c r="C126" i="4" s="1"/>
  <c r="M22" i="37" s="1"/>
  <c r="D40" i="4"/>
  <c r="C40" i="4" s="1"/>
  <c r="M15" i="37" s="1"/>
  <c r="D94" i="4"/>
  <c r="C94" i="4" s="1"/>
  <c r="M20" i="37" s="1"/>
  <c r="D77" i="4"/>
  <c r="C77" i="4" s="1"/>
  <c r="M18" i="37" s="1"/>
  <c r="D51" i="4"/>
  <c r="C51" i="4" s="1"/>
  <c r="M16" i="37" s="1"/>
  <c r="F126" i="13"/>
  <c r="C126" i="13" s="1"/>
  <c r="K22" i="37" s="1"/>
  <c r="D51" i="1"/>
  <c r="C51" i="1" s="1"/>
  <c r="F16" i="37" s="1"/>
  <c r="T126" i="1"/>
  <c r="AX126" i="1"/>
  <c r="T77" i="1"/>
  <c r="T145" i="1"/>
  <c r="AX94" i="1"/>
  <c r="F77" i="13"/>
  <c r="C77" i="13" s="1"/>
  <c r="K18" i="37" s="1"/>
  <c r="T140" i="1"/>
  <c r="AX140" i="1"/>
  <c r="AX83" i="1"/>
  <c r="AX77" i="1"/>
  <c r="D83" i="4"/>
  <c r="C83" i="4" s="1"/>
  <c r="M19" i="37" s="1"/>
  <c r="C26" i="1" l="1"/>
  <c r="F14" i="37" s="1"/>
  <c r="D40" i="1"/>
  <c r="C40" i="1" s="1"/>
  <c r="F15" i="37" s="1"/>
  <c r="D83" i="1"/>
  <c r="C83" i="1" s="1"/>
  <c r="F19" i="37" s="1"/>
  <c r="D94" i="1"/>
  <c r="C94" i="1" s="1"/>
  <c r="F20" i="37" s="1"/>
  <c r="D66" i="1"/>
  <c r="C66" i="1" s="1"/>
  <c r="F17" i="37" s="1"/>
  <c r="D153" i="1"/>
  <c r="C153" i="1" s="1"/>
  <c r="F25" i="37" s="1"/>
  <c r="D77" i="1"/>
  <c r="C77" i="1" s="1"/>
  <c r="F18" i="37" s="1"/>
  <c r="D140" i="1"/>
  <c r="C140" i="1" s="1"/>
  <c r="F23" i="37" s="1"/>
  <c r="D145" i="1"/>
  <c r="C145" i="1" s="1"/>
  <c r="F24" i="37" s="1"/>
  <c r="D126" i="1"/>
  <c r="C126" i="1" s="1"/>
  <c r="F22" i="37" s="1"/>
</calcChain>
</file>

<file path=xl/sharedStrings.xml><?xml version="1.0" encoding="utf-8"?>
<sst xmlns="http://schemas.openxmlformats.org/spreadsheetml/2006/main" count="4929" uniqueCount="326">
  <si>
    <t>COMUNA</t>
  </si>
  <si>
    <t>ESTABLECIMIENTO</t>
  </si>
  <si>
    <t>NUMERADOR</t>
  </si>
  <si>
    <t>DENOMINADOR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</si>
  <si>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</si>
  <si>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</si>
  <si>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</si>
  <si>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</si>
  <si>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</si>
  <si>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</si>
  <si>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</si>
  <si>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</si>
  <si>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SEPBRE</t>
  </si>
  <si>
    <t>OCTBRE</t>
  </si>
  <si>
    <t>NOVBRE</t>
  </si>
  <si>
    <t>DICBRE</t>
  </si>
  <si>
    <t>TOTAL</t>
  </si>
  <si>
    <t>A JUNIO</t>
  </si>
  <si>
    <t>TOTAL CANELA</t>
  </si>
  <si>
    <t>A DICBRE</t>
  </si>
  <si>
    <t>N° de adultos de 65 y más años con Examen de Medicina Preventiva</t>
  </si>
  <si>
    <t>Nº de mujeres embarazadas ingresadas antes de las 14 semanas a control</t>
  </si>
  <si>
    <t>Total de mujeres embarazadas ingresadas a control</t>
  </si>
  <si>
    <t>Nº de altas odontológicas totales en población menor de 20 años</t>
  </si>
  <si>
    <t>Nº de visitas domiciliarias integrales realizadas</t>
  </si>
  <si>
    <t>Niños y niñas 12 a 23 con Evaluación del Desarrollo Psicomotor</t>
  </si>
  <si>
    <t>Niños y Niñas entre 12 a 23 meses bajo control</t>
  </si>
  <si>
    <t>105300-CES. CARDENAL CARO</t>
  </si>
  <si>
    <t>105301-CES. LAS COMPAÑIAS</t>
  </si>
  <si>
    <t>105302-CES. PEDRO AGUIRRE C.</t>
  </si>
  <si>
    <t>105313-CES. SCHAFFHAUSER</t>
  </si>
  <si>
    <t>105319-CES. CARDENAL R.S.H.</t>
  </si>
  <si>
    <t>105325-CESFAM JUAN PABLO II</t>
  </si>
  <si>
    <t xml:space="preserve">105400-P.S.R. ALGARROBITO            </t>
  </si>
  <si>
    <t>105401-P.S.R. LAS ROJAS</t>
  </si>
  <si>
    <t>105402-P.S.R. EL ROMERO</t>
  </si>
  <si>
    <t>105499-P.S.R. LAMBERT</t>
  </si>
  <si>
    <t>105700-CECOF VILLA EL INDIO</t>
  </si>
  <si>
    <t>105701-CECOF VILLA ALEMANIA</t>
  </si>
  <si>
    <t>105702-CECOF VILLA LAMBERT</t>
  </si>
  <si>
    <t>04101-LA SERENA</t>
  </si>
  <si>
    <t>04102-COQUIMBO</t>
  </si>
  <si>
    <t>105303-CES. SAN JUAN</t>
  </si>
  <si>
    <t>105304-CES. SANTA CECILIA</t>
  </si>
  <si>
    <t>105305-CES. TIERRAS BLANCAS</t>
  </si>
  <si>
    <t>105321-CES. RURAL  TONGOY</t>
  </si>
  <si>
    <t>105323-CES. DR. SERGIO AGUILAR</t>
  </si>
  <si>
    <t xml:space="preserve">105404-P.S.R. EL TANGUE                         </t>
  </si>
  <si>
    <t>105405-P.S.R. GUANAQUEROS</t>
  </si>
  <si>
    <t>105407-P.S.R. TAMBILLOS</t>
  </si>
  <si>
    <t>105705-CECOF EL ALBA</t>
  </si>
  <si>
    <t>105467-P.S.R. DIAGUITAS</t>
  </si>
  <si>
    <t>105468-P.S.R. EL MOLLE</t>
  </si>
  <si>
    <t>105469-P.S.R. EL TAMBO</t>
  </si>
  <si>
    <t>105470-P.S.R. HUANTA</t>
  </si>
  <si>
    <t>105471-P.S.R. PERALILLO</t>
  </si>
  <si>
    <t>105472-P.S.R. RIVADAVIA</t>
  </si>
  <si>
    <t>105473-P.S.R. TALCUNA</t>
  </si>
  <si>
    <t>105474-P.S.R. CHAPILCA</t>
  </si>
  <si>
    <t>105509-P.S.R. GUALLIGUAICA</t>
  </si>
  <si>
    <t>04106-VICUÑA</t>
  </si>
  <si>
    <t>105326-CESFAM SAN RAFAEL</t>
  </si>
  <si>
    <t xml:space="preserve">105443-P.S.R. CARCAMO                   </t>
  </si>
  <si>
    <t>105444-P.S.R. HUINTIL</t>
  </si>
  <si>
    <t>105445-P.S.R. LIMAHUIDA</t>
  </si>
  <si>
    <t>105446-P.S.R. MATANCILLA</t>
  </si>
  <si>
    <t>105447-P.S.R. PERALILLO</t>
  </si>
  <si>
    <t>105448-P.S.R. SANTA VIRGINIA</t>
  </si>
  <si>
    <t>105449-P.S.R. TUNGA NORTE</t>
  </si>
  <si>
    <t>105485-P.S.R. PLAN DE HORNOS</t>
  </si>
  <si>
    <t>105486-P.S.R. TUNGA SUR</t>
  </si>
  <si>
    <t>105487-P.S.R. CAÑAS UNO</t>
  </si>
  <si>
    <t>105496-P.S.R. PINTACURA SUR</t>
  </si>
  <si>
    <t>105504-P.S.R. SOCAVON</t>
  </si>
  <si>
    <t>04201-ILLAPEL</t>
  </si>
  <si>
    <t>105309-CES. RURAL CANELA</t>
  </si>
  <si>
    <t xml:space="preserve">105450-P.S.R. MINCHA NORTE            </t>
  </si>
  <si>
    <t>105451-P.S.R. AGUA FRIA</t>
  </si>
  <si>
    <t>105482-P.S.R. CANELA ALTA</t>
  </si>
  <si>
    <t>105483-P.S.R. LOS RULOS</t>
  </si>
  <si>
    <t>105484-P.S.R. HUENTELAUQUEN</t>
  </si>
  <si>
    <t>105488-P.S.R. ESPIRITU SANTO</t>
  </si>
  <si>
    <t>105493-P.S.R. MINCHA SUR</t>
  </si>
  <si>
    <t>105497-P.S.R. JABONERIA</t>
  </si>
  <si>
    <t>105498-P.S.R. QUEBRADA DE LINARES</t>
  </si>
  <si>
    <t>04202-CANELA</t>
  </si>
  <si>
    <t xml:space="preserve">105478-P.S.R. CAIMANES                   </t>
  </si>
  <si>
    <t>105479-P.S.R. GUANGUALI</t>
  </si>
  <si>
    <t>105480-P.S.R. QUILIMARI</t>
  </si>
  <si>
    <t>105481-P.S.R. TILAMA</t>
  </si>
  <si>
    <t>105511-P.S.R. LOS CONDORES</t>
  </si>
  <si>
    <t>04203-LOS VILOS</t>
  </si>
  <si>
    <t xml:space="preserve">105452-P.S.R. CUNCUMEN                 </t>
  </si>
  <si>
    <t>105453-P.S.R. TRANQUILLA</t>
  </si>
  <si>
    <t>105454-P.S.R. CUNLAGUA</t>
  </si>
  <si>
    <t>105455-P.S.R. CHILLEPIN</t>
  </si>
  <si>
    <t>105456-P.S.R. LLIMPO</t>
  </si>
  <si>
    <t>105457-P.S.R. SAN AGUSTIN</t>
  </si>
  <si>
    <t>105458-P.S.R. TAHUINCO</t>
  </si>
  <si>
    <t>105491-P.S.R. QUELEN BAJO</t>
  </si>
  <si>
    <t>105492-P.S.R. CAMISA</t>
  </si>
  <si>
    <t>105501-P.S.R. ARBOLEDA GRANDE</t>
  </si>
  <si>
    <t>04204-SALAMANCA</t>
  </si>
  <si>
    <t>105315-CES. RURAL C. DE TAMAYA</t>
  </si>
  <si>
    <t>105317-CES. JORGE JORDAN D.</t>
  </si>
  <si>
    <t>105322-CES. MARCOS MACUADA</t>
  </si>
  <si>
    <t>105324-CES. SOTAQUI</t>
  </si>
  <si>
    <t>105415-P.S.R. BARRAZA</t>
  </si>
  <si>
    <t xml:space="preserve">105416-P.S.R. CAMARICO                  </t>
  </si>
  <si>
    <t>105417-P.S.R. ALCONES BAJOS</t>
  </si>
  <si>
    <t>105419-P.S.R. LAS SOSSAS</t>
  </si>
  <si>
    <t>105422-P.S.R. HORNILLOS</t>
  </si>
  <si>
    <t>105437-P.S.R. CHALINGA</t>
  </si>
  <si>
    <t>105439-P.S.R. CERRO BLANCO</t>
  </si>
  <si>
    <t>105507-P.S.R. HUAMALATA</t>
  </si>
  <si>
    <t>105510-P.S.R. RECOLETA</t>
  </si>
  <si>
    <t>105722-CECOF SAN JOSE DE LA DEHESA</t>
  </si>
  <si>
    <t>105723-CECOF LIMARI</t>
  </si>
  <si>
    <t>04301-OVALLE</t>
  </si>
  <si>
    <t>105433-P.S.R. SAN LORENZO</t>
  </si>
  <si>
    <t>105434-P.S.R. SAN MARCOS</t>
  </si>
  <si>
    <t>105441-P.S.R. MANQUEHUA</t>
  </si>
  <si>
    <t xml:space="preserve">105459-P.S.R. BARRANCAS                </t>
  </si>
  <si>
    <t>105460-P.S.R. COGOTI 18</t>
  </si>
  <si>
    <t>105461-P.S.R. EL HUACHO</t>
  </si>
  <si>
    <t>105462-P.S.R. EL SAUCE</t>
  </si>
  <si>
    <t>105463-P.S.R. QUILITAPIA</t>
  </si>
  <si>
    <t>105464-P.S.R. LA LIGUA</t>
  </si>
  <si>
    <t>105465-P.S.R. RAMADILLA</t>
  </si>
  <si>
    <t>105466-P.S.R. VALLE HERMOSO</t>
  </si>
  <si>
    <t>105490-P.S.R. EL DURAZNO</t>
  </si>
  <si>
    <t>04302-COMBARBALÁ</t>
  </si>
  <si>
    <t>105307-CES. RURAL MONTE PATRIA</t>
  </si>
  <si>
    <t>105311-CES. RURAL CHAÑARAL ALTO</t>
  </si>
  <si>
    <t>105312-CES. RURAL CAREN</t>
  </si>
  <si>
    <t>105318-CES. RURAL EL PALQUI</t>
  </si>
  <si>
    <t>105425-P.S.R. CHILECITO</t>
  </si>
  <si>
    <t>105427-P.S.R. HACIENDA VALDIVIA</t>
  </si>
  <si>
    <t>105428-P.S.R. HUATULAME</t>
  </si>
  <si>
    <t>105430-P.S.R. MIALQUI</t>
  </si>
  <si>
    <t>105431-P.S.R. PEDREGAL</t>
  </si>
  <si>
    <t>105432-P.S.R. RAPEL</t>
  </si>
  <si>
    <t>105435-P.S.R. TULAHUEN</t>
  </si>
  <si>
    <t>105436-P.S.R. EL MAITEN</t>
  </si>
  <si>
    <t>105489-P.S.R. RAMADAS DE TULAHUEN</t>
  </si>
  <si>
    <t>04304-MONTE PATRIA</t>
  </si>
  <si>
    <t>105308-CES. RURAL PUNITAQUI</t>
  </si>
  <si>
    <t>105440-P.S.R. DIVISADERO</t>
  </si>
  <si>
    <t>105442-P.S.R. SAN PEDRO DE QUILES</t>
  </si>
  <si>
    <t xml:space="preserve">105508-P.S.R. EL PARRAL DE QUILES  </t>
  </si>
  <si>
    <t>04304-PUNITAQUI</t>
  </si>
  <si>
    <t>105310-CES. RURAL PICHASCA</t>
  </si>
  <si>
    <t>105409-P.S.R. EL CHAÑAR</t>
  </si>
  <si>
    <t>105410-P.S.R. HURTADO</t>
  </si>
  <si>
    <t>105411-P.S.R. LAS BREAS</t>
  </si>
  <si>
    <t>105413-P.S.R. SAMO ALTO</t>
  </si>
  <si>
    <t>105414-P.S.R. SERON</t>
  </si>
  <si>
    <t>105503-P.S.R. TABAQUEROS</t>
  </si>
  <si>
    <t>04305-RIO HURTADO</t>
  </si>
  <si>
    <t>TOTAL LA SERENA</t>
  </si>
  <si>
    <t>TOTAL COQUIMBO</t>
  </si>
  <si>
    <t>TOTAL VICUÑA</t>
  </si>
  <si>
    <t>TOTAL ILLAPEL</t>
  </si>
  <si>
    <t>TOTAL LOS VILOS</t>
  </si>
  <si>
    <t>TOTAL SALAMANCA</t>
  </si>
  <si>
    <t>TOTAL OVALLE</t>
  </si>
  <si>
    <t>TOTAL COMBARBALÁ</t>
  </si>
  <si>
    <t>TOTAL MONTE PATRIA</t>
  </si>
  <si>
    <t>TOTAL PUNITAQUI</t>
  </si>
  <si>
    <t>TOTAL RIO HURTADO</t>
  </si>
  <si>
    <t>Nº de diabéticos de 15 y más, esperados según prevalencia</t>
  </si>
  <si>
    <t>Nº de Hipertensos de 15 y más, esperados según prevalencia</t>
  </si>
  <si>
    <t>Indicador</t>
  </si>
  <si>
    <t>Resultado</t>
  </si>
  <si>
    <t>CUMPLIMIENTO</t>
  </si>
  <si>
    <t>TOTAL LA SERENA MUNICIPAL</t>
  </si>
  <si>
    <t>TOTAL COQUIMBO MUNICIPAL</t>
  </si>
  <si>
    <t>TOTAL VICUÑA MUNICIPAL</t>
  </si>
  <si>
    <t>TOTAL ILLAPEL MUNICIPAL</t>
  </si>
  <si>
    <t>TOTAL CANELA MUNICIPAL</t>
  </si>
  <si>
    <t>TOTAL LOS VILOS MUNICIPAL</t>
  </si>
  <si>
    <t>TOTAL SALAMANCA MUNICIPAL</t>
  </si>
  <si>
    <t>TOTAL OVALLE MUNICIPAL</t>
  </si>
  <si>
    <t>TOTAL COMBARBALÁ MUNICIPAL</t>
  </si>
  <si>
    <t>TOTAL MONTE PATRIA MUNICIPAL</t>
  </si>
  <si>
    <t>TOTAL PUNITAQUI MUNICIPAL</t>
  </si>
  <si>
    <t>TOTAL RIO HURTADO MUNICIPAL</t>
  </si>
  <si>
    <t>CODIGO COMUNA</t>
  </si>
  <si>
    <t>TIPO</t>
  </si>
  <si>
    <t>COQUIMBO</t>
  </si>
  <si>
    <t>CANELA</t>
  </si>
  <si>
    <t>RURAL</t>
  </si>
  <si>
    <t>COMBARBALA</t>
  </si>
  <si>
    <t>URBANA</t>
  </si>
  <si>
    <t>ILLAPEL</t>
  </si>
  <si>
    <t>LA SERENA</t>
  </si>
  <si>
    <t>LOS VILOS</t>
  </si>
  <si>
    <t>MONTE PATRIA</t>
  </si>
  <si>
    <t>OVALLE</t>
  </si>
  <si>
    <t>PUNITAQUI</t>
  </si>
  <si>
    <t>RIO HURTADO</t>
  </si>
  <si>
    <t>SALAMANCA</t>
  </si>
  <si>
    <t>VICUÑA</t>
  </si>
  <si>
    <t>Nº de personas de 5 años y más con trastorno mental bajo control</t>
  </si>
  <si>
    <t>Ingresos de personas con trastorno mental de 5 años y más</t>
  </si>
  <si>
    <t>Egresos de personas con trastorno mental de 5 años y más</t>
  </si>
  <si>
    <t>META Nº12</t>
  </si>
  <si>
    <t>Nº de personas con trastorno mental estimada según prevalencia de 5 años y más  (población inscrita Fonasa de 5 y más años x 22%)</t>
  </si>
  <si>
    <t>META Nº5</t>
  </si>
  <si>
    <t>META Nº7</t>
  </si>
  <si>
    <t>META Nº9</t>
  </si>
  <si>
    <t>META Nº10</t>
  </si>
  <si>
    <t>Población adolescente de 10 a 14 años inscrita  en el establecimiento de salud</t>
  </si>
  <si>
    <t>META Nº13</t>
  </si>
  <si>
    <t>EMP 65 y mas años</t>
  </si>
  <si>
    <t xml:space="preserve">Control embarazada </t>
  </si>
  <si>
    <t xml:space="preserve">Visita domiciliaria integral </t>
  </si>
  <si>
    <t xml:space="preserve"> Cobertura de Atención Integral de trastornos mentales en personas de 5 y más años </t>
  </si>
  <si>
    <t>COMBARBALÁ</t>
  </si>
  <si>
    <t>MINISTERIO DE SALUD</t>
  </si>
  <si>
    <t>SERVICIO DE SALUD COQUIMBO</t>
  </si>
  <si>
    <t>META Nº14</t>
  </si>
  <si>
    <t>META Nº17</t>
  </si>
  <si>
    <t>META Nº18</t>
  </si>
  <si>
    <t>Consultas de Morbilidad y Controles Médicos</t>
  </si>
  <si>
    <t>Evaluación del desarrollo Psicomotor de niños/as de 12 a 23 meses bajo control</t>
  </si>
  <si>
    <t xml:space="preserve">Control de salud integral adolescentes de 10 a 14 años </t>
  </si>
  <si>
    <t xml:space="preserve">Cobertura de Métodos Anticonceptivos en Adolescentes </t>
  </si>
  <si>
    <t>Nº de personas hipertensas que cumplen Metas de Compensación definidas</t>
  </si>
  <si>
    <t>Nº de personas hipertensas de 80 y más años con PA&lt; 150/90 mm Hg</t>
  </si>
  <si>
    <t>Nº de personas hipertensas de 15 a 79 años con PA&lt; 140/90 mm Hg</t>
  </si>
  <si>
    <t>Nº de personas con DM 2 de 15 a 79 años con Hb A1c bajo 7%</t>
  </si>
  <si>
    <t>Nº de personas con DM 2 de 80 y más años con  Hb A1c bajo 8%</t>
  </si>
  <si>
    <t>Nº de personas con DM2 que cumplen Metas de Compensación definidas</t>
  </si>
  <si>
    <t>Nº de consultas de morbilidad y controles médicos realizadas</t>
  </si>
  <si>
    <t>Población Inscrita</t>
  </si>
  <si>
    <t>A ABRIL</t>
  </si>
  <si>
    <t>A JULIO</t>
  </si>
  <si>
    <t>Nº de niñas y niños menores de 3 años con regsitro de CEOD=0</t>
  </si>
  <si>
    <t>Nº de niñas y niños menores de 3 años inscritos</t>
  </si>
  <si>
    <t>200273-CECOF PUNTA MIRA</t>
  </si>
  <si>
    <t>200258-CECOF LOS COPIHUES</t>
  </si>
  <si>
    <t>META Nº 5</t>
  </si>
  <si>
    <t>Cobertura de atención Integral a personas de 5 y más años con trastornos mentales</t>
  </si>
  <si>
    <t>Cobertura de atención de Asma en población general y EPOC en personas de 40 y más años</t>
  </si>
  <si>
    <t>METAS COMPONENTE ESTRATEGIA RISS, PRODUCCIÓN,COBERTURA EFECTIVA E IMPACTO SANITARIO</t>
  </si>
  <si>
    <t>DIF 2017-2016</t>
  </si>
  <si>
    <t xml:space="preserve">Total de adolescentes de 15 a 19 años inscritos
</t>
  </si>
  <si>
    <t>Nº de familias (población Inscrita / 3,3)</t>
  </si>
  <si>
    <t>Basal Dic2016</t>
  </si>
  <si>
    <t>Meta Anual 2017</t>
  </si>
  <si>
    <t>Meta a ABRIL</t>
  </si>
  <si>
    <t>Meta a JULIO</t>
  </si>
  <si>
    <t>Meta a OCTUBRE</t>
  </si>
  <si>
    <t>Meta a DICIEMBRE</t>
  </si>
  <si>
    <t>200367-CECOF COLONIA LIMARÍ</t>
  </si>
  <si>
    <t>200402-CECOF ARCOS DE PINAMAR</t>
  </si>
  <si>
    <t>Población inscrita de 7 años a menor de 20 años</t>
  </si>
  <si>
    <t>200366-CESFAM URBANO II</t>
  </si>
  <si>
    <t xml:space="preserve">Alta odontologica menores de 7 años a menor de 20 años </t>
  </si>
  <si>
    <t>200494-CESFAM EL SAUCE</t>
  </si>
  <si>
    <t>200499-CESFAM PAN DE AZÚCAR</t>
  </si>
  <si>
    <t>SUBDIRECCIÓN DE GESTIÓN  ASISTENCIAL</t>
  </si>
  <si>
    <t>200538-CESFAM SAN ISIDRO CALINGASTA</t>
  </si>
  <si>
    <t xml:space="preserve">Cobertura DM2 en personas de 15 y mas años </t>
  </si>
  <si>
    <t xml:space="preserve">Cobertutra HTA en personas de 15 y mas años </t>
  </si>
  <si>
    <t>META 3: TASA DE CONSULTAS DE MORBILIDAD Y CONTROLES MÉDICOS POR HABITANTE/AÑO</t>
  </si>
  <si>
    <t>META 4: PORCENTAJE DE CONSULTAS Y CONTROLES RESUELTOS EN APS</t>
  </si>
  <si>
    <t>META 5: TASA DE VISITA DOMICILIARIA INTEGRAL</t>
  </si>
  <si>
    <t>A SEPBRE</t>
  </si>
  <si>
    <t>Nº total de controles y consultas médicas realizadas en APS</t>
  </si>
  <si>
    <t>META 6.1: COBERTURA EXAMEN DE MEDICINA PREVENTIVA REALIZADO A HOMBRES Y MUJERES DE 20 AÑOS Y MÁS</t>
  </si>
  <si>
    <t>Nº Examen de Medicina Preventiva (EMP) realizado en población de hombres y mujeres de 20 a 64 años</t>
  </si>
  <si>
    <t>Población de hombres y mujeres de 20 a 64 años bajo control en programa de salud cardiovascular</t>
  </si>
  <si>
    <t>Población de hombres y mujeres de 20 a 64 años inscrita, menos población de hombres y mujeres de 20 a 64 años bajo control en Programa Salud Cardiovascular</t>
  </si>
  <si>
    <t>A DIC 2018</t>
  </si>
  <si>
    <t>AÑO 2018</t>
  </si>
  <si>
    <t>Población de hombre y mujeres de 20 a 64 años inscrita</t>
  </si>
  <si>
    <t>Ingresos de población masculina y femenina al PSCV de 20 y 64 años</t>
  </si>
  <si>
    <t>Egresos de población masculina y femenina al PSCV de 20 y 64 años</t>
  </si>
  <si>
    <t>META 6.2: COBERTURA EXAMEN DE MEDICINA PREVENTIVA (EMPAM) EN PERSONAS DE 65 AÑOS Y MÁS</t>
  </si>
  <si>
    <t>Población inscrita validada de 65 y más años</t>
  </si>
  <si>
    <t>META 7: COBERTURA DE EVALUACIÓN DEL DESARROLLO PSICOMOTOR DE NIÑOS Y NIÑAS DE 12 A 23 MESES BAJO CONTROL</t>
  </si>
  <si>
    <t>A JUlIO</t>
  </si>
  <si>
    <t>META 8: COBERTURA DE CONTROL DE SALUD INTEGRAL EN ADOLESCENTES DE 10 14 AÑOS</t>
  </si>
  <si>
    <t xml:space="preserve">Nº de controles  de salud integral realizados a adolescentes  de 10 a 14 años </t>
  </si>
  <si>
    <t>META 9: PROPORCIÓN DE POBLACIÓN DE 7 A MENOS DE 20 AÑOS CON ALTA ODONTOLÓGICA TOTAL</t>
  </si>
  <si>
    <t>META 10: COBERTURA DE ATENCIÓN INTEGRAL DE TRASTORNOS MENTALES EN PERSONAS DE 5 Y MAS AÑOS</t>
  </si>
  <si>
    <t>META 13: INGRESO PRECOZ DE MUJERES A CONTROL DE EMBARAZO</t>
  </si>
  <si>
    <t xml:space="preserve">META 14 : COBERTURA DE MÉTODOS ANTICONCEPTIVOS EN ADOLESCENTES </t>
  </si>
  <si>
    <t>Nº de adolescentes de 15 a 19 años inscritos que usan métodos de regulación de fertilidad (bajo Control)</t>
  </si>
  <si>
    <t>META 15: COBERTURA EFECTIVA DE TRATAMIENTO EN PERSONAS DE 15 AÑOS Y MAS CON DIABETES MELLITUS 2</t>
  </si>
  <si>
    <t xml:space="preserve">META 16: COBERTURA EFECTIVA DE TRATAMIENTO EN PERSONAS DE 15 AÑOS Y MAS CON HIPERTENSION ARTERIAL </t>
  </si>
  <si>
    <t>META 17: PROPORCIÓN DE NIÑAS Y NIÑOS MENORES DE 3 AÑOS LIBRE DE CARIES</t>
  </si>
  <si>
    <t>META 18 : PROPORCIÓN DE NIÑOS(AS) MENORES DE 6 AÑOS CON ESTADO NUTRICIONAL NORMAL</t>
  </si>
  <si>
    <t>Nº de niños(as) menores de 6 años con estado nutricional normal</t>
  </si>
  <si>
    <t xml:space="preserve">N° de niños(as) menores de 6 años inscritos
</t>
  </si>
  <si>
    <t>META Nº3</t>
  </si>
  <si>
    <t>META Nº4</t>
  </si>
  <si>
    <t>Controles y Consultas resueltos en APS</t>
  </si>
  <si>
    <t>META Nº6.1</t>
  </si>
  <si>
    <t xml:space="preserve">EMP hombres y mujeres 20 a 64 años </t>
  </si>
  <si>
    <t>META Nº6.2</t>
  </si>
  <si>
    <t>META Nº8</t>
  </si>
  <si>
    <t>META Nº15</t>
  </si>
  <si>
    <t>META Nº16</t>
  </si>
  <si>
    <t>Proporción de Niños(as) de 3 años libre de Caries</t>
  </si>
  <si>
    <t>Proporción de Niños(as) menores de 6 años con estado nutricional normal</t>
  </si>
  <si>
    <t>SUBDEPTO DE ESTADÍSTICAS Y GESTIÓN DE LA INFORMACIÓN</t>
  </si>
  <si>
    <t>RESUMEN DE CUMPLIMIENTO DE METAS IAAPS 2019</t>
  </si>
  <si>
    <t>META 11: CUMPLIMIENTO DE GARANTÍAS EXPLICITAS EN SALUD, CUYAS ACCIONES SON DE EJECUCIÓN EN APS</t>
  </si>
  <si>
    <t>Nº de casos GES con garantía cumplida; Incluye Garantías Cumplidas + Garantías Exceptuadas + Garantías Incumplidas atendidas</t>
  </si>
  <si>
    <t>Nº de casos GES del periodo; Incluye Garantías Cumplidas + Garantías Exceptuadas + Garantías Incumplidas Atendidas + Garantías Incumplidas no Atendidas + Garantías Retrasadas</t>
  </si>
  <si>
    <t>META Nº 3</t>
  </si>
  <si>
    <t>META Nº 4</t>
  </si>
  <si>
    <t>META Nº 6.1</t>
  </si>
  <si>
    <t>META Nº 6.2</t>
  </si>
  <si>
    <t>META Nº11</t>
  </si>
  <si>
    <t>GES</t>
  </si>
  <si>
    <t xml:space="preserve"> </t>
  </si>
  <si>
    <t>200569-CESFAM FRAY JORGE</t>
  </si>
  <si>
    <t xml:space="preserve">Nº de control y consulta médica realizada en APS </t>
  </si>
  <si>
    <t xml:space="preserve">SIC de control y consultas médicas generadas en APS </t>
  </si>
  <si>
    <t>200607-CESFAM LILA CORTES</t>
  </si>
  <si>
    <t>CORTE A DICIEMBRE</t>
  </si>
  <si>
    <t xml:space="preserve">200607-CESFAM LILA CORTES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</si>
</sst>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&quot;$&quot;\ #,##0.00;\-&quot;$&quot;\ #,##0.00"/>
    <numFmt numFmtId="165" formatCode="_-* #,##0.00_-;\-* #,##0.00_-;_-* &quot;-&quot;??_-;_-@_-"/>
    <numFmt numFmtId="166" formatCode="_-* #,##0_-;\-* #,##0_-;_-* &quot;-&quot;??_-;_-@_-"/>
    <numFmt numFmtId="167" formatCode="0.0%"/>
    <numFmt numFmtId="168" formatCode="#,##0_ ;\-#,##0\ "/>
    <numFmt numFmtId="169" formatCode="#,##0.0"/>
    <numFmt numFmtId="170" formatCode="_-* #,##0.0_-;\-* #,##0.0_-;_-* &quot;-&quot;??_-;_-@_-"/>
  </numFmts>
  <fonts count="4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2"/>
      <name val="Trebuchet MS"/>
      <family val="2"/>
    </font>
    <font>
      <sz val="11"/>
      <color indexed="8"/>
      <name val="Trebuchet MS"/>
      <family val="2"/>
    </font>
    <font>
      <b/>
      <sz val="11"/>
      <color indexed="9"/>
      <name val="Trebuchet MS"/>
      <family val="2"/>
    </font>
    <font>
      <b/>
      <sz val="11"/>
      <color indexed="8"/>
      <name val="Trebuchet MS"/>
      <family val="2"/>
    </font>
    <font>
      <sz val="10"/>
      <color indexed="8"/>
      <name val="Trebuchet MS"/>
      <family val="2"/>
    </font>
    <font>
      <sz val="10"/>
      <name val="Arial"/>
      <family val="2"/>
    </font>
    <font>
      <b/>
      <sz val="11"/>
      <name val="Trebuchet MS"/>
      <family val="2"/>
    </font>
    <font>
      <b/>
      <sz val="12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1"/>
      <color theme="0"/>
      <name val="Trebuchet MS"/>
      <family val="2"/>
    </font>
    <font>
      <sz val="10"/>
      <name val="Calibri"/>
      <family val="2"/>
      <scheme val="minor"/>
    </font>
    <font>
      <b/>
      <sz val="10"/>
      <color rgb="FFFF0000"/>
      <name val="Verdana"/>
      <family val="2"/>
    </font>
    <font>
      <sz val="11"/>
      <color theme="1"/>
      <name val="Verdana"/>
      <family val="2"/>
    </font>
    <font>
      <sz val="11"/>
      <color rgb="FFFF0000"/>
      <name val="Verdana"/>
      <family val="2"/>
    </font>
    <font>
      <b/>
      <sz val="11"/>
      <color theme="1"/>
      <name val="Verdana"/>
      <family val="2"/>
    </font>
    <font>
      <b/>
      <sz val="11"/>
      <color theme="0"/>
      <name val="Verdana"/>
      <family val="2"/>
    </font>
    <font>
      <sz val="9"/>
      <color theme="0"/>
      <name val="Verdana"/>
      <family val="2"/>
    </font>
    <font>
      <b/>
      <sz val="9"/>
      <color theme="0"/>
      <name val="Verdana"/>
      <family val="2"/>
    </font>
    <font>
      <b/>
      <sz val="10"/>
      <color theme="0"/>
      <name val="Trebuchet MS"/>
      <family val="2"/>
    </font>
    <font>
      <sz val="11"/>
      <color theme="2"/>
      <name val="Verdana"/>
      <family val="2"/>
    </font>
    <font>
      <b/>
      <sz val="10"/>
      <color indexed="8"/>
      <name val="Verdana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Verdana"/>
      <family val="2"/>
    </font>
    <font>
      <b/>
      <sz val="11"/>
      <color theme="1"/>
      <name val="Calibri"/>
      <family val="2"/>
      <scheme val="minor"/>
    </font>
    <font>
      <b/>
      <sz val="10"/>
      <color theme="0"/>
      <name val="Verdana"/>
      <family val="2"/>
    </font>
    <font>
      <b/>
      <sz val="8"/>
      <color theme="2"/>
      <name val="Verdana"/>
      <family val="2"/>
    </font>
    <font>
      <b/>
      <sz val="22"/>
      <color theme="2"/>
      <name val="Verdana"/>
      <family val="2"/>
    </font>
    <font>
      <b/>
      <sz val="14"/>
      <color theme="2"/>
      <name val="Verdana"/>
      <family val="2"/>
    </font>
    <font>
      <b/>
      <sz val="10"/>
      <color theme="2"/>
      <name val="Verdana"/>
      <family val="2"/>
    </font>
    <font>
      <b/>
      <sz val="8"/>
      <color theme="2"/>
      <name val="Tahoma"/>
      <family val="2"/>
    </font>
    <font>
      <b/>
      <sz val="22"/>
      <color theme="2"/>
      <name val="Tahoma"/>
      <family val="2"/>
    </font>
    <font>
      <b/>
      <sz val="14"/>
      <color theme="2"/>
      <name val="Tahoma"/>
      <family val="2"/>
    </font>
    <font>
      <b/>
      <sz val="10"/>
      <color theme="2"/>
      <name val="Tahoma"/>
      <family val="2"/>
    </font>
    <font>
      <b/>
      <sz val="18"/>
      <color theme="2"/>
      <name val="Verdana"/>
      <family val="2"/>
    </font>
    <font>
      <b/>
      <sz val="8"/>
      <color indexed="9"/>
      <name val="Calibri"/>
      <family val="2"/>
    </font>
    <font>
      <b/>
      <sz val="22"/>
      <color indexed="9"/>
      <name val="Calibri"/>
      <family val="2"/>
    </font>
    <font>
      <b/>
      <sz val="14"/>
      <color indexed="9"/>
      <name val="Calibri"/>
      <family val="2"/>
    </font>
    <font>
      <b/>
      <sz val="9"/>
      <color theme="2"/>
      <name val="Verdana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</fills>
  <borders count="128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55"/>
      </bottom>
      <diagonal/>
    </border>
    <border>
      <left style="medium">
        <color rgb="FFEBEBEB"/>
      </left>
      <right style="medium">
        <color rgb="FFEBEBEB"/>
      </right>
      <top style="medium">
        <color rgb="FFEBEBEB"/>
      </top>
      <bottom style="medium">
        <color rgb="FFEBEBEB"/>
      </bottom>
      <diagonal/>
    </border>
    <border>
      <left style="medium">
        <color rgb="FFEBEBEB"/>
      </left>
      <right/>
      <top style="medium">
        <color rgb="FFEBEBEB"/>
      </top>
      <bottom style="medium">
        <color rgb="FFEBEBEB"/>
      </bottom>
      <diagonal/>
    </border>
    <border>
      <left/>
      <right style="medium">
        <color rgb="FFEBEBEB"/>
      </right>
      <top style="medium">
        <color rgb="FFEBEBEB"/>
      </top>
      <bottom style="medium">
        <color rgb="FFEBEBEB"/>
      </bottom>
      <diagonal/>
    </border>
    <border>
      <left style="medium">
        <color rgb="FFEBEBEB"/>
      </left>
      <right style="medium">
        <color rgb="FFEBEBEB"/>
      </right>
      <top/>
      <bottom/>
      <diagonal/>
    </border>
    <border>
      <left/>
      <right/>
      <top/>
      <bottom style="medium">
        <color rgb="FFEBEBEB"/>
      </bottom>
      <diagonal/>
    </border>
    <border>
      <left style="medium">
        <color rgb="FFEBEBEB"/>
      </left>
      <right style="medium">
        <color rgb="FFEBEBEB"/>
      </right>
      <top/>
      <bottom style="medium">
        <color rgb="FFEBEBEB"/>
      </bottom>
      <diagonal/>
    </border>
    <border>
      <left style="medium">
        <color rgb="FFEBEBEB"/>
      </left>
      <right/>
      <top/>
      <bottom style="medium">
        <color rgb="FFEBEBEB"/>
      </bottom>
      <diagonal/>
    </border>
    <border>
      <left/>
      <right style="medium">
        <color rgb="FFEBEBEB"/>
      </right>
      <top/>
      <bottom style="medium">
        <color rgb="FFEBEBEB"/>
      </bottom>
      <diagonal/>
    </border>
    <border>
      <left/>
      <right/>
      <top/>
      <bottom style="thin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rgb="FFEBEBEB"/>
      </left>
      <right style="medium">
        <color rgb="FFEBEBEB"/>
      </right>
      <top style="medium">
        <color rgb="FFFFFFFF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/>
      <right style="medium">
        <color theme="0"/>
      </right>
      <top/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/>
      <right style="thick">
        <color theme="0"/>
      </right>
      <top/>
      <bottom/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medium">
        <color rgb="FFEBEBEB"/>
      </left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/>
      <right/>
      <top style="medium">
        <color rgb="FFEBEBEB"/>
      </top>
      <bottom/>
      <diagonal/>
    </border>
    <border>
      <left style="medium">
        <color rgb="FFEBEBEB"/>
      </left>
      <right/>
      <top style="medium">
        <color rgb="FFEBEBEB"/>
      </top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medium">
        <color theme="0"/>
      </top>
      <bottom/>
      <diagonal/>
    </border>
    <border>
      <left/>
      <right style="thick">
        <color theme="0"/>
      </right>
      <top style="medium">
        <color theme="0"/>
      </top>
      <bottom/>
      <diagonal/>
    </border>
    <border>
      <left style="thick">
        <color theme="0"/>
      </left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thick">
        <color theme="0"/>
      </top>
      <bottom/>
      <diagonal/>
    </border>
    <border>
      <left style="medium">
        <color indexed="9"/>
      </left>
      <right/>
      <top/>
      <bottom/>
      <diagonal/>
    </border>
    <border>
      <left style="thick">
        <color indexed="9"/>
      </left>
      <right style="thick">
        <color indexed="9"/>
      </right>
      <top/>
      <bottom/>
      <diagonal/>
    </border>
    <border>
      <left/>
      <right/>
      <top/>
      <bottom style="thick">
        <color indexed="9"/>
      </bottom>
      <diagonal/>
    </border>
    <border>
      <left style="medium">
        <color indexed="9"/>
      </left>
      <right style="medium">
        <color indexed="9"/>
      </right>
      <top/>
      <bottom style="medium">
        <color indexed="9"/>
      </bottom>
      <diagonal/>
    </border>
    <border>
      <left style="thick">
        <color indexed="9"/>
      </left>
      <right style="thick">
        <color indexed="9"/>
      </right>
      <top/>
      <bottom style="thick">
        <color indexed="9"/>
      </bottom>
      <diagonal/>
    </border>
    <border>
      <left style="thick">
        <color indexed="9"/>
      </left>
      <right/>
      <top style="thick">
        <color indexed="9"/>
      </top>
      <bottom style="thick">
        <color indexed="9"/>
      </bottom>
      <diagonal/>
    </border>
    <border>
      <left/>
      <right style="thick">
        <color theme="0"/>
      </right>
      <top/>
      <bottom style="thick">
        <color indexed="9"/>
      </bottom>
      <diagonal/>
    </border>
    <border>
      <left/>
      <right style="thick">
        <color theme="0"/>
      </right>
      <top style="thick">
        <color indexed="9"/>
      </top>
      <bottom style="thick">
        <color indexed="9"/>
      </bottom>
      <diagonal/>
    </border>
    <border>
      <left style="thin">
        <color indexed="55"/>
      </left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rgb="FFEBEBEB"/>
      </right>
      <top style="medium">
        <color theme="0"/>
      </top>
      <bottom/>
      <diagonal/>
    </border>
    <border>
      <left style="thick">
        <color theme="0"/>
      </left>
      <right style="thick">
        <color theme="0"/>
      </right>
      <top style="medium">
        <color theme="0"/>
      </top>
      <bottom/>
      <diagonal/>
    </border>
    <border>
      <left style="thick">
        <color theme="0"/>
      </left>
      <right/>
      <top style="medium">
        <color theme="0"/>
      </top>
      <bottom style="thick">
        <color theme="0"/>
      </bottom>
      <diagonal/>
    </border>
    <border>
      <left/>
      <right/>
      <top style="medium">
        <color theme="0"/>
      </top>
      <bottom style="thick">
        <color theme="0"/>
      </bottom>
      <diagonal/>
    </border>
    <border>
      <left/>
      <right style="medium">
        <color theme="0"/>
      </right>
      <top style="medium">
        <color theme="0"/>
      </top>
      <bottom style="thick">
        <color theme="0"/>
      </bottom>
      <diagonal/>
    </border>
    <border>
      <left style="medium">
        <color theme="0"/>
      </left>
      <right style="medium">
        <color rgb="FFEBEBEB"/>
      </right>
      <top/>
      <bottom/>
      <diagonal/>
    </border>
    <border>
      <left/>
      <right style="medium">
        <color theme="0"/>
      </right>
      <top/>
      <bottom style="thick">
        <color theme="0"/>
      </bottom>
      <diagonal/>
    </border>
    <border>
      <left style="medium">
        <color theme="0"/>
      </left>
      <right style="medium">
        <color rgb="FFEBEBEB"/>
      </right>
      <top/>
      <bottom style="medium">
        <color rgb="FFEBEBEB"/>
      </bottom>
      <diagonal/>
    </border>
    <border>
      <left/>
      <right style="medium">
        <color theme="0"/>
      </right>
      <top style="thick">
        <color theme="0"/>
      </top>
      <bottom/>
      <diagonal/>
    </border>
    <border>
      <left style="medium">
        <color theme="0"/>
      </left>
      <right style="medium">
        <color rgb="FFEBEBEB"/>
      </right>
      <top/>
      <bottom style="medium">
        <color theme="0"/>
      </bottom>
      <diagonal/>
    </border>
    <border>
      <left style="medium">
        <color rgb="FFEBEBEB"/>
      </left>
      <right style="medium">
        <color rgb="FFEBEBEB"/>
      </right>
      <top/>
      <bottom style="medium">
        <color theme="0"/>
      </bottom>
      <diagonal/>
    </border>
    <border>
      <left style="medium">
        <color rgb="FFEBEBEB"/>
      </left>
      <right/>
      <top/>
      <bottom style="medium">
        <color theme="0"/>
      </bottom>
      <diagonal/>
    </border>
    <border>
      <left/>
      <right style="medium">
        <color rgb="FFEBEBEB"/>
      </right>
      <top/>
      <bottom style="medium">
        <color theme="0"/>
      </bottom>
      <diagonal/>
    </border>
    <border>
      <left style="medium">
        <color theme="0"/>
      </left>
      <right/>
      <top/>
      <bottom style="medium">
        <color rgb="FFEBEBEB"/>
      </bottom>
      <diagonal/>
    </border>
    <border>
      <left style="medium">
        <color theme="0"/>
      </left>
      <right style="medium">
        <color rgb="FFEBEBEB"/>
      </right>
      <top style="medium">
        <color theme="0"/>
      </top>
      <bottom style="medium">
        <color theme="0"/>
      </bottom>
      <diagonal/>
    </border>
    <border>
      <left style="medium">
        <color rgb="FFEBEBEB"/>
      </left>
      <right style="medium">
        <color rgb="FFEBEBEB"/>
      </right>
      <top style="medium">
        <color theme="0"/>
      </top>
      <bottom style="medium">
        <color theme="0"/>
      </bottom>
      <diagonal/>
    </border>
    <border>
      <left style="medium">
        <color rgb="FFEBEBEB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rgb="FFEBEBEB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rgb="FFEBEBEB"/>
      </right>
      <top style="medium">
        <color theme="0"/>
      </top>
      <bottom style="medium">
        <color rgb="FFEBEBEB"/>
      </bottom>
      <diagonal/>
    </border>
    <border>
      <left style="medium">
        <color rgb="FFEBEBEB"/>
      </left>
      <right style="medium">
        <color theme="0"/>
      </right>
      <top style="medium">
        <color theme="0"/>
      </top>
      <bottom style="medium">
        <color rgb="FFEBEBEB"/>
      </bottom>
      <diagonal/>
    </border>
    <border>
      <left style="medium">
        <color theme="0"/>
      </left>
      <right style="medium">
        <color rgb="FFEBEBEB"/>
      </right>
      <top style="medium">
        <color rgb="FFEBEBEB"/>
      </top>
      <bottom style="medium">
        <color rgb="FFEBEBEB"/>
      </bottom>
      <diagonal/>
    </border>
    <border>
      <left style="medium">
        <color rgb="FFEBEBEB"/>
      </left>
      <right style="medium">
        <color theme="0"/>
      </right>
      <top style="medium">
        <color rgb="FFEBEBEB"/>
      </top>
      <bottom style="medium">
        <color rgb="FFEBEBEB"/>
      </bottom>
      <diagonal/>
    </border>
    <border>
      <left style="medium">
        <color theme="0"/>
      </left>
      <right style="medium">
        <color rgb="FFEBEBEB"/>
      </right>
      <top style="medium">
        <color rgb="FFEBEBEB"/>
      </top>
      <bottom style="medium">
        <color theme="0"/>
      </bottom>
      <diagonal/>
    </border>
    <border>
      <left style="medium">
        <color rgb="FFEBEBEB"/>
      </left>
      <right style="medium">
        <color theme="0"/>
      </right>
      <top style="medium">
        <color rgb="FFEBEBEB"/>
      </top>
      <bottom style="medium">
        <color theme="0"/>
      </bottom>
      <diagonal/>
    </border>
    <border>
      <left style="medium">
        <color rgb="FFEBEBEB"/>
      </left>
      <right/>
      <top style="medium">
        <color theme="0"/>
      </top>
      <bottom style="medium">
        <color rgb="FFEBEBEB"/>
      </bottom>
      <diagonal/>
    </border>
    <border>
      <left style="medium">
        <color rgb="FFEBEBEB"/>
      </left>
      <right/>
      <top style="medium">
        <color rgb="FFEBEBEB"/>
      </top>
      <bottom style="medium">
        <color theme="0"/>
      </bottom>
      <diagonal/>
    </border>
    <border>
      <left/>
      <right style="medium">
        <color rgb="FFEBEBEB"/>
      </right>
      <top style="medium">
        <color theme="0"/>
      </top>
      <bottom style="medium">
        <color rgb="FFEBEBEB"/>
      </bottom>
      <diagonal/>
    </border>
    <border>
      <left/>
      <right style="medium">
        <color rgb="FFEBEBEB"/>
      </right>
      <top style="medium">
        <color rgb="FFEBEBEB"/>
      </top>
      <bottom style="medium">
        <color theme="0"/>
      </bottom>
      <diagonal/>
    </border>
    <border>
      <left/>
      <right style="medium">
        <color rgb="FFEBEBEB"/>
      </right>
      <top/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rgb="FFEBEBEB"/>
      </left>
      <right style="medium">
        <color rgb="FFEBEBEB"/>
      </right>
      <top style="medium">
        <color theme="0"/>
      </top>
      <bottom/>
      <diagonal/>
    </border>
    <border>
      <left style="medium">
        <color rgb="FFEBEBEB"/>
      </left>
      <right style="medium">
        <color theme="0"/>
      </right>
      <top style="medium">
        <color theme="0"/>
      </top>
      <bottom/>
      <diagonal/>
    </border>
    <border>
      <left style="medium">
        <color rgb="FFEBEBEB"/>
      </left>
      <right style="medium">
        <color rgb="FFEBEBEB"/>
      </right>
      <top style="medium">
        <color rgb="FFEBEBEB"/>
      </top>
      <bottom/>
      <diagonal/>
    </border>
    <border>
      <left/>
      <right style="medium">
        <color rgb="FFEBEBEB"/>
      </right>
      <top style="medium">
        <color rgb="FFEBEBEB"/>
      </top>
      <bottom/>
      <diagonal/>
    </border>
    <border>
      <left style="medium">
        <color rgb="FFEBEBEB"/>
      </left>
      <right style="medium">
        <color theme="0"/>
      </right>
      <top/>
      <bottom style="medium">
        <color rgb="FFEBEBEB"/>
      </bottom>
      <diagonal/>
    </border>
    <border>
      <left style="medium">
        <color theme="0"/>
      </left>
      <right style="medium">
        <color rgb="FFEBEBEB"/>
      </right>
      <top style="medium">
        <color rgb="FFEBEBEB"/>
      </top>
      <bottom/>
      <diagonal/>
    </border>
    <border>
      <left style="medium">
        <color rgb="FFEBEBEB"/>
      </left>
      <right style="medium">
        <color theme="0"/>
      </right>
      <top style="medium">
        <color rgb="FFEBEBEB"/>
      </top>
      <bottom/>
      <diagonal/>
    </border>
    <border>
      <left/>
      <right style="medium">
        <color rgb="FFEBEBEB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rgb="FFEBEBEB"/>
      </bottom>
      <diagonal/>
    </border>
    <border>
      <left style="medium">
        <color theme="0"/>
      </left>
      <right/>
      <top style="medium">
        <color rgb="FFEBEBEB"/>
      </top>
      <bottom style="medium">
        <color rgb="FFEBEBEB"/>
      </bottom>
      <diagonal/>
    </border>
    <border>
      <left style="medium">
        <color theme="0"/>
      </left>
      <right/>
      <top style="medium">
        <color rgb="FFEBEBEB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rgb="FFEBEBEB"/>
      </bottom>
      <diagonal/>
    </border>
    <border>
      <left style="medium">
        <color theme="0"/>
      </left>
      <right style="medium">
        <color theme="0"/>
      </right>
      <top style="medium">
        <color rgb="FFEBEBEB"/>
      </top>
      <bottom style="medium">
        <color rgb="FFEBEBEB"/>
      </bottom>
      <diagonal/>
    </border>
    <border>
      <left style="medium">
        <color theme="0"/>
      </left>
      <right style="medium">
        <color theme="0"/>
      </right>
      <top style="medium">
        <color rgb="FFEBEBEB"/>
      </top>
      <bottom style="medium">
        <color theme="0"/>
      </bottom>
      <diagonal/>
    </border>
    <border>
      <left style="medium">
        <color theme="0"/>
      </left>
      <right/>
      <top style="medium">
        <color rgb="FFEBEBEB"/>
      </top>
      <bottom/>
      <diagonal/>
    </border>
    <border>
      <left style="medium">
        <color theme="0"/>
      </left>
      <right style="medium">
        <color theme="0"/>
      </right>
      <top/>
      <bottom style="medium">
        <color rgb="FFEBEBEB"/>
      </bottom>
      <diagonal/>
    </border>
    <border>
      <left style="medium">
        <color theme="0"/>
      </left>
      <right style="medium">
        <color theme="0"/>
      </right>
      <top style="medium">
        <color rgb="FFEBEBEB"/>
      </top>
      <bottom/>
      <diagonal/>
    </border>
    <border>
      <left style="medium">
        <color theme="0"/>
      </left>
      <right style="medium">
        <color indexed="9"/>
      </right>
      <top style="medium">
        <color theme="0"/>
      </top>
      <bottom/>
      <diagonal/>
    </border>
    <border>
      <left style="medium">
        <color indexed="9"/>
      </left>
      <right style="medium">
        <color indexed="9"/>
      </right>
      <top style="medium">
        <color theme="0"/>
      </top>
      <bottom/>
      <diagonal/>
    </border>
    <border>
      <left style="thick">
        <color indexed="9"/>
      </left>
      <right/>
      <top style="medium">
        <color theme="0"/>
      </top>
      <bottom/>
      <diagonal/>
    </border>
    <border>
      <left style="medium">
        <color theme="0"/>
      </left>
      <right style="medium">
        <color indexed="9"/>
      </right>
      <top/>
      <bottom/>
      <diagonal/>
    </border>
    <border>
      <left style="thick">
        <color theme="0"/>
      </left>
      <right style="medium">
        <color theme="0"/>
      </right>
      <top style="thick">
        <color theme="0"/>
      </top>
      <bottom/>
      <diagonal/>
    </border>
    <border>
      <left style="thick">
        <color theme="0"/>
      </left>
      <right style="medium">
        <color theme="0"/>
      </right>
      <top/>
      <bottom/>
      <diagonal/>
    </border>
    <border>
      <left style="thick">
        <color theme="0"/>
      </left>
      <right style="medium">
        <color theme="0"/>
      </right>
      <top/>
      <bottom style="thick">
        <color theme="0"/>
      </bottom>
      <diagonal/>
    </border>
    <border>
      <left style="medium">
        <color theme="0"/>
      </left>
      <right style="medium">
        <color indexed="9"/>
      </right>
      <top/>
      <bottom style="medium">
        <color indexed="9"/>
      </bottom>
      <diagonal/>
    </border>
    <border>
      <left style="medium">
        <color theme="0"/>
      </left>
      <right style="medium">
        <color indexed="9"/>
      </right>
      <top/>
      <bottom style="medium">
        <color theme="0"/>
      </bottom>
      <diagonal/>
    </border>
    <border>
      <left style="medium">
        <color indexed="9"/>
      </left>
      <right style="medium">
        <color indexed="9"/>
      </right>
      <top/>
      <bottom style="medium">
        <color theme="0"/>
      </bottom>
      <diagonal/>
    </border>
    <border>
      <left style="thick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rgb="FFEBEBEB"/>
      </left>
      <right style="medium">
        <color theme="0"/>
      </right>
      <top/>
      <bottom style="medium">
        <color theme="0"/>
      </bottom>
      <diagonal/>
    </border>
    <border>
      <left/>
      <right style="medium">
        <color theme="0"/>
      </right>
      <top style="thick">
        <color theme="0"/>
      </top>
      <bottom style="thick">
        <color theme="0"/>
      </bottom>
      <diagonal/>
    </border>
    <border>
      <left/>
      <right style="medium">
        <color theme="0"/>
      </right>
      <top/>
      <bottom style="thin">
        <color theme="0"/>
      </bottom>
      <diagonal/>
    </border>
    <border>
      <left style="medium">
        <color theme="0" tint="-0.249977111117893"/>
      </left>
      <right/>
      <top/>
      <bottom/>
      <diagonal/>
    </border>
    <border>
      <left style="medium">
        <color theme="0" tint="-0.249977111117893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 tint="-0.249977111117893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thin">
        <color theme="0"/>
      </top>
      <bottom/>
      <diagonal/>
    </border>
    <border>
      <left style="medium">
        <color theme="0"/>
      </left>
      <right/>
      <top style="thin">
        <color theme="0"/>
      </top>
      <bottom style="thin">
        <color theme="0"/>
      </bottom>
      <diagonal/>
    </border>
  </borders>
  <cellStyleXfs count="22">
    <xf numFmtId="0" fontId="0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2" fontId="12" fillId="0" borderId="0" applyFill="0" applyBorder="0" applyAlignment="0" applyProtection="0"/>
    <xf numFmtId="169" fontId="12" fillId="0" borderId="0" applyFill="0" applyBorder="0" applyAlignment="0" applyProtection="0"/>
    <xf numFmtId="165" fontId="1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2" fillId="0" borderId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9" fontId="1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2" fillId="0" borderId="1" applyNumberFormat="0" applyFill="0" applyAlignment="0" applyProtection="0"/>
    <xf numFmtId="165" fontId="1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2" fillId="0" borderId="0" applyFill="0" applyBorder="0" applyAlignment="0" applyProtection="0"/>
  </cellStyleXfs>
  <cellXfs count="495">
    <xf numFmtId="0" fontId="0" fillId="0" borderId="0" xfId="0"/>
    <xf numFmtId="49" fontId="16" fillId="0" borderId="8" xfId="0" applyNumberFormat="1" applyFont="1" applyFill="1" applyBorder="1" applyAlignment="1">
      <alignment horizontal="left" wrapText="1"/>
    </xf>
    <xf numFmtId="0" fontId="16" fillId="0" borderId="10" xfId="0" applyFont="1" applyFill="1" applyBorder="1" applyAlignment="1">
      <alignment horizontal="left" wrapText="1"/>
    </xf>
    <xf numFmtId="0" fontId="16" fillId="3" borderId="8" xfId="0" applyFont="1" applyFill="1" applyBorder="1" applyAlignment="1">
      <alignment horizontal="center" wrapText="1"/>
    </xf>
    <xf numFmtId="49" fontId="16" fillId="0" borderId="11" xfId="0" applyNumberFormat="1" applyFont="1" applyFill="1" applyBorder="1" applyAlignment="1">
      <alignment horizontal="left" wrapText="1"/>
    </xf>
    <xf numFmtId="0" fontId="2" fillId="5" borderId="9" xfId="0" applyFont="1" applyFill="1" applyBorder="1" applyAlignment="1">
      <alignment horizontal="center" wrapText="1"/>
    </xf>
    <xf numFmtId="166" fontId="2" fillId="5" borderId="9" xfId="6" applyNumberFormat="1" applyFont="1" applyFill="1" applyBorder="1" applyAlignment="1">
      <alignment horizontal="center" wrapText="1"/>
    </xf>
    <xf numFmtId="0" fontId="17" fillId="3" borderId="8" xfId="0" applyFont="1" applyFill="1" applyBorder="1" applyAlignment="1">
      <alignment horizontal="center" wrapText="1"/>
    </xf>
    <xf numFmtId="166" fontId="17" fillId="3" borderId="8" xfId="6" applyNumberFormat="1" applyFont="1" applyFill="1" applyBorder="1" applyAlignment="1">
      <alignment horizontal="center" wrapText="1"/>
    </xf>
    <xf numFmtId="166" fontId="17" fillId="3" borderId="10" xfId="0" applyNumberFormat="1" applyFont="1" applyFill="1" applyBorder="1" applyAlignment="1">
      <alignment horizontal="left" wrapText="1"/>
    </xf>
    <xf numFmtId="166" fontId="3" fillId="3" borderId="9" xfId="6" applyNumberFormat="1" applyFont="1" applyFill="1" applyBorder="1" applyAlignment="1">
      <alignment horizontal="center" wrapText="1"/>
    </xf>
    <xf numFmtId="166" fontId="16" fillId="3" borderId="8" xfId="6" applyNumberFormat="1" applyFont="1" applyFill="1" applyBorder="1" applyAlignment="1">
      <alignment horizontal="center" wrapText="1"/>
    </xf>
    <xf numFmtId="9" fontId="16" fillId="0" borderId="10" xfId="14" applyFont="1" applyFill="1" applyBorder="1" applyAlignment="1">
      <alignment horizontal="left" wrapText="1"/>
    </xf>
    <xf numFmtId="10" fontId="17" fillId="3" borderId="0" xfId="14" applyNumberFormat="1" applyFont="1" applyFill="1" applyBorder="1" applyAlignment="1">
      <alignment horizontal="left" wrapText="1"/>
    </xf>
    <xf numFmtId="0" fontId="5" fillId="0" borderId="0" xfId="0" applyFont="1" applyProtection="1"/>
    <xf numFmtId="0" fontId="18" fillId="6" borderId="2" xfId="0" applyFont="1" applyFill="1" applyBorder="1" applyProtection="1"/>
    <xf numFmtId="0" fontId="7" fillId="0" borderId="0" xfId="0" applyFont="1" applyProtection="1"/>
    <xf numFmtId="0" fontId="18" fillId="6" borderId="3" xfId="0" applyFont="1" applyFill="1" applyBorder="1" applyAlignment="1" applyProtection="1">
      <alignment vertical="center"/>
    </xf>
    <xf numFmtId="0" fontId="6" fillId="6" borderId="4" xfId="0" applyFont="1" applyFill="1" applyBorder="1" applyAlignment="1" applyProtection="1">
      <alignment horizontal="center"/>
    </xf>
    <xf numFmtId="0" fontId="19" fillId="7" borderId="5" xfId="0" applyFont="1" applyFill="1" applyBorder="1" applyAlignment="1">
      <alignment horizontal="center" vertical="center" wrapText="1"/>
    </xf>
    <xf numFmtId="0" fontId="8" fillId="0" borderId="0" xfId="0" applyFont="1" applyProtection="1"/>
    <xf numFmtId="0" fontId="18" fillId="6" borderId="6" xfId="0" applyFont="1" applyFill="1" applyBorder="1" applyAlignment="1" applyProtection="1">
      <alignment vertical="center"/>
    </xf>
    <xf numFmtId="0" fontId="19" fillId="2" borderId="5" xfId="11" applyFont="1" applyFill="1" applyBorder="1" applyAlignment="1" applyProtection="1">
      <alignment vertical="center"/>
    </xf>
    <xf numFmtId="0" fontId="19" fillId="2" borderId="5" xfId="0" applyFont="1" applyFill="1" applyBorder="1" applyAlignment="1" applyProtection="1">
      <alignment vertical="center"/>
    </xf>
    <xf numFmtId="0" fontId="19" fillId="2" borderId="5" xfId="12" applyFont="1" applyFill="1" applyBorder="1" applyAlignment="1" applyProtection="1">
      <alignment vertical="center"/>
    </xf>
    <xf numFmtId="166" fontId="17" fillId="3" borderId="8" xfId="0" applyNumberFormat="1" applyFont="1" applyFill="1" applyBorder="1" applyAlignment="1">
      <alignment horizontal="center" wrapText="1"/>
    </xf>
    <xf numFmtId="165" fontId="19" fillId="7" borderId="5" xfId="7" applyFont="1" applyFill="1" applyBorder="1" applyAlignment="1">
      <alignment horizontal="center" vertical="center" wrapText="1"/>
    </xf>
    <xf numFmtId="166" fontId="16" fillId="4" borderId="9" xfId="6" applyNumberFormat="1" applyFont="1" applyFill="1" applyBorder="1" applyAlignment="1">
      <alignment horizontal="center" wrapText="1"/>
    </xf>
    <xf numFmtId="1" fontId="17" fillId="3" borderId="8" xfId="6" applyNumberFormat="1" applyFont="1" applyFill="1" applyBorder="1" applyAlignment="1">
      <alignment horizontal="center" wrapText="1"/>
    </xf>
    <xf numFmtId="168" fontId="17" fillId="3" borderId="8" xfId="6" applyNumberFormat="1" applyFont="1" applyFill="1" applyBorder="1" applyAlignment="1">
      <alignment horizontal="center" wrapText="1"/>
    </xf>
    <xf numFmtId="168" fontId="16" fillId="3" borderId="8" xfId="6" applyNumberFormat="1" applyFont="1" applyFill="1" applyBorder="1" applyAlignment="1">
      <alignment horizontal="center" wrapText="1"/>
    </xf>
    <xf numFmtId="168" fontId="16" fillId="4" borderId="9" xfId="6" applyNumberFormat="1" applyFont="1" applyFill="1" applyBorder="1" applyAlignment="1">
      <alignment horizontal="center" wrapText="1"/>
    </xf>
    <xf numFmtId="166" fontId="16" fillId="0" borderId="9" xfId="0" applyNumberFormat="1" applyFont="1" applyFill="1" applyBorder="1" applyAlignment="1">
      <alignment horizontal="center" wrapText="1"/>
    </xf>
    <xf numFmtId="0" fontId="21" fillId="0" borderId="0" xfId="0" applyFont="1"/>
    <xf numFmtId="0" fontId="21" fillId="0" borderId="0" xfId="0" applyFont="1" applyAlignment="1">
      <alignment horizontal="left" indent="1"/>
    </xf>
    <xf numFmtId="0" fontId="21" fillId="0" borderId="0" xfId="0" applyFont="1" applyFill="1"/>
    <xf numFmtId="0" fontId="22" fillId="0" borderId="0" xfId="0" applyFont="1" applyAlignment="1">
      <alignment horizontal="left" indent="1"/>
    </xf>
    <xf numFmtId="10" fontId="21" fillId="0" borderId="0" xfId="0" applyNumberFormat="1" applyFont="1" applyAlignment="1">
      <alignment horizontal="left" indent="1"/>
    </xf>
    <xf numFmtId="166" fontId="23" fillId="0" borderId="0" xfId="6" applyNumberFormat="1" applyFont="1"/>
    <xf numFmtId="166" fontId="21" fillId="0" borderId="0" xfId="0" applyNumberFormat="1" applyFont="1"/>
    <xf numFmtId="166" fontId="21" fillId="0" borderId="0" xfId="6" applyNumberFormat="1" applyFont="1"/>
    <xf numFmtId="166" fontId="23" fillId="3" borderId="0" xfId="6" applyNumberFormat="1" applyFont="1" applyFill="1"/>
    <xf numFmtId="168" fontId="21" fillId="0" borderId="0" xfId="6" applyNumberFormat="1" applyFont="1"/>
    <xf numFmtId="168" fontId="23" fillId="3" borderId="0" xfId="6" applyNumberFormat="1" applyFont="1" applyFill="1"/>
    <xf numFmtId="168" fontId="23" fillId="3" borderId="0" xfId="6" applyNumberFormat="1" applyFont="1" applyFill="1" applyAlignment="1">
      <alignment horizontal="center"/>
    </xf>
    <xf numFmtId="0" fontId="23" fillId="0" borderId="0" xfId="0" applyNumberFormat="1" applyFont="1" applyFill="1" applyBorder="1"/>
    <xf numFmtId="167" fontId="21" fillId="0" borderId="0" xfId="0" applyNumberFormat="1" applyFont="1"/>
    <xf numFmtId="0" fontId="16" fillId="0" borderId="0" xfId="0" applyNumberFormat="1" applyFont="1"/>
    <xf numFmtId="0" fontId="16" fillId="0" borderId="0" xfId="0" applyFont="1" applyAlignment="1">
      <alignment horizontal="left" indent="1"/>
    </xf>
    <xf numFmtId="0" fontId="16" fillId="0" borderId="0" xfId="0" applyFont="1"/>
    <xf numFmtId="166" fontId="16" fillId="0" borderId="0" xfId="6" applyNumberFormat="1" applyFont="1" applyAlignment="1">
      <alignment horizontal="right"/>
    </xf>
    <xf numFmtId="166" fontId="16" fillId="0" borderId="0" xfId="6" applyNumberFormat="1" applyFont="1" applyFill="1" applyAlignment="1">
      <alignment horizontal="right"/>
    </xf>
    <xf numFmtId="9" fontId="10" fillId="7" borderId="5" xfId="0" applyNumberFormat="1" applyFont="1" applyFill="1" applyBorder="1" applyAlignment="1">
      <alignment horizontal="center" vertical="center" wrapText="1"/>
    </xf>
    <xf numFmtId="166" fontId="23" fillId="3" borderId="8" xfId="6" applyNumberFormat="1" applyFont="1" applyFill="1" applyBorder="1" applyAlignment="1">
      <alignment horizontal="center" wrapText="1"/>
    </xf>
    <xf numFmtId="2" fontId="10" fillId="7" borderId="5" xfId="0" applyNumberFormat="1" applyFont="1" applyFill="1" applyBorder="1" applyAlignment="1">
      <alignment horizontal="center" vertical="center" wrapText="1"/>
    </xf>
    <xf numFmtId="166" fontId="16" fillId="3" borderId="8" xfId="0" applyNumberFormat="1" applyFont="1" applyFill="1" applyBorder="1" applyAlignment="1">
      <alignment horizontal="center" wrapText="1"/>
    </xf>
    <xf numFmtId="168" fontId="16" fillId="0" borderId="8" xfId="6" applyNumberFormat="1" applyFont="1" applyFill="1" applyBorder="1" applyAlignment="1">
      <alignment horizontal="center" wrapText="1"/>
    </xf>
    <xf numFmtId="166" fontId="16" fillId="3" borderId="9" xfId="0" applyNumberFormat="1" applyFont="1" applyFill="1" applyBorder="1" applyAlignment="1">
      <alignment horizontal="center" wrapText="1"/>
    </xf>
    <xf numFmtId="0" fontId="0" fillId="0" borderId="0" xfId="0" applyAlignment="1">
      <alignment horizontal="left" indent="1"/>
    </xf>
    <xf numFmtId="0" fontId="21" fillId="0" borderId="40" xfId="0" applyFont="1" applyBorder="1" applyAlignment="1">
      <alignment horizontal="center"/>
    </xf>
    <xf numFmtId="0" fontId="21" fillId="0" borderId="39" xfId="0" applyFont="1" applyBorder="1" applyAlignment="1">
      <alignment horizontal="center"/>
    </xf>
    <xf numFmtId="0" fontId="16" fillId="0" borderId="0" xfId="0" applyNumberFormat="1" applyFont="1" applyFill="1"/>
    <xf numFmtId="0" fontId="16" fillId="0" borderId="0" xfId="0" applyFont="1" applyFill="1" applyAlignment="1">
      <alignment horizontal="left" indent="1"/>
    </xf>
    <xf numFmtId="0" fontId="16" fillId="0" borderId="0" xfId="0" applyFont="1" applyFill="1"/>
    <xf numFmtId="0" fontId="2" fillId="0" borderId="0" xfId="0" applyFont="1" applyFill="1" applyAlignment="1">
      <alignment horizontal="left" indent="1"/>
    </xf>
    <xf numFmtId="168" fontId="17" fillId="3" borderId="0" xfId="6" applyNumberFormat="1" applyFont="1" applyFill="1"/>
    <xf numFmtId="170" fontId="10" fillId="7" borderId="5" xfId="6" applyNumberFormat="1" applyFont="1" applyFill="1" applyBorder="1" applyAlignment="1">
      <alignment horizontal="center" vertical="center" wrapText="1"/>
    </xf>
    <xf numFmtId="10" fontId="0" fillId="4" borderId="5" xfId="14" applyNumberFormat="1" applyFont="1" applyFill="1" applyBorder="1" applyAlignment="1" applyProtection="1">
      <alignment horizontal="center" vertical="center"/>
    </xf>
    <xf numFmtId="10" fontId="0" fillId="0" borderId="5" xfId="14" applyNumberFormat="1" applyFont="1" applyFill="1" applyBorder="1" applyAlignment="1" applyProtection="1">
      <alignment horizontal="center" vertical="center"/>
    </xf>
    <xf numFmtId="2" fontId="0" fillId="4" borderId="5" xfId="14" applyNumberFormat="1" applyFont="1" applyFill="1" applyBorder="1" applyAlignment="1" applyProtection="1">
      <alignment horizontal="center" vertical="center"/>
    </xf>
    <xf numFmtId="10" fontId="30" fillId="4" borderId="5" xfId="14" applyNumberFormat="1" applyFont="1" applyFill="1" applyBorder="1" applyAlignment="1" applyProtection="1">
      <alignment horizontal="center" vertical="center"/>
    </xf>
    <xf numFmtId="10" fontId="14" fillId="0" borderId="5" xfId="14" applyNumberFormat="1" applyFont="1" applyFill="1" applyBorder="1" applyAlignment="1" applyProtection="1">
      <alignment horizontal="center" vertical="center"/>
    </xf>
    <xf numFmtId="10" fontId="21" fillId="0" borderId="0" xfId="14" applyNumberFormat="1" applyFont="1" applyAlignment="1">
      <alignment horizontal="left" indent="1"/>
    </xf>
    <xf numFmtId="10" fontId="21" fillId="0" borderId="0" xfId="14" applyNumberFormat="1" applyFont="1"/>
    <xf numFmtId="10" fontId="5" fillId="0" borderId="0" xfId="0" applyNumberFormat="1" applyFont="1" applyProtection="1"/>
    <xf numFmtId="10" fontId="14" fillId="4" borderId="5" xfId="14" applyNumberFormat="1" applyFont="1" applyFill="1" applyBorder="1" applyAlignment="1" applyProtection="1">
      <alignment horizontal="center" vertical="center"/>
    </xf>
    <xf numFmtId="10" fontId="14" fillId="10" borderId="5" xfId="14" applyNumberFormat="1" applyFont="1" applyFill="1" applyBorder="1" applyAlignment="1" applyProtection="1">
      <alignment horizontal="center" vertical="center"/>
    </xf>
    <xf numFmtId="10" fontId="5" fillId="0" borderId="5" xfId="0" applyNumberFormat="1" applyFont="1" applyBorder="1" applyProtection="1"/>
    <xf numFmtId="10" fontId="5" fillId="8" borderId="5" xfId="0" applyNumberFormat="1" applyFont="1" applyFill="1" applyBorder="1" applyProtection="1"/>
    <xf numFmtId="0" fontId="7" fillId="0" borderId="0" xfId="0" applyFont="1" applyBorder="1" applyProtection="1"/>
    <xf numFmtId="0" fontId="32" fillId="0" borderId="0" xfId="0" applyFont="1" applyAlignment="1">
      <alignment horizontal="left" indent="1"/>
    </xf>
    <xf numFmtId="10" fontId="32" fillId="0" borderId="0" xfId="0" applyNumberFormat="1" applyFont="1" applyAlignment="1">
      <alignment horizontal="left" indent="1"/>
    </xf>
    <xf numFmtId="10" fontId="3" fillId="3" borderId="0" xfId="14" applyNumberFormat="1" applyFont="1" applyFill="1" applyBorder="1" applyAlignment="1">
      <alignment horizontal="left" wrapText="1"/>
    </xf>
    <xf numFmtId="10" fontId="32" fillId="0" borderId="0" xfId="0" applyNumberFormat="1" applyFont="1"/>
    <xf numFmtId="0" fontId="32" fillId="0" borderId="0" xfId="0" applyFont="1"/>
    <xf numFmtId="0" fontId="7" fillId="0" borderId="0" xfId="0" applyFont="1" applyAlignment="1" applyProtection="1">
      <alignment horizontal="center" wrapText="1"/>
    </xf>
    <xf numFmtId="10" fontId="14" fillId="11" borderId="5" xfId="14" applyNumberFormat="1" applyFont="1" applyFill="1" applyBorder="1" applyAlignment="1" applyProtection="1">
      <alignment horizontal="center" vertical="center"/>
    </xf>
    <xf numFmtId="10" fontId="14" fillId="12" borderId="5" xfId="14" applyNumberFormat="1" applyFont="1" applyFill="1" applyBorder="1" applyAlignment="1" applyProtection="1">
      <alignment horizontal="center" vertical="center"/>
    </xf>
    <xf numFmtId="10" fontId="17" fillId="3" borderId="0" xfId="14" applyNumberFormat="1" applyFont="1" applyFill="1" applyBorder="1" applyAlignment="1">
      <alignment horizontal="left" wrapText="1"/>
    </xf>
    <xf numFmtId="10" fontId="20" fillId="3" borderId="0" xfId="14" applyNumberFormat="1" applyFont="1" applyFill="1" applyBorder="1" applyAlignment="1">
      <alignment horizontal="left" wrapText="1"/>
    </xf>
    <xf numFmtId="0" fontId="0" fillId="0" borderId="0" xfId="0" applyFill="1"/>
    <xf numFmtId="10" fontId="21" fillId="0" borderId="0" xfId="0" applyNumberFormat="1" applyFont="1" applyFill="1"/>
    <xf numFmtId="10" fontId="0" fillId="0" borderId="0" xfId="0" applyNumberFormat="1" applyFill="1"/>
    <xf numFmtId="166" fontId="1" fillId="0" borderId="0" xfId="7" applyNumberFormat="1" applyFont="1" applyFill="1"/>
    <xf numFmtId="10" fontId="20" fillId="3" borderId="0" xfId="14" applyNumberFormat="1" applyFont="1" applyFill="1" applyBorder="1" applyAlignment="1">
      <alignment horizontal="center"/>
    </xf>
    <xf numFmtId="0" fontId="21" fillId="0" borderId="40" xfId="0" applyFont="1" applyBorder="1" applyAlignment="1">
      <alignment horizontal="center"/>
    </xf>
    <xf numFmtId="0" fontId="21" fillId="0" borderId="39" xfId="0" applyFont="1" applyBorder="1" applyAlignment="1">
      <alignment horizontal="center"/>
    </xf>
    <xf numFmtId="0" fontId="21" fillId="0" borderId="40" xfId="0" applyFont="1" applyBorder="1" applyAlignment="1">
      <alignment horizontal="center"/>
    </xf>
    <xf numFmtId="0" fontId="21" fillId="0" borderId="39" xfId="0" applyFont="1" applyBorder="1" applyAlignment="1">
      <alignment horizontal="center"/>
    </xf>
    <xf numFmtId="0" fontId="16" fillId="0" borderId="0" xfId="0" applyFont="1" applyFill="1" applyAlignment="1"/>
    <xf numFmtId="0" fontId="0" fillId="13" borderId="0" xfId="0" applyFill="1"/>
    <xf numFmtId="0" fontId="15" fillId="13" borderId="0" xfId="0" applyFont="1" applyFill="1" applyBorder="1"/>
    <xf numFmtId="0" fontId="0" fillId="13" borderId="0" xfId="0" applyFill="1" applyBorder="1"/>
    <xf numFmtId="0" fontId="24" fillId="13" borderId="0" xfId="0" applyFont="1" applyFill="1" applyBorder="1" applyAlignment="1"/>
    <xf numFmtId="0" fontId="31" fillId="13" borderId="0" xfId="0" applyFont="1" applyFill="1"/>
    <xf numFmtId="0" fontId="28" fillId="13" borderId="0" xfId="0" applyFont="1" applyFill="1"/>
    <xf numFmtId="10" fontId="22" fillId="0" borderId="0" xfId="0" applyNumberFormat="1" applyFont="1" applyAlignment="1">
      <alignment horizontal="left" indent="1"/>
    </xf>
    <xf numFmtId="0" fontId="21" fillId="0" borderId="40" xfId="0" applyFont="1" applyBorder="1" applyAlignment="1">
      <alignment horizontal="center"/>
    </xf>
    <xf numFmtId="0" fontId="21" fillId="0" borderId="39" xfId="0" applyFont="1" applyBorder="1" applyAlignment="1">
      <alignment horizontal="center"/>
    </xf>
    <xf numFmtId="166" fontId="16" fillId="3" borderId="0" xfId="6" applyNumberFormat="1" applyFont="1" applyFill="1" applyBorder="1" applyAlignment="1">
      <alignment horizontal="center" wrapText="1"/>
    </xf>
    <xf numFmtId="0" fontId="21" fillId="0" borderId="40" xfId="0" applyFont="1" applyBorder="1" applyAlignment="1">
      <alignment horizontal="center"/>
    </xf>
    <xf numFmtId="0" fontId="21" fillId="0" borderId="39" xfId="0" applyFont="1" applyBorder="1" applyAlignment="1">
      <alignment horizontal="center"/>
    </xf>
    <xf numFmtId="166" fontId="16" fillId="3" borderId="8" xfId="0" applyNumberFormat="1" applyFont="1" applyFill="1" applyBorder="1" applyAlignment="1">
      <alignment wrapText="1"/>
    </xf>
    <xf numFmtId="0" fontId="21" fillId="0" borderId="40" xfId="0" applyFont="1" applyBorder="1" applyAlignment="1">
      <alignment horizontal="center"/>
    </xf>
    <xf numFmtId="0" fontId="21" fillId="0" borderId="39" xfId="0" applyFont="1" applyBorder="1" applyAlignment="1">
      <alignment horizontal="center"/>
    </xf>
    <xf numFmtId="0" fontId="26" fillId="13" borderId="0" xfId="13" applyFont="1" applyFill="1" applyBorder="1"/>
    <xf numFmtId="0" fontId="26" fillId="13" borderId="49" xfId="0" applyFont="1" applyFill="1" applyBorder="1" applyAlignment="1" applyProtection="1">
      <alignment horizontal="center" vertical="center"/>
    </xf>
    <xf numFmtId="0" fontId="26" fillId="13" borderId="60" xfId="0" applyFont="1" applyFill="1" applyBorder="1" applyAlignment="1" applyProtection="1">
      <alignment horizontal="center" vertical="center"/>
    </xf>
    <xf numFmtId="0" fontId="26" fillId="13" borderId="60" xfId="11" applyFont="1" applyFill="1" applyBorder="1" applyAlignment="1" applyProtection="1">
      <alignment vertical="center"/>
    </xf>
    <xf numFmtId="10" fontId="33" fillId="0" borderId="23" xfId="0" applyNumberFormat="1" applyFont="1" applyFill="1" applyBorder="1"/>
    <xf numFmtId="10" fontId="33" fillId="0" borderId="24" xfId="0" applyNumberFormat="1" applyFont="1" applyFill="1" applyBorder="1"/>
    <xf numFmtId="10" fontId="33" fillId="0" borderId="18" xfId="0" applyNumberFormat="1" applyFont="1" applyFill="1" applyBorder="1"/>
    <xf numFmtId="10" fontId="33" fillId="0" borderId="19" xfId="0" applyNumberFormat="1" applyFont="1" applyFill="1" applyBorder="1"/>
    <xf numFmtId="10" fontId="33" fillId="0" borderId="0" xfId="0" applyNumberFormat="1" applyFont="1" applyFill="1" applyBorder="1"/>
    <xf numFmtId="10" fontId="33" fillId="0" borderId="25" xfId="0" applyNumberFormat="1" applyFont="1" applyFill="1" applyBorder="1"/>
    <xf numFmtId="0" fontId="26" fillId="13" borderId="30" xfId="11" applyFont="1" applyFill="1" applyBorder="1" applyAlignment="1" applyProtection="1">
      <alignment vertical="center"/>
    </xf>
    <xf numFmtId="0" fontId="26" fillId="13" borderId="31" xfId="11" applyFont="1" applyFill="1" applyBorder="1" applyAlignment="1" applyProtection="1">
      <alignment vertical="center"/>
    </xf>
    <xf numFmtId="0" fontId="26" fillId="13" borderId="32" xfId="12" applyFont="1" applyFill="1" applyBorder="1" applyAlignment="1" applyProtection="1">
      <alignment vertical="center"/>
    </xf>
    <xf numFmtId="10" fontId="23" fillId="3" borderId="0" xfId="14" applyNumberFormat="1" applyFont="1" applyFill="1" applyBorder="1" applyAlignment="1">
      <alignment horizontal="left" wrapText="1"/>
    </xf>
    <xf numFmtId="168" fontId="16" fillId="3" borderId="0" xfId="6" applyNumberFormat="1" applyFont="1" applyFill="1" applyBorder="1" applyAlignment="1">
      <alignment horizontal="center" wrapText="1"/>
    </xf>
    <xf numFmtId="0" fontId="21" fillId="0" borderId="0" xfId="0" applyFont="1" applyFill="1" applyBorder="1"/>
    <xf numFmtId="0" fontId="38" fillId="13" borderId="13" xfId="0" applyFont="1" applyFill="1" applyBorder="1" applyAlignment="1">
      <alignment horizontal="center" wrapText="1"/>
    </xf>
    <xf numFmtId="0" fontId="35" fillId="13" borderId="13" xfId="0" applyFont="1" applyFill="1" applyBorder="1" applyAlignment="1">
      <alignment horizontal="center" wrapText="1"/>
    </xf>
    <xf numFmtId="0" fontId="38" fillId="13" borderId="71" xfId="0" applyFont="1" applyFill="1" applyBorder="1" applyAlignment="1">
      <alignment horizontal="center" wrapText="1"/>
    </xf>
    <xf numFmtId="0" fontId="38" fillId="13" borderId="72" xfId="0" applyFont="1" applyFill="1" applyBorder="1" applyAlignment="1">
      <alignment horizontal="center" wrapText="1"/>
    </xf>
    <xf numFmtId="0" fontId="35" fillId="13" borderId="72" xfId="0" applyFont="1" applyFill="1" applyBorder="1" applyAlignment="1">
      <alignment horizontal="center" wrapText="1"/>
    </xf>
    <xf numFmtId="166" fontId="35" fillId="13" borderId="72" xfId="6" applyNumberFormat="1" applyFont="1" applyFill="1" applyBorder="1" applyAlignment="1">
      <alignment horizontal="center" wrapText="1"/>
    </xf>
    <xf numFmtId="0" fontId="35" fillId="13" borderId="73" xfId="0" applyFont="1" applyFill="1" applyBorder="1" applyAlignment="1">
      <alignment horizontal="center" wrapText="1"/>
    </xf>
    <xf numFmtId="0" fontId="35" fillId="13" borderId="74" xfId="0" applyFont="1" applyFill="1" applyBorder="1" applyAlignment="1">
      <alignment horizontal="center" wrapText="1"/>
    </xf>
    <xf numFmtId="0" fontId="42" fillId="13" borderId="60" xfId="0" applyFont="1" applyFill="1" applyBorder="1" applyAlignment="1">
      <alignment horizontal="center" wrapText="1"/>
    </xf>
    <xf numFmtId="0" fontId="39" fillId="13" borderId="76" xfId="0" applyFont="1" applyFill="1" applyBorder="1" applyAlignment="1">
      <alignment horizontal="center" wrapText="1"/>
    </xf>
    <xf numFmtId="166" fontId="39" fillId="13" borderId="77" xfId="6" applyNumberFormat="1" applyFont="1" applyFill="1" applyBorder="1" applyAlignment="1">
      <alignment horizontal="center" wrapText="1"/>
    </xf>
    <xf numFmtId="0" fontId="39" fillId="13" borderId="77" xfId="0" applyFont="1" applyFill="1" applyBorder="1" applyAlignment="1">
      <alignment horizontal="center" wrapText="1"/>
    </xf>
    <xf numFmtId="0" fontId="39" fillId="13" borderId="79" xfId="0" applyFont="1" applyFill="1" applyBorder="1" applyAlignment="1">
      <alignment horizontal="center" wrapText="1"/>
    </xf>
    <xf numFmtId="166" fontId="16" fillId="3" borderId="10" xfId="0" applyNumberFormat="1" applyFont="1" applyFill="1" applyBorder="1" applyAlignment="1">
      <alignment horizontal="center" wrapText="1"/>
    </xf>
    <xf numFmtId="166" fontId="35" fillId="13" borderId="11" xfId="6" applyNumberFormat="1" applyFont="1" applyFill="1" applyBorder="1" applyAlignment="1">
      <alignment horizontal="center" wrapText="1"/>
    </xf>
    <xf numFmtId="166" fontId="35" fillId="13" borderId="29" xfId="6" applyNumberFormat="1" applyFont="1" applyFill="1" applyBorder="1" applyAlignment="1">
      <alignment horizontal="center" wrapText="1"/>
    </xf>
    <xf numFmtId="166" fontId="17" fillId="3" borderId="13" xfId="6" applyNumberFormat="1" applyFont="1" applyFill="1" applyBorder="1" applyAlignment="1">
      <alignment horizontal="center" wrapText="1"/>
    </xf>
    <xf numFmtId="166" fontId="16" fillId="3" borderId="80" xfId="0" applyNumberFormat="1" applyFont="1" applyFill="1" applyBorder="1" applyAlignment="1">
      <alignment horizontal="center" wrapText="1"/>
    </xf>
    <xf numFmtId="166" fontId="16" fillId="3" borderId="81" xfId="0" applyNumberFormat="1" applyFont="1" applyFill="1" applyBorder="1" applyAlignment="1">
      <alignment horizontal="center" wrapText="1"/>
    </xf>
    <xf numFmtId="166" fontId="16" fillId="3" borderId="82" xfId="0" applyNumberFormat="1" applyFont="1" applyFill="1" applyBorder="1" applyAlignment="1">
      <alignment horizontal="center" wrapText="1"/>
    </xf>
    <xf numFmtId="166" fontId="16" fillId="3" borderId="83" xfId="0" applyNumberFormat="1" applyFont="1" applyFill="1" applyBorder="1" applyAlignment="1">
      <alignment horizontal="center" wrapText="1"/>
    </xf>
    <xf numFmtId="166" fontId="16" fillId="3" borderId="84" xfId="0" applyNumberFormat="1" applyFont="1" applyFill="1" applyBorder="1" applyAlignment="1">
      <alignment horizontal="center" wrapText="1"/>
    </xf>
    <xf numFmtId="166" fontId="16" fillId="3" borderId="85" xfId="0" applyNumberFormat="1" applyFont="1" applyFill="1" applyBorder="1" applyAlignment="1">
      <alignment horizontal="center" wrapText="1"/>
    </xf>
    <xf numFmtId="166" fontId="16" fillId="3" borderId="86" xfId="0" applyNumberFormat="1" applyFont="1" applyFill="1" applyBorder="1" applyAlignment="1">
      <alignment horizontal="center" wrapText="1"/>
    </xf>
    <xf numFmtId="166" fontId="16" fillId="3" borderId="87" xfId="0" applyNumberFormat="1" applyFont="1" applyFill="1" applyBorder="1" applyAlignment="1">
      <alignment horizontal="center" wrapText="1"/>
    </xf>
    <xf numFmtId="166" fontId="17" fillId="3" borderId="11" xfId="6" applyNumberFormat="1" applyFont="1" applyFill="1" applyBorder="1" applyAlignment="1">
      <alignment horizontal="center" wrapText="1"/>
    </xf>
    <xf numFmtId="166" fontId="16" fillId="3" borderId="88" xfId="0" applyNumberFormat="1" applyFont="1" applyFill="1" applyBorder="1" applyAlignment="1">
      <alignment horizontal="center" wrapText="1"/>
    </xf>
    <xf numFmtId="166" fontId="16" fillId="3" borderId="89" xfId="0" applyNumberFormat="1" applyFont="1" applyFill="1" applyBorder="1" applyAlignment="1">
      <alignment horizontal="center" wrapText="1"/>
    </xf>
    <xf numFmtId="166" fontId="17" fillId="3" borderId="90" xfId="6" applyNumberFormat="1" applyFont="1" applyFill="1" applyBorder="1" applyAlignment="1">
      <alignment horizontal="center" wrapText="1"/>
    </xf>
    <xf numFmtId="10" fontId="20" fillId="3" borderId="49" xfId="14" applyNumberFormat="1" applyFont="1" applyFill="1" applyBorder="1" applyAlignment="1">
      <alignment horizontal="left" wrapText="1"/>
    </xf>
    <xf numFmtId="10" fontId="17" fillId="3" borderId="61" xfId="14" applyNumberFormat="1" applyFont="1" applyFill="1" applyBorder="1" applyAlignment="1">
      <alignment horizontal="left" wrapText="1"/>
    </xf>
    <xf numFmtId="166" fontId="16" fillId="3" borderId="92" xfId="0" applyNumberFormat="1" applyFont="1" applyFill="1" applyBorder="1" applyAlignment="1">
      <alignment horizontal="center" wrapText="1"/>
    </xf>
    <xf numFmtId="166" fontId="16" fillId="3" borderId="93" xfId="0" applyNumberFormat="1" applyFont="1" applyFill="1" applyBorder="1" applyAlignment="1">
      <alignment horizontal="center" wrapText="1"/>
    </xf>
    <xf numFmtId="166" fontId="16" fillId="3" borderId="80" xfId="6" applyNumberFormat="1" applyFont="1" applyFill="1" applyBorder="1" applyAlignment="1">
      <alignment horizontal="center" wrapText="1"/>
    </xf>
    <xf numFmtId="166" fontId="16" fillId="3" borderId="82" xfId="6" applyNumberFormat="1" applyFont="1" applyFill="1" applyBorder="1" applyAlignment="1">
      <alignment horizontal="center" wrapText="1"/>
    </xf>
    <xf numFmtId="166" fontId="16" fillId="3" borderId="84" xfId="6" applyNumberFormat="1" applyFont="1" applyFill="1" applyBorder="1" applyAlignment="1">
      <alignment horizontal="center" wrapText="1"/>
    </xf>
    <xf numFmtId="166" fontId="17" fillId="3" borderId="76" xfId="6" applyNumberFormat="1" applyFont="1" applyFill="1" applyBorder="1" applyAlignment="1">
      <alignment horizontal="center" wrapText="1"/>
    </xf>
    <xf numFmtId="166" fontId="17" fillId="3" borderId="77" xfId="6" applyNumberFormat="1" applyFont="1" applyFill="1" applyBorder="1" applyAlignment="1">
      <alignment horizontal="center" wrapText="1"/>
    </xf>
    <xf numFmtId="166" fontId="17" fillId="3" borderId="78" xfId="6" applyNumberFormat="1" applyFont="1" applyFill="1" applyBorder="1" applyAlignment="1">
      <alignment horizontal="center" wrapText="1"/>
    </xf>
    <xf numFmtId="166" fontId="16" fillId="3" borderId="94" xfId="6" applyNumberFormat="1" applyFont="1" applyFill="1" applyBorder="1" applyAlignment="1">
      <alignment horizontal="center" wrapText="1"/>
    </xf>
    <xf numFmtId="166" fontId="16" fillId="3" borderId="40" xfId="0" applyNumberFormat="1" applyFont="1" applyFill="1" applyBorder="1" applyAlignment="1">
      <alignment horizontal="center" wrapText="1"/>
    </xf>
    <xf numFmtId="166" fontId="16" fillId="3" borderId="69" xfId="6" applyNumberFormat="1" applyFont="1" applyFill="1" applyBorder="1" applyAlignment="1">
      <alignment horizontal="center" wrapText="1"/>
    </xf>
    <xf numFmtId="166" fontId="16" fillId="3" borderId="96" xfId="0" applyNumberFormat="1" applyFont="1" applyFill="1" applyBorder="1" applyAlignment="1">
      <alignment horizontal="center" wrapText="1"/>
    </xf>
    <xf numFmtId="166" fontId="16" fillId="3" borderId="14" xfId="0" applyNumberFormat="1" applyFont="1" applyFill="1" applyBorder="1" applyAlignment="1">
      <alignment horizontal="center" wrapText="1"/>
    </xf>
    <xf numFmtId="166" fontId="16" fillId="3" borderId="97" xfId="6" applyNumberFormat="1" applyFont="1" applyFill="1" applyBorder="1" applyAlignment="1">
      <alignment horizontal="center" wrapText="1"/>
    </xf>
    <xf numFmtId="166" fontId="16" fillId="3" borderId="98" xfId="0" applyNumberFormat="1" applyFont="1" applyFill="1" applyBorder="1" applyAlignment="1">
      <alignment horizontal="center" wrapText="1"/>
    </xf>
    <xf numFmtId="166" fontId="17" fillId="3" borderId="61" xfId="6" applyNumberFormat="1" applyFont="1" applyFill="1" applyBorder="1" applyAlignment="1">
      <alignment horizontal="center" wrapText="1"/>
    </xf>
    <xf numFmtId="166" fontId="17" fillId="3" borderId="79" xfId="6" applyNumberFormat="1" applyFont="1" applyFill="1" applyBorder="1" applyAlignment="1">
      <alignment horizontal="center" wrapText="1"/>
    </xf>
    <xf numFmtId="166" fontId="17" fillId="3" borderId="60" xfId="6" applyNumberFormat="1" applyFont="1" applyFill="1" applyBorder="1" applyAlignment="1">
      <alignment horizontal="center" wrapText="1"/>
    </xf>
    <xf numFmtId="166" fontId="17" fillId="3" borderId="14" xfId="6" applyNumberFormat="1" applyFont="1" applyFill="1" applyBorder="1" applyAlignment="1">
      <alignment horizontal="center" wrapText="1"/>
    </xf>
    <xf numFmtId="166" fontId="16" fillId="3" borderId="97" xfId="0" applyNumberFormat="1" applyFont="1" applyFill="1" applyBorder="1" applyAlignment="1">
      <alignment horizontal="center" wrapText="1"/>
    </xf>
    <xf numFmtId="166" fontId="16" fillId="3" borderId="13" xfId="6" applyNumberFormat="1" applyFont="1" applyFill="1" applyBorder="1" applyAlignment="1">
      <alignment horizontal="center" wrapText="1"/>
    </xf>
    <xf numFmtId="166" fontId="16" fillId="3" borderId="15" xfId="6" applyNumberFormat="1" applyFont="1" applyFill="1" applyBorder="1" applyAlignment="1">
      <alignment horizontal="center" wrapText="1"/>
    </xf>
    <xf numFmtId="166" fontId="16" fillId="3" borderId="10" xfId="6" applyNumberFormat="1" applyFont="1" applyFill="1" applyBorder="1" applyAlignment="1">
      <alignment horizontal="center" wrapText="1"/>
    </xf>
    <xf numFmtId="166" fontId="16" fillId="3" borderId="95" xfId="6" applyNumberFormat="1" applyFont="1" applyFill="1" applyBorder="1" applyAlignment="1">
      <alignment horizontal="center" wrapText="1"/>
    </xf>
    <xf numFmtId="166" fontId="17" fillId="3" borderId="99" xfId="6" applyNumberFormat="1" applyFont="1" applyFill="1" applyBorder="1" applyAlignment="1">
      <alignment horizontal="center" wrapText="1"/>
    </xf>
    <xf numFmtId="166" fontId="17" fillId="3" borderId="29" xfId="6" applyNumberFormat="1" applyFont="1" applyFill="1" applyBorder="1" applyAlignment="1">
      <alignment horizontal="center" wrapText="1"/>
    </xf>
    <xf numFmtId="166" fontId="16" fillId="3" borderId="30" xfId="6" applyNumberFormat="1" applyFont="1" applyFill="1" applyBorder="1" applyAlignment="1">
      <alignment horizontal="center" wrapText="1"/>
    </xf>
    <xf numFmtId="166" fontId="16" fillId="3" borderId="31" xfId="6" applyNumberFormat="1" applyFont="1" applyFill="1" applyBorder="1" applyAlignment="1">
      <alignment horizontal="center" wrapText="1"/>
    </xf>
    <xf numFmtId="168" fontId="17" fillId="3" borderId="31" xfId="6" applyNumberFormat="1" applyFont="1" applyFill="1" applyBorder="1"/>
    <xf numFmtId="166" fontId="17" fillId="3" borderId="31" xfId="6" applyNumberFormat="1" applyFont="1" applyFill="1" applyBorder="1" applyAlignment="1">
      <alignment horizontal="center" wrapText="1"/>
    </xf>
    <xf numFmtId="168" fontId="17" fillId="3" borderId="32" xfId="6" applyNumberFormat="1" applyFont="1" applyFill="1" applyBorder="1"/>
    <xf numFmtId="166" fontId="29" fillId="3" borderId="0" xfId="7" applyNumberFormat="1" applyFont="1" applyFill="1" applyBorder="1" applyAlignment="1">
      <alignment horizontal="center" wrapText="1"/>
    </xf>
    <xf numFmtId="166" fontId="16" fillId="3" borderId="100" xfId="0" applyNumberFormat="1" applyFont="1" applyFill="1" applyBorder="1" applyAlignment="1">
      <alignment horizontal="center" wrapText="1"/>
    </xf>
    <xf numFmtId="166" fontId="16" fillId="3" borderId="101" xfId="0" applyNumberFormat="1" applyFont="1" applyFill="1" applyBorder="1" applyAlignment="1">
      <alignment horizontal="center" wrapText="1"/>
    </xf>
    <xf numFmtId="166" fontId="16" fillId="3" borderId="102" xfId="0" applyNumberFormat="1" applyFont="1" applyFill="1" applyBorder="1" applyAlignment="1">
      <alignment horizontal="center" wrapText="1"/>
    </xf>
    <xf numFmtId="166" fontId="16" fillId="3" borderId="103" xfId="0" applyNumberFormat="1" applyFont="1" applyFill="1" applyBorder="1" applyAlignment="1">
      <alignment horizontal="center" wrapText="1"/>
    </xf>
    <xf numFmtId="166" fontId="16" fillId="3" borderId="104" xfId="0" applyNumberFormat="1" applyFont="1" applyFill="1" applyBorder="1" applyAlignment="1">
      <alignment horizontal="center" wrapText="1"/>
    </xf>
    <xf numFmtId="166" fontId="16" fillId="3" borderId="105" xfId="0" applyNumberFormat="1" applyFont="1" applyFill="1" applyBorder="1" applyAlignment="1">
      <alignment horizontal="center" wrapText="1"/>
    </xf>
    <xf numFmtId="10" fontId="29" fillId="3" borderId="61" xfId="15" applyNumberFormat="1" applyFont="1" applyFill="1" applyBorder="1" applyAlignment="1">
      <alignment horizontal="left" wrapText="1"/>
    </xf>
    <xf numFmtId="166" fontId="29" fillId="3" borderId="60" xfId="7" applyNumberFormat="1" applyFont="1" applyFill="1" applyBorder="1" applyAlignment="1">
      <alignment horizontal="center" wrapText="1"/>
    </xf>
    <xf numFmtId="166" fontId="29" fillId="3" borderId="32" xfId="7" applyNumberFormat="1" applyFont="1" applyFill="1" applyBorder="1" applyAlignment="1">
      <alignment horizontal="center" wrapText="1"/>
    </xf>
    <xf numFmtId="166" fontId="16" fillId="3" borderId="75" xfId="0" applyNumberFormat="1" applyFont="1" applyFill="1" applyBorder="1" applyAlignment="1">
      <alignment horizontal="center" wrapText="1"/>
    </xf>
    <xf numFmtId="166" fontId="29" fillId="3" borderId="91" xfId="7" applyNumberFormat="1" applyFont="1" applyFill="1" applyBorder="1" applyAlignment="1">
      <alignment horizontal="center" wrapText="1"/>
    </xf>
    <xf numFmtId="166" fontId="29" fillId="3" borderId="61" xfId="7" applyNumberFormat="1" applyFont="1" applyFill="1" applyBorder="1" applyAlignment="1">
      <alignment horizontal="center" wrapText="1"/>
    </xf>
    <xf numFmtId="166" fontId="16" fillId="3" borderId="106" xfId="0" applyNumberFormat="1" applyFont="1" applyFill="1" applyBorder="1" applyAlignment="1">
      <alignment horizontal="center" wrapText="1"/>
    </xf>
    <xf numFmtId="166" fontId="16" fillId="3" borderId="107" xfId="0" applyNumberFormat="1" applyFont="1" applyFill="1" applyBorder="1" applyAlignment="1">
      <alignment horizontal="center" wrapText="1"/>
    </xf>
    <xf numFmtId="166" fontId="16" fillId="3" borderId="22" xfId="0" applyNumberFormat="1" applyFont="1" applyFill="1" applyBorder="1" applyAlignment="1">
      <alignment horizontal="center" wrapText="1"/>
    </xf>
    <xf numFmtId="0" fontId="44" fillId="13" borderId="117" xfId="0" applyFont="1" applyFill="1" applyBorder="1" applyAlignment="1">
      <alignment horizontal="center" wrapText="1"/>
    </xf>
    <xf numFmtId="0" fontId="44" fillId="13" borderId="118" xfId="0" applyFont="1" applyFill="1" applyBorder="1" applyAlignment="1">
      <alignment horizontal="center" wrapText="1"/>
    </xf>
    <xf numFmtId="166" fontId="44" fillId="13" borderId="118" xfId="7" applyNumberFormat="1" applyFont="1" applyFill="1" applyBorder="1" applyAlignment="1">
      <alignment horizontal="center" wrapText="1"/>
    </xf>
    <xf numFmtId="49" fontId="16" fillId="0" borderId="13" xfId="0" applyNumberFormat="1" applyFont="1" applyFill="1" applyBorder="1" applyAlignment="1">
      <alignment horizontal="left" wrapText="1"/>
    </xf>
    <xf numFmtId="0" fontId="16" fillId="3" borderId="13" xfId="0" applyFont="1" applyFill="1" applyBorder="1" applyAlignment="1">
      <alignment horizontal="center" wrapText="1"/>
    </xf>
    <xf numFmtId="0" fontId="35" fillId="13" borderId="120" xfId="0" applyFont="1" applyFill="1" applyBorder="1" applyAlignment="1">
      <alignment horizontal="center" wrapText="1"/>
    </xf>
    <xf numFmtId="166" fontId="16" fillId="4" borderId="14" xfId="6" applyNumberFormat="1" applyFont="1" applyFill="1" applyBorder="1" applyAlignment="1">
      <alignment horizontal="center" wrapText="1"/>
    </xf>
    <xf numFmtId="166" fontId="16" fillId="0" borderId="14" xfId="0" applyNumberFormat="1" applyFont="1" applyFill="1" applyBorder="1" applyAlignment="1">
      <alignment horizontal="center" wrapText="1"/>
    </xf>
    <xf numFmtId="166" fontId="35" fillId="13" borderId="73" xfId="6" applyNumberFormat="1" applyFont="1" applyFill="1" applyBorder="1" applyAlignment="1">
      <alignment horizontal="center" wrapText="1"/>
    </xf>
    <xf numFmtId="168" fontId="16" fillId="3" borderId="13" xfId="6" applyNumberFormat="1" applyFont="1" applyFill="1" applyBorder="1" applyAlignment="1">
      <alignment horizontal="center" wrapText="1"/>
    </xf>
    <xf numFmtId="168" fontId="16" fillId="4" borderId="14" xfId="6" applyNumberFormat="1" applyFont="1" applyFill="1" applyBorder="1" applyAlignment="1">
      <alignment horizontal="center" wrapText="1"/>
    </xf>
    <xf numFmtId="168" fontId="16" fillId="0" borderId="13" xfId="6" applyNumberFormat="1" applyFont="1" applyFill="1" applyBorder="1" applyAlignment="1">
      <alignment horizontal="center" wrapText="1"/>
    </xf>
    <xf numFmtId="166" fontId="35" fillId="13" borderId="120" xfId="6" applyNumberFormat="1" applyFont="1" applyFill="1" applyBorder="1" applyAlignment="1">
      <alignment horizontal="center" wrapText="1"/>
    </xf>
    <xf numFmtId="0" fontId="16" fillId="0" borderId="15" xfId="0" applyFont="1" applyFill="1" applyBorder="1" applyAlignment="1">
      <alignment horizontal="left" wrapText="1"/>
    </xf>
    <xf numFmtId="0" fontId="35" fillId="13" borderId="87" xfId="0" applyFont="1" applyFill="1" applyBorder="1" applyAlignment="1">
      <alignment horizontal="center" wrapText="1"/>
    </xf>
    <xf numFmtId="166" fontId="2" fillId="5" borderId="14" xfId="6" applyNumberFormat="1" applyFont="1" applyFill="1" applyBorder="1" applyAlignment="1">
      <alignment horizontal="center" wrapText="1"/>
    </xf>
    <xf numFmtId="0" fontId="35" fillId="13" borderId="71" xfId="0" applyFont="1" applyFill="1" applyBorder="1" applyAlignment="1">
      <alignment horizontal="center" wrapText="1"/>
    </xf>
    <xf numFmtId="0" fontId="38" fillId="13" borderId="73" xfId="0" applyFont="1" applyFill="1" applyBorder="1" applyAlignment="1">
      <alignment horizontal="center" wrapText="1"/>
    </xf>
    <xf numFmtId="10" fontId="35" fillId="13" borderId="72" xfId="14" applyNumberFormat="1" applyFont="1" applyFill="1" applyBorder="1" applyAlignment="1">
      <alignment horizontal="center" wrapText="1"/>
    </xf>
    <xf numFmtId="0" fontId="26" fillId="13" borderId="16" xfId="0" applyFont="1" applyFill="1" applyBorder="1" applyAlignment="1" applyProtection="1">
      <alignment vertical="center"/>
    </xf>
    <xf numFmtId="0" fontId="16" fillId="0" borderId="0" xfId="0" applyFont="1" applyFill="1" applyAlignment="1">
      <alignment horizontal="left"/>
    </xf>
    <xf numFmtId="0" fontId="16" fillId="0" borderId="0" xfId="0" applyNumberFormat="1" applyFont="1" applyAlignment="1">
      <alignment horizontal="left"/>
    </xf>
    <xf numFmtId="0" fontId="16" fillId="0" borderId="0" xfId="0" applyNumberFormat="1" applyFont="1" applyAlignment="1"/>
    <xf numFmtId="0" fontId="28" fillId="0" borderId="0" xfId="0" applyFont="1" applyFill="1"/>
    <xf numFmtId="166" fontId="21" fillId="0" borderId="0" xfId="0" applyNumberFormat="1" applyFont="1" applyFill="1"/>
    <xf numFmtId="9" fontId="21" fillId="0" borderId="0" xfId="14" applyFont="1" applyFill="1"/>
    <xf numFmtId="0" fontId="28" fillId="0" borderId="0" xfId="0" applyFont="1" applyFill="1" applyBorder="1"/>
    <xf numFmtId="166" fontId="21" fillId="0" borderId="0" xfId="0" applyNumberFormat="1" applyFont="1" applyFill="1" applyBorder="1"/>
    <xf numFmtId="9" fontId="21" fillId="0" borderId="0" xfId="14" applyFont="1" applyFill="1" applyBorder="1"/>
    <xf numFmtId="0" fontId="35" fillId="13" borderId="12" xfId="0" applyFont="1" applyFill="1" applyBorder="1" applyAlignment="1">
      <alignment vertical="center" wrapText="1"/>
    </xf>
    <xf numFmtId="0" fontId="23" fillId="0" borderId="0" xfId="0" applyFont="1" applyFill="1"/>
    <xf numFmtId="166" fontId="35" fillId="13" borderId="72" xfId="6" applyNumberFormat="1" applyFont="1" applyFill="1" applyBorder="1" applyAlignment="1">
      <alignment horizontal="center" vertical="center" wrapText="1"/>
    </xf>
    <xf numFmtId="166" fontId="35" fillId="13" borderId="73" xfId="6" applyNumberFormat="1" applyFont="1" applyFill="1" applyBorder="1" applyAlignment="1">
      <alignment horizontal="center" vertical="center" wrapText="1"/>
    </xf>
    <xf numFmtId="166" fontId="35" fillId="13" borderId="120" xfId="6" applyNumberFormat="1" applyFont="1" applyFill="1" applyBorder="1" applyAlignment="1">
      <alignment horizontal="center" vertical="center" wrapText="1"/>
    </xf>
    <xf numFmtId="166" fontId="16" fillId="0" borderId="15" xfId="0" applyNumberFormat="1" applyFont="1" applyFill="1" applyBorder="1" applyAlignment="1">
      <alignment horizontal="center" wrapText="1"/>
    </xf>
    <xf numFmtId="166" fontId="16" fillId="0" borderId="10" xfId="0" applyNumberFormat="1" applyFont="1" applyFill="1" applyBorder="1" applyAlignment="1">
      <alignment horizontal="center" wrapText="1"/>
    </xf>
    <xf numFmtId="166" fontId="16" fillId="0" borderId="89" xfId="0" applyNumberFormat="1" applyFont="1" applyFill="1" applyBorder="1" applyAlignment="1">
      <alignment horizontal="center" wrapText="1"/>
    </xf>
    <xf numFmtId="166" fontId="16" fillId="0" borderId="103" xfId="0" applyNumberFormat="1" applyFont="1" applyFill="1" applyBorder="1" applyAlignment="1">
      <alignment horizontal="center" wrapText="1"/>
    </xf>
    <xf numFmtId="166" fontId="16" fillId="0" borderId="104" xfId="0" applyNumberFormat="1" applyFont="1" applyFill="1" applyBorder="1" applyAlignment="1">
      <alignment horizontal="center" wrapText="1"/>
    </xf>
    <xf numFmtId="166" fontId="16" fillId="0" borderId="105" xfId="0" applyNumberFormat="1" applyFont="1" applyFill="1" applyBorder="1" applyAlignment="1">
      <alignment horizontal="center" wrapText="1"/>
    </xf>
    <xf numFmtId="166" fontId="16" fillId="0" borderId="75" xfId="0" applyNumberFormat="1" applyFont="1" applyFill="1" applyBorder="1" applyAlignment="1">
      <alignment horizontal="center" wrapText="1"/>
    </xf>
    <xf numFmtId="166" fontId="16" fillId="0" borderId="101" xfId="0" applyNumberFormat="1" applyFont="1" applyFill="1" applyBorder="1" applyAlignment="1">
      <alignment horizontal="center" wrapText="1"/>
    </xf>
    <xf numFmtId="166" fontId="16" fillId="0" borderId="106" xfId="0" applyNumberFormat="1" applyFont="1" applyFill="1" applyBorder="1" applyAlignment="1">
      <alignment horizontal="center" wrapText="1"/>
    </xf>
    <xf numFmtId="166" fontId="16" fillId="0" borderId="107" xfId="0" applyNumberFormat="1" applyFont="1" applyFill="1" applyBorder="1" applyAlignment="1">
      <alignment horizontal="center" wrapText="1"/>
    </xf>
    <xf numFmtId="166" fontId="16" fillId="0" borderId="108" xfId="0" applyNumberFormat="1" applyFont="1" applyFill="1" applyBorder="1" applyAlignment="1">
      <alignment horizontal="center" wrapText="1"/>
    </xf>
    <xf numFmtId="166" fontId="16" fillId="0" borderId="22" xfId="0" applyNumberFormat="1" applyFont="1" applyFill="1" applyBorder="1" applyAlignment="1">
      <alignment horizontal="center" wrapText="1"/>
    </xf>
    <xf numFmtId="0" fontId="6" fillId="6" borderId="7" xfId="0" applyFont="1" applyFill="1" applyBorder="1" applyAlignment="1" applyProtection="1">
      <alignment vertical="center"/>
    </xf>
    <xf numFmtId="0" fontId="4" fillId="2" borderId="0" xfId="0" applyFont="1" applyFill="1" applyBorder="1" applyAlignment="1" applyProtection="1"/>
    <xf numFmtId="0" fontId="26" fillId="13" borderId="122" xfId="0" applyFont="1" applyFill="1" applyBorder="1" applyAlignment="1" applyProtection="1">
      <alignment vertical="center"/>
    </xf>
    <xf numFmtId="166" fontId="16" fillId="0" borderId="0" xfId="6" applyNumberFormat="1" applyFont="1" applyBorder="1" applyAlignment="1">
      <alignment horizontal="right"/>
    </xf>
    <xf numFmtId="168" fontId="23" fillId="3" borderId="49" xfId="6" applyNumberFormat="1" applyFont="1" applyFill="1" applyBorder="1"/>
    <xf numFmtId="168" fontId="23" fillId="3" borderId="49" xfId="6" applyNumberFormat="1" applyFont="1" applyFill="1" applyBorder="1" applyAlignment="1"/>
    <xf numFmtId="168" fontId="23" fillId="3" borderId="61" xfId="6" applyNumberFormat="1" applyFont="1" applyFill="1" applyBorder="1" applyAlignment="1"/>
    <xf numFmtId="168" fontId="21" fillId="0" borderId="0" xfId="6" applyNumberFormat="1" applyFont="1" applyBorder="1"/>
    <xf numFmtId="166" fontId="16" fillId="0" borderId="123" xfId="6" applyNumberFormat="1" applyFont="1" applyBorder="1" applyAlignment="1">
      <alignment horizontal="right"/>
    </xf>
    <xf numFmtId="168" fontId="23" fillId="3" borderId="124" xfId="6" applyNumberFormat="1" applyFont="1" applyFill="1" applyBorder="1"/>
    <xf numFmtId="168" fontId="23" fillId="3" borderId="125" xfId="6" applyNumberFormat="1" applyFont="1" applyFill="1" applyBorder="1"/>
    <xf numFmtId="168" fontId="23" fillId="3" borderId="124" xfId="6" applyNumberFormat="1" applyFont="1" applyFill="1" applyBorder="1" applyAlignment="1"/>
    <xf numFmtId="168" fontId="23" fillId="3" borderId="125" xfId="6" applyNumberFormat="1" applyFont="1" applyFill="1" applyBorder="1" applyAlignment="1"/>
    <xf numFmtId="166" fontId="35" fillId="13" borderId="76" xfId="6" applyNumberFormat="1" applyFont="1" applyFill="1" applyBorder="1" applyAlignment="1">
      <alignment horizontal="center" wrapText="1"/>
    </xf>
    <xf numFmtId="166" fontId="35" fillId="13" borderId="77" xfId="6" applyNumberFormat="1" applyFont="1" applyFill="1" applyBorder="1" applyAlignment="1">
      <alignment horizontal="center" wrapText="1"/>
    </xf>
    <xf numFmtId="166" fontId="35" fillId="13" borderId="78" xfId="6" applyNumberFormat="1" applyFont="1" applyFill="1" applyBorder="1" applyAlignment="1">
      <alignment horizontal="center" wrapText="1"/>
    </xf>
    <xf numFmtId="166" fontId="35" fillId="13" borderId="79" xfId="6" applyNumberFormat="1" applyFont="1" applyFill="1" applyBorder="1" applyAlignment="1">
      <alignment horizontal="center" wrapText="1"/>
    </xf>
    <xf numFmtId="166" fontId="35" fillId="13" borderId="99" xfId="6" applyNumberFormat="1" applyFont="1" applyFill="1" applyBorder="1" applyAlignment="1">
      <alignment horizontal="center" wrapText="1"/>
    </xf>
    <xf numFmtId="166" fontId="35" fillId="13" borderId="60" xfId="6" applyNumberFormat="1" applyFont="1" applyFill="1" applyBorder="1" applyAlignment="1">
      <alignment horizontal="center" wrapText="1"/>
    </xf>
    <xf numFmtId="0" fontId="21" fillId="0" borderId="21" xfId="0" applyFont="1" applyFill="1" applyBorder="1"/>
    <xf numFmtId="0" fontId="21" fillId="0" borderId="23" xfId="0" applyFont="1" applyFill="1" applyBorder="1"/>
    <xf numFmtId="0" fontId="21" fillId="0" borderId="22" xfId="0" applyFont="1" applyFill="1" applyBorder="1"/>
    <xf numFmtId="0" fontId="21" fillId="0" borderId="25" xfId="0" applyFont="1" applyFill="1" applyBorder="1"/>
    <xf numFmtId="0" fontId="21" fillId="0" borderId="17" xfId="0" applyFont="1" applyFill="1" applyBorder="1"/>
    <xf numFmtId="0" fontId="21" fillId="0" borderId="18" xfId="0" applyFont="1" applyFill="1" applyBorder="1"/>
    <xf numFmtId="0" fontId="21" fillId="0" borderId="19" xfId="0" applyFont="1" applyFill="1" applyBorder="1"/>
    <xf numFmtId="10" fontId="17" fillId="3" borderId="60" xfId="14" applyNumberFormat="1" applyFont="1" applyFill="1" applyBorder="1" applyAlignment="1">
      <alignment horizontal="left" wrapText="1"/>
    </xf>
    <xf numFmtId="10" fontId="21" fillId="0" borderId="0" xfId="14" applyNumberFormat="1" applyFont="1" applyBorder="1" applyAlignment="1">
      <alignment horizontal="left" indent="1"/>
    </xf>
    <xf numFmtId="10" fontId="35" fillId="13" borderId="60" xfId="14" applyNumberFormat="1" applyFont="1" applyFill="1" applyBorder="1" applyAlignment="1">
      <alignment horizontal="center" wrapText="1"/>
    </xf>
    <xf numFmtId="0" fontId="21" fillId="0" borderId="40" xfId="0" applyFont="1" applyBorder="1" applyAlignment="1">
      <alignment horizontal="center"/>
    </xf>
    <xf numFmtId="0" fontId="21" fillId="0" borderId="39" xfId="0" applyFont="1" applyBorder="1" applyAlignment="1">
      <alignment horizontal="center"/>
    </xf>
    <xf numFmtId="49" fontId="16" fillId="0" borderId="29" xfId="0" applyNumberFormat="1" applyFont="1" applyFill="1" applyBorder="1" applyAlignment="1">
      <alignment horizontal="left" wrapText="1"/>
    </xf>
    <xf numFmtId="166" fontId="16" fillId="0" borderId="0" xfId="0" applyNumberFormat="1" applyFont="1" applyFill="1" applyBorder="1" applyAlignment="1">
      <alignment horizontal="center" wrapText="1"/>
    </xf>
    <xf numFmtId="166" fontId="16" fillId="3" borderId="90" xfId="0" applyNumberFormat="1" applyFont="1" applyFill="1" applyBorder="1" applyAlignment="1">
      <alignment horizontal="center" wrapText="1"/>
    </xf>
    <xf numFmtId="166" fontId="16" fillId="3" borderId="29" xfId="0" applyNumberFormat="1" applyFont="1" applyFill="1" applyBorder="1" applyAlignment="1">
      <alignment horizontal="center" wrapText="1"/>
    </xf>
    <xf numFmtId="168" fontId="23" fillId="3" borderId="8" xfId="6" applyNumberFormat="1" applyFont="1" applyFill="1" applyBorder="1" applyAlignment="1">
      <alignment horizontal="center" wrapText="1"/>
    </xf>
    <xf numFmtId="10" fontId="17" fillId="3" borderId="49" xfId="14" applyNumberFormat="1" applyFont="1" applyFill="1" applyBorder="1" applyAlignment="1">
      <alignment horizontal="left" wrapText="1"/>
    </xf>
    <xf numFmtId="166" fontId="16" fillId="3" borderId="69" xfId="0" applyNumberFormat="1" applyFont="1" applyFill="1" applyBorder="1" applyAlignment="1">
      <alignment horizontal="center" wrapText="1"/>
    </xf>
    <xf numFmtId="166" fontId="21" fillId="0" borderId="126" xfId="6" applyNumberFormat="1" applyFont="1" applyBorder="1"/>
    <xf numFmtId="166" fontId="21" fillId="0" borderId="127" xfId="6" applyNumberFormat="1" applyFont="1" applyBorder="1"/>
    <xf numFmtId="0" fontId="21" fillId="0" borderId="40" xfId="0" applyFont="1" applyBorder="1" applyAlignment="1">
      <alignment horizontal="center"/>
    </xf>
    <xf numFmtId="0" fontId="21" fillId="0" borderId="39" xfId="0" applyFont="1" applyBorder="1" applyAlignment="1">
      <alignment horizontal="center"/>
    </xf>
    <xf numFmtId="0" fontId="34" fillId="13" borderId="21" xfId="0" applyFont="1" applyFill="1" applyBorder="1" applyAlignment="1" applyProtection="1">
      <alignment horizontal="center" vertical="center"/>
    </xf>
    <xf numFmtId="0" fontId="34" fillId="13" borderId="31" xfId="0" applyFont="1" applyFill="1" applyBorder="1" applyAlignment="1" applyProtection="1">
      <alignment horizontal="center" vertical="center"/>
    </xf>
    <xf numFmtId="0" fontId="25" fillId="13" borderId="30" xfId="0" applyFont="1" applyFill="1" applyBorder="1" applyAlignment="1">
      <alignment horizontal="center" vertical="center" wrapText="1"/>
    </xf>
    <xf numFmtId="0" fontId="25" fillId="13" borderId="31" xfId="0" applyFont="1" applyFill="1" applyBorder="1" applyAlignment="1">
      <alignment horizontal="center" vertical="center" wrapText="1"/>
    </xf>
    <xf numFmtId="0" fontId="25" fillId="13" borderId="23" xfId="0" applyFont="1" applyFill="1" applyBorder="1" applyAlignment="1">
      <alignment horizontal="center" vertical="center" wrapText="1"/>
    </xf>
    <xf numFmtId="0" fontId="25" fillId="13" borderId="0" xfId="0" applyFont="1" applyFill="1" applyBorder="1" applyAlignment="1">
      <alignment horizontal="center" vertical="center" wrapText="1"/>
    </xf>
    <xf numFmtId="0" fontId="24" fillId="13" borderId="91" xfId="0" applyFont="1" applyFill="1" applyBorder="1" applyAlignment="1">
      <alignment horizontal="center" vertical="center"/>
    </xf>
    <xf numFmtId="0" fontId="24" fillId="13" borderId="49" xfId="0" applyFont="1" applyFill="1" applyBorder="1" applyAlignment="1">
      <alignment horizontal="center" vertical="center"/>
    </xf>
    <xf numFmtId="0" fontId="24" fillId="13" borderId="61" xfId="0" applyFont="1" applyFill="1" applyBorder="1" applyAlignment="1">
      <alignment horizontal="center" vertical="center"/>
    </xf>
    <xf numFmtId="0" fontId="24" fillId="13" borderId="21" xfId="0" applyFont="1" applyFill="1" applyBorder="1" applyAlignment="1">
      <alignment horizontal="center" vertical="center"/>
    </xf>
    <xf numFmtId="0" fontId="24" fillId="13" borderId="23" xfId="0" applyFont="1" applyFill="1" applyBorder="1" applyAlignment="1">
      <alignment horizontal="center" vertical="center"/>
    </xf>
    <xf numFmtId="0" fontId="24" fillId="13" borderId="24" xfId="0" applyFont="1" applyFill="1" applyBorder="1" applyAlignment="1">
      <alignment horizontal="center" vertical="center"/>
    </xf>
    <xf numFmtId="0" fontId="24" fillId="13" borderId="17" xfId="0" applyFont="1" applyFill="1" applyBorder="1" applyAlignment="1">
      <alignment horizontal="center" vertical="center"/>
    </xf>
    <xf numFmtId="0" fontId="24" fillId="13" borderId="18" xfId="0" applyFont="1" applyFill="1" applyBorder="1" applyAlignment="1">
      <alignment horizontal="center" vertical="center"/>
    </xf>
    <xf numFmtId="0" fontId="24" fillId="13" borderId="19" xfId="0" applyFont="1" applyFill="1" applyBorder="1" applyAlignment="1">
      <alignment horizontal="center" vertical="center"/>
    </xf>
    <xf numFmtId="0" fontId="35" fillId="13" borderId="62" xfId="0" applyFont="1" applyFill="1" applyBorder="1" applyAlignment="1">
      <alignment horizontal="center" vertical="center" wrapText="1"/>
    </xf>
    <xf numFmtId="0" fontId="35" fillId="13" borderId="67" xfId="0" applyFont="1" applyFill="1" applyBorder="1" applyAlignment="1">
      <alignment horizontal="center" vertical="center" wrapText="1"/>
    </xf>
    <xf numFmtId="0" fontId="35" fillId="13" borderId="69" xfId="0" applyFont="1" applyFill="1" applyBorder="1" applyAlignment="1">
      <alignment horizontal="center" vertical="center" wrapText="1"/>
    </xf>
    <xf numFmtId="0" fontId="35" fillId="13" borderId="30" xfId="0" applyFont="1" applyFill="1" applyBorder="1" applyAlignment="1">
      <alignment horizontal="center" vertical="center" wrapText="1"/>
    </xf>
    <xf numFmtId="0" fontId="35" fillId="13" borderId="22" xfId="0" applyFont="1" applyFill="1" applyBorder="1" applyAlignment="1">
      <alignment horizontal="center" vertical="center" wrapText="1"/>
    </xf>
    <xf numFmtId="0" fontId="35" fillId="13" borderId="32" xfId="0" applyFont="1" applyFill="1" applyBorder="1" applyAlignment="1">
      <alignment horizontal="center" vertical="center" wrapText="1"/>
    </xf>
    <xf numFmtId="0" fontId="35" fillId="13" borderId="31" xfId="0" applyFont="1" applyFill="1" applyBorder="1" applyAlignment="1">
      <alignment horizontal="center" vertical="center" wrapText="1"/>
    </xf>
    <xf numFmtId="0" fontId="35" fillId="13" borderId="63" xfId="0" applyFont="1" applyFill="1" applyBorder="1" applyAlignment="1">
      <alignment horizontal="center" vertical="center" wrapText="1"/>
    </xf>
    <xf numFmtId="0" fontId="35" fillId="13" borderId="37" xfId="0" applyFont="1" applyFill="1" applyBorder="1" applyAlignment="1">
      <alignment horizontal="center" vertical="center" wrapText="1"/>
    </xf>
    <xf numFmtId="0" fontId="35" fillId="13" borderId="38" xfId="0" applyFont="1" applyFill="1" applyBorder="1" applyAlignment="1">
      <alignment horizontal="center" vertical="center" wrapText="1"/>
    </xf>
    <xf numFmtId="0" fontId="36" fillId="13" borderId="64" xfId="0" applyFont="1" applyFill="1" applyBorder="1" applyAlignment="1">
      <alignment horizontal="center" vertical="center" wrapText="1"/>
    </xf>
    <xf numFmtId="0" fontId="36" fillId="13" borderId="65" xfId="0" applyFont="1" applyFill="1" applyBorder="1" applyAlignment="1">
      <alignment horizontal="center" vertical="center" wrapText="1"/>
    </xf>
    <xf numFmtId="0" fontId="36" fillId="13" borderId="66" xfId="0" applyFont="1" applyFill="1" applyBorder="1" applyAlignment="1">
      <alignment horizontal="center" vertical="center" wrapText="1"/>
    </xf>
    <xf numFmtId="166" fontId="37" fillId="13" borderId="22" xfId="6" applyNumberFormat="1" applyFont="1" applyFill="1" applyBorder="1" applyAlignment="1">
      <alignment horizontal="center" vertical="center" wrapText="1"/>
    </xf>
    <xf numFmtId="166" fontId="37" fillId="13" borderId="0" xfId="6" applyNumberFormat="1" applyFont="1" applyFill="1" applyBorder="1" applyAlignment="1">
      <alignment horizontal="center" vertical="center" wrapText="1"/>
    </xf>
    <xf numFmtId="166" fontId="37" fillId="13" borderId="17" xfId="6" applyNumberFormat="1" applyFont="1" applyFill="1" applyBorder="1" applyAlignment="1">
      <alignment horizontal="center" vertical="center" wrapText="1"/>
    </xf>
    <xf numFmtId="166" fontId="37" fillId="13" borderId="18" xfId="6" applyNumberFormat="1" applyFont="1" applyFill="1" applyBorder="1" applyAlignment="1">
      <alignment horizontal="center" vertical="center" wrapText="1"/>
    </xf>
    <xf numFmtId="0" fontId="37" fillId="13" borderId="43" xfId="0" applyFont="1" applyFill="1" applyBorder="1" applyAlignment="1">
      <alignment horizontal="center" vertical="center" wrapText="1"/>
    </xf>
    <xf numFmtId="0" fontId="37" fillId="13" borderId="25" xfId="0" applyFont="1" applyFill="1" applyBorder="1" applyAlignment="1">
      <alignment horizontal="center" vertical="center" wrapText="1"/>
    </xf>
    <xf numFmtId="0" fontId="37" fillId="13" borderId="44" xfId="0" applyFont="1" applyFill="1" applyBorder="1" applyAlignment="1">
      <alignment horizontal="center" vertical="center" wrapText="1"/>
    </xf>
    <xf numFmtId="0" fontId="37" fillId="13" borderId="68" xfId="0" applyFont="1" applyFill="1" applyBorder="1" applyAlignment="1">
      <alignment horizontal="center" vertical="center" wrapText="1"/>
    </xf>
    <xf numFmtId="166" fontId="35" fillId="13" borderId="18" xfId="6" applyNumberFormat="1" applyFont="1" applyFill="1" applyBorder="1" applyAlignment="1">
      <alignment horizontal="center" vertical="center" wrapText="1"/>
    </xf>
    <xf numFmtId="0" fontId="35" fillId="13" borderId="41" xfId="0" applyFont="1" applyFill="1" applyBorder="1" applyAlignment="1">
      <alignment horizontal="center" vertical="center" wrapText="1"/>
    </xf>
    <xf numFmtId="0" fontId="35" fillId="13" borderId="70" xfId="0" applyFont="1" applyFill="1" applyBorder="1" applyAlignment="1">
      <alignment horizontal="center" vertical="center" wrapText="1"/>
    </xf>
    <xf numFmtId="0" fontId="35" fillId="13" borderId="48" xfId="0" applyFont="1" applyFill="1" applyBorder="1" applyAlignment="1">
      <alignment horizontal="center" vertical="center" wrapText="1"/>
    </xf>
    <xf numFmtId="0" fontId="35" fillId="13" borderId="19" xfId="0" applyFont="1" applyFill="1" applyBorder="1" applyAlignment="1">
      <alignment horizontal="center" vertical="center" wrapText="1"/>
    </xf>
    <xf numFmtId="49" fontId="23" fillId="3" borderId="29" xfId="0" applyNumberFormat="1" applyFont="1" applyFill="1" applyBorder="1" applyAlignment="1">
      <alignment horizontal="left" wrapText="1"/>
    </xf>
    <xf numFmtId="49" fontId="23" fillId="3" borderId="0" xfId="0" applyNumberFormat="1" applyFont="1" applyFill="1" applyBorder="1" applyAlignment="1">
      <alignment horizontal="left" wrapText="1"/>
    </xf>
    <xf numFmtId="166" fontId="23" fillId="9" borderId="29" xfId="6" applyNumberFormat="1" applyFont="1" applyFill="1" applyBorder="1" applyAlignment="1">
      <alignment horizontal="center" wrapText="1"/>
    </xf>
    <xf numFmtId="166" fontId="23" fillId="9" borderId="0" xfId="6" applyNumberFormat="1" applyFont="1" applyFill="1" applyBorder="1" applyAlignment="1">
      <alignment horizontal="center" wrapText="1"/>
    </xf>
    <xf numFmtId="166" fontId="23" fillId="9" borderId="9" xfId="6" applyNumberFormat="1" applyFont="1" applyFill="1" applyBorder="1" applyAlignment="1">
      <alignment horizontal="center" wrapText="1"/>
    </xf>
    <xf numFmtId="166" fontId="23" fillId="9" borderId="10" xfId="6" applyNumberFormat="1" applyFont="1" applyFill="1" applyBorder="1" applyAlignment="1">
      <alignment horizontal="center" wrapText="1"/>
    </xf>
    <xf numFmtId="49" fontId="17" fillId="3" borderId="29" xfId="0" applyNumberFormat="1" applyFont="1" applyFill="1" applyBorder="1" applyAlignment="1">
      <alignment horizontal="left" wrapText="1"/>
    </xf>
    <xf numFmtId="49" fontId="17" fillId="3" borderId="0" xfId="0" applyNumberFormat="1" applyFont="1" applyFill="1" applyBorder="1" applyAlignment="1">
      <alignment horizontal="left" wrapText="1"/>
    </xf>
    <xf numFmtId="166" fontId="17" fillId="9" borderId="9" xfId="6" applyNumberFormat="1" applyFont="1" applyFill="1" applyBorder="1" applyAlignment="1">
      <alignment horizontal="center" wrapText="1"/>
    </xf>
    <xf numFmtId="166" fontId="17" fillId="9" borderId="10" xfId="6" applyNumberFormat="1" applyFont="1" applyFill="1" applyBorder="1" applyAlignment="1">
      <alignment horizontal="center" wrapText="1"/>
    </xf>
    <xf numFmtId="166" fontId="17" fillId="9" borderId="29" xfId="6" applyNumberFormat="1" applyFont="1" applyFill="1" applyBorder="1" applyAlignment="1">
      <alignment horizontal="center" wrapText="1"/>
    </xf>
    <xf numFmtId="166" fontId="17" fillId="9" borderId="0" xfId="6" applyNumberFormat="1" applyFont="1" applyFill="1" applyBorder="1" applyAlignment="1">
      <alignment horizontal="center" wrapText="1"/>
    </xf>
    <xf numFmtId="10" fontId="35" fillId="13" borderId="63" xfId="14" applyNumberFormat="1" applyFont="1" applyFill="1" applyBorder="1" applyAlignment="1">
      <alignment horizontal="center" vertical="center" wrapText="1"/>
    </xf>
    <xf numFmtId="10" fontId="35" fillId="13" borderId="37" xfId="14" applyNumberFormat="1" applyFont="1" applyFill="1" applyBorder="1" applyAlignment="1">
      <alignment horizontal="center" vertical="center" wrapText="1"/>
    </xf>
    <xf numFmtId="10" fontId="35" fillId="13" borderId="44" xfId="14" applyNumberFormat="1" applyFont="1" applyFill="1" applyBorder="1" applyAlignment="1">
      <alignment horizontal="center" vertical="center" wrapText="1"/>
    </xf>
    <xf numFmtId="166" fontId="37" fillId="13" borderId="25" xfId="6" applyNumberFormat="1" applyFont="1" applyFill="1" applyBorder="1" applyAlignment="1">
      <alignment horizontal="center" vertical="center" wrapText="1"/>
    </xf>
    <xf numFmtId="166" fontId="37" fillId="13" borderId="19" xfId="6" applyNumberFormat="1" applyFont="1" applyFill="1" applyBorder="1" applyAlignment="1">
      <alignment horizontal="center" vertical="center" wrapText="1"/>
    </xf>
    <xf numFmtId="166" fontId="47" fillId="13" borderId="91" xfId="6" applyNumberFormat="1" applyFont="1" applyFill="1" applyBorder="1" applyAlignment="1">
      <alignment horizontal="center" vertical="center" wrapText="1"/>
    </xf>
    <xf numFmtId="166" fontId="47" fillId="13" borderId="49" xfId="6" applyNumberFormat="1" applyFont="1" applyFill="1" applyBorder="1" applyAlignment="1">
      <alignment horizontal="center" vertical="center" wrapText="1"/>
    </xf>
    <xf numFmtId="166" fontId="47" fillId="13" borderId="61" xfId="6" applyNumberFormat="1" applyFont="1" applyFill="1" applyBorder="1" applyAlignment="1">
      <alignment horizontal="center" vertical="center" wrapText="1"/>
    </xf>
    <xf numFmtId="10" fontId="35" fillId="13" borderId="30" xfId="0" applyNumberFormat="1" applyFont="1" applyFill="1" applyBorder="1" applyAlignment="1">
      <alignment horizontal="center" vertical="center" wrapText="1"/>
    </xf>
    <xf numFmtId="10" fontId="35" fillId="13" borderId="31" xfId="0" applyNumberFormat="1" applyFont="1" applyFill="1" applyBorder="1" applyAlignment="1">
      <alignment horizontal="center" vertical="center" wrapText="1"/>
    </xf>
    <xf numFmtId="10" fontId="35" fillId="13" borderId="32" xfId="0" applyNumberFormat="1" applyFont="1" applyFill="1" applyBorder="1" applyAlignment="1">
      <alignment horizontal="center" vertical="center" wrapText="1"/>
    </xf>
    <xf numFmtId="0" fontId="35" fillId="13" borderId="17" xfId="0" applyFont="1" applyFill="1" applyBorder="1" applyAlignment="1">
      <alignment horizontal="center" vertical="center" wrapText="1"/>
    </xf>
    <xf numFmtId="0" fontId="35" fillId="13" borderId="18" xfId="0" applyFont="1" applyFill="1" applyBorder="1" applyAlignment="1">
      <alignment horizontal="center" vertical="center" wrapText="1"/>
    </xf>
    <xf numFmtId="0" fontId="35" fillId="13" borderId="21" xfId="0" applyFont="1" applyFill="1" applyBorder="1" applyAlignment="1">
      <alignment horizontal="center" vertical="center" wrapText="1"/>
    </xf>
    <xf numFmtId="0" fontId="37" fillId="13" borderId="23" xfId="0" applyFont="1" applyFill="1" applyBorder="1" applyAlignment="1">
      <alignment horizontal="center" vertical="center" wrapText="1"/>
    </xf>
    <xf numFmtId="0" fontId="37" fillId="13" borderId="0" xfId="0" applyFont="1" applyFill="1" applyBorder="1" applyAlignment="1">
      <alignment horizontal="center" vertical="center" wrapText="1"/>
    </xf>
    <xf numFmtId="0" fontId="37" fillId="13" borderId="18" xfId="0" applyFont="1" applyFill="1" applyBorder="1" applyAlignment="1">
      <alignment horizontal="center" vertical="center" wrapText="1"/>
    </xf>
    <xf numFmtId="0" fontId="37" fillId="13" borderId="21" xfId="0" applyFont="1" applyFill="1" applyBorder="1" applyAlignment="1">
      <alignment horizontal="center" vertical="center" wrapText="1"/>
    </xf>
    <xf numFmtId="0" fontId="37" fillId="13" borderId="24" xfId="0" applyFont="1" applyFill="1" applyBorder="1" applyAlignment="1">
      <alignment horizontal="center" vertical="center" wrapText="1"/>
    </xf>
    <xf numFmtId="0" fontId="37" fillId="13" borderId="22" xfId="0" applyFont="1" applyFill="1" applyBorder="1" applyAlignment="1">
      <alignment horizontal="center" vertical="center" wrapText="1"/>
    </xf>
    <xf numFmtId="0" fontId="37" fillId="13" borderId="17" xfId="0" applyFont="1" applyFill="1" applyBorder="1" applyAlignment="1">
      <alignment horizontal="center" vertical="center" wrapText="1"/>
    </xf>
    <xf numFmtId="0" fontId="37" fillId="13" borderId="19" xfId="0" applyFont="1" applyFill="1" applyBorder="1" applyAlignment="1">
      <alignment horizontal="center" vertical="center" wrapText="1"/>
    </xf>
    <xf numFmtId="0" fontId="36" fillId="13" borderId="23" xfId="0" applyFont="1" applyFill="1" applyBorder="1" applyAlignment="1">
      <alignment horizontal="center" vertical="center" wrapText="1"/>
    </xf>
    <xf numFmtId="0" fontId="36" fillId="13" borderId="24" xfId="0" applyFont="1" applyFill="1" applyBorder="1" applyAlignment="1">
      <alignment horizontal="center" vertical="center" wrapText="1"/>
    </xf>
    <xf numFmtId="0" fontId="35" fillId="13" borderId="47" xfId="0" applyFont="1" applyFill="1" applyBorder="1" applyAlignment="1">
      <alignment horizontal="center" vertical="center" wrapText="1"/>
    </xf>
    <xf numFmtId="0" fontId="35" fillId="13" borderId="27" xfId="0" applyFont="1" applyFill="1" applyBorder="1" applyAlignment="1">
      <alignment horizontal="center" vertical="center" wrapText="1"/>
    </xf>
    <xf numFmtId="0" fontId="35" fillId="13" borderId="28" xfId="0" applyFont="1" applyFill="1" applyBorder="1" applyAlignment="1">
      <alignment horizontal="center" vertical="center" wrapText="1"/>
    </xf>
    <xf numFmtId="0" fontId="35" fillId="13" borderId="23" xfId="0" applyFont="1" applyFill="1" applyBorder="1" applyAlignment="1">
      <alignment horizontal="center" vertical="center" wrapText="1"/>
    </xf>
    <xf numFmtId="166" fontId="17" fillId="3" borderId="9" xfId="0" applyNumberFormat="1" applyFont="1" applyFill="1" applyBorder="1" applyAlignment="1">
      <alignment horizontal="center" wrapText="1"/>
    </xf>
    <xf numFmtId="166" fontId="17" fillId="3" borderId="10" xfId="0" applyNumberFormat="1" applyFont="1" applyFill="1" applyBorder="1" applyAlignment="1">
      <alignment horizontal="center" wrapText="1"/>
    </xf>
    <xf numFmtId="0" fontId="21" fillId="0" borderId="40" xfId="0" applyFont="1" applyBorder="1" applyAlignment="1">
      <alignment horizontal="center"/>
    </xf>
    <xf numFmtId="0" fontId="21" fillId="0" borderId="39" xfId="0" applyFont="1" applyBorder="1" applyAlignment="1">
      <alignment horizontal="center"/>
    </xf>
    <xf numFmtId="166" fontId="17" fillId="3" borderId="9" xfId="0" applyNumberFormat="1" applyFont="1" applyFill="1" applyBorder="1" applyAlignment="1">
      <alignment vertical="center" wrapText="1"/>
    </xf>
    <xf numFmtId="166" fontId="17" fillId="3" borderId="10" xfId="0" applyNumberFormat="1" applyFont="1" applyFill="1" applyBorder="1" applyAlignment="1">
      <alignment vertical="center" wrapText="1"/>
    </xf>
    <xf numFmtId="0" fontId="21" fillId="0" borderId="29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36" fillId="13" borderId="91" xfId="0" applyFont="1" applyFill="1" applyBorder="1" applyAlignment="1">
      <alignment horizontal="center" vertical="center" wrapText="1"/>
    </xf>
    <xf numFmtId="0" fontId="36" fillId="13" borderId="49" xfId="0" applyFont="1" applyFill="1" applyBorder="1" applyAlignment="1">
      <alignment horizontal="center" vertical="center" wrapText="1"/>
    </xf>
    <xf numFmtId="0" fontId="36" fillId="13" borderId="61" xfId="0" applyFont="1" applyFill="1" applyBorder="1" applyAlignment="1">
      <alignment horizontal="center" vertical="center" wrapText="1"/>
    </xf>
    <xf numFmtId="0" fontId="35" fillId="13" borderId="24" xfId="0" applyFont="1" applyFill="1" applyBorder="1" applyAlignment="1">
      <alignment horizontal="center" vertical="center" wrapText="1"/>
    </xf>
    <xf numFmtId="166" fontId="35" fillId="13" borderId="33" xfId="6" applyNumberFormat="1" applyFont="1" applyFill="1" applyBorder="1" applyAlignment="1">
      <alignment horizontal="center" vertical="center" wrapText="1"/>
    </xf>
    <xf numFmtId="166" fontId="35" fillId="13" borderId="34" xfId="6" applyNumberFormat="1" applyFont="1" applyFill="1" applyBorder="1" applyAlignment="1">
      <alignment horizontal="center" vertical="center" wrapText="1"/>
    </xf>
    <xf numFmtId="166" fontId="35" fillId="13" borderId="121" xfId="6" applyNumberFormat="1" applyFont="1" applyFill="1" applyBorder="1" applyAlignment="1">
      <alignment horizontal="center" vertical="center" wrapText="1"/>
    </xf>
    <xf numFmtId="166" fontId="37" fillId="13" borderId="41" xfId="6" applyNumberFormat="1" applyFont="1" applyFill="1" applyBorder="1" applyAlignment="1">
      <alignment horizontal="center" vertical="center" wrapText="1"/>
    </xf>
    <xf numFmtId="166" fontId="37" fillId="13" borderId="42" xfId="6" applyNumberFormat="1" applyFont="1" applyFill="1" applyBorder="1" applyAlignment="1">
      <alignment horizontal="center" vertical="center" wrapText="1"/>
    </xf>
    <xf numFmtId="166" fontId="37" fillId="13" borderId="70" xfId="6" applyNumberFormat="1" applyFont="1" applyFill="1" applyBorder="1" applyAlignment="1">
      <alignment horizontal="center" vertical="center" wrapText="1"/>
    </xf>
    <xf numFmtId="166" fontId="37" fillId="13" borderId="43" xfId="6" applyNumberFormat="1" applyFont="1" applyFill="1" applyBorder="1" applyAlignment="1">
      <alignment horizontal="center" vertical="center" wrapText="1"/>
    </xf>
    <xf numFmtId="166" fontId="37" fillId="13" borderId="44" xfId="6" applyNumberFormat="1" applyFont="1" applyFill="1" applyBorder="1" applyAlignment="1">
      <alignment horizontal="center" vertical="center" wrapText="1"/>
    </xf>
    <xf numFmtId="166" fontId="37" fillId="13" borderId="45" xfId="6" applyNumberFormat="1" applyFont="1" applyFill="1" applyBorder="1" applyAlignment="1">
      <alignment horizontal="center" vertical="center" wrapText="1"/>
    </xf>
    <xf numFmtId="166" fontId="37" fillId="13" borderId="68" xfId="6" applyNumberFormat="1" applyFont="1" applyFill="1" applyBorder="1" applyAlignment="1">
      <alignment horizontal="center" vertical="center" wrapText="1"/>
    </xf>
    <xf numFmtId="166" fontId="36" fillId="13" borderId="46" xfId="6" applyNumberFormat="1" applyFont="1" applyFill="1" applyBorder="1" applyAlignment="1">
      <alignment horizontal="center" vertical="center" wrapText="1"/>
    </xf>
    <xf numFmtId="166" fontId="36" fillId="13" borderId="23" xfId="6" applyNumberFormat="1" applyFont="1" applyFill="1" applyBorder="1" applyAlignment="1">
      <alignment horizontal="center" vertical="center" wrapText="1"/>
    </xf>
    <xf numFmtId="166" fontId="36" fillId="13" borderId="24" xfId="6" applyNumberFormat="1" applyFont="1" applyFill="1" applyBorder="1" applyAlignment="1">
      <alignment horizontal="center" vertical="center" wrapText="1"/>
    </xf>
    <xf numFmtId="166" fontId="37" fillId="13" borderId="21" xfId="6" applyNumberFormat="1" applyFont="1" applyFill="1" applyBorder="1" applyAlignment="1">
      <alignment horizontal="center" vertical="center" wrapText="1"/>
    </xf>
    <xf numFmtId="166" fontId="37" fillId="13" borderId="23" xfId="6" applyNumberFormat="1" applyFont="1" applyFill="1" applyBorder="1" applyAlignment="1">
      <alignment horizontal="center" vertical="center" wrapText="1"/>
    </xf>
    <xf numFmtId="166" fontId="37" fillId="13" borderId="26" xfId="6" applyNumberFormat="1" applyFont="1" applyFill="1" applyBorder="1" applyAlignment="1">
      <alignment horizontal="center" vertical="center" wrapText="1"/>
    </xf>
    <xf numFmtId="166" fontId="37" fillId="13" borderId="27" xfId="6" applyNumberFormat="1" applyFont="1" applyFill="1" applyBorder="1" applyAlignment="1">
      <alignment horizontal="center" vertical="center" wrapText="1"/>
    </xf>
    <xf numFmtId="166" fontId="37" fillId="13" borderId="28" xfId="6" applyNumberFormat="1" applyFont="1" applyFill="1" applyBorder="1" applyAlignment="1">
      <alignment horizontal="center" vertical="center" wrapText="1"/>
    </xf>
    <xf numFmtId="166" fontId="37" fillId="13" borderId="113" xfId="6" applyNumberFormat="1" applyFont="1" applyFill="1" applyBorder="1" applyAlignment="1">
      <alignment horizontal="center" vertical="center" wrapText="1"/>
    </xf>
    <xf numFmtId="166" fontId="37" fillId="13" borderId="114" xfId="6" applyNumberFormat="1" applyFont="1" applyFill="1" applyBorder="1" applyAlignment="1">
      <alignment horizontal="center" vertical="center" wrapText="1"/>
    </xf>
    <xf numFmtId="166" fontId="37" fillId="13" borderId="115" xfId="6" applyNumberFormat="1" applyFont="1" applyFill="1" applyBorder="1" applyAlignment="1">
      <alignment horizontal="center" vertical="center" wrapText="1"/>
    </xf>
    <xf numFmtId="166" fontId="35" fillId="13" borderId="35" xfId="6" applyNumberFormat="1" applyFont="1" applyFill="1" applyBorder="1" applyAlignment="1">
      <alignment horizontal="center" vertical="center" wrapText="1"/>
    </xf>
    <xf numFmtId="166" fontId="35" fillId="13" borderId="113" xfId="6" applyNumberFormat="1" applyFont="1" applyFill="1" applyBorder="1" applyAlignment="1">
      <alignment horizontal="center" vertical="center" wrapText="1"/>
    </xf>
    <xf numFmtId="166" fontId="35" fillId="13" borderId="119" xfId="6" applyNumberFormat="1" applyFont="1" applyFill="1" applyBorder="1" applyAlignment="1">
      <alignment horizontal="center" vertical="center" wrapText="1"/>
    </xf>
    <xf numFmtId="166" fontId="35" fillId="13" borderId="91" xfId="6" applyNumberFormat="1" applyFont="1" applyFill="1" applyBorder="1" applyAlignment="1">
      <alignment horizontal="center" vertical="center" wrapText="1"/>
    </xf>
    <xf numFmtId="166" fontId="35" fillId="13" borderId="49" xfId="6" applyNumberFormat="1" applyFont="1" applyFill="1" applyBorder="1" applyAlignment="1">
      <alignment horizontal="center" vertical="center" wrapText="1"/>
    </xf>
    <xf numFmtId="166" fontId="35" fillId="13" borderId="61" xfId="6" applyNumberFormat="1" applyFont="1" applyFill="1" applyBorder="1" applyAlignment="1">
      <alignment horizontal="center" vertical="center" wrapText="1"/>
    </xf>
    <xf numFmtId="166" fontId="37" fillId="13" borderId="48" xfId="6" applyNumberFormat="1" applyFont="1" applyFill="1" applyBorder="1" applyAlignment="1">
      <alignment horizontal="center" vertical="center" wrapText="1"/>
    </xf>
    <xf numFmtId="10" fontId="35" fillId="13" borderId="46" xfId="14" applyNumberFormat="1" applyFont="1" applyFill="1" applyBorder="1" applyAlignment="1">
      <alignment horizontal="center" vertical="center" wrapText="1"/>
    </xf>
    <xf numFmtId="10" fontId="35" fillId="13" borderId="43" xfId="14" applyNumberFormat="1" applyFont="1" applyFill="1" applyBorder="1" applyAlignment="1">
      <alignment horizontal="center" vertical="center" wrapText="1"/>
    </xf>
    <xf numFmtId="49" fontId="17" fillId="3" borderId="91" xfId="0" applyNumberFormat="1" applyFont="1" applyFill="1" applyBorder="1" applyAlignment="1">
      <alignment horizontal="left"/>
    </xf>
    <xf numFmtId="49" fontId="17" fillId="3" borderId="49" xfId="0" applyNumberFormat="1" applyFont="1" applyFill="1" applyBorder="1" applyAlignment="1">
      <alignment horizontal="left"/>
    </xf>
    <xf numFmtId="49" fontId="17" fillId="3" borderId="91" xfId="0" applyNumberFormat="1" applyFont="1" applyFill="1" applyBorder="1" applyAlignment="1">
      <alignment horizontal="left" wrapText="1"/>
    </xf>
    <xf numFmtId="49" fontId="17" fillId="3" borderId="49" xfId="0" applyNumberFormat="1" applyFont="1" applyFill="1" applyBorder="1" applyAlignment="1">
      <alignment horizontal="left" wrapText="1"/>
    </xf>
    <xf numFmtId="0" fontId="44" fillId="13" borderId="109" xfId="0" applyFont="1" applyFill="1" applyBorder="1" applyAlignment="1">
      <alignment horizontal="center" vertical="center" wrapText="1"/>
    </xf>
    <xf numFmtId="0" fontId="44" fillId="13" borderId="112" xfId="0" applyFont="1" applyFill="1" applyBorder="1" applyAlignment="1">
      <alignment horizontal="center" vertical="center" wrapText="1"/>
    </xf>
    <xf numFmtId="0" fontId="44" fillId="13" borderId="116" xfId="0" applyFont="1" applyFill="1" applyBorder="1" applyAlignment="1">
      <alignment horizontal="center" vertical="center" wrapText="1"/>
    </xf>
    <xf numFmtId="0" fontId="44" fillId="13" borderId="110" xfId="0" applyFont="1" applyFill="1" applyBorder="1" applyAlignment="1">
      <alignment horizontal="center" vertical="center" wrapText="1"/>
    </xf>
    <xf numFmtId="0" fontId="44" fillId="13" borderId="51" xfId="0" applyFont="1" applyFill="1" applyBorder="1" applyAlignment="1">
      <alignment horizontal="center" vertical="center" wrapText="1"/>
    </xf>
    <xf numFmtId="0" fontId="44" fillId="13" borderId="54" xfId="0" applyFont="1" applyFill="1" applyBorder="1" applyAlignment="1">
      <alignment horizontal="center" vertical="center" wrapText="1"/>
    </xf>
    <xf numFmtId="0" fontId="44" fillId="13" borderId="111" xfId="0" applyFont="1" applyFill="1" applyBorder="1" applyAlignment="1">
      <alignment horizontal="center" vertical="center" wrapText="1"/>
    </xf>
    <xf numFmtId="0" fontId="44" fillId="13" borderId="52" xfId="0" applyFont="1" applyFill="1" applyBorder="1" applyAlignment="1">
      <alignment horizontal="center" vertical="center" wrapText="1"/>
    </xf>
    <xf numFmtId="0" fontId="44" fillId="13" borderId="55" xfId="0" applyFont="1" applyFill="1" applyBorder="1" applyAlignment="1">
      <alignment horizontal="center" vertical="center" wrapText="1"/>
    </xf>
    <xf numFmtId="0" fontId="46" fillId="13" borderId="113" xfId="0" applyFont="1" applyFill="1" applyBorder="1" applyAlignment="1">
      <alignment horizontal="center" vertical="center" wrapText="1"/>
    </xf>
    <xf numFmtId="0" fontId="46" fillId="13" borderId="114" xfId="0" applyFont="1" applyFill="1" applyBorder="1" applyAlignment="1">
      <alignment horizontal="center" vertical="center" wrapText="1"/>
    </xf>
    <xf numFmtId="0" fontId="46" fillId="13" borderId="115" xfId="0" applyFont="1" applyFill="1" applyBorder="1" applyAlignment="1">
      <alignment horizontal="center" vertical="center" wrapText="1"/>
    </xf>
    <xf numFmtId="0" fontId="44" fillId="13" borderId="113" xfId="0" applyFont="1" applyFill="1" applyBorder="1" applyAlignment="1">
      <alignment horizontal="center" vertical="center" wrapText="1"/>
    </xf>
    <xf numFmtId="0" fontId="44" fillId="13" borderId="119" xfId="0" applyFont="1" applyFill="1" applyBorder="1" applyAlignment="1">
      <alignment horizontal="center" vertical="center" wrapText="1"/>
    </xf>
    <xf numFmtId="0" fontId="46" fillId="13" borderId="42" xfId="0" applyFont="1" applyFill="1" applyBorder="1" applyAlignment="1">
      <alignment horizontal="center" vertical="center" wrapText="1"/>
    </xf>
    <xf numFmtId="0" fontId="46" fillId="13" borderId="26" xfId="0" applyFont="1" applyFill="1" applyBorder="1" applyAlignment="1">
      <alignment horizontal="center" vertical="center" wrapText="1"/>
    </xf>
    <xf numFmtId="0" fontId="46" fillId="13" borderId="0" xfId="0" applyFont="1" applyFill="1" applyBorder="1" applyAlignment="1">
      <alignment horizontal="center" vertical="center" wrapText="1"/>
    </xf>
    <xf numFmtId="0" fontId="46" fillId="13" borderId="27" xfId="0" applyFont="1" applyFill="1" applyBorder="1" applyAlignment="1">
      <alignment horizontal="center" vertical="center" wrapText="1"/>
    </xf>
    <xf numFmtId="0" fontId="46" fillId="13" borderId="53" xfId="0" applyFont="1" applyFill="1" applyBorder="1" applyAlignment="1">
      <alignment horizontal="center" vertical="center" wrapText="1"/>
    </xf>
    <xf numFmtId="0" fontId="46" fillId="13" borderId="57" xfId="0" applyFont="1" applyFill="1" applyBorder="1" applyAlignment="1">
      <alignment horizontal="center" vertical="center" wrapText="1"/>
    </xf>
    <xf numFmtId="0" fontId="44" fillId="13" borderId="56" xfId="0" applyFont="1" applyFill="1" applyBorder="1" applyAlignment="1">
      <alignment horizontal="center" vertical="center" wrapText="1"/>
    </xf>
    <xf numFmtId="0" fontId="44" fillId="13" borderId="58" xfId="0" applyFont="1" applyFill="1" applyBorder="1" applyAlignment="1">
      <alignment horizontal="center" vertical="center" wrapText="1"/>
    </xf>
    <xf numFmtId="0" fontId="45" fillId="13" borderId="64" xfId="0" applyFont="1" applyFill="1" applyBorder="1" applyAlignment="1">
      <alignment horizontal="center" vertical="center" wrapText="1"/>
    </xf>
    <xf numFmtId="0" fontId="45" fillId="13" borderId="65" xfId="0" applyFont="1" applyFill="1" applyBorder="1" applyAlignment="1">
      <alignment horizontal="center" vertical="center" wrapText="1"/>
    </xf>
    <xf numFmtId="0" fontId="45" fillId="13" borderId="66" xfId="0" applyFont="1" applyFill="1" applyBorder="1" applyAlignment="1">
      <alignment horizontal="center" vertical="center" wrapText="1"/>
    </xf>
    <xf numFmtId="49" fontId="29" fillId="3" borderId="91" xfId="0" applyNumberFormat="1" applyFont="1" applyFill="1" applyBorder="1" applyAlignment="1">
      <alignment horizontal="left" wrapText="1"/>
    </xf>
    <xf numFmtId="49" fontId="29" fillId="3" borderId="49" xfId="0" applyNumberFormat="1" applyFont="1" applyFill="1" applyBorder="1" applyAlignment="1">
      <alignment horizontal="left" wrapText="1"/>
    </xf>
    <xf numFmtId="0" fontId="43" fillId="13" borderId="33" xfId="0" applyFont="1" applyFill="1" applyBorder="1" applyAlignment="1">
      <alignment horizontal="center" vertical="center" wrapText="1"/>
    </xf>
    <xf numFmtId="0" fontId="43" fillId="13" borderId="34" xfId="0" applyFont="1" applyFill="1" applyBorder="1" applyAlignment="1">
      <alignment horizontal="center" vertical="center" wrapText="1"/>
    </xf>
    <xf numFmtId="0" fontId="43" fillId="13" borderId="35" xfId="0" applyFont="1" applyFill="1" applyBorder="1" applyAlignment="1">
      <alignment horizontal="center" vertical="center" wrapText="1"/>
    </xf>
    <xf numFmtId="166" fontId="35" fillId="13" borderId="50" xfId="6" applyNumberFormat="1" applyFont="1" applyFill="1" applyBorder="1" applyAlignment="1">
      <alignment horizontal="center" vertical="center" wrapText="1"/>
    </xf>
    <xf numFmtId="166" fontId="35" fillId="13" borderId="32" xfId="6" applyNumberFormat="1" applyFont="1" applyFill="1" applyBorder="1" applyAlignment="1">
      <alignment horizontal="center" vertical="center" wrapText="1"/>
    </xf>
    <xf numFmtId="166" fontId="37" fillId="13" borderId="36" xfId="6" applyNumberFormat="1" applyFont="1" applyFill="1" applyBorder="1" applyAlignment="1">
      <alignment horizontal="center" vertical="center" wrapText="1"/>
    </xf>
    <xf numFmtId="166" fontId="37" fillId="13" borderId="37" xfId="6" applyNumberFormat="1" applyFont="1" applyFill="1" applyBorder="1" applyAlignment="1">
      <alignment horizontal="center" vertical="center" wrapText="1"/>
    </xf>
    <xf numFmtId="166" fontId="37" fillId="13" borderId="38" xfId="6" applyNumberFormat="1" applyFont="1" applyFill="1" applyBorder="1" applyAlignment="1">
      <alignment horizontal="center" vertical="center" wrapText="1"/>
    </xf>
    <xf numFmtId="0" fontId="35" fillId="13" borderId="20" xfId="0" applyFont="1" applyFill="1" applyBorder="1" applyAlignment="1">
      <alignment horizontal="center" vertical="center" wrapText="1"/>
    </xf>
    <xf numFmtId="0" fontId="35" fillId="13" borderId="11" xfId="0" applyFont="1" applyFill="1" applyBorder="1" applyAlignment="1">
      <alignment horizontal="center" vertical="center" wrapText="1"/>
    </xf>
    <xf numFmtId="0" fontId="35" fillId="13" borderId="13" xfId="0" applyFont="1" applyFill="1" applyBorder="1" applyAlignment="1">
      <alignment horizontal="center" vertical="center" wrapText="1"/>
    </xf>
    <xf numFmtId="0" fontId="35" fillId="13" borderId="36" xfId="0" applyFont="1" applyFill="1" applyBorder="1" applyAlignment="1">
      <alignment horizontal="center" vertical="center" wrapText="1"/>
    </xf>
    <xf numFmtId="166" fontId="35" fillId="13" borderId="37" xfId="6" applyNumberFormat="1" applyFont="1" applyFill="1" applyBorder="1" applyAlignment="1">
      <alignment horizontal="center" vertical="center" wrapText="1"/>
    </xf>
    <xf numFmtId="166" fontId="35" fillId="13" borderId="38" xfId="6" applyNumberFormat="1" applyFont="1" applyFill="1" applyBorder="1" applyAlignment="1">
      <alignment horizontal="center" vertical="center" wrapText="1"/>
    </xf>
    <xf numFmtId="166" fontId="17" fillId="3" borderId="91" xfId="0" applyNumberFormat="1" applyFont="1" applyFill="1" applyBorder="1" applyAlignment="1">
      <alignment horizontal="center" wrapText="1"/>
    </xf>
    <xf numFmtId="166" fontId="17" fillId="3" borderId="61" xfId="0" applyNumberFormat="1" applyFont="1" applyFill="1" applyBorder="1" applyAlignment="1">
      <alignment horizontal="center" wrapText="1"/>
    </xf>
    <xf numFmtId="166" fontId="17" fillId="3" borderId="91" xfId="0" applyNumberFormat="1" applyFont="1" applyFill="1" applyBorder="1" applyAlignment="1">
      <alignment vertical="center" wrapText="1"/>
    </xf>
    <xf numFmtId="166" fontId="17" fillId="3" borderId="61" xfId="0" applyNumberFormat="1" applyFont="1" applyFill="1" applyBorder="1" applyAlignment="1">
      <alignment vertical="center" wrapText="1"/>
    </xf>
    <xf numFmtId="0" fontId="39" fillId="13" borderId="30" xfId="0" applyFont="1" applyFill="1" applyBorder="1" applyAlignment="1">
      <alignment horizontal="center" vertical="center" wrapText="1"/>
    </xf>
    <xf numFmtId="0" fontId="39" fillId="13" borderId="31" xfId="0" applyFont="1" applyFill="1" applyBorder="1" applyAlignment="1">
      <alignment horizontal="center" vertical="center" wrapText="1"/>
    </xf>
    <xf numFmtId="0" fontId="39" fillId="13" borderId="32" xfId="0" applyFont="1" applyFill="1" applyBorder="1" applyAlignment="1">
      <alignment horizontal="center" vertical="center" wrapText="1"/>
    </xf>
    <xf numFmtId="0" fontId="40" fillId="13" borderId="65" xfId="0" applyFont="1" applyFill="1" applyBorder="1" applyAlignment="1">
      <alignment horizontal="center" vertical="center" wrapText="1"/>
    </xf>
    <xf numFmtId="0" fontId="40" fillId="13" borderId="66" xfId="0" applyFont="1" applyFill="1" applyBorder="1" applyAlignment="1">
      <alignment horizontal="center" vertical="center" wrapText="1"/>
    </xf>
    <xf numFmtId="0" fontId="41" fillId="13" borderId="0" xfId="0" applyFont="1" applyFill="1" applyBorder="1" applyAlignment="1">
      <alignment horizontal="center" vertical="center" wrapText="1"/>
    </xf>
    <xf numFmtId="0" fontId="41" fillId="13" borderId="18" xfId="0" applyFont="1" applyFill="1" applyBorder="1" applyAlignment="1">
      <alignment horizontal="center" vertical="center" wrapText="1"/>
    </xf>
    <xf numFmtId="0" fontId="41" fillId="13" borderId="43" xfId="0" applyFont="1" applyFill="1" applyBorder="1" applyAlignment="1">
      <alignment horizontal="center" vertical="center" wrapText="1"/>
    </xf>
    <xf numFmtId="0" fontId="41" fillId="13" borderId="25" xfId="0" applyFont="1" applyFill="1" applyBorder="1" applyAlignment="1">
      <alignment horizontal="center" vertical="center" wrapText="1"/>
    </xf>
    <xf numFmtId="0" fontId="39" fillId="13" borderId="18" xfId="0" applyFont="1" applyFill="1" applyBorder="1" applyAlignment="1">
      <alignment horizontal="center" vertical="center" wrapText="1"/>
    </xf>
    <xf numFmtId="0" fontId="39" fillId="13" borderId="21" xfId="0" applyFont="1" applyFill="1" applyBorder="1" applyAlignment="1">
      <alignment horizontal="center" vertical="center" wrapText="1"/>
    </xf>
    <xf numFmtId="0" fontId="39" fillId="13" borderId="24" xfId="0" applyFont="1" applyFill="1" applyBorder="1" applyAlignment="1">
      <alignment horizontal="center" vertical="center" wrapText="1"/>
    </xf>
    <xf numFmtId="0" fontId="39" fillId="13" borderId="17" xfId="0" applyFont="1" applyFill="1" applyBorder="1" applyAlignment="1">
      <alignment horizontal="center" vertical="center" wrapText="1"/>
    </xf>
    <xf numFmtId="0" fontId="39" fillId="13" borderId="19" xfId="0" applyFont="1" applyFill="1" applyBorder="1" applyAlignment="1">
      <alignment horizontal="center" vertical="center" wrapText="1"/>
    </xf>
    <xf numFmtId="0" fontId="44" fillId="13" borderId="113" xfId="0" applyFont="1" applyFill="1" applyBorder="1" applyAlignment="1">
      <alignment horizontal="center" wrapText="1"/>
    </xf>
    <xf numFmtId="0" fontId="44" fillId="13" borderId="119" xfId="0" applyFont="1" applyFill="1" applyBorder="1" applyAlignment="1">
      <alignment horizontal="center" wrapText="1"/>
    </xf>
    <xf numFmtId="0" fontId="27" fillId="6" borderId="2" xfId="0" applyFont="1" applyFill="1" applyBorder="1" applyAlignment="1">
      <alignment horizontal="center" vertical="center" wrapText="1"/>
    </xf>
    <xf numFmtId="0" fontId="27" fillId="6" borderId="3" xfId="0" applyFont="1" applyFill="1" applyBorder="1" applyAlignment="1">
      <alignment horizontal="center" vertical="center" wrapText="1"/>
    </xf>
    <xf numFmtId="0" fontId="27" fillId="6" borderId="6" xfId="0" applyFont="1" applyFill="1" applyBorder="1" applyAlignment="1">
      <alignment horizontal="center" vertical="center" wrapText="1"/>
    </xf>
    <xf numFmtId="0" fontId="27" fillId="6" borderId="2" xfId="0" applyFont="1" applyFill="1" applyBorder="1" applyAlignment="1">
      <alignment horizontal="center" vertical="center" textRotation="90" wrapText="1"/>
    </xf>
    <xf numFmtId="0" fontId="27" fillId="6" borderId="3" xfId="0" applyFont="1" applyFill="1" applyBorder="1" applyAlignment="1">
      <alignment horizontal="center" vertical="center" textRotation="90" wrapText="1"/>
    </xf>
    <xf numFmtId="0" fontId="27" fillId="6" borderId="6" xfId="0" applyFont="1" applyFill="1" applyBorder="1" applyAlignment="1">
      <alignment horizontal="center" vertical="center" textRotation="90" wrapText="1"/>
    </xf>
    <xf numFmtId="0" fontId="7" fillId="0" borderId="7" xfId="0" applyFont="1" applyBorder="1" applyAlignment="1" applyProtection="1">
      <alignment horizontal="center"/>
    </xf>
    <xf numFmtId="0" fontId="18" fillId="6" borderId="59" xfId="0" applyFont="1" applyFill="1" applyBorder="1" applyAlignment="1" applyProtection="1">
      <alignment horizontal="center"/>
    </xf>
    <xf numFmtId="0" fontId="18" fillId="6" borderId="0" xfId="0" applyFont="1" applyFill="1" applyAlignment="1" applyProtection="1">
      <alignment horizontal="center"/>
    </xf>
    <xf numFmtId="0" fontId="7" fillId="0" borderId="0" xfId="0" applyFont="1" applyAlignment="1" applyProtection="1">
      <alignment horizontal="center" wrapText="1"/>
    </xf>
  </cellXfs>
  <cellStyles count="22">
    <cellStyle name="DIA" xfId="1"/>
    <cellStyle name="ENCABEZ1" xfId="2"/>
    <cellStyle name="ENCABEZ2" xfId="3"/>
    <cellStyle name="FIJO" xfId="4"/>
    <cellStyle name="FINANCIERO" xfId="5"/>
    <cellStyle name="Millares" xfId="6" builtinId="3"/>
    <cellStyle name="Millares 2" xfId="18"/>
    <cellStyle name="Millares 3" xfId="7"/>
    <cellStyle name="Millares 3 2" xfId="19"/>
    <cellStyle name="Millares 6" xfId="8"/>
    <cellStyle name="Millares 6 2" xfId="20"/>
    <cellStyle name="MONETARIO" xfId="9"/>
    <cellStyle name="MONETARIO 2" xfId="21"/>
    <cellStyle name="Normal" xfId="0" builtinId="0"/>
    <cellStyle name="Normal 2" xfId="10"/>
    <cellStyle name="Normal_Actividad general_Actividad general" xfId="11"/>
    <cellStyle name="Normal_Actividad general_PLANILLA PARA EVALUAR IAAPS 2010_catastrofe oficial" xfId="12"/>
    <cellStyle name="Normal_POBL REG 2009" xfId="13"/>
    <cellStyle name="Porcentaje" xfId="14" builtinId="5"/>
    <cellStyle name="Porcentaje 2" xfId="15"/>
    <cellStyle name="Porcentaje 3" xfId="16"/>
    <cellStyle name="Total 2" xfId="17"/>
  </cellStyles>
  <dxfs count="37">
    <dxf>
      <font>
        <b/>
        <i val="0"/>
        <color rgb="FFFF0000"/>
      </font>
      <numFmt numFmtId="14" formatCode="0.00%"/>
    </dxf>
    <dxf>
      <font>
        <b/>
        <i val="0"/>
        <color rgb="FF00B050"/>
      </font>
      <numFmt numFmtId="14" formatCode="0.00%"/>
    </dxf>
    <dxf>
      <font>
        <b/>
        <i val="0"/>
        <color rgb="FF00B050"/>
      </font>
      <numFmt numFmtId="14" formatCode="0.00%"/>
    </dxf>
    <dxf>
      <font>
        <b/>
        <i val="0"/>
        <color rgb="FFFF0000"/>
      </font>
      <numFmt numFmtId="14" formatCode="0.00%"/>
    </dxf>
    <dxf>
      <font>
        <b/>
        <i val="0"/>
        <color rgb="FF00B050"/>
      </font>
      <numFmt numFmtId="14" formatCode="0.00%"/>
    </dxf>
    <dxf>
      <font>
        <b/>
        <i val="0"/>
        <color rgb="FF00B050"/>
      </font>
      <numFmt numFmtId="14" formatCode="0.00%"/>
    </dxf>
    <dxf>
      <font>
        <b/>
        <i val="0"/>
        <color rgb="FFFF0000"/>
      </font>
      <numFmt numFmtId="14" formatCode="0.00%"/>
    </dxf>
    <dxf>
      <font>
        <b/>
        <i val="0"/>
        <color rgb="FF00B050"/>
      </font>
      <numFmt numFmtId="14" formatCode="0.00%"/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b val="0"/>
        <i val="0"/>
        <condense val="0"/>
        <extend val="0"/>
        <color indexed="18"/>
      </font>
    </dxf>
    <dxf>
      <font>
        <condense val="0"/>
        <extend val="0"/>
        <color indexed="18"/>
      </font>
    </dxf>
    <dxf>
      <font>
        <b/>
        <i val="0"/>
        <color rgb="FF00B050"/>
      </font>
      <numFmt numFmtId="14" formatCode="0.00%"/>
    </dxf>
    <dxf>
      <font>
        <b/>
        <i val="0"/>
        <color rgb="FFFF0000"/>
      </font>
      <numFmt numFmtId="14" formatCode="0.00%"/>
    </dxf>
    <dxf>
      <font>
        <b/>
        <i val="0"/>
        <color rgb="FF00B050"/>
      </font>
      <numFmt numFmtId="14" formatCode="0.00%"/>
    </dxf>
    <dxf>
      <font>
        <b/>
        <i val="0"/>
        <color rgb="FFFF0000"/>
      </font>
      <numFmt numFmtId="14" formatCode="0.00%"/>
    </dxf>
    <dxf>
      <font>
        <b/>
        <i val="0"/>
        <color rgb="FF00B050"/>
      </font>
      <numFmt numFmtId="14" formatCode="0.00%"/>
    </dxf>
  </dxfs>
  <tableStyles count="0" defaultTableStyle="TableStyleMedium9" defaultPivotStyle="PivotStyleLight16"/>
  <colors>
    <mruColors>
      <color rgb="FF4399A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tos%20IAAPS%20201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_REM/2019/Indicadores/IAAPS/Cortes/1&#176;%20Abril/Datos%20IAAPS%20Abril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_REM/2019/Indicadores/IAAPS/Cortes/3&#176;%20Septiembre/Datos%20IAAPS%20Enero%20-%20Septiembr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_REM/2019/Indicadores/IAAPS/Cortes/2&#176;%20Julio/Datos%20IAAPS%20Julio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UM3"/>
      <sheetName val="NUM4"/>
      <sheetName val="DEN4"/>
      <sheetName val="NUM5"/>
      <sheetName val="NUM6.1"/>
      <sheetName val="DEN6.1"/>
      <sheetName val="NUM6.2"/>
      <sheetName val="NUM7"/>
      <sheetName val="DEN7"/>
      <sheetName val="NUM8"/>
      <sheetName val="NUM9"/>
      <sheetName val="NUM10"/>
      <sheetName val="NUM13"/>
      <sheetName val="DEN13"/>
      <sheetName val="NUM14"/>
      <sheetName val="NUM15"/>
      <sheetName val="NUM16"/>
      <sheetName val="NUM17"/>
      <sheetName val="NUM18"/>
    </sheetNames>
    <sheetDataSet>
      <sheetData sheetId="0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1</v>
          </cell>
          <cell r="I4">
            <v>2</v>
          </cell>
          <cell r="J4">
            <v>3</v>
          </cell>
          <cell r="K4">
            <v>4</v>
          </cell>
          <cell r="L4">
            <v>5</v>
          </cell>
          <cell r="M4">
            <v>6</v>
          </cell>
          <cell r="N4">
            <v>7</v>
          </cell>
          <cell r="O4">
            <v>8</v>
          </cell>
          <cell r="P4">
            <v>9</v>
          </cell>
          <cell r="Q4">
            <v>10</v>
          </cell>
          <cell r="R4">
            <v>11</v>
          </cell>
          <cell r="S4">
            <v>12</v>
          </cell>
          <cell r="T4" t="str">
            <v>Total general</v>
          </cell>
        </row>
        <row r="5">
          <cell r="G5" t="str">
            <v>04101-LA SERENA</v>
          </cell>
          <cell r="H5">
            <v>14139</v>
          </cell>
          <cell r="I5">
            <v>13905</v>
          </cell>
          <cell r="J5">
            <v>16162</v>
          </cell>
          <cell r="K5">
            <v>16426</v>
          </cell>
          <cell r="L5">
            <v>20005</v>
          </cell>
          <cell r="M5">
            <v>15191</v>
          </cell>
          <cell r="N5">
            <v>15825</v>
          </cell>
          <cell r="O5">
            <v>15556</v>
          </cell>
          <cell r="P5">
            <v>13220</v>
          </cell>
          <cell r="Q5">
            <v>13495</v>
          </cell>
          <cell r="R5">
            <v>5273</v>
          </cell>
          <cell r="S5">
            <v>14777</v>
          </cell>
          <cell r="T5">
            <v>173974</v>
          </cell>
        </row>
        <row r="6">
          <cell r="G6" t="str">
            <v>105011-PRAIS</v>
          </cell>
          <cell r="H6">
            <v>189</v>
          </cell>
          <cell r="I6">
            <v>146</v>
          </cell>
          <cell r="J6">
            <v>86</v>
          </cell>
          <cell r="K6">
            <v>108</v>
          </cell>
          <cell r="L6">
            <v>133</v>
          </cell>
          <cell r="M6">
            <v>113</v>
          </cell>
          <cell r="N6">
            <v>157</v>
          </cell>
          <cell r="O6">
            <v>85</v>
          </cell>
          <cell r="P6">
            <v>104</v>
          </cell>
          <cell r="Q6">
            <v>113</v>
          </cell>
          <cell r="R6">
            <v>90</v>
          </cell>
          <cell r="S6">
            <v>88</v>
          </cell>
          <cell r="T6">
            <v>1412</v>
          </cell>
        </row>
        <row r="7">
          <cell r="G7" t="str">
            <v>105100-HOSPITAL LA SERENA</v>
          </cell>
          <cell r="H7">
            <v>18</v>
          </cell>
          <cell r="I7"/>
          <cell r="J7">
            <v>8</v>
          </cell>
          <cell r="K7">
            <v>83</v>
          </cell>
          <cell r="L7">
            <v>42</v>
          </cell>
          <cell r="M7">
            <v>128</v>
          </cell>
          <cell r="N7">
            <v>107</v>
          </cell>
          <cell r="O7">
            <v>81</v>
          </cell>
          <cell r="P7">
            <v>81</v>
          </cell>
          <cell r="Q7">
            <v>52</v>
          </cell>
          <cell r="R7">
            <v>61</v>
          </cell>
          <cell r="S7">
            <v>43</v>
          </cell>
          <cell r="T7">
            <v>704</v>
          </cell>
        </row>
        <row r="8">
          <cell r="G8" t="str">
            <v>105300-CES. CARDENAL CARO</v>
          </cell>
          <cell r="H8">
            <v>1855</v>
          </cell>
          <cell r="I8">
            <v>2014</v>
          </cell>
          <cell r="J8">
            <v>2480</v>
          </cell>
          <cell r="K8">
            <v>2749</v>
          </cell>
          <cell r="L8">
            <v>2876</v>
          </cell>
          <cell r="M8">
            <v>2496</v>
          </cell>
          <cell r="N8">
            <v>2296</v>
          </cell>
          <cell r="O8">
            <v>2182</v>
          </cell>
          <cell r="P8">
            <v>2175</v>
          </cell>
          <cell r="Q8">
            <v>2254</v>
          </cell>
          <cell r="R8">
            <v>879</v>
          </cell>
          <cell r="S8">
            <v>2627</v>
          </cell>
          <cell r="T8">
            <v>26883</v>
          </cell>
        </row>
        <row r="9">
          <cell r="G9" t="str">
            <v>105301-CES. LAS COMPAÑIAS</v>
          </cell>
          <cell r="H9">
            <v>1890</v>
          </cell>
          <cell r="I9">
            <v>1758</v>
          </cell>
          <cell r="J9">
            <v>2264</v>
          </cell>
          <cell r="K9">
            <v>2435</v>
          </cell>
          <cell r="L9">
            <v>2195</v>
          </cell>
          <cell r="M9">
            <v>2287</v>
          </cell>
          <cell r="N9">
            <v>2174</v>
          </cell>
          <cell r="O9">
            <v>1988</v>
          </cell>
          <cell r="P9">
            <v>1947</v>
          </cell>
          <cell r="Q9">
            <v>1732</v>
          </cell>
          <cell r="R9">
            <v>606</v>
          </cell>
          <cell r="S9">
            <v>2015</v>
          </cell>
          <cell r="T9">
            <v>23291</v>
          </cell>
        </row>
        <row r="10">
          <cell r="G10" t="str">
            <v>105302-CES. PEDRO AGUIRRE C.</v>
          </cell>
          <cell r="H10">
            <v>1789</v>
          </cell>
          <cell r="I10">
            <v>1848</v>
          </cell>
          <cell r="J10">
            <v>2266</v>
          </cell>
          <cell r="K10">
            <v>2454</v>
          </cell>
          <cell r="L10">
            <v>2393</v>
          </cell>
          <cell r="M10">
            <v>2439</v>
          </cell>
          <cell r="N10">
            <v>2565</v>
          </cell>
          <cell r="O10">
            <v>2657</v>
          </cell>
          <cell r="P10">
            <v>1999</v>
          </cell>
          <cell r="Q10">
            <v>1955</v>
          </cell>
          <cell r="R10">
            <v>1017</v>
          </cell>
          <cell r="S10">
            <v>2516</v>
          </cell>
          <cell r="T10">
            <v>25898</v>
          </cell>
        </row>
        <row r="11">
          <cell r="G11" t="str">
            <v>105313-CES. SCHAFFHAUSER</v>
          </cell>
          <cell r="H11">
            <v>2617</v>
          </cell>
          <cell r="I11">
            <v>2411</v>
          </cell>
          <cell r="J11">
            <v>2625</v>
          </cell>
          <cell r="K11">
            <v>2636</v>
          </cell>
          <cell r="L11">
            <v>2539</v>
          </cell>
          <cell r="M11">
            <v>2413</v>
          </cell>
          <cell r="N11">
            <v>2481</v>
          </cell>
          <cell r="O11">
            <v>2698</v>
          </cell>
          <cell r="P11">
            <v>2222</v>
          </cell>
          <cell r="Q11">
            <v>2095</v>
          </cell>
          <cell r="R11">
            <v>688</v>
          </cell>
          <cell r="S11">
            <v>2297</v>
          </cell>
          <cell r="T11">
            <v>27722</v>
          </cell>
        </row>
        <row r="12">
          <cell r="G12" t="str">
            <v>105319-CES. CARDENAL R.S.H.</v>
          </cell>
          <cell r="H12">
            <v>2187</v>
          </cell>
          <cell r="I12">
            <v>2070</v>
          </cell>
          <cell r="J12">
            <v>2741</v>
          </cell>
          <cell r="K12">
            <v>2279</v>
          </cell>
          <cell r="L12">
            <v>2089</v>
          </cell>
          <cell r="M12">
            <v>1679</v>
          </cell>
          <cell r="N12">
            <v>2152</v>
          </cell>
          <cell r="O12">
            <v>1947</v>
          </cell>
          <cell r="P12">
            <v>1792</v>
          </cell>
          <cell r="Q12">
            <v>2026</v>
          </cell>
          <cell r="R12">
            <v>781</v>
          </cell>
          <cell r="S12">
            <v>2322</v>
          </cell>
          <cell r="T12">
            <v>24065</v>
          </cell>
        </row>
        <row r="13">
          <cell r="G13" t="str">
            <v>105325-CESFAM JUAN PABLO II</v>
          </cell>
          <cell r="H13">
            <v>1809</v>
          </cell>
          <cell r="I13">
            <v>1923</v>
          </cell>
          <cell r="J13">
            <v>1836</v>
          </cell>
          <cell r="K13">
            <v>1944</v>
          </cell>
          <cell r="L13">
            <v>2043</v>
          </cell>
          <cell r="M13">
            <v>1998</v>
          </cell>
          <cell r="N13">
            <v>2265</v>
          </cell>
          <cell r="O13">
            <v>2250</v>
          </cell>
          <cell r="P13">
            <v>1607</v>
          </cell>
          <cell r="Q13">
            <v>1961</v>
          </cell>
          <cell r="R13">
            <v>921</v>
          </cell>
          <cell r="S13">
            <v>1422</v>
          </cell>
          <cell r="T13">
            <v>21979</v>
          </cell>
        </row>
        <row r="14">
          <cell r="G14" t="str">
            <v xml:space="preserve">105400-P.S.R. ALGARROBITO            </v>
          </cell>
          <cell r="H14">
            <v>371</v>
          </cell>
          <cell r="I14">
            <v>382</v>
          </cell>
          <cell r="J14">
            <v>416</v>
          </cell>
          <cell r="K14">
            <v>374</v>
          </cell>
          <cell r="L14">
            <v>212</v>
          </cell>
          <cell r="M14">
            <v>410</v>
          </cell>
          <cell r="N14">
            <v>378</v>
          </cell>
          <cell r="O14">
            <v>402</v>
          </cell>
          <cell r="P14">
            <v>277</v>
          </cell>
          <cell r="Q14">
            <v>321</v>
          </cell>
          <cell r="R14">
            <v>13</v>
          </cell>
          <cell r="S14">
            <v>319</v>
          </cell>
          <cell r="T14">
            <v>3875</v>
          </cell>
        </row>
        <row r="15">
          <cell r="G15" t="str">
            <v>105401-P.S.R. LAS ROJAS</v>
          </cell>
          <cell r="H15">
            <v>65</v>
          </cell>
          <cell r="I15">
            <v>53</v>
          </cell>
          <cell r="J15">
            <v>45</v>
          </cell>
          <cell r="K15">
            <v>85</v>
          </cell>
          <cell r="L15">
            <v>35</v>
          </cell>
          <cell r="M15">
            <v>61</v>
          </cell>
          <cell r="N15">
            <v>37</v>
          </cell>
          <cell r="O15">
            <v>91</v>
          </cell>
          <cell r="P15">
            <v>38</v>
          </cell>
          <cell r="Q15">
            <v>53</v>
          </cell>
          <cell r="R15">
            <v>5</v>
          </cell>
          <cell r="S15">
            <v>44</v>
          </cell>
          <cell r="T15">
            <v>612</v>
          </cell>
        </row>
        <row r="16">
          <cell r="G16" t="str">
            <v>105402-P.S.R. EL ROMERO</v>
          </cell>
          <cell r="H16">
            <v>53</v>
          </cell>
          <cell r="I16">
            <v>32</v>
          </cell>
          <cell r="J16">
            <v>62</v>
          </cell>
          <cell r="K16">
            <v>54</v>
          </cell>
          <cell r="L16">
            <v>20</v>
          </cell>
          <cell r="M16">
            <v>61</v>
          </cell>
          <cell r="N16">
            <v>62</v>
          </cell>
          <cell r="O16">
            <v>32</v>
          </cell>
          <cell r="P16">
            <v>39</v>
          </cell>
          <cell r="Q16">
            <v>40</v>
          </cell>
          <cell r="R16"/>
          <cell r="S16">
            <v>47</v>
          </cell>
          <cell r="T16">
            <v>502</v>
          </cell>
        </row>
        <row r="17">
          <cell r="G17" t="str">
            <v>105499-P.S.R. LAMBERT</v>
          </cell>
          <cell r="H17">
            <v>77</v>
          </cell>
          <cell r="I17">
            <v>28</v>
          </cell>
          <cell r="J17">
            <v>50</v>
          </cell>
          <cell r="K17">
            <v>58</v>
          </cell>
          <cell r="L17">
            <v>21</v>
          </cell>
          <cell r="M17">
            <v>65</v>
          </cell>
          <cell r="N17">
            <v>60</v>
          </cell>
          <cell r="O17">
            <v>62</v>
          </cell>
          <cell r="P17">
            <v>35</v>
          </cell>
          <cell r="Q17">
            <v>47</v>
          </cell>
          <cell r="R17">
            <v>5</v>
          </cell>
          <cell r="S17">
            <v>46</v>
          </cell>
          <cell r="T17">
            <v>554</v>
          </cell>
        </row>
        <row r="18">
          <cell r="G18" t="str">
            <v>105700-CECOF VILLA EL INDIO</v>
          </cell>
          <cell r="H18">
            <v>250</v>
          </cell>
          <cell r="I18">
            <v>413</v>
          </cell>
          <cell r="J18">
            <v>330</v>
          </cell>
          <cell r="K18">
            <v>339</v>
          </cell>
          <cell r="L18">
            <v>217</v>
          </cell>
          <cell r="M18">
            <v>332</v>
          </cell>
          <cell r="N18">
            <v>163</v>
          </cell>
          <cell r="O18">
            <v>243</v>
          </cell>
          <cell r="P18">
            <v>239</v>
          </cell>
          <cell r="Q18">
            <v>318</v>
          </cell>
          <cell r="R18">
            <v>15</v>
          </cell>
          <cell r="S18">
            <v>387</v>
          </cell>
          <cell r="T18">
            <v>3246</v>
          </cell>
        </row>
        <row r="19">
          <cell r="G19" t="str">
            <v>105701-CECOF VILLA ALEMANIA</v>
          </cell>
          <cell r="H19">
            <v>243</v>
          </cell>
          <cell r="I19">
            <v>244</v>
          </cell>
          <cell r="J19">
            <v>286</v>
          </cell>
          <cell r="K19">
            <v>343</v>
          </cell>
          <cell r="L19">
            <v>306</v>
          </cell>
          <cell r="M19">
            <v>253</v>
          </cell>
          <cell r="N19">
            <v>259</v>
          </cell>
          <cell r="O19">
            <v>262</v>
          </cell>
          <cell r="P19">
            <v>203</v>
          </cell>
          <cell r="Q19">
            <v>207</v>
          </cell>
          <cell r="R19">
            <v>93</v>
          </cell>
          <cell r="S19">
            <v>140</v>
          </cell>
          <cell r="T19">
            <v>2839</v>
          </cell>
        </row>
        <row r="20">
          <cell r="G20" t="str">
            <v>105702-CECOF VILLA LAMBERT</v>
          </cell>
          <cell r="H20">
            <v>408</v>
          </cell>
          <cell r="I20">
            <v>276</v>
          </cell>
          <cell r="J20">
            <v>344</v>
          </cell>
          <cell r="K20">
            <v>180</v>
          </cell>
          <cell r="L20">
            <v>283</v>
          </cell>
          <cell r="M20">
            <v>215</v>
          </cell>
          <cell r="N20">
            <v>353</v>
          </cell>
          <cell r="O20">
            <v>314</v>
          </cell>
          <cell r="P20">
            <v>234</v>
          </cell>
          <cell r="Q20">
            <v>216</v>
          </cell>
          <cell r="R20">
            <v>33</v>
          </cell>
          <cell r="S20">
            <v>192</v>
          </cell>
          <cell r="T20">
            <v>3048</v>
          </cell>
        </row>
        <row r="21">
          <cell r="G21" t="str">
            <v>200402-CECOF ARCOS DE PINAMAR</v>
          </cell>
          <cell r="H21">
            <v>318</v>
          </cell>
          <cell r="I21">
            <v>307</v>
          </cell>
          <cell r="J21">
            <v>323</v>
          </cell>
          <cell r="K21">
            <v>305</v>
          </cell>
          <cell r="L21">
            <v>4601</v>
          </cell>
          <cell r="M21">
            <v>241</v>
          </cell>
          <cell r="N21">
            <v>316</v>
          </cell>
          <cell r="O21">
            <v>262</v>
          </cell>
          <cell r="P21">
            <v>228</v>
          </cell>
          <cell r="Q21">
            <v>105</v>
          </cell>
          <cell r="R21">
            <v>66</v>
          </cell>
          <cell r="S21">
            <v>272</v>
          </cell>
          <cell r="T21">
            <v>7344</v>
          </cell>
        </row>
        <row r="22">
          <cell r="G22" t="str">
            <v>04102-COQUIMBO</v>
          </cell>
          <cell r="H22">
            <v>18208</v>
          </cell>
          <cell r="I22">
            <v>17780</v>
          </cell>
          <cell r="J22">
            <v>19346</v>
          </cell>
          <cell r="K22">
            <v>21317</v>
          </cell>
          <cell r="L22">
            <v>21377</v>
          </cell>
          <cell r="M22">
            <v>21296</v>
          </cell>
          <cell r="N22">
            <v>20737</v>
          </cell>
          <cell r="O22">
            <v>19982</v>
          </cell>
          <cell r="P22">
            <v>17392</v>
          </cell>
          <cell r="Q22">
            <v>14566</v>
          </cell>
          <cell r="R22">
            <v>2459</v>
          </cell>
          <cell r="S22">
            <v>11152</v>
          </cell>
          <cell r="T22">
            <v>205612</v>
          </cell>
        </row>
        <row r="23">
          <cell r="G23" t="str">
            <v>105101-HOSPITAL COQUIMBO</v>
          </cell>
          <cell r="H23">
            <v>45</v>
          </cell>
          <cell r="I23">
            <v>27</v>
          </cell>
          <cell r="J23">
            <v>40</v>
          </cell>
          <cell r="K23">
            <v>176</v>
          </cell>
          <cell r="L23">
            <v>41</v>
          </cell>
          <cell r="M23">
            <v>55</v>
          </cell>
          <cell r="N23">
            <v>27</v>
          </cell>
          <cell r="O23">
            <v>19</v>
          </cell>
          <cell r="P23">
            <v>10</v>
          </cell>
          <cell r="Q23">
            <v>20</v>
          </cell>
          <cell r="R23">
            <v>25</v>
          </cell>
          <cell r="S23">
            <v>54</v>
          </cell>
          <cell r="T23">
            <v>539</v>
          </cell>
        </row>
        <row r="24">
          <cell r="G24" t="str">
            <v>105303-CES. SAN JUAN</v>
          </cell>
          <cell r="H24">
            <v>3487</v>
          </cell>
          <cell r="I24">
            <v>3217</v>
          </cell>
          <cell r="J24">
            <v>3608</v>
          </cell>
          <cell r="K24">
            <v>3596</v>
          </cell>
          <cell r="L24">
            <v>3208</v>
          </cell>
          <cell r="M24">
            <v>3447</v>
          </cell>
          <cell r="N24">
            <v>3569</v>
          </cell>
          <cell r="O24">
            <v>3268</v>
          </cell>
          <cell r="P24">
            <v>3067</v>
          </cell>
          <cell r="Q24">
            <v>2465</v>
          </cell>
          <cell r="R24">
            <v>215</v>
          </cell>
          <cell r="S24">
            <v>1795</v>
          </cell>
          <cell r="T24">
            <v>34942</v>
          </cell>
        </row>
        <row r="25">
          <cell r="G25" t="str">
            <v>105304-CES. SANTA CECILIA</v>
          </cell>
          <cell r="H25">
            <v>2821</v>
          </cell>
          <cell r="I25">
            <v>3625</v>
          </cell>
          <cell r="J25">
            <v>3933</v>
          </cell>
          <cell r="K25">
            <v>4030</v>
          </cell>
          <cell r="L25">
            <v>4242</v>
          </cell>
          <cell r="M25">
            <v>4195</v>
          </cell>
          <cell r="N25">
            <v>3909</v>
          </cell>
          <cell r="O25">
            <v>4129</v>
          </cell>
          <cell r="P25">
            <v>3365</v>
          </cell>
          <cell r="Q25">
            <v>2676</v>
          </cell>
          <cell r="R25">
            <v>861</v>
          </cell>
          <cell r="S25">
            <v>1919</v>
          </cell>
          <cell r="T25">
            <v>39705</v>
          </cell>
        </row>
        <row r="26">
          <cell r="G26" t="str">
            <v>105305-CES. TIERRAS BLANCAS</v>
          </cell>
          <cell r="H26">
            <v>4084</v>
          </cell>
          <cell r="I26">
            <v>3867</v>
          </cell>
          <cell r="J26">
            <v>3671</v>
          </cell>
          <cell r="K26">
            <v>4412</v>
          </cell>
          <cell r="L26">
            <v>4238</v>
          </cell>
          <cell r="M26">
            <v>4059</v>
          </cell>
          <cell r="N26">
            <v>3730</v>
          </cell>
          <cell r="O26">
            <v>3389</v>
          </cell>
          <cell r="P26">
            <v>3366</v>
          </cell>
          <cell r="Q26">
            <v>2429</v>
          </cell>
          <cell r="R26">
            <v>41</v>
          </cell>
          <cell r="S26">
            <v>2064</v>
          </cell>
          <cell r="T26">
            <v>39350</v>
          </cell>
        </row>
        <row r="27">
          <cell r="G27" t="str">
            <v>105321-CES. RURAL  TONGOY</v>
          </cell>
          <cell r="H27">
            <v>754</v>
          </cell>
          <cell r="I27">
            <v>759</v>
          </cell>
          <cell r="J27">
            <v>764</v>
          </cell>
          <cell r="K27">
            <v>856</v>
          </cell>
          <cell r="L27">
            <v>988</v>
          </cell>
          <cell r="M27">
            <v>865</v>
          </cell>
          <cell r="N27">
            <v>1071</v>
          </cell>
          <cell r="O27">
            <v>873</v>
          </cell>
          <cell r="P27">
            <v>761</v>
          </cell>
          <cell r="Q27">
            <v>463</v>
          </cell>
          <cell r="R27">
            <v>31</v>
          </cell>
          <cell r="S27">
            <v>506</v>
          </cell>
          <cell r="T27">
            <v>8691</v>
          </cell>
        </row>
        <row r="28">
          <cell r="G28" t="str">
            <v>105323-CES. DR. SERGIO AGUILAR</v>
          </cell>
          <cell r="H28">
            <v>2886</v>
          </cell>
          <cell r="I28">
            <v>2904</v>
          </cell>
          <cell r="J28">
            <v>3359</v>
          </cell>
          <cell r="K28">
            <v>3767</v>
          </cell>
          <cell r="L28">
            <v>3543</v>
          </cell>
          <cell r="M28">
            <v>3407</v>
          </cell>
          <cell r="N28">
            <v>3637</v>
          </cell>
          <cell r="O28">
            <v>3722</v>
          </cell>
          <cell r="P28">
            <v>3065</v>
          </cell>
          <cell r="Q28">
            <v>2351</v>
          </cell>
          <cell r="R28">
            <v>754</v>
          </cell>
          <cell r="S28">
            <v>2067</v>
          </cell>
          <cell r="T28">
            <v>35462</v>
          </cell>
        </row>
        <row r="29">
          <cell r="G29" t="str">
            <v xml:space="preserve">105404-P.S.R. EL TANGUE                         </v>
          </cell>
          <cell r="H29">
            <v>33</v>
          </cell>
          <cell r="I29"/>
          <cell r="J29">
            <v>10</v>
          </cell>
          <cell r="K29">
            <v>16</v>
          </cell>
          <cell r="L29">
            <v>15</v>
          </cell>
          <cell r="M29">
            <v>10</v>
          </cell>
          <cell r="N29"/>
          <cell r="O29"/>
          <cell r="P29"/>
          <cell r="Q29">
            <v>7</v>
          </cell>
          <cell r="R29"/>
          <cell r="S29"/>
          <cell r="T29">
            <v>91</v>
          </cell>
        </row>
        <row r="30">
          <cell r="G30" t="str">
            <v>105405-P.S.R. GUANAQUEROS</v>
          </cell>
          <cell r="H30">
            <v>253</v>
          </cell>
          <cell r="I30">
            <v>327</v>
          </cell>
          <cell r="J30">
            <v>331</v>
          </cell>
          <cell r="K30">
            <v>348</v>
          </cell>
          <cell r="L30">
            <v>366</v>
          </cell>
          <cell r="M30">
            <v>300</v>
          </cell>
          <cell r="N30">
            <v>216</v>
          </cell>
          <cell r="O30">
            <v>331</v>
          </cell>
          <cell r="P30">
            <v>268</v>
          </cell>
          <cell r="Q30">
            <v>172</v>
          </cell>
          <cell r="R30">
            <v>18</v>
          </cell>
          <cell r="S30">
            <v>128</v>
          </cell>
          <cell r="T30">
            <v>3058</v>
          </cell>
        </row>
        <row r="31">
          <cell r="G31" t="str">
            <v>105407-P.S.R. TAMBILLOS</v>
          </cell>
          <cell r="H31">
            <v>133</v>
          </cell>
          <cell r="I31">
            <v>10</v>
          </cell>
          <cell r="J31">
            <v>95</v>
          </cell>
          <cell r="K31">
            <v>276</v>
          </cell>
          <cell r="L31">
            <v>107</v>
          </cell>
          <cell r="M31">
            <v>55</v>
          </cell>
          <cell r="N31">
            <v>107</v>
          </cell>
          <cell r="O31">
            <v>122</v>
          </cell>
          <cell r="P31">
            <v>132</v>
          </cell>
          <cell r="Q31">
            <v>961</v>
          </cell>
          <cell r="R31"/>
          <cell r="S31">
            <v>112</v>
          </cell>
          <cell r="T31">
            <v>2110</v>
          </cell>
        </row>
        <row r="32">
          <cell r="G32" t="str">
            <v>105600-COSAM Tierras Blancas (CESAM)</v>
          </cell>
          <cell r="H32">
            <v>19</v>
          </cell>
          <cell r="I32">
            <v>30</v>
          </cell>
          <cell r="J32">
            <v>61</v>
          </cell>
          <cell r="K32">
            <v>38</v>
          </cell>
          <cell r="L32">
            <v>45</v>
          </cell>
          <cell r="M32"/>
          <cell r="N32">
            <v>51</v>
          </cell>
          <cell r="O32">
            <v>35</v>
          </cell>
          <cell r="P32">
            <v>33</v>
          </cell>
          <cell r="Q32">
            <v>36</v>
          </cell>
          <cell r="R32">
            <v>22</v>
          </cell>
          <cell r="S32">
            <v>26</v>
          </cell>
          <cell r="T32">
            <v>396</v>
          </cell>
        </row>
        <row r="33">
          <cell r="G33" t="str">
            <v>105705-CECOF EL ALBA</v>
          </cell>
          <cell r="H33">
            <v>313</v>
          </cell>
          <cell r="I33">
            <v>331</v>
          </cell>
          <cell r="J33">
            <v>415</v>
          </cell>
          <cell r="K33">
            <v>506</v>
          </cell>
          <cell r="L33">
            <v>448</v>
          </cell>
          <cell r="M33">
            <v>713</v>
          </cell>
          <cell r="N33">
            <v>455</v>
          </cell>
          <cell r="O33">
            <v>446</v>
          </cell>
          <cell r="P33">
            <v>349</v>
          </cell>
          <cell r="Q33">
            <v>351</v>
          </cell>
          <cell r="R33">
            <v>92</v>
          </cell>
          <cell r="S33">
            <v>334</v>
          </cell>
          <cell r="T33">
            <v>4753</v>
          </cell>
        </row>
        <row r="34">
          <cell r="G34" t="str">
            <v>200273-CECOF PUNTA MIRA</v>
          </cell>
          <cell r="H34">
            <v>239</v>
          </cell>
          <cell r="I34">
            <v>284</v>
          </cell>
          <cell r="J34">
            <v>416</v>
          </cell>
          <cell r="K34">
            <v>399</v>
          </cell>
          <cell r="L34">
            <v>314</v>
          </cell>
          <cell r="M34">
            <v>369</v>
          </cell>
          <cell r="N34">
            <v>404</v>
          </cell>
          <cell r="O34">
            <v>245</v>
          </cell>
          <cell r="P34">
            <v>127</v>
          </cell>
          <cell r="Q34">
            <v>127</v>
          </cell>
          <cell r="R34">
            <v>17</v>
          </cell>
          <cell r="S34">
            <v>181</v>
          </cell>
          <cell r="T34">
            <v>3122</v>
          </cell>
        </row>
        <row r="35">
          <cell r="G35" t="str">
            <v>200494-CESFAM EL SAUCE</v>
          </cell>
          <cell r="H35">
            <v>1491</v>
          </cell>
          <cell r="I35">
            <v>1246</v>
          </cell>
          <cell r="J35">
            <v>1435</v>
          </cell>
          <cell r="K35">
            <v>1503</v>
          </cell>
          <cell r="L35">
            <v>1954</v>
          </cell>
          <cell r="M35">
            <v>1979</v>
          </cell>
          <cell r="N35">
            <v>1911</v>
          </cell>
          <cell r="O35">
            <v>1813</v>
          </cell>
          <cell r="P35">
            <v>1678</v>
          </cell>
          <cell r="Q35">
            <v>1296</v>
          </cell>
          <cell r="R35">
            <v>247</v>
          </cell>
          <cell r="S35">
            <v>885</v>
          </cell>
          <cell r="T35">
            <v>17438</v>
          </cell>
        </row>
        <row r="36">
          <cell r="G36" t="str">
            <v>200499-CESFAM PAN DE AZÚCAR</v>
          </cell>
          <cell r="H36">
            <v>1650</v>
          </cell>
          <cell r="I36">
            <v>1153</v>
          </cell>
          <cell r="J36">
            <v>1208</v>
          </cell>
          <cell r="K36">
            <v>1394</v>
          </cell>
          <cell r="L36">
            <v>1868</v>
          </cell>
          <cell r="M36">
            <v>1842</v>
          </cell>
          <cell r="N36">
            <v>1650</v>
          </cell>
          <cell r="O36">
            <v>1590</v>
          </cell>
          <cell r="P36">
            <v>1171</v>
          </cell>
          <cell r="Q36">
            <v>1212</v>
          </cell>
          <cell r="R36">
            <v>92</v>
          </cell>
          <cell r="S36">
            <v>779</v>
          </cell>
          <cell r="T36">
            <v>15609</v>
          </cell>
        </row>
        <row r="37">
          <cell r="G37" t="str">
            <v>200607-CESFAM LILA CORTES</v>
          </cell>
          <cell r="H37"/>
          <cell r="I37"/>
          <cell r="J37"/>
          <cell r="K37"/>
          <cell r="L37"/>
          <cell r="M37"/>
          <cell r="N37"/>
          <cell r="O37"/>
          <cell r="P37"/>
          <cell r="Q37"/>
          <cell r="R37">
            <v>44</v>
          </cell>
          <cell r="S37">
            <v>302</v>
          </cell>
          <cell r="T37">
            <v>346</v>
          </cell>
        </row>
        <row r="38">
          <cell r="G38" t="str">
            <v>04103-ANDACOLLO</v>
          </cell>
          <cell r="H38">
            <v>1347</v>
          </cell>
          <cell r="I38">
            <v>1159</v>
          </cell>
          <cell r="J38">
            <v>1487</v>
          </cell>
          <cell r="K38">
            <v>1540</v>
          </cell>
          <cell r="L38">
            <v>1257</v>
          </cell>
          <cell r="M38">
            <v>1305</v>
          </cell>
          <cell r="N38">
            <v>1436</v>
          </cell>
          <cell r="O38">
            <v>1208</v>
          </cell>
          <cell r="P38">
            <v>1072</v>
          </cell>
          <cell r="Q38">
            <v>1359</v>
          </cell>
          <cell r="R38">
            <v>1148</v>
          </cell>
          <cell r="S38">
            <v>1040</v>
          </cell>
          <cell r="T38">
            <v>15358</v>
          </cell>
        </row>
        <row r="39">
          <cell r="G39" t="str">
            <v>105106-HOSPITAL ANDACOLLO</v>
          </cell>
          <cell r="H39">
            <v>1347</v>
          </cell>
          <cell r="I39">
            <v>1159</v>
          </cell>
          <cell r="J39">
            <v>1487</v>
          </cell>
          <cell r="K39">
            <v>1540</v>
          </cell>
          <cell r="L39">
            <v>1257</v>
          </cell>
          <cell r="M39">
            <v>1305</v>
          </cell>
          <cell r="N39">
            <v>1436</v>
          </cell>
          <cell r="O39">
            <v>1208</v>
          </cell>
          <cell r="P39">
            <v>1072</v>
          </cell>
          <cell r="Q39">
            <v>1359</v>
          </cell>
          <cell r="R39">
            <v>1148</v>
          </cell>
          <cell r="S39">
            <v>1040</v>
          </cell>
          <cell r="T39">
            <v>15358</v>
          </cell>
        </row>
        <row r="40">
          <cell r="G40" t="str">
            <v>04104-LA HIGUERA</v>
          </cell>
          <cell r="H40">
            <v>479</v>
          </cell>
          <cell r="I40">
            <v>323</v>
          </cell>
          <cell r="J40">
            <v>577</v>
          </cell>
          <cell r="K40">
            <v>536</v>
          </cell>
          <cell r="L40">
            <v>739</v>
          </cell>
          <cell r="M40">
            <v>558</v>
          </cell>
          <cell r="N40">
            <v>581</v>
          </cell>
          <cell r="O40">
            <v>620</v>
          </cell>
          <cell r="P40">
            <v>460</v>
          </cell>
          <cell r="Q40">
            <v>594</v>
          </cell>
          <cell r="R40">
            <v>219</v>
          </cell>
          <cell r="S40">
            <v>480</v>
          </cell>
          <cell r="T40">
            <v>6166</v>
          </cell>
        </row>
        <row r="41">
          <cell r="G41" t="str">
            <v>105314-CES. LA HIGUERA</v>
          </cell>
          <cell r="H41">
            <v>323</v>
          </cell>
          <cell r="I41">
            <v>184</v>
          </cell>
          <cell r="J41">
            <v>277</v>
          </cell>
          <cell r="K41">
            <v>237</v>
          </cell>
          <cell r="L41">
            <v>325</v>
          </cell>
          <cell r="M41">
            <v>237</v>
          </cell>
          <cell r="N41">
            <v>265</v>
          </cell>
          <cell r="O41">
            <v>290</v>
          </cell>
          <cell r="P41">
            <v>167</v>
          </cell>
          <cell r="Q41">
            <v>305</v>
          </cell>
          <cell r="R41">
            <v>154</v>
          </cell>
          <cell r="S41">
            <v>240</v>
          </cell>
          <cell r="T41">
            <v>3004</v>
          </cell>
        </row>
        <row r="42">
          <cell r="G42" t="str">
            <v xml:space="preserve">105500-P.S.R. CALETA HORNOS        </v>
          </cell>
          <cell r="H42">
            <v>57</v>
          </cell>
          <cell r="I42">
            <v>45</v>
          </cell>
          <cell r="J42">
            <v>181</v>
          </cell>
          <cell r="K42">
            <v>193</v>
          </cell>
          <cell r="L42">
            <v>212</v>
          </cell>
          <cell r="M42">
            <v>214</v>
          </cell>
          <cell r="N42">
            <v>200</v>
          </cell>
          <cell r="O42">
            <v>170</v>
          </cell>
          <cell r="P42">
            <v>148</v>
          </cell>
          <cell r="Q42">
            <v>164</v>
          </cell>
          <cell r="R42">
            <v>35</v>
          </cell>
          <cell r="S42">
            <v>118</v>
          </cell>
          <cell r="T42">
            <v>1737</v>
          </cell>
        </row>
        <row r="43">
          <cell r="G43" t="str">
            <v>105505-P.S.R. LOS CHOROS</v>
          </cell>
          <cell r="H43">
            <v>46</v>
          </cell>
          <cell r="I43">
            <v>54</v>
          </cell>
          <cell r="J43">
            <v>56</v>
          </cell>
          <cell r="K43">
            <v>69</v>
          </cell>
          <cell r="L43">
            <v>122</v>
          </cell>
          <cell r="M43">
            <v>52</v>
          </cell>
          <cell r="N43">
            <v>60</v>
          </cell>
          <cell r="O43">
            <v>97</v>
          </cell>
          <cell r="P43">
            <v>77</v>
          </cell>
          <cell r="Q43">
            <v>68</v>
          </cell>
          <cell r="R43">
            <v>7</v>
          </cell>
          <cell r="S43">
            <v>65</v>
          </cell>
          <cell r="T43">
            <v>773</v>
          </cell>
        </row>
        <row r="44">
          <cell r="G44" t="str">
            <v>105506-P.S.R. EL TRAPICHE</v>
          </cell>
          <cell r="H44">
            <v>53</v>
          </cell>
          <cell r="I44">
            <v>40</v>
          </cell>
          <cell r="J44">
            <v>63</v>
          </cell>
          <cell r="K44">
            <v>37</v>
          </cell>
          <cell r="L44">
            <v>80</v>
          </cell>
          <cell r="M44">
            <v>55</v>
          </cell>
          <cell r="N44">
            <v>56</v>
          </cell>
          <cell r="O44">
            <v>63</v>
          </cell>
          <cell r="P44">
            <v>68</v>
          </cell>
          <cell r="Q44">
            <v>57</v>
          </cell>
          <cell r="R44">
            <v>23</v>
          </cell>
          <cell r="S44">
            <v>57</v>
          </cell>
          <cell r="T44">
            <v>652</v>
          </cell>
        </row>
        <row r="45">
          <cell r="G45" t="str">
            <v>04105-PAIHUANO</v>
          </cell>
          <cell r="H45">
            <v>464</v>
          </cell>
          <cell r="I45">
            <v>386</v>
          </cell>
          <cell r="J45">
            <v>529</v>
          </cell>
          <cell r="K45">
            <v>460</v>
          </cell>
          <cell r="L45">
            <v>545</v>
          </cell>
          <cell r="M45">
            <v>527</v>
          </cell>
          <cell r="N45">
            <v>436</v>
          </cell>
          <cell r="O45">
            <v>361</v>
          </cell>
          <cell r="P45">
            <v>548</v>
          </cell>
          <cell r="Q45">
            <v>684</v>
          </cell>
          <cell r="R45">
            <v>111</v>
          </cell>
          <cell r="S45">
            <v>393</v>
          </cell>
          <cell r="T45">
            <v>5444</v>
          </cell>
        </row>
        <row r="46">
          <cell r="G46" t="str">
            <v>105306-CES. PAIHUANO</v>
          </cell>
          <cell r="H46">
            <v>322</v>
          </cell>
          <cell r="I46">
            <v>196</v>
          </cell>
          <cell r="J46">
            <v>310</v>
          </cell>
          <cell r="K46">
            <v>231</v>
          </cell>
          <cell r="L46">
            <v>368</v>
          </cell>
          <cell r="M46">
            <v>266</v>
          </cell>
          <cell r="N46">
            <v>276</v>
          </cell>
          <cell r="O46">
            <v>216</v>
          </cell>
          <cell r="P46">
            <v>329</v>
          </cell>
          <cell r="Q46">
            <v>402</v>
          </cell>
          <cell r="R46">
            <v>58</v>
          </cell>
          <cell r="S46">
            <v>190</v>
          </cell>
          <cell r="T46">
            <v>3164</v>
          </cell>
        </row>
        <row r="47">
          <cell r="G47" t="str">
            <v>105475-P.S.R. HORCON</v>
          </cell>
          <cell r="H47">
            <v>23</v>
          </cell>
          <cell r="I47">
            <v>50</v>
          </cell>
          <cell r="J47">
            <v>61</v>
          </cell>
          <cell r="K47">
            <v>46</v>
          </cell>
          <cell r="L47">
            <v>54</v>
          </cell>
          <cell r="M47">
            <v>88</v>
          </cell>
          <cell r="N47">
            <v>55</v>
          </cell>
          <cell r="O47">
            <v>18</v>
          </cell>
          <cell r="P47">
            <v>70</v>
          </cell>
          <cell r="Q47">
            <v>75</v>
          </cell>
          <cell r="R47">
            <v>26</v>
          </cell>
          <cell r="S47">
            <v>47</v>
          </cell>
          <cell r="T47">
            <v>613</v>
          </cell>
        </row>
        <row r="48">
          <cell r="G48" t="str">
            <v>105476-P.S.R. MONTE GRANDE</v>
          </cell>
          <cell r="H48">
            <v>23</v>
          </cell>
          <cell r="I48">
            <v>23</v>
          </cell>
          <cell r="J48">
            <v>45</v>
          </cell>
          <cell r="K48">
            <v>50</v>
          </cell>
          <cell r="L48">
            <v>25</v>
          </cell>
          <cell r="M48">
            <v>44</v>
          </cell>
          <cell r="N48">
            <v>39</v>
          </cell>
          <cell r="O48">
            <v>42</v>
          </cell>
          <cell r="P48">
            <v>34</v>
          </cell>
          <cell r="Q48">
            <v>56</v>
          </cell>
          <cell r="R48"/>
          <cell r="S48">
            <v>55</v>
          </cell>
          <cell r="T48">
            <v>436</v>
          </cell>
        </row>
        <row r="49">
          <cell r="G49" t="str">
            <v>105477-P.S.R. PISCO ELQUI</v>
          </cell>
          <cell r="H49">
            <v>96</v>
          </cell>
          <cell r="I49">
            <v>117</v>
          </cell>
          <cell r="J49">
            <v>113</v>
          </cell>
          <cell r="K49">
            <v>133</v>
          </cell>
          <cell r="L49">
            <v>98</v>
          </cell>
          <cell r="M49">
            <v>129</v>
          </cell>
          <cell r="N49">
            <v>66</v>
          </cell>
          <cell r="O49">
            <v>85</v>
          </cell>
          <cell r="P49">
            <v>115</v>
          </cell>
          <cell r="Q49">
            <v>151</v>
          </cell>
          <cell r="R49">
            <v>27</v>
          </cell>
          <cell r="S49">
            <v>101</v>
          </cell>
          <cell r="T49">
            <v>1231</v>
          </cell>
        </row>
        <row r="50">
          <cell r="G50" t="str">
            <v>04106-VICUÑA</v>
          </cell>
          <cell r="H50">
            <v>2919</v>
          </cell>
          <cell r="I50">
            <v>3002</v>
          </cell>
          <cell r="J50">
            <v>2823</v>
          </cell>
          <cell r="K50">
            <v>2409</v>
          </cell>
          <cell r="L50">
            <v>2406</v>
          </cell>
          <cell r="M50">
            <v>2551</v>
          </cell>
          <cell r="N50">
            <v>3209</v>
          </cell>
          <cell r="O50">
            <v>2812</v>
          </cell>
          <cell r="P50">
            <v>2306</v>
          </cell>
          <cell r="Q50">
            <v>2518</v>
          </cell>
          <cell r="R50">
            <v>1668</v>
          </cell>
          <cell r="S50">
            <v>1845</v>
          </cell>
          <cell r="T50">
            <v>30468</v>
          </cell>
        </row>
        <row r="51">
          <cell r="G51" t="str">
            <v>105107-HOSPITAL VICUÑA</v>
          </cell>
          <cell r="H51">
            <v>1416</v>
          </cell>
          <cell r="I51">
            <v>1675</v>
          </cell>
          <cell r="J51">
            <v>1337</v>
          </cell>
          <cell r="K51">
            <v>1312</v>
          </cell>
          <cell r="L51">
            <v>1490</v>
          </cell>
          <cell r="M51">
            <v>1318</v>
          </cell>
          <cell r="N51">
            <v>1950</v>
          </cell>
          <cell r="O51">
            <v>1524</v>
          </cell>
          <cell r="P51">
            <v>1343</v>
          </cell>
          <cell r="Q51">
            <v>1395</v>
          </cell>
          <cell r="R51">
            <v>1347</v>
          </cell>
          <cell r="S51">
            <v>897</v>
          </cell>
          <cell r="T51">
            <v>17004</v>
          </cell>
        </row>
        <row r="52">
          <cell r="G52" t="str">
            <v>105467-P.S.R. DIAGUITAS</v>
          </cell>
          <cell r="H52">
            <v>124</v>
          </cell>
          <cell r="I52">
            <v>162</v>
          </cell>
          <cell r="J52">
            <v>136</v>
          </cell>
          <cell r="K52"/>
          <cell r="L52">
            <v>208</v>
          </cell>
          <cell r="M52">
            <v>94</v>
          </cell>
          <cell r="N52">
            <v>95</v>
          </cell>
          <cell r="O52">
            <v>114</v>
          </cell>
          <cell r="P52">
            <v>146</v>
          </cell>
          <cell r="Q52">
            <v>62</v>
          </cell>
          <cell r="R52"/>
          <cell r="S52">
            <v>97</v>
          </cell>
          <cell r="T52">
            <v>1238</v>
          </cell>
        </row>
        <row r="53">
          <cell r="G53" t="str">
            <v>105468-P.S.R. EL MOLLE</v>
          </cell>
          <cell r="H53">
            <v>79</v>
          </cell>
          <cell r="I53">
            <v>64</v>
          </cell>
          <cell r="J53">
            <v>61</v>
          </cell>
          <cell r="K53">
            <v>59</v>
          </cell>
          <cell r="L53">
            <v>32</v>
          </cell>
          <cell r="M53">
            <v>120</v>
          </cell>
          <cell r="N53">
            <v>69</v>
          </cell>
          <cell r="O53">
            <v>108</v>
          </cell>
          <cell r="P53">
            <v>52</v>
          </cell>
          <cell r="Q53">
            <v>71</v>
          </cell>
          <cell r="R53">
            <v>20</v>
          </cell>
          <cell r="S53">
            <v>66</v>
          </cell>
          <cell r="T53">
            <v>801</v>
          </cell>
        </row>
        <row r="54">
          <cell r="G54" t="str">
            <v>105469-P.S.R. EL TAMBO</v>
          </cell>
          <cell r="H54">
            <v>184</v>
          </cell>
          <cell r="I54">
            <v>225</v>
          </cell>
          <cell r="J54">
            <v>173</v>
          </cell>
          <cell r="K54">
            <v>147</v>
          </cell>
          <cell r="L54">
            <v>50</v>
          </cell>
          <cell r="M54">
            <v>162</v>
          </cell>
          <cell r="N54">
            <v>133</v>
          </cell>
          <cell r="O54">
            <v>131</v>
          </cell>
          <cell r="P54">
            <v>106</v>
          </cell>
          <cell r="Q54">
            <v>126</v>
          </cell>
          <cell r="R54">
            <v>79</v>
          </cell>
          <cell r="S54">
            <v>107</v>
          </cell>
          <cell r="T54">
            <v>1623</v>
          </cell>
        </row>
        <row r="55">
          <cell r="G55" t="str">
            <v>105470-P.S.R. HUANTA</v>
          </cell>
          <cell r="H55">
            <v>31</v>
          </cell>
          <cell r="I55"/>
          <cell r="J55">
            <v>16</v>
          </cell>
          <cell r="K55"/>
          <cell r="L55">
            <v>25</v>
          </cell>
          <cell r="M55">
            <v>25</v>
          </cell>
          <cell r="N55">
            <v>20</v>
          </cell>
          <cell r="O55"/>
          <cell r="P55">
            <v>17</v>
          </cell>
          <cell r="Q55">
            <v>23</v>
          </cell>
          <cell r="R55">
            <v>10</v>
          </cell>
          <cell r="S55">
            <v>2</v>
          </cell>
          <cell r="T55">
            <v>169</v>
          </cell>
        </row>
        <row r="56">
          <cell r="G56" t="str">
            <v>105471-P.S.R. PERALILLO</v>
          </cell>
          <cell r="H56">
            <v>233</v>
          </cell>
          <cell r="I56">
            <v>178</v>
          </cell>
          <cell r="J56">
            <v>183</v>
          </cell>
          <cell r="K56">
            <v>191</v>
          </cell>
          <cell r="L56">
            <v>76</v>
          </cell>
          <cell r="M56">
            <v>120</v>
          </cell>
          <cell r="N56">
            <v>130</v>
          </cell>
          <cell r="O56">
            <v>140</v>
          </cell>
          <cell r="P56">
            <v>115</v>
          </cell>
          <cell r="Q56">
            <v>117</v>
          </cell>
          <cell r="R56">
            <v>14</v>
          </cell>
          <cell r="S56"/>
          <cell r="T56">
            <v>1497</v>
          </cell>
        </row>
        <row r="57">
          <cell r="G57" t="str">
            <v>105472-P.S.R. RIVADAVIA</v>
          </cell>
          <cell r="H57">
            <v>86</v>
          </cell>
          <cell r="I57">
            <v>40</v>
          </cell>
          <cell r="J57">
            <v>101</v>
          </cell>
          <cell r="K57"/>
          <cell r="L57">
            <v>156</v>
          </cell>
          <cell r="M57">
            <v>54</v>
          </cell>
          <cell r="N57">
            <v>82</v>
          </cell>
          <cell r="O57">
            <v>94</v>
          </cell>
          <cell r="P57">
            <v>56</v>
          </cell>
          <cell r="Q57">
            <v>34</v>
          </cell>
          <cell r="R57">
            <v>11</v>
          </cell>
          <cell r="S57">
            <v>69</v>
          </cell>
          <cell r="T57">
            <v>783</v>
          </cell>
        </row>
        <row r="58">
          <cell r="G58" t="str">
            <v>105473-P.S.R. TALCUNA</v>
          </cell>
          <cell r="H58">
            <v>123</v>
          </cell>
          <cell r="I58">
            <v>131</v>
          </cell>
          <cell r="J58">
            <v>149</v>
          </cell>
          <cell r="K58">
            <v>146</v>
          </cell>
          <cell r="L58">
            <v>79</v>
          </cell>
          <cell r="M58">
            <v>123</v>
          </cell>
          <cell r="N58">
            <v>140</v>
          </cell>
          <cell r="O58">
            <v>157</v>
          </cell>
          <cell r="P58">
            <v>96</v>
          </cell>
          <cell r="Q58">
            <v>140</v>
          </cell>
          <cell r="R58">
            <v>42</v>
          </cell>
          <cell r="S58">
            <v>139</v>
          </cell>
          <cell r="T58">
            <v>1465</v>
          </cell>
        </row>
        <row r="59">
          <cell r="G59" t="str">
            <v>105474-P.S.R. CHAPILCA</v>
          </cell>
          <cell r="H59">
            <v>31</v>
          </cell>
          <cell r="I59">
            <v>32</v>
          </cell>
          <cell r="J59">
            <v>28</v>
          </cell>
          <cell r="K59"/>
          <cell r="L59">
            <v>24</v>
          </cell>
          <cell r="M59">
            <v>21</v>
          </cell>
          <cell r="N59">
            <v>26</v>
          </cell>
          <cell r="O59">
            <v>22</v>
          </cell>
          <cell r="P59">
            <v>27</v>
          </cell>
          <cell r="Q59">
            <v>30</v>
          </cell>
          <cell r="R59">
            <v>40</v>
          </cell>
          <cell r="S59">
            <v>16</v>
          </cell>
          <cell r="T59">
            <v>297</v>
          </cell>
        </row>
        <row r="60">
          <cell r="G60" t="str">
            <v>105509-P.S.R. GUALLIGUAICA</v>
          </cell>
          <cell r="H60">
            <v>43</v>
          </cell>
          <cell r="I60">
            <v>52</v>
          </cell>
          <cell r="J60">
            <v>43</v>
          </cell>
          <cell r="K60">
            <v>26</v>
          </cell>
          <cell r="L60">
            <v>20</v>
          </cell>
          <cell r="M60">
            <v>39</v>
          </cell>
          <cell r="N60">
            <v>24</v>
          </cell>
          <cell r="O60">
            <v>42</v>
          </cell>
          <cell r="P60">
            <v>33</v>
          </cell>
          <cell r="Q60">
            <v>31</v>
          </cell>
          <cell r="R60">
            <v>23</v>
          </cell>
          <cell r="S60">
            <v>22</v>
          </cell>
          <cell r="T60">
            <v>398</v>
          </cell>
        </row>
        <row r="61">
          <cell r="G61" t="str">
            <v>200538-CESFAM SAN ISIDRO CALINGASTA</v>
          </cell>
          <cell r="H61">
            <v>569</v>
          </cell>
          <cell r="I61">
            <v>443</v>
          </cell>
          <cell r="J61">
            <v>596</v>
          </cell>
          <cell r="K61">
            <v>528</v>
          </cell>
          <cell r="L61">
            <v>246</v>
          </cell>
          <cell r="M61">
            <v>475</v>
          </cell>
          <cell r="N61">
            <v>540</v>
          </cell>
          <cell r="O61">
            <v>480</v>
          </cell>
          <cell r="P61">
            <v>315</v>
          </cell>
          <cell r="Q61">
            <v>489</v>
          </cell>
          <cell r="R61">
            <v>82</v>
          </cell>
          <cell r="S61">
            <v>430</v>
          </cell>
          <cell r="T61">
            <v>5193</v>
          </cell>
        </row>
        <row r="62">
          <cell r="G62" t="str">
            <v>04201-ILLAPEL</v>
          </cell>
          <cell r="H62">
            <v>3326</v>
          </cell>
          <cell r="I62">
            <v>3049</v>
          </cell>
          <cell r="J62">
            <v>3070</v>
          </cell>
          <cell r="K62">
            <v>3264</v>
          </cell>
          <cell r="L62">
            <v>3652</v>
          </cell>
          <cell r="M62">
            <v>3362</v>
          </cell>
          <cell r="N62">
            <v>3871</v>
          </cell>
          <cell r="O62">
            <v>3209</v>
          </cell>
          <cell r="P62">
            <v>3045</v>
          </cell>
          <cell r="Q62">
            <v>3516</v>
          </cell>
          <cell r="R62">
            <v>2028</v>
          </cell>
          <cell r="S62">
            <v>3121</v>
          </cell>
          <cell r="T62">
            <v>38513</v>
          </cell>
        </row>
        <row r="63">
          <cell r="G63" t="str">
            <v>105103-HOSPITAL ILLAPEL</v>
          </cell>
          <cell r="H63">
            <v>97</v>
          </cell>
          <cell r="I63">
            <v>82</v>
          </cell>
          <cell r="J63">
            <v>300</v>
          </cell>
          <cell r="K63">
            <v>48</v>
          </cell>
          <cell r="L63">
            <v>160</v>
          </cell>
          <cell r="M63">
            <v>335</v>
          </cell>
          <cell r="N63">
            <v>207</v>
          </cell>
          <cell r="O63">
            <v>134</v>
          </cell>
          <cell r="P63">
            <v>180</v>
          </cell>
          <cell r="Q63">
            <v>206</v>
          </cell>
          <cell r="R63">
            <v>169</v>
          </cell>
          <cell r="S63">
            <v>110</v>
          </cell>
          <cell r="T63">
            <v>2028</v>
          </cell>
        </row>
        <row r="64">
          <cell r="G64" t="str">
            <v>105326-CESFAM SAN RAFAEL</v>
          </cell>
          <cell r="H64">
            <v>919</v>
          </cell>
          <cell r="I64">
            <v>988</v>
          </cell>
          <cell r="J64">
            <v>772</v>
          </cell>
          <cell r="K64">
            <v>917</v>
          </cell>
          <cell r="L64">
            <v>1081</v>
          </cell>
          <cell r="M64">
            <v>814</v>
          </cell>
          <cell r="N64">
            <v>1027</v>
          </cell>
          <cell r="O64">
            <v>867</v>
          </cell>
          <cell r="P64">
            <v>807</v>
          </cell>
          <cell r="Q64">
            <v>1102</v>
          </cell>
          <cell r="R64">
            <v>582</v>
          </cell>
          <cell r="S64">
            <v>897</v>
          </cell>
          <cell r="T64">
            <v>10773</v>
          </cell>
        </row>
        <row r="65">
          <cell r="G65" t="str">
            <v xml:space="preserve">105443-P.S.R. CARCAMO                   </v>
          </cell>
          <cell r="H65">
            <v>69</v>
          </cell>
          <cell r="I65">
            <v>92</v>
          </cell>
          <cell r="J65">
            <v>60</v>
          </cell>
          <cell r="K65">
            <v>88</v>
          </cell>
          <cell r="L65">
            <v>97</v>
          </cell>
          <cell r="M65">
            <v>91</v>
          </cell>
          <cell r="N65">
            <v>112</v>
          </cell>
          <cell r="O65">
            <v>87</v>
          </cell>
          <cell r="P65">
            <v>66</v>
          </cell>
          <cell r="Q65">
            <v>72</v>
          </cell>
          <cell r="R65">
            <v>49</v>
          </cell>
          <cell r="S65">
            <v>63</v>
          </cell>
          <cell r="T65">
            <v>946</v>
          </cell>
        </row>
        <row r="66">
          <cell r="G66" t="str">
            <v>105444-P.S.R. HUINTIL</v>
          </cell>
          <cell r="H66">
            <v>32</v>
          </cell>
          <cell r="I66">
            <v>46</v>
          </cell>
          <cell r="J66">
            <v>46</v>
          </cell>
          <cell r="K66">
            <v>51</v>
          </cell>
          <cell r="L66">
            <v>33</v>
          </cell>
          <cell r="M66">
            <v>59</v>
          </cell>
          <cell r="N66">
            <v>28</v>
          </cell>
          <cell r="O66">
            <v>35</v>
          </cell>
          <cell r="P66">
            <v>40</v>
          </cell>
          <cell r="Q66">
            <v>40</v>
          </cell>
          <cell r="R66">
            <v>47</v>
          </cell>
          <cell r="S66">
            <v>30</v>
          </cell>
          <cell r="T66">
            <v>487</v>
          </cell>
        </row>
        <row r="67">
          <cell r="G67" t="str">
            <v>105445-P.S.R. LIMAHUIDA</v>
          </cell>
          <cell r="H67">
            <v>72</v>
          </cell>
          <cell r="I67">
            <v>79</v>
          </cell>
          <cell r="J67">
            <v>68</v>
          </cell>
          <cell r="K67">
            <v>47</v>
          </cell>
          <cell r="L67">
            <v>51</v>
          </cell>
          <cell r="M67">
            <v>39</v>
          </cell>
          <cell r="N67">
            <v>54</v>
          </cell>
          <cell r="O67">
            <v>36</v>
          </cell>
          <cell r="P67">
            <v>49</v>
          </cell>
          <cell r="Q67">
            <v>55</v>
          </cell>
          <cell r="R67">
            <v>59</v>
          </cell>
          <cell r="S67">
            <v>71</v>
          </cell>
          <cell r="T67">
            <v>680</v>
          </cell>
        </row>
        <row r="68">
          <cell r="G68" t="str">
            <v>105446-P.S.R. MATANCILLA</v>
          </cell>
          <cell r="H68">
            <v>15</v>
          </cell>
          <cell r="I68">
            <v>14</v>
          </cell>
          <cell r="J68">
            <v>13</v>
          </cell>
          <cell r="K68">
            <v>15</v>
          </cell>
          <cell r="L68">
            <v>14</v>
          </cell>
          <cell r="M68">
            <v>7</v>
          </cell>
          <cell r="N68">
            <v>16</v>
          </cell>
          <cell r="O68">
            <v>8</v>
          </cell>
          <cell r="P68">
            <v>24</v>
          </cell>
          <cell r="Q68">
            <v>8</v>
          </cell>
          <cell r="R68">
            <v>8</v>
          </cell>
          <cell r="S68">
            <v>14</v>
          </cell>
          <cell r="T68">
            <v>156</v>
          </cell>
        </row>
        <row r="69">
          <cell r="G69" t="str">
            <v>105447-P.S.R. PERALILLO</v>
          </cell>
          <cell r="H69">
            <v>56</v>
          </cell>
          <cell r="I69">
            <v>30</v>
          </cell>
          <cell r="J69">
            <v>44</v>
          </cell>
          <cell r="K69">
            <v>51</v>
          </cell>
          <cell r="L69">
            <v>55</v>
          </cell>
          <cell r="M69">
            <v>54</v>
          </cell>
          <cell r="N69">
            <v>94</v>
          </cell>
          <cell r="O69">
            <v>60</v>
          </cell>
          <cell r="P69">
            <v>57</v>
          </cell>
          <cell r="Q69">
            <v>63</v>
          </cell>
          <cell r="R69">
            <v>37</v>
          </cell>
          <cell r="S69">
            <v>51</v>
          </cell>
          <cell r="T69">
            <v>652</v>
          </cell>
        </row>
        <row r="70">
          <cell r="G70" t="str">
            <v>105448-P.S.R. SANTA VIRGINIA</v>
          </cell>
          <cell r="H70">
            <v>28</v>
          </cell>
          <cell r="I70">
            <v>42</v>
          </cell>
          <cell r="J70">
            <v>42</v>
          </cell>
          <cell r="K70">
            <v>44</v>
          </cell>
          <cell r="L70">
            <v>55</v>
          </cell>
          <cell r="M70">
            <v>69</v>
          </cell>
          <cell r="N70">
            <v>28</v>
          </cell>
          <cell r="O70">
            <v>66</v>
          </cell>
          <cell r="P70">
            <v>46</v>
          </cell>
          <cell r="Q70">
            <v>62</v>
          </cell>
          <cell r="R70">
            <v>24</v>
          </cell>
          <cell r="S70">
            <v>54</v>
          </cell>
          <cell r="T70">
            <v>560</v>
          </cell>
        </row>
        <row r="71">
          <cell r="G71" t="str">
            <v>105449-P.S.R. TUNGA NORTE</v>
          </cell>
          <cell r="H71">
            <v>21</v>
          </cell>
          <cell r="I71">
            <v>32</v>
          </cell>
          <cell r="J71">
            <v>27</v>
          </cell>
          <cell r="K71">
            <v>12</v>
          </cell>
          <cell r="L71">
            <v>22</v>
          </cell>
          <cell r="M71">
            <v>41</v>
          </cell>
          <cell r="N71">
            <v>28</v>
          </cell>
          <cell r="O71">
            <v>10</v>
          </cell>
          <cell r="P71">
            <v>29</v>
          </cell>
          <cell r="Q71">
            <v>19</v>
          </cell>
          <cell r="R71">
            <v>28</v>
          </cell>
          <cell r="S71">
            <v>11</v>
          </cell>
          <cell r="T71">
            <v>280</v>
          </cell>
        </row>
        <row r="72">
          <cell r="G72" t="str">
            <v>105485-P.S.R. PLAN DE HORNOS</v>
          </cell>
          <cell r="H72">
            <v>83</v>
          </cell>
          <cell r="I72">
            <v>51</v>
          </cell>
          <cell r="J72">
            <v>83</v>
          </cell>
          <cell r="K72">
            <v>87</v>
          </cell>
          <cell r="L72">
            <v>73</v>
          </cell>
          <cell r="M72">
            <v>61</v>
          </cell>
          <cell r="N72">
            <v>85</v>
          </cell>
          <cell r="O72">
            <v>93</v>
          </cell>
          <cell r="P72">
            <v>72</v>
          </cell>
          <cell r="Q72">
            <v>70</v>
          </cell>
          <cell r="R72">
            <v>49</v>
          </cell>
          <cell r="S72">
            <v>47</v>
          </cell>
          <cell r="T72">
            <v>854</v>
          </cell>
        </row>
        <row r="73">
          <cell r="G73" t="str">
            <v>105486-P.S.R. TUNGA SUR</v>
          </cell>
          <cell r="H73">
            <v>32</v>
          </cell>
          <cell r="I73">
            <v>39</v>
          </cell>
          <cell r="J73">
            <v>29</v>
          </cell>
          <cell r="K73">
            <v>57</v>
          </cell>
          <cell r="L73">
            <v>26</v>
          </cell>
          <cell r="M73">
            <v>51</v>
          </cell>
          <cell r="N73">
            <v>40</v>
          </cell>
          <cell r="O73">
            <v>45</v>
          </cell>
          <cell r="P73">
            <v>39</v>
          </cell>
          <cell r="Q73">
            <v>31</v>
          </cell>
          <cell r="R73">
            <v>22</v>
          </cell>
          <cell r="S73">
            <v>16</v>
          </cell>
          <cell r="T73">
            <v>427</v>
          </cell>
        </row>
        <row r="74">
          <cell r="G74" t="str">
            <v>105487-P.S.R. CAÑAS UNO</v>
          </cell>
          <cell r="H74">
            <v>162</v>
          </cell>
          <cell r="I74">
            <v>211</v>
          </cell>
          <cell r="J74">
            <v>140</v>
          </cell>
          <cell r="K74">
            <v>138</v>
          </cell>
          <cell r="L74">
            <v>115</v>
          </cell>
          <cell r="M74">
            <v>143</v>
          </cell>
          <cell r="N74">
            <v>226</v>
          </cell>
          <cell r="O74">
            <v>133</v>
          </cell>
          <cell r="P74">
            <v>206</v>
          </cell>
          <cell r="Q74">
            <v>141</v>
          </cell>
          <cell r="R74">
            <v>105</v>
          </cell>
          <cell r="S74">
            <v>129</v>
          </cell>
          <cell r="T74">
            <v>1849</v>
          </cell>
        </row>
        <row r="75">
          <cell r="G75" t="str">
            <v>105496-P.S.R. PINTACURA SUR</v>
          </cell>
          <cell r="H75">
            <v>41</v>
          </cell>
          <cell r="I75">
            <v>16</v>
          </cell>
          <cell r="J75">
            <v>33</v>
          </cell>
          <cell r="K75">
            <v>31</v>
          </cell>
          <cell r="L75">
            <v>37</v>
          </cell>
          <cell r="M75">
            <v>36</v>
          </cell>
          <cell r="N75">
            <v>33</v>
          </cell>
          <cell r="O75">
            <v>21</v>
          </cell>
          <cell r="P75">
            <v>36</v>
          </cell>
          <cell r="Q75">
            <v>24</v>
          </cell>
          <cell r="R75"/>
          <cell r="S75">
            <v>26</v>
          </cell>
          <cell r="T75">
            <v>334</v>
          </cell>
        </row>
        <row r="76">
          <cell r="G76" t="str">
            <v>105504-P.S.R. SOCAVON</v>
          </cell>
          <cell r="H76">
            <v>38</v>
          </cell>
          <cell r="I76">
            <v>29</v>
          </cell>
          <cell r="J76">
            <v>43</v>
          </cell>
          <cell r="K76">
            <v>41</v>
          </cell>
          <cell r="L76">
            <v>59</v>
          </cell>
          <cell r="M76">
            <v>43</v>
          </cell>
          <cell r="N76">
            <v>69</v>
          </cell>
          <cell r="O76">
            <v>46</v>
          </cell>
          <cell r="P76">
            <v>54</v>
          </cell>
          <cell r="Q76">
            <v>26</v>
          </cell>
          <cell r="R76">
            <v>5</v>
          </cell>
          <cell r="S76">
            <v>61</v>
          </cell>
          <cell r="T76">
            <v>514</v>
          </cell>
        </row>
        <row r="77">
          <cell r="G77" t="str">
            <v>200366-CESFAM URBANO II</v>
          </cell>
          <cell r="H77">
            <v>1661</v>
          </cell>
          <cell r="I77">
            <v>1298</v>
          </cell>
          <cell r="J77">
            <v>1370</v>
          </cell>
          <cell r="K77">
            <v>1637</v>
          </cell>
          <cell r="L77">
            <v>1774</v>
          </cell>
          <cell r="M77">
            <v>1519</v>
          </cell>
          <cell r="N77">
            <v>1824</v>
          </cell>
          <cell r="O77">
            <v>1568</v>
          </cell>
          <cell r="P77">
            <v>1340</v>
          </cell>
          <cell r="Q77">
            <v>1597</v>
          </cell>
          <cell r="R77">
            <v>844</v>
          </cell>
          <cell r="S77">
            <v>1541</v>
          </cell>
          <cell r="T77">
            <v>17973</v>
          </cell>
        </row>
        <row r="78">
          <cell r="G78" t="str">
            <v>04202-CANELA</v>
          </cell>
          <cell r="H78">
            <v>1205</v>
          </cell>
          <cell r="I78">
            <v>1000</v>
          </cell>
          <cell r="J78">
            <v>932</v>
          </cell>
          <cell r="K78">
            <v>884</v>
          </cell>
          <cell r="L78">
            <v>1065</v>
          </cell>
          <cell r="M78">
            <v>1128</v>
          </cell>
          <cell r="N78">
            <v>1089</v>
          </cell>
          <cell r="O78">
            <v>757</v>
          </cell>
          <cell r="P78">
            <v>828</v>
          </cell>
          <cell r="Q78">
            <v>683</v>
          </cell>
          <cell r="R78">
            <v>318</v>
          </cell>
          <cell r="S78">
            <v>1116</v>
          </cell>
          <cell r="T78">
            <v>11005</v>
          </cell>
        </row>
        <row r="79">
          <cell r="G79" t="str">
            <v>105309-CES. RURAL CANELA</v>
          </cell>
          <cell r="H79">
            <v>793</v>
          </cell>
          <cell r="I79">
            <v>705</v>
          </cell>
          <cell r="J79">
            <v>636</v>
          </cell>
          <cell r="K79">
            <v>702</v>
          </cell>
          <cell r="L79">
            <v>795</v>
          </cell>
          <cell r="M79">
            <v>810</v>
          </cell>
          <cell r="N79">
            <v>866</v>
          </cell>
          <cell r="O79">
            <v>604</v>
          </cell>
          <cell r="P79">
            <v>559</v>
          </cell>
          <cell r="Q79">
            <v>498</v>
          </cell>
          <cell r="R79">
            <v>143</v>
          </cell>
          <cell r="S79">
            <v>680</v>
          </cell>
          <cell r="T79">
            <v>7791</v>
          </cell>
        </row>
        <row r="80">
          <cell r="G80" t="str">
            <v xml:space="preserve">105450-P.S.R. MINCHA NORTE            </v>
          </cell>
          <cell r="H80">
            <v>158</v>
          </cell>
          <cell r="I80">
            <v>101</v>
          </cell>
          <cell r="J80">
            <v>132</v>
          </cell>
          <cell r="K80">
            <v>52</v>
          </cell>
          <cell r="L80">
            <v>86</v>
          </cell>
          <cell r="M80">
            <v>135</v>
          </cell>
          <cell r="N80">
            <v>65</v>
          </cell>
          <cell r="O80">
            <v>64</v>
          </cell>
          <cell r="P80">
            <v>105</v>
          </cell>
          <cell r="Q80">
            <v>87</v>
          </cell>
          <cell r="R80">
            <v>49</v>
          </cell>
          <cell r="S80">
            <v>173</v>
          </cell>
          <cell r="T80">
            <v>1207</v>
          </cell>
        </row>
        <row r="81">
          <cell r="G81" t="str">
            <v>105451-P.S.R. AGUA FRIA</v>
          </cell>
          <cell r="H81">
            <v>32</v>
          </cell>
          <cell r="I81">
            <v>19</v>
          </cell>
          <cell r="J81">
            <v>30</v>
          </cell>
          <cell r="K81">
            <v>15</v>
          </cell>
          <cell r="L81">
            <v>16</v>
          </cell>
          <cell r="M81">
            <v>30</v>
          </cell>
          <cell r="N81">
            <v>16</v>
          </cell>
          <cell r="O81"/>
          <cell r="P81">
            <v>31</v>
          </cell>
          <cell r="Q81">
            <v>15</v>
          </cell>
          <cell r="R81">
            <v>14</v>
          </cell>
          <cell r="S81">
            <v>34</v>
          </cell>
          <cell r="T81">
            <v>252</v>
          </cell>
        </row>
        <row r="82">
          <cell r="G82" t="str">
            <v>105482-P.S.R. CANELA ALTA</v>
          </cell>
          <cell r="H82">
            <v>61</v>
          </cell>
          <cell r="I82">
            <v>34</v>
          </cell>
          <cell r="J82">
            <v>46</v>
          </cell>
          <cell r="K82">
            <v>30</v>
          </cell>
          <cell r="L82">
            <v>38</v>
          </cell>
          <cell r="M82">
            <v>45</v>
          </cell>
          <cell r="N82">
            <v>44</v>
          </cell>
          <cell r="O82">
            <v>16</v>
          </cell>
          <cell r="P82">
            <v>51</v>
          </cell>
          <cell r="Q82">
            <v>13</v>
          </cell>
          <cell r="R82">
            <v>23</v>
          </cell>
          <cell r="S82">
            <v>57</v>
          </cell>
          <cell r="T82">
            <v>458</v>
          </cell>
        </row>
        <row r="83">
          <cell r="G83" t="str">
            <v>105483-P.S.R. LOS RULOS</v>
          </cell>
          <cell r="H83">
            <v>24</v>
          </cell>
          <cell r="I83">
            <v>13</v>
          </cell>
          <cell r="J83">
            <v>16</v>
          </cell>
          <cell r="K83">
            <v>15</v>
          </cell>
          <cell r="L83">
            <v>14</v>
          </cell>
          <cell r="M83">
            <v>31</v>
          </cell>
          <cell r="N83">
            <v>13</v>
          </cell>
          <cell r="O83">
            <v>14</v>
          </cell>
          <cell r="P83">
            <v>15</v>
          </cell>
          <cell r="Q83">
            <v>14</v>
          </cell>
          <cell r="R83">
            <v>31</v>
          </cell>
          <cell r="S83">
            <v>14</v>
          </cell>
          <cell r="T83">
            <v>214</v>
          </cell>
        </row>
        <row r="84">
          <cell r="G84" t="str">
            <v>105484-P.S.R. HUENTELAUQUEN</v>
          </cell>
          <cell r="H84">
            <v>86</v>
          </cell>
          <cell r="I84">
            <v>67</v>
          </cell>
          <cell r="J84">
            <v>63</v>
          </cell>
          <cell r="K84">
            <v>44</v>
          </cell>
          <cell r="L84">
            <v>48</v>
          </cell>
          <cell r="M84">
            <v>34</v>
          </cell>
          <cell r="N84">
            <v>32</v>
          </cell>
          <cell r="O84">
            <v>25</v>
          </cell>
          <cell r="P84">
            <v>50</v>
          </cell>
          <cell r="Q84">
            <v>12</v>
          </cell>
          <cell r="R84">
            <v>36</v>
          </cell>
          <cell r="S84">
            <v>105</v>
          </cell>
          <cell r="T84">
            <v>602</v>
          </cell>
        </row>
        <row r="85">
          <cell r="G85" t="str">
            <v>105488-P.S.R. ESPIRITU SANTO</v>
          </cell>
          <cell r="H85">
            <v>12</v>
          </cell>
          <cell r="I85">
            <v>11</v>
          </cell>
          <cell r="J85"/>
          <cell r="K85">
            <v>11</v>
          </cell>
          <cell r="L85">
            <v>18</v>
          </cell>
          <cell r="M85">
            <v>12</v>
          </cell>
          <cell r="N85">
            <v>12</v>
          </cell>
          <cell r="O85">
            <v>10</v>
          </cell>
          <cell r="P85"/>
          <cell r="Q85">
            <v>10</v>
          </cell>
          <cell r="R85"/>
          <cell r="S85">
            <v>17</v>
          </cell>
          <cell r="T85">
            <v>113</v>
          </cell>
        </row>
        <row r="86">
          <cell r="G86" t="str">
            <v>105493-P.S.R. MINCHA SUR</v>
          </cell>
          <cell r="H86">
            <v>14</v>
          </cell>
          <cell r="I86">
            <v>15</v>
          </cell>
          <cell r="J86"/>
          <cell r="K86">
            <v>15</v>
          </cell>
          <cell r="L86">
            <v>17</v>
          </cell>
          <cell r="M86"/>
          <cell r="N86">
            <v>16</v>
          </cell>
          <cell r="O86">
            <v>15</v>
          </cell>
          <cell r="P86"/>
          <cell r="Q86">
            <v>14</v>
          </cell>
          <cell r="R86">
            <v>9</v>
          </cell>
          <cell r="S86">
            <v>15</v>
          </cell>
          <cell r="T86">
            <v>130</v>
          </cell>
        </row>
        <row r="87">
          <cell r="G87" t="str">
            <v>105497-P.S.R. JABONERIA</v>
          </cell>
          <cell r="H87">
            <v>8</v>
          </cell>
          <cell r="I87">
            <v>23</v>
          </cell>
          <cell r="J87"/>
          <cell r="K87"/>
          <cell r="L87">
            <v>17</v>
          </cell>
          <cell r="M87">
            <v>17</v>
          </cell>
          <cell r="N87">
            <v>12</v>
          </cell>
          <cell r="O87"/>
          <cell r="P87">
            <v>17</v>
          </cell>
          <cell r="Q87">
            <v>8</v>
          </cell>
          <cell r="R87"/>
          <cell r="S87">
            <v>11</v>
          </cell>
          <cell r="T87">
            <v>113</v>
          </cell>
        </row>
        <row r="88">
          <cell r="G88" t="str">
            <v>105498-P.S.R. QUEBRADA DE LINARES</v>
          </cell>
          <cell r="H88">
            <v>17</v>
          </cell>
          <cell r="I88">
            <v>12</v>
          </cell>
          <cell r="J88">
            <v>9</v>
          </cell>
          <cell r="K88"/>
          <cell r="L88">
            <v>16</v>
          </cell>
          <cell r="M88">
            <v>14</v>
          </cell>
          <cell r="N88">
            <v>13</v>
          </cell>
          <cell r="O88">
            <v>9</v>
          </cell>
          <cell r="P88"/>
          <cell r="Q88">
            <v>12</v>
          </cell>
          <cell r="R88">
            <v>13</v>
          </cell>
          <cell r="S88">
            <v>10</v>
          </cell>
          <cell r="T88">
            <v>125</v>
          </cell>
        </row>
        <row r="89">
          <cell r="G89" t="str">
            <v>04203-LOS VILOS</v>
          </cell>
          <cell r="H89">
            <v>3415</v>
          </cell>
          <cell r="I89">
            <v>3151</v>
          </cell>
          <cell r="J89">
            <v>2741</v>
          </cell>
          <cell r="K89">
            <v>3283</v>
          </cell>
          <cell r="L89">
            <v>5537</v>
          </cell>
          <cell r="M89">
            <v>3317</v>
          </cell>
          <cell r="N89">
            <v>3720</v>
          </cell>
          <cell r="O89">
            <v>2345</v>
          </cell>
          <cell r="P89">
            <v>3127</v>
          </cell>
          <cell r="Q89">
            <v>3520</v>
          </cell>
          <cell r="R89">
            <v>2288</v>
          </cell>
          <cell r="S89">
            <v>2992</v>
          </cell>
          <cell r="T89">
            <v>39436</v>
          </cell>
        </row>
        <row r="90">
          <cell r="G90" t="str">
            <v>105108-HOSPITAL LOS VILOS</v>
          </cell>
          <cell r="H90">
            <v>2612</v>
          </cell>
          <cell r="I90">
            <v>2346</v>
          </cell>
          <cell r="J90">
            <v>2151</v>
          </cell>
          <cell r="K90">
            <v>2519</v>
          </cell>
          <cell r="L90">
            <v>4773</v>
          </cell>
          <cell r="M90">
            <v>2552</v>
          </cell>
          <cell r="N90">
            <v>3033</v>
          </cell>
          <cell r="O90">
            <v>1753</v>
          </cell>
          <cell r="P90">
            <v>2411</v>
          </cell>
          <cell r="Q90">
            <v>2827</v>
          </cell>
          <cell r="R90">
            <v>2135</v>
          </cell>
          <cell r="S90">
            <v>2255</v>
          </cell>
          <cell r="T90">
            <v>31367</v>
          </cell>
        </row>
        <row r="91">
          <cell r="G91" t="str">
            <v xml:space="preserve">105478-P.S.R. CAIMANES                   </v>
          </cell>
          <cell r="H91">
            <v>113</v>
          </cell>
          <cell r="I91">
            <v>126</v>
          </cell>
          <cell r="J91">
            <v>78</v>
          </cell>
          <cell r="K91">
            <v>111</v>
          </cell>
          <cell r="L91">
            <v>108</v>
          </cell>
          <cell r="M91">
            <v>100</v>
          </cell>
          <cell r="N91">
            <v>122</v>
          </cell>
          <cell r="O91">
            <v>74</v>
          </cell>
          <cell r="P91">
            <v>105</v>
          </cell>
          <cell r="Q91">
            <v>68</v>
          </cell>
          <cell r="R91">
            <v>17</v>
          </cell>
          <cell r="S91">
            <v>104</v>
          </cell>
          <cell r="T91">
            <v>1126</v>
          </cell>
        </row>
        <row r="92">
          <cell r="G92" t="str">
            <v>105479-P.S.R. GUANGUALI</v>
          </cell>
          <cell r="H92">
            <v>86</v>
          </cell>
          <cell r="I92">
            <v>60</v>
          </cell>
          <cell r="J92">
            <v>71</v>
          </cell>
          <cell r="K92">
            <v>93</v>
          </cell>
          <cell r="L92">
            <v>77</v>
          </cell>
          <cell r="M92">
            <v>130</v>
          </cell>
          <cell r="N92">
            <v>108</v>
          </cell>
          <cell r="O92">
            <v>61</v>
          </cell>
          <cell r="P92">
            <v>111</v>
          </cell>
          <cell r="Q92">
            <v>87</v>
          </cell>
          <cell r="R92">
            <v>30</v>
          </cell>
          <cell r="S92">
            <v>79</v>
          </cell>
          <cell r="T92">
            <v>993</v>
          </cell>
        </row>
        <row r="93">
          <cell r="G93" t="str">
            <v>105480-P.S.R. QUILIMARI</v>
          </cell>
          <cell r="H93">
            <v>489</v>
          </cell>
          <cell r="I93">
            <v>556</v>
          </cell>
          <cell r="J93">
            <v>365</v>
          </cell>
          <cell r="K93">
            <v>450</v>
          </cell>
          <cell r="L93">
            <v>512</v>
          </cell>
          <cell r="M93">
            <v>444</v>
          </cell>
          <cell r="N93">
            <v>352</v>
          </cell>
          <cell r="O93">
            <v>354</v>
          </cell>
          <cell r="P93">
            <v>414</v>
          </cell>
          <cell r="Q93">
            <v>523</v>
          </cell>
          <cell r="R93">
            <v>90</v>
          </cell>
          <cell r="S93">
            <v>399</v>
          </cell>
          <cell r="T93">
            <v>4948</v>
          </cell>
        </row>
        <row r="94">
          <cell r="G94" t="str">
            <v>105481-P.S.R. TILAMA</v>
          </cell>
          <cell r="H94">
            <v>45</v>
          </cell>
          <cell r="I94">
            <v>16</v>
          </cell>
          <cell r="J94">
            <v>25</v>
          </cell>
          <cell r="K94">
            <v>11</v>
          </cell>
          <cell r="L94">
            <v>17</v>
          </cell>
          <cell r="M94">
            <v>28</v>
          </cell>
          <cell r="N94">
            <v>38</v>
          </cell>
          <cell r="O94">
            <v>36</v>
          </cell>
          <cell r="P94">
            <v>18</v>
          </cell>
          <cell r="Q94">
            <v>15</v>
          </cell>
          <cell r="R94">
            <v>14</v>
          </cell>
          <cell r="S94">
            <v>23</v>
          </cell>
          <cell r="T94">
            <v>286</v>
          </cell>
        </row>
        <row r="95">
          <cell r="G95" t="str">
            <v>105511-P.S.R. LOS CONDORES</v>
          </cell>
          <cell r="H95">
            <v>70</v>
          </cell>
          <cell r="I95">
            <v>47</v>
          </cell>
          <cell r="J95">
            <v>51</v>
          </cell>
          <cell r="K95">
            <v>99</v>
          </cell>
          <cell r="L95">
            <v>50</v>
          </cell>
          <cell r="M95">
            <v>63</v>
          </cell>
          <cell r="N95">
            <v>67</v>
          </cell>
          <cell r="O95">
            <v>67</v>
          </cell>
          <cell r="P95">
            <v>68</v>
          </cell>
          <cell r="Q95"/>
          <cell r="R95">
            <v>2</v>
          </cell>
          <cell r="S95">
            <v>132</v>
          </cell>
          <cell r="T95">
            <v>716</v>
          </cell>
        </row>
        <row r="96">
          <cell r="G96" t="str">
            <v>04204-SALAMANCA</v>
          </cell>
          <cell r="H96">
            <v>2817</v>
          </cell>
          <cell r="I96">
            <v>2362</v>
          </cell>
          <cell r="J96">
            <v>2630</v>
          </cell>
          <cell r="K96">
            <v>2679</v>
          </cell>
          <cell r="L96">
            <v>2614</v>
          </cell>
          <cell r="M96">
            <v>2756</v>
          </cell>
          <cell r="N96">
            <v>3304</v>
          </cell>
          <cell r="O96">
            <v>2967</v>
          </cell>
          <cell r="P96">
            <v>2328</v>
          </cell>
          <cell r="Q96">
            <v>2986</v>
          </cell>
          <cell r="R96">
            <v>2944</v>
          </cell>
          <cell r="S96">
            <v>2541</v>
          </cell>
          <cell r="T96">
            <v>32928</v>
          </cell>
        </row>
        <row r="97">
          <cell r="G97" t="str">
            <v>105104-HOSPITAL SALAMANCA</v>
          </cell>
          <cell r="H97">
            <v>1614</v>
          </cell>
          <cell r="I97">
            <v>1641</v>
          </cell>
          <cell r="J97">
            <v>2367</v>
          </cell>
          <cell r="K97">
            <v>1777</v>
          </cell>
          <cell r="L97">
            <v>1570</v>
          </cell>
          <cell r="M97">
            <v>1789</v>
          </cell>
          <cell r="N97">
            <v>2159</v>
          </cell>
          <cell r="O97">
            <v>1844</v>
          </cell>
          <cell r="P97">
            <v>1452</v>
          </cell>
          <cell r="Q97">
            <v>2081</v>
          </cell>
          <cell r="R97">
            <v>1788</v>
          </cell>
          <cell r="S97">
            <v>1718</v>
          </cell>
          <cell r="T97">
            <v>21800</v>
          </cell>
        </row>
        <row r="98">
          <cell r="G98" t="str">
            <v xml:space="preserve">105452-P.S.R. CUNCUMEN                 </v>
          </cell>
          <cell r="H98">
            <v>60</v>
          </cell>
          <cell r="I98">
            <v>26</v>
          </cell>
          <cell r="J98">
            <v>48</v>
          </cell>
          <cell r="K98">
            <v>39</v>
          </cell>
          <cell r="L98">
            <v>56</v>
          </cell>
          <cell r="M98">
            <v>50</v>
          </cell>
          <cell r="N98">
            <v>66</v>
          </cell>
          <cell r="O98">
            <v>144</v>
          </cell>
          <cell r="P98">
            <v>39</v>
          </cell>
          <cell r="Q98">
            <v>53</v>
          </cell>
          <cell r="R98">
            <v>41</v>
          </cell>
          <cell r="S98">
            <v>41</v>
          </cell>
          <cell r="T98">
            <v>663</v>
          </cell>
        </row>
        <row r="99">
          <cell r="G99" t="str">
            <v>105453-P.S.R. TRANQUILLA</v>
          </cell>
          <cell r="H99">
            <v>170</v>
          </cell>
          <cell r="I99">
            <v>95</v>
          </cell>
          <cell r="J99">
            <v>49</v>
          </cell>
          <cell r="K99">
            <v>146</v>
          </cell>
          <cell r="L99">
            <v>188</v>
          </cell>
          <cell r="M99">
            <v>167</v>
          </cell>
          <cell r="N99">
            <v>167</v>
          </cell>
          <cell r="O99">
            <v>169</v>
          </cell>
          <cell r="P99">
            <v>119</v>
          </cell>
          <cell r="Q99">
            <v>141</v>
          </cell>
          <cell r="R99">
            <v>131</v>
          </cell>
          <cell r="S99">
            <v>109</v>
          </cell>
          <cell r="T99">
            <v>1651</v>
          </cell>
        </row>
        <row r="100">
          <cell r="G100" t="str">
            <v>105454-P.S.R. CUNLAGUA</v>
          </cell>
          <cell r="H100">
            <v>44</v>
          </cell>
          <cell r="I100">
            <v>27</v>
          </cell>
          <cell r="J100">
            <v>25</v>
          </cell>
          <cell r="K100">
            <v>15</v>
          </cell>
          <cell r="L100">
            <v>33</v>
          </cell>
          <cell r="M100">
            <v>36</v>
          </cell>
          <cell r="N100">
            <v>46</v>
          </cell>
          <cell r="O100">
            <v>46</v>
          </cell>
          <cell r="P100">
            <v>24</v>
          </cell>
          <cell r="Q100">
            <v>29</v>
          </cell>
          <cell r="R100">
            <v>42</v>
          </cell>
          <cell r="S100">
            <v>36</v>
          </cell>
          <cell r="T100">
            <v>403</v>
          </cell>
        </row>
        <row r="101">
          <cell r="G101" t="str">
            <v>105455-P.S.R. CHILLEPIN</v>
          </cell>
          <cell r="H101">
            <v>134</v>
          </cell>
          <cell r="I101">
            <v>70</v>
          </cell>
          <cell r="J101">
            <v>56</v>
          </cell>
          <cell r="K101">
            <v>40</v>
          </cell>
          <cell r="L101">
            <v>79</v>
          </cell>
          <cell r="M101">
            <v>97</v>
          </cell>
          <cell r="N101">
            <v>98</v>
          </cell>
          <cell r="O101">
            <v>96</v>
          </cell>
          <cell r="P101">
            <v>74</v>
          </cell>
          <cell r="Q101">
            <v>97</v>
          </cell>
          <cell r="R101">
            <v>90</v>
          </cell>
          <cell r="S101">
            <v>58</v>
          </cell>
          <cell r="T101">
            <v>989</v>
          </cell>
        </row>
        <row r="102">
          <cell r="G102" t="str">
            <v>105456-P.S.R. LLIMPO</v>
          </cell>
          <cell r="H102">
            <v>86</v>
          </cell>
          <cell r="I102">
            <v>93</v>
          </cell>
          <cell r="J102">
            <v>34</v>
          </cell>
          <cell r="K102">
            <v>63</v>
          </cell>
          <cell r="L102">
            <v>66</v>
          </cell>
          <cell r="M102">
            <v>67</v>
          </cell>
          <cell r="N102">
            <v>90</v>
          </cell>
          <cell r="O102">
            <v>90</v>
          </cell>
          <cell r="P102">
            <v>50</v>
          </cell>
          <cell r="Q102">
            <v>61</v>
          </cell>
          <cell r="R102">
            <v>117</v>
          </cell>
          <cell r="S102">
            <v>55</v>
          </cell>
          <cell r="T102">
            <v>872</v>
          </cell>
        </row>
        <row r="103">
          <cell r="G103" t="str">
            <v>105457-P.S.R. SAN AGUSTIN</v>
          </cell>
          <cell r="H103">
            <v>66</v>
          </cell>
          <cell r="I103">
            <v>42</v>
          </cell>
          <cell r="J103">
            <v>19</v>
          </cell>
          <cell r="K103">
            <v>54</v>
          </cell>
          <cell r="L103">
            <v>77</v>
          </cell>
          <cell r="M103">
            <v>36</v>
          </cell>
          <cell r="N103">
            <v>86</v>
          </cell>
          <cell r="O103">
            <v>50</v>
          </cell>
          <cell r="P103">
            <v>56</v>
          </cell>
          <cell r="Q103">
            <v>58</v>
          </cell>
          <cell r="R103">
            <v>60</v>
          </cell>
          <cell r="S103">
            <v>37</v>
          </cell>
          <cell r="T103">
            <v>641</v>
          </cell>
        </row>
        <row r="104">
          <cell r="G104" t="str">
            <v>105458-P.S.R. TAHUINCO</v>
          </cell>
          <cell r="H104">
            <v>169</v>
          </cell>
          <cell r="I104">
            <v>135</v>
          </cell>
          <cell r="J104">
            <v>32</v>
          </cell>
          <cell r="K104">
            <v>141</v>
          </cell>
          <cell r="L104">
            <v>120</v>
          </cell>
          <cell r="M104">
            <v>163</v>
          </cell>
          <cell r="N104">
            <v>139</v>
          </cell>
          <cell r="O104">
            <v>154</v>
          </cell>
          <cell r="P104">
            <v>115</v>
          </cell>
          <cell r="Q104">
            <v>169</v>
          </cell>
          <cell r="R104">
            <v>254</v>
          </cell>
          <cell r="S104">
            <v>129</v>
          </cell>
          <cell r="T104">
            <v>1720</v>
          </cell>
        </row>
        <row r="105">
          <cell r="G105" t="str">
            <v>105491-P.S.R. QUELEN BAJO</v>
          </cell>
          <cell r="H105">
            <v>255</v>
          </cell>
          <cell r="I105">
            <v>130</v>
          </cell>
          <cell r="J105"/>
          <cell r="K105">
            <v>196</v>
          </cell>
          <cell r="L105">
            <v>178</v>
          </cell>
          <cell r="M105">
            <v>169</v>
          </cell>
          <cell r="N105">
            <v>228</v>
          </cell>
          <cell r="O105">
            <v>200</v>
          </cell>
          <cell r="P105">
            <v>219</v>
          </cell>
          <cell r="Q105">
            <v>183</v>
          </cell>
          <cell r="R105">
            <v>170</v>
          </cell>
          <cell r="S105">
            <v>197</v>
          </cell>
          <cell r="T105">
            <v>2125</v>
          </cell>
        </row>
        <row r="106">
          <cell r="G106" t="str">
            <v>105492-P.S.R. CAMISA</v>
          </cell>
          <cell r="H106">
            <v>62</v>
          </cell>
          <cell r="I106">
            <v>36</v>
          </cell>
          <cell r="J106"/>
          <cell r="K106">
            <v>82</v>
          </cell>
          <cell r="L106">
            <v>86</v>
          </cell>
          <cell r="M106">
            <v>39</v>
          </cell>
          <cell r="N106">
            <v>85</v>
          </cell>
          <cell r="O106">
            <v>55</v>
          </cell>
          <cell r="P106">
            <v>68</v>
          </cell>
          <cell r="Q106">
            <v>22</v>
          </cell>
          <cell r="R106">
            <v>54</v>
          </cell>
          <cell r="S106">
            <v>99</v>
          </cell>
          <cell r="T106">
            <v>688</v>
          </cell>
        </row>
        <row r="107">
          <cell r="G107" t="str">
            <v>105501-P.S.R. ARBOLEDA GRANDE</v>
          </cell>
          <cell r="H107">
            <v>157</v>
          </cell>
          <cell r="I107">
            <v>67</v>
          </cell>
          <cell r="J107"/>
          <cell r="K107">
            <v>126</v>
          </cell>
          <cell r="L107">
            <v>161</v>
          </cell>
          <cell r="M107">
            <v>143</v>
          </cell>
          <cell r="N107">
            <v>140</v>
          </cell>
          <cell r="O107">
            <v>119</v>
          </cell>
          <cell r="P107">
            <v>112</v>
          </cell>
          <cell r="Q107">
            <v>92</v>
          </cell>
          <cell r="R107">
            <v>197</v>
          </cell>
          <cell r="S107">
            <v>62</v>
          </cell>
          <cell r="T107">
            <v>1376</v>
          </cell>
        </row>
        <row r="108">
          <cell r="G108" t="str">
            <v>04301-OVALLE</v>
          </cell>
          <cell r="H108">
            <v>7314</v>
          </cell>
          <cell r="I108">
            <v>9741</v>
          </cell>
          <cell r="J108">
            <v>8091</v>
          </cell>
          <cell r="K108">
            <v>10395</v>
          </cell>
          <cell r="L108">
            <v>10956</v>
          </cell>
          <cell r="M108">
            <v>10704</v>
          </cell>
          <cell r="N108">
            <v>13454</v>
          </cell>
          <cell r="O108">
            <v>10822</v>
          </cell>
          <cell r="P108">
            <v>10321</v>
          </cell>
          <cell r="Q108">
            <v>9007</v>
          </cell>
          <cell r="R108">
            <v>1786</v>
          </cell>
          <cell r="S108">
            <v>10676</v>
          </cell>
          <cell r="T108">
            <v>113267</v>
          </cell>
        </row>
        <row r="109">
          <cell r="G109" t="str">
            <v>105102-HOSPITAL OVALLE</v>
          </cell>
          <cell r="H109"/>
          <cell r="I109"/>
          <cell r="J109">
            <v>31</v>
          </cell>
          <cell r="K109">
            <v>22</v>
          </cell>
          <cell r="L109">
            <v>16</v>
          </cell>
          <cell r="M109">
            <v>15</v>
          </cell>
          <cell r="N109">
            <v>37</v>
          </cell>
          <cell r="O109">
            <v>42</v>
          </cell>
          <cell r="P109">
            <v>44</v>
          </cell>
          <cell r="Q109">
            <v>50</v>
          </cell>
          <cell r="R109">
            <v>28</v>
          </cell>
          <cell r="S109">
            <v>39</v>
          </cell>
          <cell r="T109">
            <v>324</v>
          </cell>
        </row>
        <row r="110">
          <cell r="G110" t="str">
            <v>105315-CES. RURAL C. DE TAMAYA</v>
          </cell>
          <cell r="H110">
            <v>612</v>
          </cell>
          <cell r="I110">
            <v>836</v>
          </cell>
          <cell r="J110">
            <v>543</v>
          </cell>
          <cell r="K110">
            <v>597</v>
          </cell>
          <cell r="L110">
            <v>817</v>
          </cell>
          <cell r="M110">
            <v>640</v>
          </cell>
          <cell r="N110">
            <v>870</v>
          </cell>
          <cell r="O110">
            <v>524</v>
          </cell>
          <cell r="P110">
            <v>544</v>
          </cell>
          <cell r="Q110">
            <v>449</v>
          </cell>
          <cell r="R110">
            <v>119</v>
          </cell>
          <cell r="S110">
            <v>666</v>
          </cell>
          <cell r="T110">
            <v>7217</v>
          </cell>
        </row>
        <row r="111">
          <cell r="G111" t="str">
            <v>105317-CES. JORGE JORDAN D.</v>
          </cell>
          <cell r="H111">
            <v>2197</v>
          </cell>
          <cell r="I111">
            <v>2238</v>
          </cell>
          <cell r="J111">
            <v>1782</v>
          </cell>
          <cell r="K111">
            <v>2488</v>
          </cell>
          <cell r="L111">
            <v>2359</v>
          </cell>
          <cell r="M111">
            <v>2456</v>
          </cell>
          <cell r="N111">
            <v>2902</v>
          </cell>
          <cell r="O111">
            <v>2289</v>
          </cell>
          <cell r="P111">
            <v>2182</v>
          </cell>
          <cell r="Q111">
            <v>1927</v>
          </cell>
          <cell r="R111">
            <v>519</v>
          </cell>
          <cell r="S111">
            <v>2223</v>
          </cell>
          <cell r="T111">
            <v>25562</v>
          </cell>
        </row>
        <row r="112">
          <cell r="G112" t="str">
            <v>105322-CES. MARCOS MACUADA</v>
          </cell>
          <cell r="H112">
            <v>2736</v>
          </cell>
          <cell r="I112">
            <v>3939</v>
          </cell>
          <cell r="J112">
            <v>3177</v>
          </cell>
          <cell r="K112">
            <v>3112</v>
          </cell>
          <cell r="L112">
            <v>2800</v>
          </cell>
          <cell r="M112">
            <v>2621</v>
          </cell>
          <cell r="N112">
            <v>3712</v>
          </cell>
          <cell r="O112">
            <v>2824</v>
          </cell>
          <cell r="P112">
            <v>2689</v>
          </cell>
          <cell r="Q112">
            <v>2281</v>
          </cell>
          <cell r="R112">
            <v>347</v>
          </cell>
          <cell r="S112">
            <v>2999</v>
          </cell>
          <cell r="T112">
            <v>33237</v>
          </cell>
        </row>
        <row r="113">
          <cell r="G113" t="str">
            <v>105324-CES. SOTAQUI</v>
          </cell>
          <cell r="H113">
            <v>421</v>
          </cell>
          <cell r="I113">
            <v>417</v>
          </cell>
          <cell r="J113">
            <v>443</v>
          </cell>
          <cell r="K113">
            <v>733</v>
          </cell>
          <cell r="L113">
            <v>762</v>
          </cell>
          <cell r="M113">
            <v>718</v>
          </cell>
          <cell r="N113">
            <v>825</v>
          </cell>
          <cell r="O113">
            <v>625</v>
          </cell>
          <cell r="P113">
            <v>571</v>
          </cell>
          <cell r="Q113">
            <v>633</v>
          </cell>
          <cell r="R113">
            <v>157</v>
          </cell>
          <cell r="S113">
            <v>638</v>
          </cell>
          <cell r="T113">
            <v>6943</v>
          </cell>
        </row>
        <row r="114">
          <cell r="G114" t="str">
            <v>105415-P.S.R. BARRAZA</v>
          </cell>
          <cell r="H114"/>
          <cell r="I114">
            <v>13</v>
          </cell>
          <cell r="J114">
            <v>18</v>
          </cell>
          <cell r="K114">
            <v>101</v>
          </cell>
          <cell r="L114">
            <v>59</v>
          </cell>
          <cell r="M114">
            <v>18</v>
          </cell>
          <cell r="N114">
            <v>57</v>
          </cell>
          <cell r="O114">
            <v>65</v>
          </cell>
          <cell r="P114">
            <v>20</v>
          </cell>
          <cell r="Q114">
            <v>49</v>
          </cell>
          <cell r="R114"/>
          <cell r="S114">
            <v>23</v>
          </cell>
          <cell r="T114">
            <v>423</v>
          </cell>
        </row>
        <row r="115">
          <cell r="G115" t="str">
            <v xml:space="preserve">105416-P.S.R. CAMARICO                  </v>
          </cell>
          <cell r="H115">
            <v>12</v>
          </cell>
          <cell r="I115">
            <v>160</v>
          </cell>
          <cell r="J115">
            <v>63</v>
          </cell>
          <cell r="K115">
            <v>182</v>
          </cell>
          <cell r="L115">
            <v>131</v>
          </cell>
          <cell r="M115">
            <v>110</v>
          </cell>
          <cell r="N115">
            <v>148</v>
          </cell>
          <cell r="O115">
            <v>134</v>
          </cell>
          <cell r="P115">
            <v>93</v>
          </cell>
          <cell r="Q115">
            <v>89</v>
          </cell>
          <cell r="R115">
            <v>59</v>
          </cell>
          <cell r="S115">
            <v>96</v>
          </cell>
          <cell r="T115">
            <v>1277</v>
          </cell>
        </row>
        <row r="116">
          <cell r="G116" t="str">
            <v>105417-P.S.R. ALCONES BAJOS</v>
          </cell>
          <cell r="H116">
            <v>63</v>
          </cell>
          <cell r="I116">
            <v>114</v>
          </cell>
          <cell r="J116">
            <v>90</v>
          </cell>
          <cell r="K116">
            <v>100</v>
          </cell>
          <cell r="L116">
            <v>100</v>
          </cell>
          <cell r="M116">
            <v>102</v>
          </cell>
          <cell r="N116">
            <v>108</v>
          </cell>
          <cell r="O116">
            <v>71</v>
          </cell>
          <cell r="P116">
            <v>106</v>
          </cell>
          <cell r="Q116">
            <v>79</v>
          </cell>
          <cell r="R116"/>
          <cell r="S116">
            <v>66</v>
          </cell>
          <cell r="T116">
            <v>999</v>
          </cell>
        </row>
        <row r="117">
          <cell r="G117" t="str">
            <v>105419-P.S.R. LAS SOSSAS</v>
          </cell>
          <cell r="H117"/>
          <cell r="I117">
            <v>39</v>
          </cell>
          <cell r="J117"/>
          <cell r="K117">
            <v>20</v>
          </cell>
          <cell r="L117">
            <v>22</v>
          </cell>
          <cell r="M117"/>
          <cell r="N117">
            <v>23</v>
          </cell>
          <cell r="O117">
            <v>40</v>
          </cell>
          <cell r="P117"/>
          <cell r="Q117">
            <v>28</v>
          </cell>
          <cell r="R117"/>
          <cell r="S117">
            <v>14</v>
          </cell>
          <cell r="T117">
            <v>186</v>
          </cell>
        </row>
        <row r="118">
          <cell r="G118" t="str">
            <v>105422-P.S.R. HORNILLOS</v>
          </cell>
          <cell r="H118">
            <v>8</v>
          </cell>
          <cell r="I118">
            <v>41</v>
          </cell>
          <cell r="J118">
            <v>19</v>
          </cell>
          <cell r="K118">
            <v>27</v>
          </cell>
          <cell r="L118">
            <v>18</v>
          </cell>
          <cell r="M118">
            <v>19</v>
          </cell>
          <cell r="N118">
            <v>28</v>
          </cell>
          <cell r="O118">
            <v>33</v>
          </cell>
          <cell r="P118">
            <v>29</v>
          </cell>
          <cell r="Q118">
            <v>13</v>
          </cell>
          <cell r="R118"/>
          <cell r="S118">
            <v>10</v>
          </cell>
          <cell r="T118">
            <v>245</v>
          </cell>
        </row>
        <row r="119">
          <cell r="G119" t="str">
            <v>105437-P.S.R. CHALINGA</v>
          </cell>
          <cell r="H119">
            <v>80</v>
          </cell>
          <cell r="I119">
            <v>89</v>
          </cell>
          <cell r="J119">
            <v>46</v>
          </cell>
          <cell r="K119">
            <v>81</v>
          </cell>
          <cell r="L119">
            <v>58</v>
          </cell>
          <cell r="M119">
            <v>29</v>
          </cell>
          <cell r="N119">
            <v>74</v>
          </cell>
          <cell r="O119">
            <v>60</v>
          </cell>
          <cell r="P119">
            <v>42</v>
          </cell>
          <cell r="Q119">
            <v>42</v>
          </cell>
          <cell r="R119">
            <v>4</v>
          </cell>
          <cell r="S119">
            <v>61</v>
          </cell>
          <cell r="T119">
            <v>666</v>
          </cell>
        </row>
        <row r="120">
          <cell r="G120" t="str">
            <v>105439-P.S.R. CERRO BLANCO</v>
          </cell>
          <cell r="H120">
            <v>20</v>
          </cell>
          <cell r="I120">
            <v>31</v>
          </cell>
          <cell r="J120">
            <v>34</v>
          </cell>
          <cell r="K120">
            <v>20</v>
          </cell>
          <cell r="L120">
            <v>27</v>
          </cell>
          <cell r="M120">
            <v>28</v>
          </cell>
          <cell r="N120">
            <v>17</v>
          </cell>
          <cell r="O120">
            <v>16</v>
          </cell>
          <cell r="P120">
            <v>25</v>
          </cell>
          <cell r="Q120">
            <v>10</v>
          </cell>
          <cell r="R120"/>
          <cell r="S120">
            <v>29</v>
          </cell>
          <cell r="T120">
            <v>257</v>
          </cell>
        </row>
        <row r="121">
          <cell r="G121" t="str">
            <v>105507-P.S.R. HUAMALATA</v>
          </cell>
          <cell r="H121">
            <v>60</v>
          </cell>
          <cell r="I121">
            <v>102</v>
          </cell>
          <cell r="J121">
            <v>104</v>
          </cell>
          <cell r="K121">
            <v>109</v>
          </cell>
          <cell r="L121">
            <v>110</v>
          </cell>
          <cell r="M121">
            <v>63</v>
          </cell>
          <cell r="N121">
            <v>131</v>
          </cell>
          <cell r="O121">
            <v>57</v>
          </cell>
          <cell r="P121">
            <v>48</v>
          </cell>
          <cell r="Q121">
            <v>83</v>
          </cell>
          <cell r="R121">
            <v>27</v>
          </cell>
          <cell r="S121">
            <v>64</v>
          </cell>
          <cell r="T121">
            <v>958</v>
          </cell>
        </row>
        <row r="122">
          <cell r="G122" t="str">
            <v>105510-P.S.R. RECOLETA</v>
          </cell>
          <cell r="H122">
            <v>57</v>
          </cell>
          <cell r="I122">
            <v>132</v>
          </cell>
          <cell r="J122">
            <v>115</v>
          </cell>
          <cell r="K122">
            <v>91</v>
          </cell>
          <cell r="L122">
            <v>142</v>
          </cell>
          <cell r="M122">
            <v>145</v>
          </cell>
          <cell r="N122">
            <v>100</v>
          </cell>
          <cell r="O122">
            <v>117</v>
          </cell>
          <cell r="P122">
            <v>75</v>
          </cell>
          <cell r="Q122">
            <v>93</v>
          </cell>
          <cell r="R122">
            <v>6</v>
          </cell>
          <cell r="S122">
            <v>122</v>
          </cell>
          <cell r="T122">
            <v>1195</v>
          </cell>
        </row>
        <row r="123">
          <cell r="G123" t="str">
            <v>105722-CECOF SAN JOSE DE LA DEHESA</v>
          </cell>
          <cell r="H123">
            <v>319</v>
          </cell>
          <cell r="I123">
            <v>533</v>
          </cell>
          <cell r="J123">
            <v>475</v>
          </cell>
          <cell r="K123">
            <v>544</v>
          </cell>
          <cell r="L123">
            <v>616</v>
          </cell>
          <cell r="M123">
            <v>528</v>
          </cell>
          <cell r="N123">
            <v>581</v>
          </cell>
          <cell r="O123">
            <v>508</v>
          </cell>
          <cell r="P123">
            <v>535</v>
          </cell>
          <cell r="Q123">
            <v>432</v>
          </cell>
          <cell r="R123">
            <v>56</v>
          </cell>
          <cell r="S123">
            <v>444</v>
          </cell>
          <cell r="T123">
            <v>5571</v>
          </cell>
        </row>
        <row r="124">
          <cell r="G124" t="str">
            <v>105723-CECOF LIMARI</v>
          </cell>
          <cell r="H124">
            <v>314</v>
          </cell>
          <cell r="I124">
            <v>288</v>
          </cell>
          <cell r="J124">
            <v>387</v>
          </cell>
          <cell r="K124">
            <v>239</v>
          </cell>
          <cell r="L124">
            <v>492</v>
          </cell>
          <cell r="M124">
            <v>347</v>
          </cell>
          <cell r="N124">
            <v>404</v>
          </cell>
          <cell r="O124">
            <v>415</v>
          </cell>
          <cell r="P124">
            <v>334</v>
          </cell>
          <cell r="Q124">
            <v>338</v>
          </cell>
          <cell r="R124">
            <v>22</v>
          </cell>
          <cell r="S124">
            <v>242</v>
          </cell>
          <cell r="T124">
            <v>3822</v>
          </cell>
        </row>
        <row r="125">
          <cell r="G125" t="str">
            <v>200258-CECOF LOS COPIHUES</v>
          </cell>
          <cell r="H125">
            <v>201</v>
          </cell>
          <cell r="I125">
            <v>417</v>
          </cell>
          <cell r="J125">
            <v>337</v>
          </cell>
          <cell r="K125">
            <v>398</v>
          </cell>
          <cell r="L125">
            <v>400</v>
          </cell>
          <cell r="M125">
            <v>245</v>
          </cell>
          <cell r="N125">
            <v>439</v>
          </cell>
          <cell r="O125">
            <v>326</v>
          </cell>
          <cell r="P125">
            <v>335</v>
          </cell>
          <cell r="Q125">
            <v>294</v>
          </cell>
          <cell r="R125">
            <v>57</v>
          </cell>
          <cell r="S125">
            <v>331</v>
          </cell>
          <cell r="T125">
            <v>3780</v>
          </cell>
        </row>
        <row r="126">
          <cell r="G126" t="str">
            <v>200367-CECOF COLONIA LIMARÍ</v>
          </cell>
          <cell r="H126">
            <v>214</v>
          </cell>
          <cell r="I126">
            <v>352</v>
          </cell>
          <cell r="J126">
            <v>427</v>
          </cell>
          <cell r="K126">
            <v>354</v>
          </cell>
          <cell r="L126">
            <v>413</v>
          </cell>
          <cell r="M126">
            <v>463</v>
          </cell>
          <cell r="N126">
            <v>435</v>
          </cell>
          <cell r="O126">
            <v>429</v>
          </cell>
          <cell r="P126">
            <v>365</v>
          </cell>
          <cell r="Q126">
            <v>258</v>
          </cell>
          <cell r="R126">
            <v>52</v>
          </cell>
          <cell r="S126">
            <v>350</v>
          </cell>
          <cell r="T126">
            <v>4112</v>
          </cell>
        </row>
        <row r="127">
          <cell r="G127" t="str">
            <v>200569-CESFAM FRAY JORGE</v>
          </cell>
          <cell r="H127"/>
          <cell r="I127"/>
          <cell r="J127"/>
          <cell r="K127">
            <v>1177</v>
          </cell>
          <cell r="L127">
            <v>1614</v>
          </cell>
          <cell r="M127">
            <v>2157</v>
          </cell>
          <cell r="N127">
            <v>2563</v>
          </cell>
          <cell r="O127">
            <v>2247</v>
          </cell>
          <cell r="P127">
            <v>2284</v>
          </cell>
          <cell r="Q127">
            <v>1859</v>
          </cell>
          <cell r="R127">
            <v>333</v>
          </cell>
          <cell r="S127">
            <v>2259</v>
          </cell>
          <cell r="T127">
            <v>16493</v>
          </cell>
        </row>
        <row r="128">
          <cell r="G128" t="str">
            <v>04302-COMBARBALÁ</v>
          </cell>
          <cell r="H128">
            <v>1843</v>
          </cell>
          <cell r="I128">
            <v>1792</v>
          </cell>
          <cell r="J128">
            <v>1855</v>
          </cell>
          <cell r="K128">
            <v>1974</v>
          </cell>
          <cell r="L128">
            <v>2132</v>
          </cell>
          <cell r="M128">
            <v>1821</v>
          </cell>
          <cell r="N128">
            <v>2243</v>
          </cell>
          <cell r="O128">
            <v>1880</v>
          </cell>
          <cell r="P128">
            <v>2026</v>
          </cell>
          <cell r="Q128">
            <v>2336</v>
          </cell>
          <cell r="R128">
            <v>1498</v>
          </cell>
          <cell r="S128">
            <v>1820</v>
          </cell>
          <cell r="T128">
            <v>23220</v>
          </cell>
        </row>
        <row r="129">
          <cell r="G129" t="str">
            <v>105105-HOSPITAL COMBARBALÁ</v>
          </cell>
          <cell r="H129">
            <v>1192</v>
          </cell>
          <cell r="I129">
            <v>1250</v>
          </cell>
          <cell r="J129">
            <v>1440</v>
          </cell>
          <cell r="K129">
            <v>1461</v>
          </cell>
          <cell r="L129">
            <v>1523</v>
          </cell>
          <cell r="M129">
            <v>1332</v>
          </cell>
          <cell r="N129">
            <v>1442</v>
          </cell>
          <cell r="O129">
            <v>1240</v>
          </cell>
          <cell r="P129">
            <v>1443</v>
          </cell>
          <cell r="Q129">
            <v>1717</v>
          </cell>
          <cell r="R129">
            <v>1287</v>
          </cell>
          <cell r="S129">
            <v>1237</v>
          </cell>
          <cell r="T129">
            <v>16564</v>
          </cell>
        </row>
        <row r="130">
          <cell r="G130" t="str">
            <v>105433-P.S.R. SAN LORENZO</v>
          </cell>
          <cell r="H130">
            <v>13</v>
          </cell>
          <cell r="I130">
            <v>14</v>
          </cell>
          <cell r="J130">
            <v>13</v>
          </cell>
          <cell r="K130">
            <v>14</v>
          </cell>
          <cell r="L130">
            <v>17</v>
          </cell>
          <cell r="M130">
            <v>13</v>
          </cell>
          <cell r="N130">
            <v>16</v>
          </cell>
          <cell r="O130">
            <v>16</v>
          </cell>
          <cell r="P130">
            <v>19</v>
          </cell>
          <cell r="Q130">
            <v>16</v>
          </cell>
          <cell r="R130"/>
          <cell r="S130">
            <v>15</v>
          </cell>
          <cell r="T130">
            <v>166</v>
          </cell>
        </row>
        <row r="131">
          <cell r="G131" t="str">
            <v>105434-P.S.R. SAN MARCOS</v>
          </cell>
          <cell r="H131">
            <v>67</v>
          </cell>
          <cell r="I131">
            <v>47</v>
          </cell>
          <cell r="J131">
            <v>19</v>
          </cell>
          <cell r="K131">
            <v>42</v>
          </cell>
          <cell r="L131">
            <v>49</v>
          </cell>
          <cell r="M131">
            <v>37</v>
          </cell>
          <cell r="N131">
            <v>85</v>
          </cell>
          <cell r="O131">
            <v>41</v>
          </cell>
          <cell r="P131">
            <v>38</v>
          </cell>
          <cell r="Q131">
            <v>42</v>
          </cell>
          <cell r="R131">
            <v>46</v>
          </cell>
          <cell r="S131">
            <v>24</v>
          </cell>
          <cell r="T131">
            <v>537</v>
          </cell>
        </row>
        <row r="132">
          <cell r="G132" t="str">
            <v>105441-P.S.R. MANQUEHUA</v>
          </cell>
          <cell r="H132">
            <v>54</v>
          </cell>
          <cell r="I132">
            <v>50</v>
          </cell>
          <cell r="J132">
            <v>33</v>
          </cell>
          <cell r="K132">
            <v>44</v>
          </cell>
          <cell r="L132">
            <v>50</v>
          </cell>
          <cell r="M132">
            <v>36</v>
          </cell>
          <cell r="N132">
            <v>60</v>
          </cell>
          <cell r="O132">
            <v>32</v>
          </cell>
          <cell r="P132">
            <v>52</v>
          </cell>
          <cell r="Q132">
            <v>26</v>
          </cell>
          <cell r="R132"/>
          <cell r="S132">
            <v>53</v>
          </cell>
          <cell r="T132">
            <v>490</v>
          </cell>
        </row>
        <row r="133">
          <cell r="G133" t="str">
            <v xml:space="preserve">105459-P.S.R. BARRANCAS                </v>
          </cell>
          <cell r="H133">
            <v>30</v>
          </cell>
          <cell r="I133">
            <v>38</v>
          </cell>
          <cell r="J133">
            <v>26</v>
          </cell>
          <cell r="K133">
            <v>25</v>
          </cell>
          <cell r="L133">
            <v>61</v>
          </cell>
          <cell r="M133">
            <v>23</v>
          </cell>
          <cell r="N133">
            <v>64</v>
          </cell>
          <cell r="O133">
            <v>86</v>
          </cell>
          <cell r="P133">
            <v>69</v>
          </cell>
          <cell r="Q133">
            <v>72</v>
          </cell>
          <cell r="R133"/>
          <cell r="S133">
            <v>46</v>
          </cell>
          <cell r="T133">
            <v>540</v>
          </cell>
        </row>
        <row r="134">
          <cell r="G134" t="str">
            <v>105460-P.S.R. COGOTI 18</v>
          </cell>
          <cell r="H134">
            <v>137</v>
          </cell>
          <cell r="I134">
            <v>97</v>
          </cell>
          <cell r="J134">
            <v>59</v>
          </cell>
          <cell r="K134">
            <v>105</v>
          </cell>
          <cell r="L134">
            <v>90</v>
          </cell>
          <cell r="M134">
            <v>70</v>
          </cell>
          <cell r="N134">
            <v>184</v>
          </cell>
          <cell r="O134">
            <v>150</v>
          </cell>
          <cell r="P134">
            <v>109</v>
          </cell>
          <cell r="Q134">
            <v>128</v>
          </cell>
          <cell r="R134">
            <v>76</v>
          </cell>
          <cell r="S134">
            <v>115</v>
          </cell>
          <cell r="T134">
            <v>1320</v>
          </cell>
        </row>
        <row r="135">
          <cell r="G135" t="str">
            <v>105461-P.S.R. EL HUACHO</v>
          </cell>
          <cell r="H135">
            <v>19</v>
          </cell>
          <cell r="I135">
            <v>12</v>
          </cell>
          <cell r="J135">
            <v>15</v>
          </cell>
          <cell r="K135">
            <v>15</v>
          </cell>
          <cell r="L135">
            <v>16</v>
          </cell>
          <cell r="M135">
            <v>13</v>
          </cell>
          <cell r="N135">
            <v>13</v>
          </cell>
          <cell r="O135">
            <v>22</v>
          </cell>
          <cell r="P135">
            <v>13</v>
          </cell>
          <cell r="Q135">
            <v>9</v>
          </cell>
          <cell r="R135"/>
          <cell r="S135">
            <v>16</v>
          </cell>
          <cell r="T135">
            <v>163</v>
          </cell>
        </row>
        <row r="136">
          <cell r="G136" t="str">
            <v>105462-P.S.R. EL SAUCE</v>
          </cell>
          <cell r="H136">
            <v>51</v>
          </cell>
          <cell r="I136">
            <v>28</v>
          </cell>
          <cell r="J136">
            <v>43</v>
          </cell>
          <cell r="K136">
            <v>39</v>
          </cell>
          <cell r="L136">
            <v>71</v>
          </cell>
          <cell r="M136">
            <v>35</v>
          </cell>
          <cell r="N136">
            <v>54</v>
          </cell>
          <cell r="O136">
            <v>38</v>
          </cell>
          <cell r="P136">
            <v>46</v>
          </cell>
          <cell r="Q136">
            <v>53</v>
          </cell>
          <cell r="R136">
            <v>15</v>
          </cell>
          <cell r="S136">
            <v>45</v>
          </cell>
          <cell r="T136">
            <v>518</v>
          </cell>
        </row>
        <row r="137">
          <cell r="G137" t="str">
            <v>105463-P.S.R. QUILITAPIA</v>
          </cell>
          <cell r="H137">
            <v>101</v>
          </cell>
          <cell r="I137">
            <v>73</v>
          </cell>
          <cell r="J137">
            <v>93</v>
          </cell>
          <cell r="K137">
            <v>66</v>
          </cell>
          <cell r="L137">
            <v>91</v>
          </cell>
          <cell r="M137">
            <v>82</v>
          </cell>
          <cell r="N137">
            <v>131</v>
          </cell>
          <cell r="O137">
            <v>71</v>
          </cell>
          <cell r="P137">
            <v>90</v>
          </cell>
          <cell r="Q137">
            <v>102</v>
          </cell>
          <cell r="R137">
            <v>41</v>
          </cell>
          <cell r="S137">
            <v>72</v>
          </cell>
          <cell r="T137">
            <v>1013</v>
          </cell>
        </row>
        <row r="138">
          <cell r="G138" t="str">
            <v>105464-P.S.R. LA LIGUA</v>
          </cell>
          <cell r="H138">
            <v>40</v>
          </cell>
          <cell r="I138">
            <v>60</v>
          </cell>
          <cell r="J138">
            <v>50</v>
          </cell>
          <cell r="K138">
            <v>58</v>
          </cell>
          <cell r="L138">
            <v>53</v>
          </cell>
          <cell r="M138">
            <v>54</v>
          </cell>
          <cell r="N138">
            <v>69</v>
          </cell>
          <cell r="O138">
            <v>58</v>
          </cell>
          <cell r="P138">
            <v>62</v>
          </cell>
          <cell r="Q138">
            <v>88</v>
          </cell>
          <cell r="R138"/>
          <cell r="S138">
            <v>83</v>
          </cell>
          <cell r="T138">
            <v>675</v>
          </cell>
        </row>
        <row r="139">
          <cell r="G139" t="str">
            <v>105465-P.S.R. RAMADILLA</v>
          </cell>
          <cell r="H139">
            <v>46</v>
          </cell>
          <cell r="I139">
            <v>21</v>
          </cell>
          <cell r="J139">
            <v>21</v>
          </cell>
          <cell r="K139">
            <v>17</v>
          </cell>
          <cell r="L139">
            <v>40</v>
          </cell>
          <cell r="M139">
            <v>32</v>
          </cell>
          <cell r="N139">
            <v>31</v>
          </cell>
          <cell r="O139">
            <v>37</v>
          </cell>
          <cell r="P139">
            <v>18</v>
          </cell>
          <cell r="Q139">
            <v>14</v>
          </cell>
          <cell r="R139"/>
          <cell r="S139">
            <v>39</v>
          </cell>
          <cell r="T139">
            <v>316</v>
          </cell>
        </row>
        <row r="140">
          <cell r="G140" t="str">
            <v>105466-P.S.R. VALLE HERMOSO</v>
          </cell>
          <cell r="H140">
            <v>55</v>
          </cell>
          <cell r="I140">
            <v>84</v>
          </cell>
          <cell r="J140">
            <v>43</v>
          </cell>
          <cell r="K140">
            <v>63</v>
          </cell>
          <cell r="L140">
            <v>45</v>
          </cell>
          <cell r="M140">
            <v>76</v>
          </cell>
          <cell r="N140">
            <v>65</v>
          </cell>
          <cell r="O140">
            <v>65</v>
          </cell>
          <cell r="P140">
            <v>55</v>
          </cell>
          <cell r="Q140">
            <v>52</v>
          </cell>
          <cell r="R140">
            <v>26</v>
          </cell>
          <cell r="S140">
            <v>60</v>
          </cell>
          <cell r="T140">
            <v>689</v>
          </cell>
        </row>
        <row r="141">
          <cell r="G141" t="str">
            <v>105490-P.S.R. EL DURAZNO</v>
          </cell>
          <cell r="H141">
            <v>38</v>
          </cell>
          <cell r="I141">
            <v>18</v>
          </cell>
          <cell r="J141"/>
          <cell r="K141">
            <v>25</v>
          </cell>
          <cell r="L141">
            <v>26</v>
          </cell>
          <cell r="M141">
            <v>18</v>
          </cell>
          <cell r="N141">
            <v>29</v>
          </cell>
          <cell r="O141">
            <v>24</v>
          </cell>
          <cell r="P141">
            <v>12</v>
          </cell>
          <cell r="Q141">
            <v>17</v>
          </cell>
          <cell r="R141">
            <v>7</v>
          </cell>
          <cell r="S141">
            <v>15</v>
          </cell>
          <cell r="T141">
            <v>229</v>
          </cell>
        </row>
        <row r="142">
          <cell r="G142" t="str">
            <v>04303-MONTE PATRIA</v>
          </cell>
          <cell r="H142">
            <v>3188</v>
          </cell>
          <cell r="I142">
            <v>3076</v>
          </cell>
          <cell r="J142">
            <v>3304</v>
          </cell>
          <cell r="K142">
            <v>3477</v>
          </cell>
          <cell r="L142">
            <v>3684</v>
          </cell>
          <cell r="M142">
            <v>3995</v>
          </cell>
          <cell r="N142">
            <v>4638</v>
          </cell>
          <cell r="O142">
            <v>3971</v>
          </cell>
          <cell r="P142">
            <v>3663</v>
          </cell>
          <cell r="Q142">
            <v>3143</v>
          </cell>
          <cell r="R142">
            <v>1003</v>
          </cell>
          <cell r="S142">
            <v>3305</v>
          </cell>
          <cell r="T142">
            <v>40447</v>
          </cell>
        </row>
        <row r="143">
          <cell r="G143" t="str">
            <v>105307-CES. RURAL MONTE PATRIA</v>
          </cell>
          <cell r="H143">
            <v>810</v>
          </cell>
          <cell r="I143">
            <v>769</v>
          </cell>
          <cell r="J143">
            <v>791</v>
          </cell>
          <cell r="K143">
            <v>1223</v>
          </cell>
          <cell r="L143">
            <v>1382</v>
          </cell>
          <cell r="M143">
            <v>1397</v>
          </cell>
          <cell r="N143">
            <v>1589</v>
          </cell>
          <cell r="O143">
            <v>1533</v>
          </cell>
          <cell r="P143">
            <v>1314</v>
          </cell>
          <cell r="Q143">
            <v>1160</v>
          </cell>
          <cell r="R143">
            <v>307</v>
          </cell>
          <cell r="S143">
            <v>1101</v>
          </cell>
          <cell r="T143">
            <v>13376</v>
          </cell>
        </row>
        <row r="144">
          <cell r="G144" t="str">
            <v>105311-CES. RURAL CHAÑARAL ALTO</v>
          </cell>
          <cell r="H144">
            <v>522</v>
          </cell>
          <cell r="I144">
            <v>520</v>
          </cell>
          <cell r="J144">
            <v>550</v>
          </cell>
          <cell r="K144">
            <v>539</v>
          </cell>
          <cell r="L144">
            <v>556</v>
          </cell>
          <cell r="M144">
            <v>629</v>
          </cell>
          <cell r="N144">
            <v>690</v>
          </cell>
          <cell r="O144">
            <v>546</v>
          </cell>
          <cell r="P144">
            <v>488</v>
          </cell>
          <cell r="Q144">
            <v>413</v>
          </cell>
          <cell r="R144">
            <v>158</v>
          </cell>
          <cell r="S144">
            <v>578</v>
          </cell>
          <cell r="T144">
            <v>6189</v>
          </cell>
        </row>
        <row r="145">
          <cell r="G145" t="str">
            <v>105312-CES. RURAL CAREN</v>
          </cell>
          <cell r="H145">
            <v>265</v>
          </cell>
          <cell r="I145">
            <v>352</v>
          </cell>
          <cell r="J145">
            <v>352</v>
          </cell>
          <cell r="K145">
            <v>321</v>
          </cell>
          <cell r="L145">
            <v>324</v>
          </cell>
          <cell r="M145">
            <v>219</v>
          </cell>
          <cell r="N145">
            <v>506</v>
          </cell>
          <cell r="O145">
            <v>360</v>
          </cell>
          <cell r="P145">
            <v>274</v>
          </cell>
          <cell r="Q145">
            <v>295</v>
          </cell>
          <cell r="R145">
            <v>137</v>
          </cell>
          <cell r="S145">
            <v>252</v>
          </cell>
          <cell r="T145">
            <v>3657</v>
          </cell>
        </row>
        <row r="146">
          <cell r="G146" t="str">
            <v>105318-CES. RURAL EL PALQUI</v>
          </cell>
          <cell r="H146">
            <v>1024</v>
          </cell>
          <cell r="I146">
            <v>1132</v>
          </cell>
          <cell r="J146">
            <v>920</v>
          </cell>
          <cell r="K146">
            <v>923</v>
          </cell>
          <cell r="L146">
            <v>925</v>
          </cell>
          <cell r="M146">
            <v>1202</v>
          </cell>
          <cell r="N146">
            <v>1230</v>
          </cell>
          <cell r="O146">
            <v>982</v>
          </cell>
          <cell r="P146">
            <v>1042</v>
          </cell>
          <cell r="Q146">
            <v>815</v>
          </cell>
          <cell r="R146">
            <v>305</v>
          </cell>
          <cell r="S146">
            <v>921</v>
          </cell>
          <cell r="T146">
            <v>11421</v>
          </cell>
        </row>
        <row r="147">
          <cell r="G147" t="str">
            <v>105425-P.S.R. CHILECITO</v>
          </cell>
          <cell r="H147">
            <v>38</v>
          </cell>
          <cell r="I147">
            <v>14</v>
          </cell>
          <cell r="J147">
            <v>40</v>
          </cell>
          <cell r="K147"/>
          <cell r="L147">
            <v>49</v>
          </cell>
          <cell r="M147">
            <v>26</v>
          </cell>
          <cell r="N147"/>
          <cell r="O147">
            <v>53</v>
          </cell>
          <cell r="P147">
            <v>35</v>
          </cell>
          <cell r="Q147">
            <v>31</v>
          </cell>
          <cell r="R147"/>
          <cell r="S147">
            <v>20</v>
          </cell>
          <cell r="T147">
            <v>306</v>
          </cell>
        </row>
        <row r="148">
          <cell r="G148" t="str">
            <v>105427-P.S.R. HACIENDA VALDIVIA</v>
          </cell>
          <cell r="H148">
            <v>33</v>
          </cell>
          <cell r="I148">
            <v>51</v>
          </cell>
          <cell r="J148">
            <v>47</v>
          </cell>
          <cell r="K148">
            <v>55</v>
          </cell>
          <cell r="L148">
            <v>61</v>
          </cell>
          <cell r="M148">
            <v>63</v>
          </cell>
          <cell r="N148">
            <v>71</v>
          </cell>
          <cell r="O148">
            <v>55</v>
          </cell>
          <cell r="P148">
            <v>29</v>
          </cell>
          <cell r="Q148">
            <v>45</v>
          </cell>
          <cell r="R148">
            <v>15</v>
          </cell>
          <cell r="S148"/>
          <cell r="T148">
            <v>525</v>
          </cell>
        </row>
        <row r="149">
          <cell r="G149" t="str">
            <v>105428-P.S.R. HUATULAME</v>
          </cell>
          <cell r="H149">
            <v>105</v>
          </cell>
          <cell r="I149">
            <v>58</v>
          </cell>
          <cell r="J149">
            <v>79</v>
          </cell>
          <cell r="K149">
            <v>40</v>
          </cell>
          <cell r="L149">
            <v>56</v>
          </cell>
          <cell r="M149">
            <v>53</v>
          </cell>
          <cell r="N149">
            <v>91</v>
          </cell>
          <cell r="O149">
            <v>46</v>
          </cell>
          <cell r="P149">
            <v>44</v>
          </cell>
          <cell r="Q149">
            <v>71</v>
          </cell>
          <cell r="R149">
            <v>20</v>
          </cell>
          <cell r="S149">
            <v>65</v>
          </cell>
          <cell r="T149">
            <v>728</v>
          </cell>
        </row>
        <row r="150">
          <cell r="G150" t="str">
            <v>105430-P.S.R. MIALQUI</v>
          </cell>
          <cell r="H150">
            <v>16</v>
          </cell>
          <cell r="I150"/>
          <cell r="J150">
            <v>24</v>
          </cell>
          <cell r="K150">
            <v>19</v>
          </cell>
          <cell r="L150">
            <v>47</v>
          </cell>
          <cell r="M150">
            <v>37</v>
          </cell>
          <cell r="N150">
            <v>35</v>
          </cell>
          <cell r="O150">
            <v>44</v>
          </cell>
          <cell r="P150">
            <v>20</v>
          </cell>
          <cell r="Q150">
            <v>21</v>
          </cell>
          <cell r="R150"/>
          <cell r="S150">
            <v>16</v>
          </cell>
          <cell r="T150">
            <v>279</v>
          </cell>
        </row>
        <row r="151">
          <cell r="G151" t="str">
            <v>105431-P.S.R. PEDREGAL</v>
          </cell>
          <cell r="H151">
            <v>42</v>
          </cell>
          <cell r="I151">
            <v>40</v>
          </cell>
          <cell r="J151">
            <v>25</v>
          </cell>
          <cell r="K151">
            <v>48</v>
          </cell>
          <cell r="L151">
            <v>25</v>
          </cell>
          <cell r="M151">
            <v>18</v>
          </cell>
          <cell r="N151">
            <v>54</v>
          </cell>
          <cell r="O151">
            <v>33</v>
          </cell>
          <cell r="P151">
            <v>48</v>
          </cell>
          <cell r="Q151">
            <v>41</v>
          </cell>
          <cell r="R151"/>
          <cell r="S151">
            <v>30</v>
          </cell>
          <cell r="T151">
            <v>404</v>
          </cell>
        </row>
        <row r="152">
          <cell r="G152" t="str">
            <v>105432-P.S.R. RAPEL</v>
          </cell>
          <cell r="H152">
            <v>197</v>
          </cell>
          <cell r="I152">
            <v>127</v>
          </cell>
          <cell r="J152">
            <v>202</v>
          </cell>
          <cell r="K152">
            <v>178</v>
          </cell>
          <cell r="L152">
            <v>212</v>
          </cell>
          <cell r="M152">
            <v>253</v>
          </cell>
          <cell r="N152">
            <v>199</v>
          </cell>
          <cell r="O152">
            <v>228</v>
          </cell>
          <cell r="P152">
            <v>251</v>
          </cell>
          <cell r="Q152">
            <v>83</v>
          </cell>
          <cell r="R152">
            <v>23</v>
          </cell>
          <cell r="S152">
            <v>223</v>
          </cell>
          <cell r="T152">
            <v>2176</v>
          </cell>
        </row>
        <row r="153">
          <cell r="G153" t="str">
            <v>105435-P.S.R. TULAHUEN</v>
          </cell>
          <cell r="H153">
            <v>87</v>
          </cell>
          <cell r="I153"/>
          <cell r="J153">
            <v>218</v>
          </cell>
          <cell r="K153">
            <v>74</v>
          </cell>
          <cell r="L153">
            <v>20</v>
          </cell>
          <cell r="M153">
            <v>66</v>
          </cell>
          <cell r="N153">
            <v>134</v>
          </cell>
          <cell r="O153">
            <v>39</v>
          </cell>
          <cell r="P153">
            <v>76</v>
          </cell>
          <cell r="Q153">
            <v>124</v>
          </cell>
          <cell r="R153">
            <v>30</v>
          </cell>
          <cell r="S153">
            <v>84</v>
          </cell>
          <cell r="T153">
            <v>952</v>
          </cell>
        </row>
        <row r="154">
          <cell r="G154" t="str">
            <v>105436-P.S.R. EL MAITEN</v>
          </cell>
          <cell r="H154">
            <v>25</v>
          </cell>
          <cell r="I154">
            <v>13</v>
          </cell>
          <cell r="J154">
            <v>10</v>
          </cell>
          <cell r="K154">
            <v>37</v>
          </cell>
          <cell r="L154">
            <v>27</v>
          </cell>
          <cell r="M154">
            <v>24</v>
          </cell>
          <cell r="N154">
            <v>13</v>
          </cell>
          <cell r="O154">
            <v>37</v>
          </cell>
          <cell r="P154">
            <v>27</v>
          </cell>
          <cell r="Q154">
            <v>25</v>
          </cell>
          <cell r="R154"/>
          <cell r="S154"/>
          <cell r="T154">
            <v>238</v>
          </cell>
        </row>
        <row r="155">
          <cell r="G155" t="str">
            <v>105489-P.S.R. RAMADAS DE TULAHUEN</v>
          </cell>
          <cell r="H155">
            <v>24</v>
          </cell>
          <cell r="I155"/>
          <cell r="J155">
            <v>46</v>
          </cell>
          <cell r="K155">
            <v>20</v>
          </cell>
          <cell r="L155"/>
          <cell r="M155">
            <v>8</v>
          </cell>
          <cell r="N155">
            <v>26</v>
          </cell>
          <cell r="O155">
            <v>15</v>
          </cell>
          <cell r="P155">
            <v>15</v>
          </cell>
          <cell r="Q155">
            <v>19</v>
          </cell>
          <cell r="R155">
            <v>8</v>
          </cell>
          <cell r="S155">
            <v>15</v>
          </cell>
          <cell r="T155">
            <v>196</v>
          </cell>
        </row>
        <row r="156">
          <cell r="G156" t="str">
            <v>04304-PUNITAQUI</v>
          </cell>
          <cell r="H156">
            <v>1254</v>
          </cell>
          <cell r="I156">
            <v>1693</v>
          </cell>
          <cell r="J156">
            <v>1565</v>
          </cell>
          <cell r="K156">
            <v>1931</v>
          </cell>
          <cell r="L156">
            <v>1780</v>
          </cell>
          <cell r="M156">
            <v>1697</v>
          </cell>
          <cell r="N156">
            <v>1967</v>
          </cell>
          <cell r="O156">
            <v>1656</v>
          </cell>
          <cell r="P156">
            <v>1423</v>
          </cell>
          <cell r="Q156">
            <v>1113</v>
          </cell>
          <cell r="R156">
            <v>332</v>
          </cell>
          <cell r="S156">
            <v>1634</v>
          </cell>
          <cell r="T156">
            <v>18045</v>
          </cell>
        </row>
        <row r="157">
          <cell r="G157" t="str">
            <v>105308-CES. RURAL PUNITAQUI</v>
          </cell>
          <cell r="H157">
            <v>1190</v>
          </cell>
          <cell r="I157">
            <v>1575</v>
          </cell>
          <cell r="J157">
            <v>1449</v>
          </cell>
          <cell r="K157">
            <v>1826</v>
          </cell>
          <cell r="L157">
            <v>1711</v>
          </cell>
          <cell r="M157">
            <v>1590</v>
          </cell>
          <cell r="N157">
            <v>1868</v>
          </cell>
          <cell r="O157">
            <v>1510</v>
          </cell>
          <cell r="P157">
            <v>1295</v>
          </cell>
          <cell r="Q157">
            <v>1063</v>
          </cell>
          <cell r="R157">
            <v>332</v>
          </cell>
          <cell r="S157">
            <v>1565</v>
          </cell>
          <cell r="T157">
            <v>16974</v>
          </cell>
        </row>
        <row r="158">
          <cell r="G158" t="str">
            <v>105440-P.S.R. DIVISADERO</v>
          </cell>
          <cell r="H158">
            <v>18</v>
          </cell>
          <cell r="I158">
            <v>68</v>
          </cell>
          <cell r="J158">
            <v>44</v>
          </cell>
          <cell r="K158">
            <v>29</v>
          </cell>
          <cell r="L158">
            <v>10</v>
          </cell>
          <cell r="M158">
            <v>54</v>
          </cell>
          <cell r="N158">
            <v>51</v>
          </cell>
          <cell r="O158">
            <v>86</v>
          </cell>
          <cell r="P158">
            <v>81</v>
          </cell>
          <cell r="Q158"/>
          <cell r="R158"/>
          <cell r="S158">
            <v>41</v>
          </cell>
          <cell r="T158">
            <v>482</v>
          </cell>
        </row>
        <row r="159">
          <cell r="G159" t="str">
            <v>105442-P.S.R. SAN PEDRO DE QUILES</v>
          </cell>
          <cell r="H159">
            <v>23</v>
          </cell>
          <cell r="I159">
            <v>12</v>
          </cell>
          <cell r="J159">
            <v>27</v>
          </cell>
          <cell r="K159">
            <v>27</v>
          </cell>
          <cell r="L159">
            <v>30</v>
          </cell>
          <cell r="M159">
            <v>11</v>
          </cell>
          <cell r="N159">
            <v>17</v>
          </cell>
          <cell r="O159">
            <v>17</v>
          </cell>
          <cell r="P159">
            <v>7</v>
          </cell>
          <cell r="Q159">
            <v>3</v>
          </cell>
          <cell r="R159"/>
          <cell r="S159">
            <v>11</v>
          </cell>
          <cell r="T159">
            <v>185</v>
          </cell>
        </row>
        <row r="160">
          <cell r="G160" t="str">
            <v xml:space="preserve">105508-P.S.R. EL PARRAL DE QUILES  </v>
          </cell>
          <cell r="H160">
            <v>23</v>
          </cell>
          <cell r="I160">
            <v>38</v>
          </cell>
          <cell r="J160">
            <v>45</v>
          </cell>
          <cell r="K160">
            <v>49</v>
          </cell>
          <cell r="L160">
            <v>29</v>
          </cell>
          <cell r="M160">
            <v>42</v>
          </cell>
          <cell r="N160">
            <v>31</v>
          </cell>
          <cell r="O160">
            <v>43</v>
          </cell>
          <cell r="P160">
            <v>40</v>
          </cell>
          <cell r="Q160">
            <v>47</v>
          </cell>
          <cell r="R160"/>
          <cell r="S160">
            <v>17</v>
          </cell>
          <cell r="T160">
            <v>404</v>
          </cell>
        </row>
        <row r="161">
          <cell r="G161" t="str">
            <v>04305-RIO HURTADO</v>
          </cell>
          <cell r="H161">
            <v>509</v>
          </cell>
          <cell r="I161">
            <v>269</v>
          </cell>
          <cell r="J161">
            <v>345</v>
          </cell>
          <cell r="K161">
            <v>418</v>
          </cell>
          <cell r="L161">
            <v>311</v>
          </cell>
          <cell r="M161">
            <v>413</v>
          </cell>
          <cell r="N161">
            <v>542</v>
          </cell>
          <cell r="O161">
            <v>498</v>
          </cell>
          <cell r="P161">
            <v>567</v>
          </cell>
          <cell r="Q161">
            <v>425</v>
          </cell>
          <cell r="R161">
            <v>127</v>
          </cell>
          <cell r="S161">
            <v>579</v>
          </cell>
          <cell r="T161">
            <v>5003</v>
          </cell>
        </row>
        <row r="162">
          <cell r="G162" t="str">
            <v>105310-CES. RURAL PICHASCA</v>
          </cell>
          <cell r="H162">
            <v>276</v>
          </cell>
          <cell r="I162">
            <v>133</v>
          </cell>
          <cell r="J162">
            <v>204</v>
          </cell>
          <cell r="K162">
            <v>279</v>
          </cell>
          <cell r="L162">
            <v>167</v>
          </cell>
          <cell r="M162">
            <v>288</v>
          </cell>
          <cell r="N162">
            <v>253</v>
          </cell>
          <cell r="O162">
            <v>349</v>
          </cell>
          <cell r="P162">
            <v>340</v>
          </cell>
          <cell r="Q162">
            <v>278</v>
          </cell>
          <cell r="R162">
            <v>85</v>
          </cell>
          <cell r="S162">
            <v>349</v>
          </cell>
          <cell r="T162">
            <v>3001</v>
          </cell>
        </row>
        <row r="163">
          <cell r="G163" t="str">
            <v>105409-P.S.R. EL CHAÑAR</v>
          </cell>
          <cell r="H163">
            <v>45</v>
          </cell>
          <cell r="I163">
            <v>19</v>
          </cell>
          <cell r="J163">
            <v>26</v>
          </cell>
          <cell r="K163">
            <v>24</v>
          </cell>
          <cell r="L163">
            <v>5</v>
          </cell>
          <cell r="M163">
            <v>23</v>
          </cell>
          <cell r="N163">
            <v>24</v>
          </cell>
          <cell r="O163">
            <v>1</v>
          </cell>
          <cell r="P163">
            <v>24</v>
          </cell>
          <cell r="Q163">
            <v>14</v>
          </cell>
          <cell r="R163">
            <v>1</v>
          </cell>
          <cell r="S163">
            <v>2</v>
          </cell>
          <cell r="T163">
            <v>208</v>
          </cell>
        </row>
        <row r="164">
          <cell r="G164" t="str">
            <v>105410-P.S.R. HURTADO</v>
          </cell>
          <cell r="H164">
            <v>45</v>
          </cell>
          <cell r="I164">
            <v>37</v>
          </cell>
          <cell r="J164">
            <v>27</v>
          </cell>
          <cell r="K164">
            <v>31</v>
          </cell>
          <cell r="L164">
            <v>22</v>
          </cell>
          <cell r="M164">
            <v>22</v>
          </cell>
          <cell r="N164">
            <v>8</v>
          </cell>
          <cell r="O164">
            <v>22</v>
          </cell>
          <cell r="P164">
            <v>73</v>
          </cell>
          <cell r="Q164">
            <v>24</v>
          </cell>
          <cell r="R164">
            <v>4</v>
          </cell>
          <cell r="S164">
            <v>46</v>
          </cell>
          <cell r="T164">
            <v>361</v>
          </cell>
        </row>
        <row r="165">
          <cell r="G165" t="str">
            <v>105411-P.S.R. LAS BREAS</v>
          </cell>
          <cell r="H165">
            <v>21</v>
          </cell>
          <cell r="I165">
            <v>23</v>
          </cell>
          <cell r="J165">
            <v>25</v>
          </cell>
          <cell r="K165">
            <v>13</v>
          </cell>
          <cell r="L165">
            <v>21</v>
          </cell>
          <cell r="M165">
            <v>10</v>
          </cell>
          <cell r="N165">
            <v>40</v>
          </cell>
          <cell r="O165">
            <v>28</v>
          </cell>
          <cell r="P165">
            <v>37</v>
          </cell>
          <cell r="Q165">
            <v>22</v>
          </cell>
          <cell r="R165">
            <v>1</v>
          </cell>
          <cell r="S165">
            <v>23</v>
          </cell>
          <cell r="T165">
            <v>264</v>
          </cell>
        </row>
        <row r="166">
          <cell r="G166" t="str">
            <v>105413-P.S.R. SAMO ALTO</v>
          </cell>
          <cell r="H166">
            <v>33</v>
          </cell>
          <cell r="I166">
            <v>18</v>
          </cell>
          <cell r="J166">
            <v>41</v>
          </cell>
          <cell r="K166">
            <v>54</v>
          </cell>
          <cell r="L166">
            <v>42</v>
          </cell>
          <cell r="M166">
            <v>24</v>
          </cell>
          <cell r="N166">
            <v>86</v>
          </cell>
          <cell r="O166">
            <v>41</v>
          </cell>
          <cell r="P166">
            <v>23</v>
          </cell>
          <cell r="Q166">
            <v>25</v>
          </cell>
          <cell r="R166">
            <v>16</v>
          </cell>
          <cell r="S166">
            <v>99</v>
          </cell>
          <cell r="T166">
            <v>502</v>
          </cell>
        </row>
        <row r="167">
          <cell r="G167" t="str">
            <v>105414-P.S.R. SERON</v>
          </cell>
          <cell r="H167">
            <v>53</v>
          </cell>
          <cell r="I167">
            <v>28</v>
          </cell>
          <cell r="J167">
            <v>8</v>
          </cell>
          <cell r="K167">
            <v>6</v>
          </cell>
          <cell r="L167">
            <v>31</v>
          </cell>
          <cell r="M167">
            <v>46</v>
          </cell>
          <cell r="N167">
            <v>64</v>
          </cell>
          <cell r="O167">
            <v>30</v>
          </cell>
          <cell r="P167">
            <v>31</v>
          </cell>
          <cell r="Q167">
            <v>30</v>
          </cell>
          <cell r="R167">
            <v>14</v>
          </cell>
          <cell r="S167">
            <v>22</v>
          </cell>
          <cell r="T167">
            <v>363</v>
          </cell>
        </row>
        <row r="168">
          <cell r="G168" t="str">
            <v>105503-P.S.R. TABAQUEROS</v>
          </cell>
          <cell r="H168">
            <v>36</v>
          </cell>
          <cell r="I168">
            <v>11</v>
          </cell>
          <cell r="J168">
            <v>14</v>
          </cell>
          <cell r="K168">
            <v>11</v>
          </cell>
          <cell r="L168">
            <v>23</v>
          </cell>
          <cell r="M168"/>
          <cell r="N168">
            <v>67</v>
          </cell>
          <cell r="O168">
            <v>27</v>
          </cell>
          <cell r="P168">
            <v>39</v>
          </cell>
          <cell r="Q168">
            <v>32</v>
          </cell>
          <cell r="R168">
            <v>6</v>
          </cell>
          <cell r="S168">
            <v>38</v>
          </cell>
          <cell r="T168">
            <v>304</v>
          </cell>
        </row>
        <row r="169">
          <cell r="G169" t="str">
            <v>Total general</v>
          </cell>
          <cell r="H169">
            <v>62427</v>
          </cell>
          <cell r="I169">
            <v>62688</v>
          </cell>
          <cell r="J169">
            <v>65457</v>
          </cell>
          <cell r="K169">
            <v>70993</v>
          </cell>
          <cell r="L169">
            <v>78060</v>
          </cell>
          <cell r="M169">
            <v>70621</v>
          </cell>
          <cell r="N169">
            <v>77052</v>
          </cell>
          <cell r="O169">
            <v>68644</v>
          </cell>
          <cell r="P169">
            <v>62326</v>
          </cell>
          <cell r="Q169">
            <v>59945</v>
          </cell>
          <cell r="R169">
            <v>23202</v>
          </cell>
          <cell r="S169">
            <v>57471</v>
          </cell>
          <cell r="T169">
            <v>758886</v>
          </cell>
        </row>
      </sheetData>
      <sheetData sheetId="1">
        <row r="3">
          <cell r="G3" t="str">
            <v>Suma de Total</v>
          </cell>
          <cell r="H3" t="str">
            <v>Etiquetas de columna</v>
          </cell>
          <cell r="AB3" t="str">
            <v>Suma de Total</v>
          </cell>
          <cell r="AC3" t="str">
            <v>Etiquetas de columna</v>
          </cell>
        </row>
        <row r="4">
          <cell r="G4" t="str">
            <v>Etiquetas de fila</v>
          </cell>
          <cell r="H4">
            <v>1</v>
          </cell>
          <cell r="I4">
            <v>2</v>
          </cell>
          <cell r="J4">
            <v>3</v>
          </cell>
          <cell r="K4">
            <v>4</v>
          </cell>
          <cell r="L4">
            <v>5</v>
          </cell>
          <cell r="M4">
            <v>6</v>
          </cell>
          <cell r="N4">
            <v>7</v>
          </cell>
          <cell r="O4">
            <v>8</v>
          </cell>
          <cell r="P4">
            <v>9</v>
          </cell>
          <cell r="Q4">
            <v>10</v>
          </cell>
          <cell r="R4">
            <v>11</v>
          </cell>
          <cell r="S4">
            <v>12</v>
          </cell>
          <cell r="T4" t="str">
            <v>Total general</v>
          </cell>
          <cell r="AB4" t="str">
            <v>Etiquetas de fila</v>
          </cell>
          <cell r="AC4">
            <v>1</v>
          </cell>
          <cell r="AD4">
            <v>2</v>
          </cell>
          <cell r="AE4">
            <v>3</v>
          </cell>
          <cell r="AF4">
            <v>4</v>
          </cell>
          <cell r="AG4">
            <v>5</v>
          </cell>
          <cell r="AH4">
            <v>6</v>
          </cell>
          <cell r="AI4">
            <v>7</v>
          </cell>
          <cell r="AJ4">
            <v>8</v>
          </cell>
          <cell r="AK4">
            <v>9</v>
          </cell>
          <cell r="AL4">
            <v>10</v>
          </cell>
          <cell r="AM4">
            <v>11</v>
          </cell>
          <cell r="AN4">
            <v>12</v>
          </cell>
          <cell r="AO4" t="str">
            <v>Total general</v>
          </cell>
        </row>
        <row r="5">
          <cell r="G5" t="str">
            <v>04101-LA SERENA</v>
          </cell>
          <cell r="H5">
            <v>14139</v>
          </cell>
          <cell r="I5">
            <v>13905</v>
          </cell>
          <cell r="J5">
            <v>16162</v>
          </cell>
          <cell r="K5">
            <v>16426</v>
          </cell>
          <cell r="L5">
            <v>20005</v>
          </cell>
          <cell r="M5">
            <v>15191</v>
          </cell>
          <cell r="N5">
            <v>15825</v>
          </cell>
          <cell r="O5">
            <v>15556</v>
          </cell>
          <cell r="P5">
            <v>13220</v>
          </cell>
          <cell r="Q5">
            <v>13495</v>
          </cell>
          <cell r="R5">
            <v>5273</v>
          </cell>
          <cell r="S5">
            <v>14777</v>
          </cell>
          <cell r="T5">
            <v>173974</v>
          </cell>
          <cell r="AB5" t="str">
            <v>04101-LA SERENA</v>
          </cell>
          <cell r="AC5">
            <v>1599</v>
          </cell>
          <cell r="AD5">
            <v>1553</v>
          </cell>
          <cell r="AE5">
            <v>1376</v>
          </cell>
          <cell r="AF5">
            <v>1505</v>
          </cell>
          <cell r="AG5">
            <v>1521</v>
          </cell>
          <cell r="AH5">
            <v>1397</v>
          </cell>
          <cell r="AI5">
            <v>1490</v>
          </cell>
          <cell r="AJ5">
            <v>1475</v>
          </cell>
          <cell r="AK5">
            <v>1109</v>
          </cell>
          <cell r="AL5">
            <v>1196</v>
          </cell>
          <cell r="AM5">
            <v>568</v>
          </cell>
          <cell r="AN5">
            <v>1725</v>
          </cell>
          <cell r="AO5">
            <v>16514</v>
          </cell>
        </row>
        <row r="6">
          <cell r="G6" t="str">
            <v>105011-PRAIS</v>
          </cell>
          <cell r="H6">
            <v>189</v>
          </cell>
          <cell r="I6">
            <v>146</v>
          </cell>
          <cell r="J6">
            <v>86</v>
          </cell>
          <cell r="K6">
            <v>108</v>
          </cell>
          <cell r="L6">
            <v>133</v>
          </cell>
          <cell r="M6">
            <v>113</v>
          </cell>
          <cell r="N6">
            <v>157</v>
          </cell>
          <cell r="O6">
            <v>85</v>
          </cell>
          <cell r="P6">
            <v>104</v>
          </cell>
          <cell r="Q6">
            <v>113</v>
          </cell>
          <cell r="R6">
            <v>90</v>
          </cell>
          <cell r="S6">
            <v>88</v>
          </cell>
          <cell r="T6">
            <v>1412</v>
          </cell>
          <cell r="AB6" t="str">
            <v>105011-PRAIS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/>
          <cell r="AL6">
            <v>0</v>
          </cell>
          <cell r="AM6"/>
          <cell r="AN6">
            <v>0</v>
          </cell>
          <cell r="AO6">
            <v>0</v>
          </cell>
        </row>
        <row r="7">
          <cell r="G7" t="str">
            <v>105100-HOSPITAL LA SERENA</v>
          </cell>
          <cell r="H7">
            <v>18</v>
          </cell>
          <cell r="I7"/>
          <cell r="J7">
            <v>8</v>
          </cell>
          <cell r="K7">
            <v>83</v>
          </cell>
          <cell r="L7">
            <v>42</v>
          </cell>
          <cell r="M7">
            <v>128</v>
          </cell>
          <cell r="N7">
            <v>107</v>
          </cell>
          <cell r="O7">
            <v>81</v>
          </cell>
          <cell r="P7">
            <v>81</v>
          </cell>
          <cell r="Q7">
            <v>52</v>
          </cell>
          <cell r="R7">
            <v>61</v>
          </cell>
          <cell r="S7">
            <v>43</v>
          </cell>
          <cell r="T7">
            <v>704</v>
          </cell>
          <cell r="AB7" t="str">
            <v>105100-HOSPITAL LA SERENA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</row>
        <row r="8">
          <cell r="G8" t="str">
            <v>105300-CES. CARDENAL CARO</v>
          </cell>
          <cell r="H8">
            <v>1855</v>
          </cell>
          <cell r="I8">
            <v>2014</v>
          </cell>
          <cell r="J8">
            <v>2480</v>
          </cell>
          <cell r="K8">
            <v>2749</v>
          </cell>
          <cell r="L8">
            <v>2876</v>
          </cell>
          <cell r="M8">
            <v>2496</v>
          </cell>
          <cell r="N8">
            <v>2296</v>
          </cell>
          <cell r="O8">
            <v>2182</v>
          </cell>
          <cell r="P8">
            <v>2175</v>
          </cell>
          <cell r="Q8">
            <v>2254</v>
          </cell>
          <cell r="R8">
            <v>879</v>
          </cell>
          <cell r="S8">
            <v>2627</v>
          </cell>
          <cell r="T8">
            <v>26883</v>
          </cell>
          <cell r="AB8" t="str">
            <v>105300-CES. CARDENAL CARO</v>
          </cell>
          <cell r="AC8">
            <v>282</v>
          </cell>
          <cell r="AD8">
            <v>268</v>
          </cell>
          <cell r="AE8">
            <v>261</v>
          </cell>
          <cell r="AF8">
            <v>381</v>
          </cell>
          <cell r="AG8">
            <v>239</v>
          </cell>
          <cell r="AH8">
            <v>331</v>
          </cell>
          <cell r="AI8">
            <v>245</v>
          </cell>
          <cell r="AJ8">
            <v>242</v>
          </cell>
          <cell r="AK8">
            <v>231</v>
          </cell>
          <cell r="AL8">
            <v>231</v>
          </cell>
          <cell r="AM8">
            <v>74</v>
          </cell>
          <cell r="AN8">
            <v>427</v>
          </cell>
          <cell r="AO8">
            <v>3212</v>
          </cell>
        </row>
        <row r="9">
          <cell r="G9" t="str">
            <v>105301-CES. LAS COMPAÑIAS</v>
          </cell>
          <cell r="H9">
            <v>1890</v>
          </cell>
          <cell r="I9">
            <v>1758</v>
          </cell>
          <cell r="J9">
            <v>2264</v>
          </cell>
          <cell r="K9">
            <v>2435</v>
          </cell>
          <cell r="L9">
            <v>2195</v>
          </cell>
          <cell r="M9">
            <v>2287</v>
          </cell>
          <cell r="N9">
            <v>2174</v>
          </cell>
          <cell r="O9">
            <v>1988</v>
          </cell>
          <cell r="P9">
            <v>1947</v>
          </cell>
          <cell r="Q9">
            <v>1732</v>
          </cell>
          <cell r="R9">
            <v>606</v>
          </cell>
          <cell r="S9">
            <v>2015</v>
          </cell>
          <cell r="T9">
            <v>23291</v>
          </cell>
          <cell r="AB9" t="str">
            <v>105301-CES. LAS COMPAÑIAS</v>
          </cell>
          <cell r="AC9">
            <v>218</v>
          </cell>
          <cell r="AD9">
            <v>204</v>
          </cell>
          <cell r="AE9">
            <v>230</v>
          </cell>
          <cell r="AF9">
            <v>276</v>
          </cell>
          <cell r="AG9">
            <v>239</v>
          </cell>
          <cell r="AH9">
            <v>156</v>
          </cell>
          <cell r="AI9">
            <v>216</v>
          </cell>
          <cell r="AJ9">
            <v>205</v>
          </cell>
          <cell r="AK9">
            <v>153</v>
          </cell>
          <cell r="AL9">
            <v>160</v>
          </cell>
          <cell r="AM9">
            <v>97</v>
          </cell>
          <cell r="AN9">
            <v>210</v>
          </cell>
          <cell r="AO9">
            <v>2364</v>
          </cell>
        </row>
        <row r="10">
          <cell r="G10" t="str">
            <v>105302-CES. PEDRO AGUIRRE C.</v>
          </cell>
          <cell r="H10">
            <v>1789</v>
          </cell>
          <cell r="I10">
            <v>1848</v>
          </cell>
          <cell r="J10">
            <v>2266</v>
          </cell>
          <cell r="K10">
            <v>2454</v>
          </cell>
          <cell r="L10">
            <v>2393</v>
          </cell>
          <cell r="M10">
            <v>2439</v>
          </cell>
          <cell r="N10">
            <v>2565</v>
          </cell>
          <cell r="O10">
            <v>2657</v>
          </cell>
          <cell r="P10">
            <v>1999</v>
          </cell>
          <cell r="Q10">
            <v>1955</v>
          </cell>
          <cell r="R10">
            <v>1017</v>
          </cell>
          <cell r="S10">
            <v>2516</v>
          </cell>
          <cell r="T10">
            <v>25898</v>
          </cell>
          <cell r="AB10" t="str">
            <v>105302-CES. PEDRO AGUIRRE C.</v>
          </cell>
          <cell r="AC10">
            <v>189</v>
          </cell>
          <cell r="AD10">
            <v>191</v>
          </cell>
          <cell r="AE10">
            <v>167</v>
          </cell>
          <cell r="AF10">
            <v>209</v>
          </cell>
          <cell r="AG10">
            <v>337</v>
          </cell>
          <cell r="AH10">
            <v>160</v>
          </cell>
          <cell r="AI10">
            <v>221</v>
          </cell>
          <cell r="AJ10">
            <v>190</v>
          </cell>
          <cell r="AK10">
            <v>147</v>
          </cell>
          <cell r="AL10">
            <v>180</v>
          </cell>
          <cell r="AM10">
            <v>55</v>
          </cell>
          <cell r="AN10">
            <v>350</v>
          </cell>
          <cell r="AO10">
            <v>2396</v>
          </cell>
        </row>
        <row r="11">
          <cell r="G11" t="str">
            <v>105313-CES. SCHAFFHAUSER</v>
          </cell>
          <cell r="H11">
            <v>2617</v>
          </cell>
          <cell r="I11">
            <v>2411</v>
          </cell>
          <cell r="J11">
            <v>2625</v>
          </cell>
          <cell r="K11">
            <v>2636</v>
          </cell>
          <cell r="L11">
            <v>2539</v>
          </cell>
          <cell r="M11">
            <v>2413</v>
          </cell>
          <cell r="N11">
            <v>2481</v>
          </cell>
          <cell r="O11">
            <v>2698</v>
          </cell>
          <cell r="P11">
            <v>2222</v>
          </cell>
          <cell r="Q11">
            <v>2095</v>
          </cell>
          <cell r="R11">
            <v>688</v>
          </cell>
          <cell r="S11">
            <v>2297</v>
          </cell>
          <cell r="T11">
            <v>27722</v>
          </cell>
          <cell r="AB11" t="str">
            <v>105313-CES. SCHAFFHAUSER</v>
          </cell>
          <cell r="AC11">
            <v>302</v>
          </cell>
          <cell r="AD11">
            <v>269</v>
          </cell>
          <cell r="AE11">
            <v>265</v>
          </cell>
          <cell r="AF11">
            <v>160</v>
          </cell>
          <cell r="AG11">
            <v>209</v>
          </cell>
          <cell r="AH11">
            <v>215</v>
          </cell>
          <cell r="AI11">
            <v>270</v>
          </cell>
          <cell r="AJ11">
            <v>250</v>
          </cell>
          <cell r="AK11">
            <v>176</v>
          </cell>
          <cell r="AL11">
            <v>175</v>
          </cell>
          <cell r="AM11">
            <v>44</v>
          </cell>
          <cell r="AN11">
            <v>218</v>
          </cell>
          <cell r="AO11">
            <v>2553</v>
          </cell>
        </row>
        <row r="12">
          <cell r="G12" t="str">
            <v>105319-CES. CARDENAL R.S.H.</v>
          </cell>
          <cell r="H12">
            <v>2187</v>
          </cell>
          <cell r="I12">
            <v>2070</v>
          </cell>
          <cell r="J12">
            <v>2741</v>
          </cell>
          <cell r="K12">
            <v>2279</v>
          </cell>
          <cell r="L12">
            <v>2089</v>
          </cell>
          <cell r="M12">
            <v>1679</v>
          </cell>
          <cell r="N12">
            <v>2152</v>
          </cell>
          <cell r="O12">
            <v>1947</v>
          </cell>
          <cell r="P12">
            <v>1792</v>
          </cell>
          <cell r="Q12">
            <v>2026</v>
          </cell>
          <cell r="R12">
            <v>781</v>
          </cell>
          <cell r="S12">
            <v>2322</v>
          </cell>
          <cell r="T12">
            <v>24065</v>
          </cell>
          <cell r="AB12" t="str">
            <v>105319-CES. CARDENAL R.S.H.</v>
          </cell>
          <cell r="AC12">
            <v>233</v>
          </cell>
          <cell r="AD12">
            <v>159</v>
          </cell>
          <cell r="AE12">
            <v>160</v>
          </cell>
          <cell r="AF12">
            <v>214</v>
          </cell>
          <cell r="AG12">
            <v>206</v>
          </cell>
          <cell r="AH12">
            <v>182</v>
          </cell>
          <cell r="AI12">
            <v>193</v>
          </cell>
          <cell r="AJ12">
            <v>158</v>
          </cell>
          <cell r="AK12">
            <v>175</v>
          </cell>
          <cell r="AL12">
            <v>183</v>
          </cell>
          <cell r="AM12">
            <v>108</v>
          </cell>
          <cell r="AN12">
            <v>203</v>
          </cell>
          <cell r="AO12">
            <v>2174</v>
          </cell>
        </row>
        <row r="13">
          <cell r="G13" t="str">
            <v>105325-CESFAM JUAN PABLO II</v>
          </cell>
          <cell r="H13">
            <v>1809</v>
          </cell>
          <cell r="I13">
            <v>1923</v>
          </cell>
          <cell r="J13">
            <v>1836</v>
          </cell>
          <cell r="K13">
            <v>1944</v>
          </cell>
          <cell r="L13">
            <v>2043</v>
          </cell>
          <cell r="M13">
            <v>1998</v>
          </cell>
          <cell r="N13">
            <v>2265</v>
          </cell>
          <cell r="O13">
            <v>2250</v>
          </cell>
          <cell r="P13">
            <v>1607</v>
          </cell>
          <cell r="Q13">
            <v>1961</v>
          </cell>
          <cell r="R13">
            <v>921</v>
          </cell>
          <cell r="S13">
            <v>1422</v>
          </cell>
          <cell r="T13">
            <v>21979</v>
          </cell>
          <cell r="AB13" t="str">
            <v>105325-CESFAM JUAN PABLO II</v>
          </cell>
          <cell r="AC13">
            <v>292</v>
          </cell>
          <cell r="AD13">
            <v>351</v>
          </cell>
          <cell r="AE13">
            <v>206</v>
          </cell>
          <cell r="AF13">
            <v>195</v>
          </cell>
          <cell r="AG13">
            <v>220</v>
          </cell>
          <cell r="AH13">
            <v>265</v>
          </cell>
          <cell r="AI13">
            <v>292</v>
          </cell>
          <cell r="AJ13">
            <v>291</v>
          </cell>
          <cell r="AK13">
            <v>166</v>
          </cell>
          <cell r="AL13">
            <v>175</v>
          </cell>
          <cell r="AM13">
            <v>175</v>
          </cell>
          <cell r="AN13">
            <v>259</v>
          </cell>
          <cell r="AO13">
            <v>2887</v>
          </cell>
        </row>
        <row r="14">
          <cell r="G14" t="str">
            <v xml:space="preserve">105400-P.S.R. ALGARROBITO            </v>
          </cell>
          <cell r="H14">
            <v>371</v>
          </cell>
          <cell r="I14">
            <v>382</v>
          </cell>
          <cell r="J14">
            <v>416</v>
          </cell>
          <cell r="K14">
            <v>374</v>
          </cell>
          <cell r="L14">
            <v>212</v>
          </cell>
          <cell r="M14">
            <v>410</v>
          </cell>
          <cell r="N14">
            <v>378</v>
          </cell>
          <cell r="O14">
            <v>402</v>
          </cell>
          <cell r="P14">
            <v>277</v>
          </cell>
          <cell r="Q14">
            <v>321</v>
          </cell>
          <cell r="R14">
            <v>13</v>
          </cell>
          <cell r="S14">
            <v>319</v>
          </cell>
          <cell r="T14">
            <v>3875</v>
          </cell>
          <cell r="AB14" t="str">
            <v xml:space="preserve">105400-P.S.R. ALGARROBITO            </v>
          </cell>
          <cell r="AC14">
            <v>27</v>
          </cell>
          <cell r="AD14">
            <v>20</v>
          </cell>
          <cell r="AE14">
            <v>20</v>
          </cell>
          <cell r="AF14">
            <v>30</v>
          </cell>
          <cell r="AG14">
            <v>13</v>
          </cell>
          <cell r="AH14">
            <v>32</v>
          </cell>
          <cell r="AI14">
            <v>16</v>
          </cell>
          <cell r="AJ14">
            <v>37</v>
          </cell>
          <cell r="AK14">
            <v>13</v>
          </cell>
          <cell r="AL14">
            <v>16</v>
          </cell>
          <cell r="AM14">
            <v>6</v>
          </cell>
          <cell r="AN14"/>
          <cell r="AO14">
            <v>230</v>
          </cell>
        </row>
        <row r="15">
          <cell r="G15" t="str">
            <v>105401-P.S.R. LAS ROJAS</v>
          </cell>
          <cell r="H15">
            <v>65</v>
          </cell>
          <cell r="I15">
            <v>53</v>
          </cell>
          <cell r="J15">
            <v>45</v>
          </cell>
          <cell r="K15">
            <v>85</v>
          </cell>
          <cell r="L15">
            <v>35</v>
          </cell>
          <cell r="M15">
            <v>61</v>
          </cell>
          <cell r="N15">
            <v>37</v>
          </cell>
          <cell r="O15">
            <v>91</v>
          </cell>
          <cell r="P15">
            <v>38</v>
          </cell>
          <cell r="Q15">
            <v>53</v>
          </cell>
          <cell r="R15">
            <v>5</v>
          </cell>
          <cell r="S15">
            <v>44</v>
          </cell>
          <cell r="T15">
            <v>612</v>
          </cell>
          <cell r="AB15" t="str">
            <v>105401-P.S.R. LAS ROJAS</v>
          </cell>
          <cell r="AC15">
            <v>10</v>
          </cell>
          <cell r="AD15">
            <v>3</v>
          </cell>
          <cell r="AE15">
            <v>5</v>
          </cell>
          <cell r="AF15">
            <v>7</v>
          </cell>
          <cell r="AG15">
            <v>2</v>
          </cell>
          <cell r="AH15">
            <v>4</v>
          </cell>
          <cell r="AI15"/>
          <cell r="AJ15">
            <v>8</v>
          </cell>
          <cell r="AK15">
            <v>3</v>
          </cell>
          <cell r="AL15">
            <v>7</v>
          </cell>
          <cell r="AM15"/>
          <cell r="AN15"/>
          <cell r="AO15">
            <v>49</v>
          </cell>
        </row>
        <row r="16">
          <cell r="G16" t="str">
            <v>105402-P.S.R. EL ROMERO</v>
          </cell>
          <cell r="H16">
            <v>53</v>
          </cell>
          <cell r="I16">
            <v>32</v>
          </cell>
          <cell r="J16">
            <v>62</v>
          </cell>
          <cell r="K16">
            <v>54</v>
          </cell>
          <cell r="L16">
            <v>20</v>
          </cell>
          <cell r="M16">
            <v>61</v>
          </cell>
          <cell r="N16">
            <v>62</v>
          </cell>
          <cell r="O16">
            <v>32</v>
          </cell>
          <cell r="P16">
            <v>39</v>
          </cell>
          <cell r="Q16">
            <v>40</v>
          </cell>
          <cell r="R16"/>
          <cell r="S16">
            <v>47</v>
          </cell>
          <cell r="T16">
            <v>502</v>
          </cell>
          <cell r="AB16" t="str">
            <v>105402-P.S.R. EL ROMERO</v>
          </cell>
          <cell r="AC16">
            <v>5</v>
          </cell>
          <cell r="AD16">
            <v>2</v>
          </cell>
          <cell r="AE16">
            <v>8</v>
          </cell>
          <cell r="AF16">
            <v>3</v>
          </cell>
          <cell r="AG16">
            <v>1</v>
          </cell>
          <cell r="AH16">
            <v>8</v>
          </cell>
          <cell r="AI16">
            <v>1</v>
          </cell>
          <cell r="AJ16">
            <v>5</v>
          </cell>
          <cell r="AK16">
            <v>2</v>
          </cell>
          <cell r="AL16">
            <v>4</v>
          </cell>
          <cell r="AM16"/>
          <cell r="AN16"/>
          <cell r="AO16">
            <v>39</v>
          </cell>
        </row>
        <row r="17">
          <cell r="G17" t="str">
            <v>105499-P.S.R. LAMBERT</v>
          </cell>
          <cell r="H17">
            <v>77</v>
          </cell>
          <cell r="I17">
            <v>28</v>
          </cell>
          <cell r="J17">
            <v>50</v>
          </cell>
          <cell r="K17">
            <v>58</v>
          </cell>
          <cell r="L17">
            <v>21</v>
          </cell>
          <cell r="M17">
            <v>65</v>
          </cell>
          <cell r="N17">
            <v>60</v>
          </cell>
          <cell r="O17">
            <v>62</v>
          </cell>
          <cell r="P17">
            <v>35</v>
          </cell>
          <cell r="Q17">
            <v>47</v>
          </cell>
          <cell r="R17">
            <v>5</v>
          </cell>
          <cell r="S17">
            <v>46</v>
          </cell>
          <cell r="T17">
            <v>554</v>
          </cell>
          <cell r="AB17" t="str">
            <v>105499-P.S.R. LAMBERT</v>
          </cell>
          <cell r="AC17">
            <v>6</v>
          </cell>
          <cell r="AD17">
            <v>4</v>
          </cell>
          <cell r="AE17">
            <v>1</v>
          </cell>
          <cell r="AF17">
            <v>4</v>
          </cell>
          <cell r="AG17">
            <v>5</v>
          </cell>
          <cell r="AH17">
            <v>15</v>
          </cell>
          <cell r="AI17">
            <v>1</v>
          </cell>
          <cell r="AJ17">
            <v>3</v>
          </cell>
          <cell r="AK17">
            <v>3</v>
          </cell>
          <cell r="AL17"/>
          <cell r="AM17"/>
          <cell r="AN17"/>
          <cell r="AO17">
            <v>42</v>
          </cell>
        </row>
        <row r="18">
          <cell r="G18" t="str">
            <v>105700-CECOF VILLA EL INDIO</v>
          </cell>
          <cell r="H18">
            <v>250</v>
          </cell>
          <cell r="I18">
            <v>413</v>
          </cell>
          <cell r="J18">
            <v>330</v>
          </cell>
          <cell r="K18">
            <v>339</v>
          </cell>
          <cell r="L18">
            <v>217</v>
          </cell>
          <cell r="M18">
            <v>332</v>
          </cell>
          <cell r="N18">
            <v>163</v>
          </cell>
          <cell r="O18">
            <v>243</v>
          </cell>
          <cell r="P18">
            <v>239</v>
          </cell>
          <cell r="Q18">
            <v>318</v>
          </cell>
          <cell r="R18">
            <v>15</v>
          </cell>
          <cell r="S18">
            <v>387</v>
          </cell>
          <cell r="T18">
            <v>3246</v>
          </cell>
          <cell r="AB18" t="str">
            <v>105700-CECOF VILLA EL INDIO</v>
          </cell>
          <cell r="AC18">
            <v>20</v>
          </cell>
          <cell r="AD18">
            <v>49</v>
          </cell>
          <cell r="AE18">
            <v>19</v>
          </cell>
          <cell r="AF18">
            <v>7</v>
          </cell>
          <cell r="AG18">
            <v>4</v>
          </cell>
          <cell r="AH18">
            <v>3</v>
          </cell>
          <cell r="AI18">
            <v>4</v>
          </cell>
          <cell r="AJ18">
            <v>16</v>
          </cell>
          <cell r="AK18">
            <v>7</v>
          </cell>
          <cell r="AL18">
            <v>23</v>
          </cell>
          <cell r="AM18"/>
          <cell r="AN18">
            <v>7</v>
          </cell>
          <cell r="AO18">
            <v>159</v>
          </cell>
        </row>
        <row r="19">
          <cell r="G19" t="str">
            <v>105701-CECOF VILLA ALEMANIA</v>
          </cell>
          <cell r="H19">
            <v>243</v>
          </cell>
          <cell r="I19">
            <v>244</v>
          </cell>
          <cell r="J19">
            <v>286</v>
          </cell>
          <cell r="K19">
            <v>343</v>
          </cell>
          <cell r="L19">
            <v>306</v>
          </cell>
          <cell r="M19">
            <v>253</v>
          </cell>
          <cell r="N19">
            <v>259</v>
          </cell>
          <cell r="O19">
            <v>262</v>
          </cell>
          <cell r="P19">
            <v>203</v>
          </cell>
          <cell r="Q19">
            <v>207</v>
          </cell>
          <cell r="R19">
            <v>93</v>
          </cell>
          <cell r="S19">
            <v>140</v>
          </cell>
          <cell r="T19">
            <v>2839</v>
          </cell>
          <cell r="AB19" t="str">
            <v>105701-CECOF VILLA ALEMANIA</v>
          </cell>
          <cell r="AC19"/>
          <cell r="AD19"/>
          <cell r="AE19"/>
          <cell r="AF19">
            <v>6</v>
          </cell>
          <cell r="AG19">
            <v>12</v>
          </cell>
          <cell r="AH19">
            <v>9</v>
          </cell>
          <cell r="AI19">
            <v>1</v>
          </cell>
          <cell r="AJ19">
            <v>47</v>
          </cell>
          <cell r="AK19"/>
          <cell r="AL19">
            <v>15</v>
          </cell>
          <cell r="AM19"/>
          <cell r="AN19"/>
          <cell r="AO19">
            <v>90</v>
          </cell>
        </row>
        <row r="20">
          <cell r="G20" t="str">
            <v>105702-CECOF VILLA LAMBERT</v>
          </cell>
          <cell r="H20">
            <v>408</v>
          </cell>
          <cell r="I20">
            <v>276</v>
          </cell>
          <cell r="J20">
            <v>344</v>
          </cell>
          <cell r="K20">
            <v>180</v>
          </cell>
          <cell r="L20">
            <v>283</v>
          </cell>
          <cell r="M20">
            <v>215</v>
          </cell>
          <cell r="N20">
            <v>353</v>
          </cell>
          <cell r="O20">
            <v>314</v>
          </cell>
          <cell r="P20">
            <v>234</v>
          </cell>
          <cell r="Q20">
            <v>216</v>
          </cell>
          <cell r="R20">
            <v>33</v>
          </cell>
          <cell r="S20">
            <v>192</v>
          </cell>
          <cell r="T20">
            <v>3048</v>
          </cell>
          <cell r="AB20" t="str">
            <v>105702-CECOF VILLA LAMBERT</v>
          </cell>
          <cell r="AC20">
            <v>14</v>
          </cell>
          <cell r="AD20">
            <v>19</v>
          </cell>
          <cell r="AE20">
            <v>18</v>
          </cell>
          <cell r="AF20">
            <v>13</v>
          </cell>
          <cell r="AG20">
            <v>10</v>
          </cell>
          <cell r="AH20">
            <v>8</v>
          </cell>
          <cell r="AI20">
            <v>9</v>
          </cell>
          <cell r="AJ20">
            <v>11</v>
          </cell>
          <cell r="AK20">
            <v>15</v>
          </cell>
          <cell r="AL20">
            <v>17</v>
          </cell>
          <cell r="AM20">
            <v>4</v>
          </cell>
          <cell r="AN20">
            <v>23</v>
          </cell>
          <cell r="AO20">
            <v>161</v>
          </cell>
        </row>
        <row r="21">
          <cell r="G21" t="str">
            <v>200402-CECOF ARCOS DE PINAMAR</v>
          </cell>
          <cell r="H21">
            <v>318</v>
          </cell>
          <cell r="I21">
            <v>307</v>
          </cell>
          <cell r="J21">
            <v>323</v>
          </cell>
          <cell r="K21">
            <v>305</v>
          </cell>
          <cell r="L21">
            <v>4601</v>
          </cell>
          <cell r="M21">
            <v>241</v>
          </cell>
          <cell r="N21">
            <v>316</v>
          </cell>
          <cell r="O21">
            <v>262</v>
          </cell>
          <cell r="P21">
            <v>228</v>
          </cell>
          <cell r="Q21">
            <v>105</v>
          </cell>
          <cell r="R21">
            <v>66</v>
          </cell>
          <cell r="S21">
            <v>272</v>
          </cell>
          <cell r="T21">
            <v>7344</v>
          </cell>
          <cell r="AB21" t="str">
            <v>200402-CECOF ARCOS DE PINAMAR</v>
          </cell>
          <cell r="AC21">
            <v>1</v>
          </cell>
          <cell r="AD21">
            <v>14</v>
          </cell>
          <cell r="AE21">
            <v>16</v>
          </cell>
          <cell r="AF21"/>
          <cell r="AG21">
            <v>24</v>
          </cell>
          <cell r="AH21">
            <v>9</v>
          </cell>
          <cell r="AI21">
            <v>21</v>
          </cell>
          <cell r="AJ21">
            <v>12</v>
          </cell>
          <cell r="AK21">
            <v>18</v>
          </cell>
          <cell r="AL21">
            <v>10</v>
          </cell>
          <cell r="AM21">
            <v>5</v>
          </cell>
          <cell r="AN21">
            <v>28</v>
          </cell>
          <cell r="AO21">
            <v>158</v>
          </cell>
        </row>
        <row r="22">
          <cell r="G22" t="str">
            <v>04102-COQUIMBO</v>
          </cell>
          <cell r="H22">
            <v>18208</v>
          </cell>
          <cell r="I22">
            <v>17780</v>
          </cell>
          <cell r="J22">
            <v>19346</v>
          </cell>
          <cell r="K22">
            <v>21317</v>
          </cell>
          <cell r="L22">
            <v>21377</v>
          </cell>
          <cell r="M22">
            <v>21296</v>
          </cell>
          <cell r="N22">
            <v>20737</v>
          </cell>
          <cell r="O22">
            <v>19982</v>
          </cell>
          <cell r="P22">
            <v>17392</v>
          </cell>
          <cell r="Q22">
            <v>14566</v>
          </cell>
          <cell r="R22">
            <v>2459</v>
          </cell>
          <cell r="S22">
            <v>11152</v>
          </cell>
          <cell r="T22">
            <v>205612</v>
          </cell>
          <cell r="AB22" t="str">
            <v>04102-COQUIMBO</v>
          </cell>
          <cell r="AC22">
            <v>1692</v>
          </cell>
          <cell r="AD22">
            <v>1892</v>
          </cell>
          <cell r="AE22">
            <v>1574</v>
          </cell>
          <cell r="AF22">
            <v>1802</v>
          </cell>
          <cell r="AG22">
            <v>1645</v>
          </cell>
          <cell r="AH22">
            <v>1633</v>
          </cell>
          <cell r="AI22">
            <v>1753</v>
          </cell>
          <cell r="AJ22">
            <v>1646</v>
          </cell>
          <cell r="AK22">
            <v>1372</v>
          </cell>
          <cell r="AL22">
            <v>1222</v>
          </cell>
          <cell r="AM22">
            <v>119</v>
          </cell>
          <cell r="AN22">
            <v>939</v>
          </cell>
          <cell r="AO22">
            <v>17289</v>
          </cell>
        </row>
        <row r="23">
          <cell r="G23" t="str">
            <v>105101-HOSPITAL COQUIMBO</v>
          </cell>
          <cell r="H23">
            <v>45</v>
          </cell>
          <cell r="I23">
            <v>27</v>
          </cell>
          <cell r="J23">
            <v>40</v>
          </cell>
          <cell r="K23">
            <v>176</v>
          </cell>
          <cell r="L23">
            <v>41</v>
          </cell>
          <cell r="M23">
            <v>55</v>
          </cell>
          <cell r="N23">
            <v>27</v>
          </cell>
          <cell r="O23">
            <v>19</v>
          </cell>
          <cell r="P23">
            <v>10</v>
          </cell>
          <cell r="Q23">
            <v>20</v>
          </cell>
          <cell r="R23">
            <v>25</v>
          </cell>
          <cell r="S23">
            <v>54</v>
          </cell>
          <cell r="T23">
            <v>539</v>
          </cell>
          <cell r="AB23" t="str">
            <v>105101-HOSPITAL COQUIMBO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</row>
        <row r="24">
          <cell r="G24" t="str">
            <v>105303-CES. SAN JUAN</v>
          </cell>
          <cell r="H24">
            <v>3487</v>
          </cell>
          <cell r="I24">
            <v>3217</v>
          </cell>
          <cell r="J24">
            <v>3608</v>
          </cell>
          <cell r="K24">
            <v>3596</v>
          </cell>
          <cell r="L24">
            <v>3208</v>
          </cell>
          <cell r="M24">
            <v>3447</v>
          </cell>
          <cell r="N24">
            <v>3569</v>
          </cell>
          <cell r="O24">
            <v>3268</v>
          </cell>
          <cell r="P24">
            <v>3067</v>
          </cell>
          <cell r="Q24">
            <v>2465</v>
          </cell>
          <cell r="R24">
            <v>215</v>
          </cell>
          <cell r="S24">
            <v>1795</v>
          </cell>
          <cell r="T24">
            <v>34942</v>
          </cell>
          <cell r="AB24" t="str">
            <v>105303-CES. SAN JUAN</v>
          </cell>
          <cell r="AC24">
            <v>235</v>
          </cell>
          <cell r="AD24">
            <v>206</v>
          </cell>
          <cell r="AE24">
            <v>238</v>
          </cell>
          <cell r="AF24">
            <v>225</v>
          </cell>
          <cell r="AG24">
            <v>174</v>
          </cell>
          <cell r="AH24">
            <v>210</v>
          </cell>
          <cell r="AI24">
            <v>185</v>
          </cell>
          <cell r="AJ24">
            <v>168</v>
          </cell>
          <cell r="AK24">
            <v>160</v>
          </cell>
          <cell r="AL24">
            <v>179</v>
          </cell>
          <cell r="AM24">
            <v>12</v>
          </cell>
          <cell r="AN24">
            <v>140</v>
          </cell>
          <cell r="AO24">
            <v>2132</v>
          </cell>
        </row>
        <row r="25">
          <cell r="G25" t="str">
            <v>105304-CES. SANTA CECILIA</v>
          </cell>
          <cell r="H25">
            <v>2821</v>
          </cell>
          <cell r="I25">
            <v>3625</v>
          </cell>
          <cell r="J25">
            <v>3933</v>
          </cell>
          <cell r="K25">
            <v>4030</v>
          </cell>
          <cell r="L25">
            <v>4242</v>
          </cell>
          <cell r="M25">
            <v>4195</v>
          </cell>
          <cell r="N25">
            <v>3909</v>
          </cell>
          <cell r="O25">
            <v>4129</v>
          </cell>
          <cell r="P25">
            <v>3365</v>
          </cell>
          <cell r="Q25">
            <v>2676</v>
          </cell>
          <cell r="R25">
            <v>861</v>
          </cell>
          <cell r="S25">
            <v>1919</v>
          </cell>
          <cell r="T25">
            <v>39705</v>
          </cell>
          <cell r="AB25" t="str">
            <v>105304-CES. SANTA CECILIA</v>
          </cell>
          <cell r="AC25">
            <v>344</v>
          </cell>
          <cell r="AD25">
            <v>424</v>
          </cell>
          <cell r="AE25">
            <v>275</v>
          </cell>
          <cell r="AF25">
            <v>296</v>
          </cell>
          <cell r="AG25">
            <v>296</v>
          </cell>
          <cell r="AH25">
            <v>347</v>
          </cell>
          <cell r="AI25">
            <v>348</v>
          </cell>
          <cell r="AJ25">
            <v>354</v>
          </cell>
          <cell r="AK25">
            <v>251</v>
          </cell>
          <cell r="AL25">
            <v>252</v>
          </cell>
          <cell r="AM25">
            <v>11</v>
          </cell>
          <cell r="AN25">
            <v>149</v>
          </cell>
          <cell r="AO25">
            <v>3347</v>
          </cell>
        </row>
        <row r="26">
          <cell r="G26" t="str">
            <v>105305-CES. TIERRAS BLANCAS</v>
          </cell>
          <cell r="H26">
            <v>4084</v>
          </cell>
          <cell r="I26">
            <v>3867</v>
          </cell>
          <cell r="J26">
            <v>3671</v>
          </cell>
          <cell r="K26">
            <v>4412</v>
          </cell>
          <cell r="L26">
            <v>4238</v>
          </cell>
          <cell r="M26">
            <v>4059</v>
          </cell>
          <cell r="N26">
            <v>3730</v>
          </cell>
          <cell r="O26">
            <v>3389</v>
          </cell>
          <cell r="P26">
            <v>3366</v>
          </cell>
          <cell r="Q26">
            <v>2429</v>
          </cell>
          <cell r="R26">
            <v>41</v>
          </cell>
          <cell r="S26">
            <v>2064</v>
          </cell>
          <cell r="T26">
            <v>39350</v>
          </cell>
          <cell r="AB26" t="str">
            <v>105305-CES. TIERRAS BLANCAS</v>
          </cell>
          <cell r="AC26">
            <v>492</v>
          </cell>
          <cell r="AD26">
            <v>443</v>
          </cell>
          <cell r="AE26">
            <v>425</v>
          </cell>
          <cell r="AF26">
            <v>435</v>
          </cell>
          <cell r="AG26">
            <v>447</v>
          </cell>
          <cell r="AH26">
            <v>363</v>
          </cell>
          <cell r="AI26">
            <v>463</v>
          </cell>
          <cell r="AJ26">
            <v>360</v>
          </cell>
          <cell r="AK26">
            <v>393</v>
          </cell>
          <cell r="AL26">
            <v>275</v>
          </cell>
          <cell r="AM26">
            <v>42</v>
          </cell>
          <cell r="AN26">
            <v>230</v>
          </cell>
          <cell r="AO26">
            <v>4368</v>
          </cell>
        </row>
        <row r="27">
          <cell r="G27" t="str">
            <v>105321-CES. RURAL  TONGOY</v>
          </cell>
          <cell r="H27">
            <v>754</v>
          </cell>
          <cell r="I27">
            <v>759</v>
          </cell>
          <cell r="J27">
            <v>764</v>
          </cell>
          <cell r="K27">
            <v>856</v>
          </cell>
          <cell r="L27">
            <v>988</v>
          </cell>
          <cell r="M27">
            <v>865</v>
          </cell>
          <cell r="N27">
            <v>1071</v>
          </cell>
          <cell r="O27">
            <v>873</v>
          </cell>
          <cell r="P27">
            <v>761</v>
          </cell>
          <cell r="Q27">
            <v>463</v>
          </cell>
          <cell r="R27">
            <v>31</v>
          </cell>
          <cell r="S27">
            <v>506</v>
          </cell>
          <cell r="T27">
            <v>8691</v>
          </cell>
          <cell r="AB27" t="str">
            <v>105321-CES. RURAL  TONGOY</v>
          </cell>
          <cell r="AC27">
            <v>41</v>
          </cell>
          <cell r="AD27">
            <v>45</v>
          </cell>
          <cell r="AE27">
            <v>66</v>
          </cell>
          <cell r="AF27">
            <v>171</v>
          </cell>
          <cell r="AG27">
            <v>74</v>
          </cell>
          <cell r="AH27">
            <v>38</v>
          </cell>
          <cell r="AI27"/>
          <cell r="AJ27">
            <v>64</v>
          </cell>
          <cell r="AK27">
            <v>42</v>
          </cell>
          <cell r="AL27">
            <v>43</v>
          </cell>
          <cell r="AM27">
            <v>2</v>
          </cell>
          <cell r="AN27">
            <v>50</v>
          </cell>
          <cell r="AO27">
            <v>636</v>
          </cell>
        </row>
        <row r="28">
          <cell r="G28" t="str">
            <v>105323-CES. DR. SERGIO AGUILAR</v>
          </cell>
          <cell r="H28">
            <v>2886</v>
          </cell>
          <cell r="I28">
            <v>2904</v>
          </cell>
          <cell r="J28">
            <v>3359</v>
          </cell>
          <cell r="K28">
            <v>3767</v>
          </cell>
          <cell r="L28">
            <v>3543</v>
          </cell>
          <cell r="M28">
            <v>3407</v>
          </cell>
          <cell r="N28">
            <v>3637</v>
          </cell>
          <cell r="O28">
            <v>3722</v>
          </cell>
          <cell r="P28">
            <v>3065</v>
          </cell>
          <cell r="Q28">
            <v>2351</v>
          </cell>
          <cell r="R28">
            <v>754</v>
          </cell>
          <cell r="S28">
            <v>2067</v>
          </cell>
          <cell r="T28">
            <v>35462</v>
          </cell>
          <cell r="AB28" t="str">
            <v>105323-CES. DR. SERGIO AGUILAR</v>
          </cell>
          <cell r="AC28">
            <v>308</v>
          </cell>
          <cell r="AD28">
            <v>501</v>
          </cell>
          <cell r="AE28">
            <v>280</v>
          </cell>
          <cell r="AF28">
            <v>376</v>
          </cell>
          <cell r="AG28">
            <v>342</v>
          </cell>
          <cell r="AH28">
            <v>309</v>
          </cell>
          <cell r="AI28">
            <v>328</v>
          </cell>
          <cell r="AJ28">
            <v>373</v>
          </cell>
          <cell r="AK28">
            <v>270</v>
          </cell>
          <cell r="AL28">
            <v>211</v>
          </cell>
          <cell r="AM28">
            <v>21</v>
          </cell>
          <cell r="AN28">
            <v>182</v>
          </cell>
          <cell r="AO28">
            <v>3501</v>
          </cell>
        </row>
        <row r="29">
          <cell r="G29" t="str">
            <v xml:space="preserve">105404-P.S.R. EL TANGUE                         </v>
          </cell>
          <cell r="H29">
            <v>33</v>
          </cell>
          <cell r="I29"/>
          <cell r="J29">
            <v>10</v>
          </cell>
          <cell r="K29">
            <v>16</v>
          </cell>
          <cell r="L29">
            <v>15</v>
          </cell>
          <cell r="M29">
            <v>10</v>
          </cell>
          <cell r="N29"/>
          <cell r="O29"/>
          <cell r="P29"/>
          <cell r="Q29">
            <v>7</v>
          </cell>
          <cell r="R29"/>
          <cell r="S29"/>
          <cell r="T29">
            <v>91</v>
          </cell>
          <cell r="AB29" t="str">
            <v>105405-P.S.R. GUANAQUEROS</v>
          </cell>
          <cell r="AC29">
            <v>16</v>
          </cell>
          <cell r="AD29">
            <v>19</v>
          </cell>
          <cell r="AE29">
            <v>16</v>
          </cell>
          <cell r="AF29">
            <v>18</v>
          </cell>
          <cell r="AG29">
            <v>17</v>
          </cell>
          <cell r="AH29">
            <v>22</v>
          </cell>
          <cell r="AI29">
            <v>103</v>
          </cell>
          <cell r="AJ29">
            <v>19</v>
          </cell>
          <cell r="AK29">
            <v>8</v>
          </cell>
          <cell r="AL29">
            <v>4</v>
          </cell>
          <cell r="AM29">
            <v>2</v>
          </cell>
          <cell r="AN29">
            <v>8</v>
          </cell>
          <cell r="AO29">
            <v>252</v>
          </cell>
        </row>
        <row r="30">
          <cell r="G30" t="str">
            <v>105405-P.S.R. GUANAQUEROS</v>
          </cell>
          <cell r="H30">
            <v>253</v>
          </cell>
          <cell r="I30">
            <v>327</v>
          </cell>
          <cell r="J30">
            <v>331</v>
          </cell>
          <cell r="K30">
            <v>348</v>
          </cell>
          <cell r="L30">
            <v>366</v>
          </cell>
          <cell r="M30">
            <v>300</v>
          </cell>
          <cell r="N30">
            <v>216</v>
          </cell>
          <cell r="O30">
            <v>331</v>
          </cell>
          <cell r="P30">
            <v>268</v>
          </cell>
          <cell r="Q30">
            <v>172</v>
          </cell>
          <cell r="R30">
            <v>18</v>
          </cell>
          <cell r="S30">
            <v>128</v>
          </cell>
          <cell r="T30">
            <v>3058</v>
          </cell>
          <cell r="AB30" t="str">
            <v>105407-P.S.R. TAMBILLOS</v>
          </cell>
          <cell r="AC30">
            <v>10</v>
          </cell>
          <cell r="AD30">
            <v>13</v>
          </cell>
          <cell r="AE30">
            <v>13</v>
          </cell>
          <cell r="AF30">
            <v>12</v>
          </cell>
          <cell r="AG30">
            <v>2</v>
          </cell>
          <cell r="AH30">
            <v>4</v>
          </cell>
          <cell r="AI30">
            <v>4</v>
          </cell>
          <cell r="AJ30">
            <v>7</v>
          </cell>
          <cell r="AK30"/>
          <cell r="AL30">
            <v>14</v>
          </cell>
          <cell r="AM30"/>
          <cell r="AN30">
            <v>3</v>
          </cell>
          <cell r="AO30">
            <v>82</v>
          </cell>
        </row>
        <row r="31">
          <cell r="G31" t="str">
            <v>105407-P.S.R. TAMBILLOS</v>
          </cell>
          <cell r="H31">
            <v>133</v>
          </cell>
          <cell r="I31">
            <v>10</v>
          </cell>
          <cell r="J31">
            <v>95</v>
          </cell>
          <cell r="K31">
            <v>276</v>
          </cell>
          <cell r="L31">
            <v>107</v>
          </cell>
          <cell r="M31">
            <v>55</v>
          </cell>
          <cell r="N31">
            <v>107</v>
          </cell>
          <cell r="O31">
            <v>122</v>
          </cell>
          <cell r="P31">
            <v>132</v>
          </cell>
          <cell r="Q31">
            <v>961</v>
          </cell>
          <cell r="R31"/>
          <cell r="S31">
            <v>112</v>
          </cell>
          <cell r="T31">
            <v>2110</v>
          </cell>
          <cell r="AB31" t="str">
            <v>105600-COSAM Tierras Blancas (CESAM)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/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</row>
        <row r="32">
          <cell r="G32" t="str">
            <v>105600-COSAM Tierras Blancas (CESAM)</v>
          </cell>
          <cell r="H32">
            <v>19</v>
          </cell>
          <cell r="I32">
            <v>30</v>
          </cell>
          <cell r="J32">
            <v>61</v>
          </cell>
          <cell r="K32">
            <v>38</v>
          </cell>
          <cell r="L32">
            <v>45</v>
          </cell>
          <cell r="M32"/>
          <cell r="N32">
            <v>51</v>
          </cell>
          <cell r="O32">
            <v>35</v>
          </cell>
          <cell r="P32">
            <v>33</v>
          </cell>
          <cell r="Q32">
            <v>36</v>
          </cell>
          <cell r="R32">
            <v>22</v>
          </cell>
          <cell r="S32">
            <v>26</v>
          </cell>
          <cell r="T32">
            <v>396</v>
          </cell>
          <cell r="AB32" t="str">
            <v>105705-CECOF EL ALBA</v>
          </cell>
          <cell r="AC32">
            <v>10</v>
          </cell>
          <cell r="AD32">
            <v>35</v>
          </cell>
          <cell r="AE32">
            <v>16</v>
          </cell>
          <cell r="AF32">
            <v>14</v>
          </cell>
          <cell r="AG32">
            <v>30</v>
          </cell>
          <cell r="AH32">
            <v>34</v>
          </cell>
          <cell r="AI32">
            <v>24</v>
          </cell>
          <cell r="AJ32">
            <v>27</v>
          </cell>
          <cell r="AK32">
            <v>14</v>
          </cell>
          <cell r="AL32">
            <v>17</v>
          </cell>
          <cell r="AM32">
            <v>2</v>
          </cell>
          <cell r="AN32"/>
          <cell r="AO32">
            <v>223</v>
          </cell>
        </row>
        <row r="33">
          <cell r="G33" t="str">
            <v>105705-CECOF EL ALBA</v>
          </cell>
          <cell r="H33">
            <v>313</v>
          </cell>
          <cell r="I33">
            <v>331</v>
          </cell>
          <cell r="J33">
            <v>415</v>
          </cell>
          <cell r="K33">
            <v>506</v>
          </cell>
          <cell r="L33">
            <v>448</v>
          </cell>
          <cell r="M33">
            <v>713</v>
          </cell>
          <cell r="N33">
            <v>455</v>
          </cell>
          <cell r="O33">
            <v>446</v>
          </cell>
          <cell r="P33">
            <v>349</v>
          </cell>
          <cell r="Q33">
            <v>351</v>
          </cell>
          <cell r="R33">
            <v>92</v>
          </cell>
          <cell r="S33">
            <v>334</v>
          </cell>
          <cell r="T33">
            <v>4753</v>
          </cell>
          <cell r="AB33" t="str">
            <v>200273-CECOF PUNTA MIRA</v>
          </cell>
          <cell r="AC33">
            <v>14</v>
          </cell>
          <cell r="AD33">
            <v>25</v>
          </cell>
          <cell r="AE33">
            <v>57</v>
          </cell>
          <cell r="AF33">
            <v>22</v>
          </cell>
          <cell r="AG33">
            <v>24</v>
          </cell>
          <cell r="AH33">
            <v>23</v>
          </cell>
          <cell r="AI33">
            <v>43</v>
          </cell>
          <cell r="AJ33">
            <v>28</v>
          </cell>
          <cell r="AK33">
            <v>23</v>
          </cell>
          <cell r="AL33">
            <v>5</v>
          </cell>
          <cell r="AM33"/>
          <cell r="AN33">
            <v>9</v>
          </cell>
          <cell r="AO33">
            <v>273</v>
          </cell>
        </row>
        <row r="34">
          <cell r="G34" t="str">
            <v>200273-CECOF PUNTA MIRA</v>
          </cell>
          <cell r="H34">
            <v>239</v>
          </cell>
          <cell r="I34">
            <v>284</v>
          </cell>
          <cell r="J34">
            <v>416</v>
          </cell>
          <cell r="K34">
            <v>399</v>
          </cell>
          <cell r="L34">
            <v>314</v>
          </cell>
          <cell r="M34">
            <v>369</v>
          </cell>
          <cell r="N34">
            <v>404</v>
          </cell>
          <cell r="O34">
            <v>245</v>
          </cell>
          <cell r="P34">
            <v>127</v>
          </cell>
          <cell r="Q34">
            <v>127</v>
          </cell>
          <cell r="R34">
            <v>17</v>
          </cell>
          <cell r="S34">
            <v>181</v>
          </cell>
          <cell r="T34">
            <v>3122</v>
          </cell>
          <cell r="AB34" t="str">
            <v>200494-CESFAM EL SAUCE</v>
          </cell>
          <cell r="AC34">
            <v>104</v>
          </cell>
          <cell r="AD34">
            <v>115</v>
          </cell>
          <cell r="AE34">
            <v>85</v>
          </cell>
          <cell r="AF34">
            <v>97</v>
          </cell>
          <cell r="AG34">
            <v>128</v>
          </cell>
          <cell r="AH34">
            <v>141</v>
          </cell>
          <cell r="AI34">
            <v>140</v>
          </cell>
          <cell r="AJ34">
            <v>112</v>
          </cell>
          <cell r="AK34">
            <v>117</v>
          </cell>
          <cell r="AL34">
            <v>90</v>
          </cell>
          <cell r="AM34">
            <v>17</v>
          </cell>
          <cell r="AN34">
            <v>69</v>
          </cell>
          <cell r="AO34">
            <v>1215</v>
          </cell>
        </row>
        <row r="35">
          <cell r="G35" t="str">
            <v>200494-CESFAM EL SAUCE</v>
          </cell>
          <cell r="H35">
            <v>1491</v>
          </cell>
          <cell r="I35">
            <v>1246</v>
          </cell>
          <cell r="J35">
            <v>1435</v>
          </cell>
          <cell r="K35">
            <v>1503</v>
          </cell>
          <cell r="L35">
            <v>1954</v>
          </cell>
          <cell r="M35">
            <v>1979</v>
          </cell>
          <cell r="N35">
            <v>1911</v>
          </cell>
          <cell r="O35">
            <v>1813</v>
          </cell>
          <cell r="P35">
            <v>1678</v>
          </cell>
          <cell r="Q35">
            <v>1296</v>
          </cell>
          <cell r="R35">
            <v>247</v>
          </cell>
          <cell r="S35">
            <v>885</v>
          </cell>
          <cell r="T35">
            <v>17438</v>
          </cell>
          <cell r="AB35" t="str">
            <v>200499-CESFAM PAN DE AZÚCAR</v>
          </cell>
          <cell r="AC35">
            <v>118</v>
          </cell>
          <cell r="AD35">
            <v>66</v>
          </cell>
          <cell r="AE35">
            <v>103</v>
          </cell>
          <cell r="AF35">
            <v>136</v>
          </cell>
          <cell r="AG35">
            <v>111</v>
          </cell>
          <cell r="AH35">
            <v>142</v>
          </cell>
          <cell r="AI35">
            <v>115</v>
          </cell>
          <cell r="AJ35">
            <v>134</v>
          </cell>
          <cell r="AK35">
            <v>94</v>
          </cell>
          <cell r="AL35">
            <v>132</v>
          </cell>
          <cell r="AM35">
            <v>10</v>
          </cell>
          <cell r="AN35">
            <v>58</v>
          </cell>
          <cell r="AO35">
            <v>1219</v>
          </cell>
        </row>
        <row r="36">
          <cell r="G36" t="str">
            <v>200499-CESFAM PAN DE AZÚCAR</v>
          </cell>
          <cell r="H36">
            <v>1650</v>
          </cell>
          <cell r="I36">
            <v>1153</v>
          </cell>
          <cell r="J36">
            <v>1208</v>
          </cell>
          <cell r="K36">
            <v>1394</v>
          </cell>
          <cell r="L36">
            <v>1868</v>
          </cell>
          <cell r="M36">
            <v>1842</v>
          </cell>
          <cell r="N36">
            <v>1650</v>
          </cell>
          <cell r="O36">
            <v>1590</v>
          </cell>
          <cell r="P36">
            <v>1171</v>
          </cell>
          <cell r="Q36">
            <v>1212</v>
          </cell>
          <cell r="R36">
            <v>92</v>
          </cell>
          <cell r="S36">
            <v>779</v>
          </cell>
          <cell r="T36">
            <v>15609</v>
          </cell>
          <cell r="AB36" t="str">
            <v>200607-CESFAM LILA CORTES</v>
          </cell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>
            <v>41</v>
          </cell>
          <cell r="AO36">
            <v>41</v>
          </cell>
        </row>
        <row r="37">
          <cell r="G37" t="str">
            <v>200607-CESFAM LILA CORTES</v>
          </cell>
          <cell r="H37"/>
          <cell r="I37"/>
          <cell r="J37"/>
          <cell r="K37"/>
          <cell r="L37"/>
          <cell r="M37"/>
          <cell r="N37"/>
          <cell r="O37"/>
          <cell r="P37"/>
          <cell r="Q37"/>
          <cell r="R37">
            <v>44</v>
          </cell>
          <cell r="S37">
            <v>302</v>
          </cell>
          <cell r="T37">
            <v>346</v>
          </cell>
          <cell r="AB37" t="str">
            <v>04103-ANDACOLLO</v>
          </cell>
          <cell r="AC37">
            <v>103</v>
          </cell>
          <cell r="AD37">
            <v>88</v>
          </cell>
          <cell r="AE37">
            <v>92</v>
          </cell>
          <cell r="AF37">
            <v>58</v>
          </cell>
          <cell r="AG37">
            <v>80</v>
          </cell>
          <cell r="AH37">
            <v>74</v>
          </cell>
          <cell r="AI37">
            <v>79</v>
          </cell>
          <cell r="AJ37">
            <v>117</v>
          </cell>
          <cell r="AK37">
            <v>67</v>
          </cell>
          <cell r="AL37">
            <v>203</v>
          </cell>
          <cell r="AM37">
            <v>83</v>
          </cell>
          <cell r="AN37">
            <v>69</v>
          </cell>
          <cell r="AO37">
            <v>1113</v>
          </cell>
        </row>
        <row r="38">
          <cell r="G38" t="str">
            <v>04103-ANDACOLLO</v>
          </cell>
          <cell r="H38">
            <v>1347</v>
          </cell>
          <cell r="I38">
            <v>1159</v>
          </cell>
          <cell r="J38">
            <v>1487</v>
          </cell>
          <cell r="K38">
            <v>1540</v>
          </cell>
          <cell r="L38">
            <v>1257</v>
          </cell>
          <cell r="M38">
            <v>1305</v>
          </cell>
          <cell r="N38">
            <v>1436</v>
          </cell>
          <cell r="O38">
            <v>1208</v>
          </cell>
          <cell r="P38">
            <v>1072</v>
          </cell>
          <cell r="Q38">
            <v>1359</v>
          </cell>
          <cell r="R38">
            <v>1148</v>
          </cell>
          <cell r="S38">
            <v>1040</v>
          </cell>
          <cell r="T38">
            <v>15358</v>
          </cell>
          <cell r="AB38" t="str">
            <v>105106-HOSPITAL ANDACOLLO</v>
          </cell>
          <cell r="AC38">
            <v>103</v>
          </cell>
          <cell r="AD38">
            <v>88</v>
          </cell>
          <cell r="AE38">
            <v>92</v>
          </cell>
          <cell r="AF38">
            <v>58</v>
          </cell>
          <cell r="AG38">
            <v>80</v>
          </cell>
          <cell r="AH38">
            <v>74</v>
          </cell>
          <cell r="AI38">
            <v>79</v>
          </cell>
          <cell r="AJ38">
            <v>117</v>
          </cell>
          <cell r="AK38">
            <v>67</v>
          </cell>
          <cell r="AL38">
            <v>203</v>
          </cell>
          <cell r="AM38">
            <v>83</v>
          </cell>
          <cell r="AN38">
            <v>69</v>
          </cell>
          <cell r="AO38">
            <v>1113</v>
          </cell>
        </row>
        <row r="39">
          <cell r="G39" t="str">
            <v>105106-HOSPITAL ANDACOLLO</v>
          </cell>
          <cell r="H39">
            <v>1347</v>
          </cell>
          <cell r="I39">
            <v>1159</v>
          </cell>
          <cell r="J39">
            <v>1487</v>
          </cell>
          <cell r="K39">
            <v>1540</v>
          </cell>
          <cell r="L39">
            <v>1257</v>
          </cell>
          <cell r="M39">
            <v>1305</v>
          </cell>
          <cell r="N39">
            <v>1436</v>
          </cell>
          <cell r="O39">
            <v>1208</v>
          </cell>
          <cell r="P39">
            <v>1072</v>
          </cell>
          <cell r="Q39">
            <v>1359</v>
          </cell>
          <cell r="R39">
            <v>1148</v>
          </cell>
          <cell r="S39">
            <v>1040</v>
          </cell>
          <cell r="T39">
            <v>15358</v>
          </cell>
          <cell r="AB39" t="str">
            <v>04104-LA HIGUERA</v>
          </cell>
          <cell r="AC39"/>
          <cell r="AD39"/>
          <cell r="AE39">
            <v>29</v>
          </cell>
          <cell r="AF39"/>
          <cell r="AG39"/>
          <cell r="AH39">
            <v>25</v>
          </cell>
          <cell r="AI39">
            <v>46</v>
          </cell>
          <cell r="AJ39">
            <v>18</v>
          </cell>
          <cell r="AK39">
            <v>25</v>
          </cell>
          <cell r="AL39"/>
          <cell r="AM39">
            <v>13</v>
          </cell>
          <cell r="AN39">
            <v>39</v>
          </cell>
          <cell r="AO39">
            <v>195</v>
          </cell>
        </row>
        <row r="40">
          <cell r="G40" t="str">
            <v>04104-LA HIGUERA</v>
          </cell>
          <cell r="H40">
            <v>479</v>
          </cell>
          <cell r="I40">
            <v>323</v>
          </cell>
          <cell r="J40">
            <v>577</v>
          </cell>
          <cell r="K40">
            <v>536</v>
          </cell>
          <cell r="L40">
            <v>739</v>
          </cell>
          <cell r="M40">
            <v>558</v>
          </cell>
          <cell r="N40">
            <v>581</v>
          </cell>
          <cell r="O40">
            <v>620</v>
          </cell>
          <cell r="P40">
            <v>460</v>
          </cell>
          <cell r="Q40">
            <v>594</v>
          </cell>
          <cell r="R40">
            <v>219</v>
          </cell>
          <cell r="S40">
            <v>480</v>
          </cell>
          <cell r="T40">
            <v>6166</v>
          </cell>
          <cell r="AB40" t="str">
            <v>105314-CES. LA HIGUERA</v>
          </cell>
          <cell r="AC40"/>
          <cell r="AD40"/>
          <cell r="AE40">
            <v>29</v>
          </cell>
          <cell r="AF40"/>
          <cell r="AG40"/>
          <cell r="AH40">
            <v>25</v>
          </cell>
          <cell r="AI40">
            <v>46</v>
          </cell>
          <cell r="AJ40">
            <v>18</v>
          </cell>
          <cell r="AK40">
            <v>25</v>
          </cell>
          <cell r="AL40"/>
          <cell r="AM40">
            <v>13</v>
          </cell>
          <cell r="AN40">
            <v>39</v>
          </cell>
          <cell r="AO40">
            <v>195</v>
          </cell>
        </row>
        <row r="41">
          <cell r="G41" t="str">
            <v>105314-CES. LA HIGUERA</v>
          </cell>
          <cell r="H41">
            <v>323</v>
          </cell>
          <cell r="I41">
            <v>184</v>
          </cell>
          <cell r="J41">
            <v>277</v>
          </cell>
          <cell r="K41">
            <v>237</v>
          </cell>
          <cell r="L41">
            <v>325</v>
          </cell>
          <cell r="M41">
            <v>237</v>
          </cell>
          <cell r="N41">
            <v>265</v>
          </cell>
          <cell r="O41">
            <v>290</v>
          </cell>
          <cell r="P41">
            <v>167</v>
          </cell>
          <cell r="Q41">
            <v>305</v>
          </cell>
          <cell r="R41">
            <v>154</v>
          </cell>
          <cell r="S41">
            <v>240</v>
          </cell>
          <cell r="T41">
            <v>3004</v>
          </cell>
          <cell r="AB41" t="str">
            <v>04105-PAIHUANO</v>
          </cell>
          <cell r="AC41">
            <v>112</v>
          </cell>
          <cell r="AD41">
            <v>96</v>
          </cell>
          <cell r="AE41">
            <v>52</v>
          </cell>
          <cell r="AF41">
            <v>36</v>
          </cell>
          <cell r="AG41">
            <v>49</v>
          </cell>
          <cell r="AH41">
            <v>41</v>
          </cell>
          <cell r="AI41">
            <v>44</v>
          </cell>
          <cell r="AJ41"/>
          <cell r="AK41">
            <v>76</v>
          </cell>
          <cell r="AL41">
            <v>71</v>
          </cell>
          <cell r="AM41">
            <v>27</v>
          </cell>
          <cell r="AN41">
            <v>49</v>
          </cell>
          <cell r="AO41">
            <v>653</v>
          </cell>
        </row>
        <row r="42">
          <cell r="G42" t="str">
            <v xml:space="preserve">105500-P.S.R. CALETA HORNOS        </v>
          </cell>
          <cell r="H42">
            <v>57</v>
          </cell>
          <cell r="I42">
            <v>45</v>
          </cell>
          <cell r="J42">
            <v>181</v>
          </cell>
          <cell r="K42">
            <v>193</v>
          </cell>
          <cell r="L42">
            <v>212</v>
          </cell>
          <cell r="M42">
            <v>214</v>
          </cell>
          <cell r="N42">
            <v>200</v>
          </cell>
          <cell r="O42">
            <v>170</v>
          </cell>
          <cell r="P42">
            <v>148</v>
          </cell>
          <cell r="Q42">
            <v>164</v>
          </cell>
          <cell r="R42">
            <v>35</v>
          </cell>
          <cell r="S42">
            <v>118</v>
          </cell>
          <cell r="T42">
            <v>1737</v>
          </cell>
          <cell r="AB42" t="str">
            <v>105306-CES. PAIHUANO</v>
          </cell>
          <cell r="AC42">
            <v>112</v>
          </cell>
          <cell r="AD42">
            <v>96</v>
          </cell>
          <cell r="AE42">
            <v>52</v>
          </cell>
          <cell r="AF42">
            <v>36</v>
          </cell>
          <cell r="AG42">
            <v>49</v>
          </cell>
          <cell r="AH42">
            <v>41</v>
          </cell>
          <cell r="AI42">
            <v>44</v>
          </cell>
          <cell r="AJ42"/>
          <cell r="AK42">
            <v>76</v>
          </cell>
          <cell r="AL42">
            <v>71</v>
          </cell>
          <cell r="AM42">
            <v>27</v>
          </cell>
          <cell r="AN42">
            <v>49</v>
          </cell>
          <cell r="AO42">
            <v>653</v>
          </cell>
        </row>
        <row r="43">
          <cell r="G43" t="str">
            <v>105505-P.S.R. LOS CHOROS</v>
          </cell>
          <cell r="H43">
            <v>46</v>
          </cell>
          <cell r="I43">
            <v>54</v>
          </cell>
          <cell r="J43">
            <v>56</v>
          </cell>
          <cell r="K43">
            <v>69</v>
          </cell>
          <cell r="L43">
            <v>122</v>
          </cell>
          <cell r="M43">
            <v>52</v>
          </cell>
          <cell r="N43">
            <v>60</v>
          </cell>
          <cell r="O43">
            <v>97</v>
          </cell>
          <cell r="P43">
            <v>77</v>
          </cell>
          <cell r="Q43">
            <v>68</v>
          </cell>
          <cell r="R43">
            <v>7</v>
          </cell>
          <cell r="S43">
            <v>65</v>
          </cell>
          <cell r="T43">
            <v>773</v>
          </cell>
          <cell r="AB43" t="str">
            <v>04106-VICUÑA</v>
          </cell>
          <cell r="AC43">
            <v>190</v>
          </cell>
          <cell r="AD43">
            <v>151</v>
          </cell>
          <cell r="AE43">
            <v>191</v>
          </cell>
          <cell r="AF43">
            <v>128</v>
          </cell>
          <cell r="AG43">
            <v>198</v>
          </cell>
          <cell r="AH43">
            <v>175</v>
          </cell>
          <cell r="AI43">
            <v>299</v>
          </cell>
          <cell r="AJ43">
            <v>289</v>
          </cell>
          <cell r="AK43">
            <v>246</v>
          </cell>
          <cell r="AL43">
            <v>245</v>
          </cell>
          <cell r="AM43">
            <v>160</v>
          </cell>
          <cell r="AN43">
            <v>204</v>
          </cell>
          <cell r="AO43">
            <v>2476</v>
          </cell>
        </row>
        <row r="44">
          <cell r="G44" t="str">
            <v>105506-P.S.R. EL TRAPICHE</v>
          </cell>
          <cell r="H44">
            <v>53</v>
          </cell>
          <cell r="I44">
            <v>40</v>
          </cell>
          <cell r="J44">
            <v>63</v>
          </cell>
          <cell r="K44">
            <v>37</v>
          </cell>
          <cell r="L44">
            <v>80</v>
          </cell>
          <cell r="M44">
            <v>55</v>
          </cell>
          <cell r="N44">
            <v>56</v>
          </cell>
          <cell r="O44">
            <v>63</v>
          </cell>
          <cell r="P44">
            <v>68</v>
          </cell>
          <cell r="Q44">
            <v>57</v>
          </cell>
          <cell r="R44">
            <v>23</v>
          </cell>
          <cell r="S44">
            <v>57</v>
          </cell>
          <cell r="T44">
            <v>652</v>
          </cell>
          <cell r="AB44" t="str">
            <v>105107-HOSPITAL VICUÑA</v>
          </cell>
          <cell r="AC44">
            <v>116</v>
          </cell>
          <cell r="AD44">
            <v>70</v>
          </cell>
          <cell r="AE44">
            <v>79</v>
          </cell>
          <cell r="AF44">
            <v>77</v>
          </cell>
          <cell r="AG44">
            <v>122</v>
          </cell>
          <cell r="AH44">
            <v>117</v>
          </cell>
          <cell r="AI44">
            <v>213</v>
          </cell>
          <cell r="AJ44">
            <v>201</v>
          </cell>
          <cell r="AK44">
            <v>156</v>
          </cell>
          <cell r="AL44">
            <v>150</v>
          </cell>
          <cell r="AM44">
            <v>141</v>
          </cell>
          <cell r="AN44">
            <v>113</v>
          </cell>
          <cell r="AO44">
            <v>1555</v>
          </cell>
        </row>
        <row r="45">
          <cell r="G45" t="str">
            <v>04105-PAIHUANO</v>
          </cell>
          <cell r="H45">
            <v>464</v>
          </cell>
          <cell r="I45">
            <v>386</v>
          </cell>
          <cell r="J45">
            <v>529</v>
          </cell>
          <cell r="K45">
            <v>460</v>
          </cell>
          <cell r="L45">
            <v>545</v>
          </cell>
          <cell r="M45">
            <v>527</v>
          </cell>
          <cell r="N45">
            <v>436</v>
          </cell>
          <cell r="O45">
            <v>361</v>
          </cell>
          <cell r="P45">
            <v>548</v>
          </cell>
          <cell r="Q45">
            <v>684</v>
          </cell>
          <cell r="R45">
            <v>111</v>
          </cell>
          <cell r="S45">
            <v>393</v>
          </cell>
          <cell r="T45">
            <v>5444</v>
          </cell>
          <cell r="AB45" t="str">
            <v>105467-P.S.R. DIAGUITAS</v>
          </cell>
          <cell r="AC45">
            <v>3</v>
          </cell>
          <cell r="AD45">
            <v>5</v>
          </cell>
          <cell r="AE45">
            <v>9</v>
          </cell>
          <cell r="AF45"/>
          <cell r="AG45">
            <v>16</v>
          </cell>
          <cell r="AH45">
            <v>2</v>
          </cell>
          <cell r="AI45"/>
          <cell r="AJ45">
            <v>3</v>
          </cell>
          <cell r="AK45">
            <v>12</v>
          </cell>
          <cell r="AL45">
            <v>4</v>
          </cell>
          <cell r="AM45"/>
          <cell r="AN45">
            <v>7</v>
          </cell>
          <cell r="AO45">
            <v>61</v>
          </cell>
        </row>
        <row r="46">
          <cell r="G46" t="str">
            <v>105306-CES. PAIHUANO</v>
          </cell>
          <cell r="H46">
            <v>322</v>
          </cell>
          <cell r="I46">
            <v>196</v>
          </cell>
          <cell r="J46">
            <v>310</v>
          </cell>
          <cell r="K46">
            <v>231</v>
          </cell>
          <cell r="L46">
            <v>368</v>
          </cell>
          <cell r="M46">
            <v>266</v>
          </cell>
          <cell r="N46">
            <v>276</v>
          </cell>
          <cell r="O46">
            <v>216</v>
          </cell>
          <cell r="P46">
            <v>329</v>
          </cell>
          <cell r="Q46">
            <v>402</v>
          </cell>
          <cell r="R46">
            <v>58</v>
          </cell>
          <cell r="S46">
            <v>190</v>
          </cell>
          <cell r="T46">
            <v>3164</v>
          </cell>
          <cell r="AB46" t="str">
            <v>105468-P.S.R. EL MOLLE</v>
          </cell>
          <cell r="AC46">
            <v>10</v>
          </cell>
          <cell r="AD46">
            <v>6</v>
          </cell>
          <cell r="AE46">
            <v>9</v>
          </cell>
          <cell r="AF46">
            <v>3</v>
          </cell>
          <cell r="AG46">
            <v>1</v>
          </cell>
          <cell r="AH46">
            <v>11</v>
          </cell>
          <cell r="AI46">
            <v>9</v>
          </cell>
          <cell r="AJ46">
            <v>9</v>
          </cell>
          <cell r="AK46">
            <v>4</v>
          </cell>
          <cell r="AL46">
            <v>7</v>
          </cell>
          <cell r="AM46">
            <v>6</v>
          </cell>
          <cell r="AN46">
            <v>4</v>
          </cell>
          <cell r="AO46">
            <v>79</v>
          </cell>
        </row>
        <row r="47">
          <cell r="G47" t="str">
            <v>105475-P.S.R. HORCON</v>
          </cell>
          <cell r="H47">
            <v>23</v>
          </cell>
          <cell r="I47">
            <v>50</v>
          </cell>
          <cell r="J47">
            <v>61</v>
          </cell>
          <cell r="K47">
            <v>46</v>
          </cell>
          <cell r="L47">
            <v>54</v>
          </cell>
          <cell r="M47">
            <v>88</v>
          </cell>
          <cell r="N47">
            <v>55</v>
          </cell>
          <cell r="O47">
            <v>18</v>
          </cell>
          <cell r="P47">
            <v>70</v>
          </cell>
          <cell r="Q47">
            <v>75</v>
          </cell>
          <cell r="R47">
            <v>26</v>
          </cell>
          <cell r="S47">
            <v>47</v>
          </cell>
          <cell r="T47">
            <v>613</v>
          </cell>
          <cell r="AB47" t="str">
            <v>105469-P.S.R. EL TAMBO</v>
          </cell>
          <cell r="AC47">
            <v>13</v>
          </cell>
          <cell r="AD47">
            <v>16</v>
          </cell>
          <cell r="AE47">
            <v>23</v>
          </cell>
          <cell r="AF47">
            <v>6</v>
          </cell>
          <cell r="AG47">
            <v>4</v>
          </cell>
          <cell r="AH47">
            <v>12</v>
          </cell>
          <cell r="AI47">
            <v>24</v>
          </cell>
          <cell r="AJ47">
            <v>11</v>
          </cell>
          <cell r="AK47">
            <v>5</v>
          </cell>
          <cell r="AL47">
            <v>6</v>
          </cell>
          <cell r="AM47">
            <v>9</v>
          </cell>
          <cell r="AN47">
            <v>10</v>
          </cell>
          <cell r="AO47">
            <v>139</v>
          </cell>
        </row>
        <row r="48">
          <cell r="G48" t="str">
            <v>105476-P.S.R. MONTE GRANDE</v>
          </cell>
          <cell r="H48">
            <v>23</v>
          </cell>
          <cell r="I48">
            <v>23</v>
          </cell>
          <cell r="J48">
            <v>45</v>
          </cell>
          <cell r="K48">
            <v>50</v>
          </cell>
          <cell r="L48">
            <v>25</v>
          </cell>
          <cell r="M48">
            <v>44</v>
          </cell>
          <cell r="N48">
            <v>39</v>
          </cell>
          <cell r="O48">
            <v>42</v>
          </cell>
          <cell r="P48">
            <v>34</v>
          </cell>
          <cell r="Q48">
            <v>56</v>
          </cell>
          <cell r="R48"/>
          <cell r="S48">
            <v>55</v>
          </cell>
          <cell r="T48">
            <v>436</v>
          </cell>
          <cell r="AB48" t="str">
            <v>105470-P.S.R. HUANTA</v>
          </cell>
          <cell r="AC48">
            <v>1</v>
          </cell>
          <cell r="AD48"/>
          <cell r="AE48"/>
          <cell r="AF48"/>
          <cell r="AG48">
            <v>3</v>
          </cell>
          <cell r="AH48">
            <v>1</v>
          </cell>
          <cell r="AI48">
            <v>1</v>
          </cell>
          <cell r="AJ48"/>
          <cell r="AK48">
            <v>1</v>
          </cell>
          <cell r="AL48"/>
          <cell r="AM48"/>
          <cell r="AN48"/>
          <cell r="AO48">
            <v>7</v>
          </cell>
        </row>
        <row r="49">
          <cell r="G49" t="str">
            <v>105477-P.S.R. PISCO ELQUI</v>
          </cell>
          <cell r="H49">
            <v>96</v>
          </cell>
          <cell r="I49">
            <v>117</v>
          </cell>
          <cell r="J49">
            <v>113</v>
          </cell>
          <cell r="K49">
            <v>133</v>
          </cell>
          <cell r="L49">
            <v>98</v>
          </cell>
          <cell r="M49">
            <v>129</v>
          </cell>
          <cell r="N49">
            <v>66</v>
          </cell>
          <cell r="O49">
            <v>85</v>
          </cell>
          <cell r="P49">
            <v>115</v>
          </cell>
          <cell r="Q49">
            <v>151</v>
          </cell>
          <cell r="R49">
            <v>27</v>
          </cell>
          <cell r="S49">
            <v>101</v>
          </cell>
          <cell r="T49">
            <v>1231</v>
          </cell>
          <cell r="AB49" t="str">
            <v>105471-P.S.R. PERALILLO</v>
          </cell>
          <cell r="AC49">
            <v>13</v>
          </cell>
          <cell r="AD49">
            <v>14</v>
          </cell>
          <cell r="AE49">
            <v>11</v>
          </cell>
          <cell r="AF49">
            <v>19</v>
          </cell>
          <cell r="AG49">
            <v>5</v>
          </cell>
          <cell r="AH49">
            <v>10</v>
          </cell>
          <cell r="AI49">
            <v>5</v>
          </cell>
          <cell r="AJ49">
            <v>4</v>
          </cell>
          <cell r="AK49">
            <v>11</v>
          </cell>
          <cell r="AL49">
            <v>8</v>
          </cell>
          <cell r="AM49">
            <v>1</v>
          </cell>
          <cell r="AN49"/>
          <cell r="AO49">
            <v>101</v>
          </cell>
        </row>
        <row r="50">
          <cell r="G50" t="str">
            <v>04106-VICUÑA</v>
          </cell>
          <cell r="H50">
            <v>2919</v>
          </cell>
          <cell r="I50">
            <v>3002</v>
          </cell>
          <cell r="J50">
            <v>2823</v>
          </cell>
          <cell r="K50">
            <v>2409</v>
          </cell>
          <cell r="L50">
            <v>2406</v>
          </cell>
          <cell r="M50">
            <v>2551</v>
          </cell>
          <cell r="N50">
            <v>3209</v>
          </cell>
          <cell r="O50">
            <v>2812</v>
          </cell>
          <cell r="P50">
            <v>2306</v>
          </cell>
          <cell r="Q50">
            <v>2518</v>
          </cell>
          <cell r="R50">
            <v>1668</v>
          </cell>
          <cell r="S50">
            <v>1845</v>
          </cell>
          <cell r="T50">
            <v>30468</v>
          </cell>
          <cell r="AB50" t="str">
            <v>105472-P.S.R. RIVADAVIA</v>
          </cell>
          <cell r="AC50"/>
          <cell r="AD50">
            <v>1</v>
          </cell>
          <cell r="AE50">
            <v>5</v>
          </cell>
          <cell r="AF50"/>
          <cell r="AG50">
            <v>11</v>
          </cell>
          <cell r="AH50"/>
          <cell r="AI50">
            <v>2</v>
          </cell>
          <cell r="AJ50">
            <v>2</v>
          </cell>
          <cell r="AK50">
            <v>2</v>
          </cell>
          <cell r="AL50">
            <v>1</v>
          </cell>
          <cell r="AM50">
            <v>2</v>
          </cell>
          <cell r="AN50">
            <v>7</v>
          </cell>
          <cell r="AO50">
            <v>33</v>
          </cell>
        </row>
        <row r="51">
          <cell r="G51" t="str">
            <v>105107-HOSPITAL VICUÑA</v>
          </cell>
          <cell r="H51">
            <v>1416</v>
          </cell>
          <cell r="I51">
            <v>1675</v>
          </cell>
          <cell r="J51">
            <v>1337</v>
          </cell>
          <cell r="K51">
            <v>1312</v>
          </cell>
          <cell r="L51">
            <v>1490</v>
          </cell>
          <cell r="M51">
            <v>1318</v>
          </cell>
          <cell r="N51">
            <v>1950</v>
          </cell>
          <cell r="O51">
            <v>1524</v>
          </cell>
          <cell r="P51">
            <v>1343</v>
          </cell>
          <cell r="Q51">
            <v>1395</v>
          </cell>
          <cell r="R51">
            <v>1347</v>
          </cell>
          <cell r="S51">
            <v>897</v>
          </cell>
          <cell r="T51">
            <v>17004</v>
          </cell>
          <cell r="AB51" t="str">
            <v>105473-P.S.R. TALCUNA</v>
          </cell>
          <cell r="AC51">
            <v>6</v>
          </cell>
          <cell r="AD51">
            <v>11</v>
          </cell>
          <cell r="AE51">
            <v>7</v>
          </cell>
          <cell r="AF51">
            <v>2</v>
          </cell>
          <cell r="AG51">
            <v>4</v>
          </cell>
          <cell r="AH51">
            <v>9</v>
          </cell>
          <cell r="AI51">
            <v>17</v>
          </cell>
          <cell r="AJ51">
            <v>16</v>
          </cell>
          <cell r="AK51">
            <v>10</v>
          </cell>
          <cell r="AL51">
            <v>9</v>
          </cell>
          <cell r="AM51"/>
          <cell r="AN51">
            <v>9</v>
          </cell>
          <cell r="AO51">
            <v>100</v>
          </cell>
        </row>
        <row r="52">
          <cell r="G52" t="str">
            <v>105467-P.S.R. DIAGUITAS</v>
          </cell>
          <cell r="H52">
            <v>124</v>
          </cell>
          <cell r="I52">
            <v>162</v>
          </cell>
          <cell r="J52">
            <v>136</v>
          </cell>
          <cell r="K52"/>
          <cell r="L52">
            <v>208</v>
          </cell>
          <cell r="M52">
            <v>94</v>
          </cell>
          <cell r="N52">
            <v>95</v>
          </cell>
          <cell r="O52">
            <v>114</v>
          </cell>
          <cell r="P52">
            <v>146</v>
          </cell>
          <cell r="Q52">
            <v>62</v>
          </cell>
          <cell r="R52"/>
          <cell r="S52">
            <v>97</v>
          </cell>
          <cell r="T52">
            <v>1238</v>
          </cell>
          <cell r="AB52" t="str">
            <v>105474-P.S.R. CHAPILCA</v>
          </cell>
          <cell r="AC52">
            <v>1</v>
          </cell>
          <cell r="AD52">
            <v>3</v>
          </cell>
          <cell r="AE52"/>
          <cell r="AF52"/>
          <cell r="AG52"/>
          <cell r="AH52">
            <v>2</v>
          </cell>
          <cell r="AI52"/>
          <cell r="AJ52">
            <v>2</v>
          </cell>
          <cell r="AK52"/>
          <cell r="AL52">
            <v>1</v>
          </cell>
          <cell r="AM52"/>
          <cell r="AN52">
            <v>2</v>
          </cell>
          <cell r="AO52">
            <v>11</v>
          </cell>
        </row>
        <row r="53">
          <cell r="G53" t="str">
            <v>105468-P.S.R. EL MOLLE</v>
          </cell>
          <cell r="H53">
            <v>79</v>
          </cell>
          <cell r="I53">
            <v>64</v>
          </cell>
          <cell r="J53">
            <v>61</v>
          </cell>
          <cell r="K53">
            <v>59</v>
          </cell>
          <cell r="L53">
            <v>32</v>
          </cell>
          <cell r="M53">
            <v>120</v>
          </cell>
          <cell r="N53">
            <v>69</v>
          </cell>
          <cell r="O53">
            <v>108</v>
          </cell>
          <cell r="P53">
            <v>52</v>
          </cell>
          <cell r="Q53">
            <v>71</v>
          </cell>
          <cell r="R53">
            <v>20</v>
          </cell>
          <cell r="S53">
            <v>66</v>
          </cell>
          <cell r="T53">
            <v>801</v>
          </cell>
          <cell r="AB53" t="str">
            <v>105509-P.S.R. GUALLIGUAICA</v>
          </cell>
          <cell r="AC53">
            <v>2</v>
          </cell>
          <cell r="AD53">
            <v>7</v>
          </cell>
          <cell r="AE53">
            <v>2</v>
          </cell>
          <cell r="AF53"/>
          <cell r="AG53">
            <v>2</v>
          </cell>
          <cell r="AH53">
            <v>2</v>
          </cell>
          <cell r="AI53">
            <v>2</v>
          </cell>
          <cell r="AJ53">
            <v>3</v>
          </cell>
          <cell r="AK53">
            <v>3</v>
          </cell>
          <cell r="AL53">
            <v>3</v>
          </cell>
          <cell r="AM53">
            <v>1</v>
          </cell>
          <cell r="AN53">
            <v>2</v>
          </cell>
          <cell r="AO53">
            <v>29</v>
          </cell>
        </row>
        <row r="54">
          <cell r="G54" t="str">
            <v>105469-P.S.R. EL TAMBO</v>
          </cell>
          <cell r="H54">
            <v>184</v>
          </cell>
          <cell r="I54">
            <v>225</v>
          </cell>
          <cell r="J54">
            <v>173</v>
          </cell>
          <cell r="K54">
            <v>147</v>
          </cell>
          <cell r="L54">
            <v>50</v>
          </cell>
          <cell r="M54">
            <v>162</v>
          </cell>
          <cell r="N54">
            <v>133</v>
          </cell>
          <cell r="O54">
            <v>131</v>
          </cell>
          <cell r="P54">
            <v>106</v>
          </cell>
          <cell r="Q54">
            <v>126</v>
          </cell>
          <cell r="R54">
            <v>79</v>
          </cell>
          <cell r="S54">
            <v>107</v>
          </cell>
          <cell r="T54">
            <v>1623</v>
          </cell>
          <cell r="AB54" t="str">
            <v>200538-CESFAM SAN ISIDRO CALINGASTA</v>
          </cell>
          <cell r="AC54">
            <v>25</v>
          </cell>
          <cell r="AD54">
            <v>18</v>
          </cell>
          <cell r="AE54">
            <v>46</v>
          </cell>
          <cell r="AF54">
            <v>21</v>
          </cell>
          <cell r="AG54">
            <v>30</v>
          </cell>
          <cell r="AH54">
            <v>9</v>
          </cell>
          <cell r="AI54">
            <v>26</v>
          </cell>
          <cell r="AJ54">
            <v>38</v>
          </cell>
          <cell r="AK54">
            <v>42</v>
          </cell>
          <cell r="AL54">
            <v>56</v>
          </cell>
          <cell r="AM54"/>
          <cell r="AN54">
            <v>50</v>
          </cell>
          <cell r="AO54">
            <v>361</v>
          </cell>
        </row>
        <row r="55">
          <cell r="G55" t="str">
            <v>105470-P.S.R. HUANTA</v>
          </cell>
          <cell r="H55">
            <v>31</v>
          </cell>
          <cell r="I55"/>
          <cell r="J55">
            <v>16</v>
          </cell>
          <cell r="K55"/>
          <cell r="L55">
            <v>25</v>
          </cell>
          <cell r="M55">
            <v>25</v>
          </cell>
          <cell r="N55">
            <v>20</v>
          </cell>
          <cell r="O55"/>
          <cell r="P55">
            <v>17</v>
          </cell>
          <cell r="Q55">
            <v>23</v>
          </cell>
          <cell r="R55">
            <v>10</v>
          </cell>
          <cell r="S55">
            <v>2</v>
          </cell>
          <cell r="T55">
            <v>169</v>
          </cell>
          <cell r="AB55" t="str">
            <v>04201-ILLAPEL</v>
          </cell>
          <cell r="AC55">
            <v>380</v>
          </cell>
          <cell r="AD55">
            <v>314</v>
          </cell>
          <cell r="AE55">
            <v>364</v>
          </cell>
          <cell r="AF55">
            <v>367</v>
          </cell>
          <cell r="AG55">
            <v>268</v>
          </cell>
          <cell r="AH55">
            <v>265</v>
          </cell>
          <cell r="AI55">
            <v>291</v>
          </cell>
          <cell r="AJ55">
            <v>299</v>
          </cell>
          <cell r="AK55">
            <v>254</v>
          </cell>
          <cell r="AL55">
            <v>307</v>
          </cell>
          <cell r="AM55">
            <v>217</v>
          </cell>
          <cell r="AN55">
            <v>405</v>
          </cell>
          <cell r="AO55">
            <v>3731</v>
          </cell>
        </row>
        <row r="56">
          <cell r="G56" t="str">
            <v>105471-P.S.R. PERALILLO</v>
          </cell>
          <cell r="H56">
            <v>233</v>
          </cell>
          <cell r="I56">
            <v>178</v>
          </cell>
          <cell r="J56">
            <v>183</v>
          </cell>
          <cell r="K56">
            <v>191</v>
          </cell>
          <cell r="L56">
            <v>76</v>
          </cell>
          <cell r="M56">
            <v>120</v>
          </cell>
          <cell r="N56">
            <v>130</v>
          </cell>
          <cell r="O56">
            <v>140</v>
          </cell>
          <cell r="P56">
            <v>115</v>
          </cell>
          <cell r="Q56">
            <v>117</v>
          </cell>
          <cell r="R56">
            <v>14</v>
          </cell>
          <cell r="S56"/>
          <cell r="T56">
            <v>1497</v>
          </cell>
          <cell r="AB56" t="str">
            <v>105103-HOSPITAL ILLAPEL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</row>
        <row r="57">
          <cell r="G57" t="str">
            <v>105472-P.S.R. RIVADAVIA</v>
          </cell>
          <cell r="H57">
            <v>86</v>
          </cell>
          <cell r="I57">
            <v>40</v>
          </cell>
          <cell r="J57">
            <v>101</v>
          </cell>
          <cell r="K57"/>
          <cell r="L57">
            <v>156</v>
          </cell>
          <cell r="M57">
            <v>54</v>
          </cell>
          <cell r="N57">
            <v>82</v>
          </cell>
          <cell r="O57">
            <v>94</v>
          </cell>
          <cell r="P57">
            <v>56</v>
          </cell>
          <cell r="Q57">
            <v>34</v>
          </cell>
          <cell r="R57">
            <v>11</v>
          </cell>
          <cell r="S57">
            <v>69</v>
          </cell>
          <cell r="T57">
            <v>783</v>
          </cell>
          <cell r="AB57" t="str">
            <v>105326-CESFAM SAN RAFAEL</v>
          </cell>
          <cell r="AC57">
            <v>119</v>
          </cell>
          <cell r="AD57">
            <v>86</v>
          </cell>
          <cell r="AE57">
            <v>115</v>
          </cell>
          <cell r="AF57">
            <v>104</v>
          </cell>
          <cell r="AG57">
            <v>73</v>
          </cell>
          <cell r="AH57">
            <v>62</v>
          </cell>
          <cell r="AI57">
            <v>68</v>
          </cell>
          <cell r="AJ57">
            <v>98</v>
          </cell>
          <cell r="AK57">
            <v>50</v>
          </cell>
          <cell r="AL57">
            <v>76</v>
          </cell>
          <cell r="AM57">
            <v>48</v>
          </cell>
          <cell r="AN57">
            <v>49</v>
          </cell>
          <cell r="AO57">
            <v>948</v>
          </cell>
        </row>
        <row r="58">
          <cell r="G58" t="str">
            <v>105473-P.S.R. TALCUNA</v>
          </cell>
          <cell r="H58">
            <v>123</v>
          </cell>
          <cell r="I58">
            <v>131</v>
          </cell>
          <cell r="J58">
            <v>149</v>
          </cell>
          <cell r="K58">
            <v>146</v>
          </cell>
          <cell r="L58">
            <v>79</v>
          </cell>
          <cell r="M58">
            <v>123</v>
          </cell>
          <cell r="N58">
            <v>140</v>
          </cell>
          <cell r="O58">
            <v>157</v>
          </cell>
          <cell r="P58">
            <v>96</v>
          </cell>
          <cell r="Q58">
            <v>140</v>
          </cell>
          <cell r="R58">
            <v>42</v>
          </cell>
          <cell r="S58">
            <v>139</v>
          </cell>
          <cell r="T58">
            <v>1465</v>
          </cell>
          <cell r="AB58" t="str">
            <v xml:space="preserve">105443-P.S.R. CARCAMO                   </v>
          </cell>
          <cell r="AC58"/>
          <cell r="AD58"/>
          <cell r="AE58">
            <v>4</v>
          </cell>
          <cell r="AF58">
            <v>11</v>
          </cell>
          <cell r="AG58">
            <v>12</v>
          </cell>
          <cell r="AH58">
            <v>14</v>
          </cell>
          <cell r="AI58">
            <v>14</v>
          </cell>
          <cell r="AJ58">
            <v>9</v>
          </cell>
          <cell r="AK58">
            <v>7</v>
          </cell>
          <cell r="AL58">
            <v>6</v>
          </cell>
          <cell r="AM58">
            <v>4</v>
          </cell>
          <cell r="AN58">
            <v>17</v>
          </cell>
          <cell r="AO58">
            <v>98</v>
          </cell>
        </row>
        <row r="59">
          <cell r="G59" t="str">
            <v>105474-P.S.R. CHAPILCA</v>
          </cell>
          <cell r="H59">
            <v>31</v>
          </cell>
          <cell r="I59">
            <v>32</v>
          </cell>
          <cell r="J59">
            <v>28</v>
          </cell>
          <cell r="K59"/>
          <cell r="L59">
            <v>24</v>
          </cell>
          <cell r="M59">
            <v>21</v>
          </cell>
          <cell r="N59">
            <v>26</v>
          </cell>
          <cell r="O59">
            <v>22</v>
          </cell>
          <cell r="P59">
            <v>27</v>
          </cell>
          <cell r="Q59">
            <v>30</v>
          </cell>
          <cell r="R59">
            <v>40</v>
          </cell>
          <cell r="S59">
            <v>16</v>
          </cell>
          <cell r="T59">
            <v>297</v>
          </cell>
          <cell r="AB59" t="str">
            <v>105444-P.S.R. HUINTIL</v>
          </cell>
          <cell r="AC59"/>
          <cell r="AD59"/>
          <cell r="AE59">
            <v>2</v>
          </cell>
          <cell r="AF59">
            <v>5</v>
          </cell>
          <cell r="AG59">
            <v>1</v>
          </cell>
          <cell r="AH59">
            <v>2</v>
          </cell>
          <cell r="AI59">
            <v>3</v>
          </cell>
          <cell r="AJ59">
            <v>1</v>
          </cell>
          <cell r="AK59">
            <v>6</v>
          </cell>
          <cell r="AL59">
            <v>2</v>
          </cell>
          <cell r="AM59">
            <v>2</v>
          </cell>
          <cell r="AN59">
            <v>7</v>
          </cell>
          <cell r="AO59">
            <v>31</v>
          </cell>
        </row>
        <row r="60">
          <cell r="G60" t="str">
            <v>105509-P.S.R. GUALLIGUAICA</v>
          </cell>
          <cell r="H60">
            <v>43</v>
          </cell>
          <cell r="I60">
            <v>52</v>
          </cell>
          <cell r="J60">
            <v>43</v>
          </cell>
          <cell r="K60">
            <v>26</v>
          </cell>
          <cell r="L60">
            <v>20</v>
          </cell>
          <cell r="M60">
            <v>39</v>
          </cell>
          <cell r="N60">
            <v>24</v>
          </cell>
          <cell r="O60">
            <v>42</v>
          </cell>
          <cell r="P60">
            <v>33</v>
          </cell>
          <cell r="Q60">
            <v>31</v>
          </cell>
          <cell r="R60">
            <v>23</v>
          </cell>
          <cell r="S60">
            <v>22</v>
          </cell>
          <cell r="T60">
            <v>398</v>
          </cell>
          <cell r="AB60" t="str">
            <v>105445-P.S.R. LIMAHUIDA</v>
          </cell>
          <cell r="AC60"/>
          <cell r="AD60"/>
          <cell r="AE60">
            <v>4</v>
          </cell>
          <cell r="AF60">
            <v>5</v>
          </cell>
          <cell r="AG60">
            <v>3</v>
          </cell>
          <cell r="AH60">
            <v>5</v>
          </cell>
          <cell r="AI60">
            <v>7</v>
          </cell>
          <cell r="AJ60">
            <v>12</v>
          </cell>
          <cell r="AK60">
            <v>8</v>
          </cell>
          <cell r="AL60">
            <v>3</v>
          </cell>
          <cell r="AM60">
            <v>9</v>
          </cell>
          <cell r="AN60">
            <v>11</v>
          </cell>
          <cell r="AO60">
            <v>67</v>
          </cell>
        </row>
        <row r="61">
          <cell r="G61" t="str">
            <v>200538-CESFAM SAN ISIDRO CALINGASTA</v>
          </cell>
          <cell r="H61">
            <v>569</v>
          </cell>
          <cell r="I61">
            <v>443</v>
          </cell>
          <cell r="J61">
            <v>596</v>
          </cell>
          <cell r="K61">
            <v>528</v>
          </cell>
          <cell r="L61">
            <v>246</v>
          </cell>
          <cell r="M61">
            <v>475</v>
          </cell>
          <cell r="N61">
            <v>540</v>
          </cell>
          <cell r="O61">
            <v>480</v>
          </cell>
          <cell r="P61">
            <v>315</v>
          </cell>
          <cell r="Q61">
            <v>489</v>
          </cell>
          <cell r="R61">
            <v>82</v>
          </cell>
          <cell r="S61">
            <v>430</v>
          </cell>
          <cell r="T61">
            <v>5193</v>
          </cell>
          <cell r="AB61" t="str">
            <v>105446-P.S.R. MATANCILLA</v>
          </cell>
          <cell r="AC61"/>
          <cell r="AD61"/>
          <cell r="AE61">
            <v>2</v>
          </cell>
          <cell r="AF61">
            <v>2</v>
          </cell>
          <cell r="AG61"/>
          <cell r="AH61">
            <v>2</v>
          </cell>
          <cell r="AI61"/>
          <cell r="AJ61">
            <v>2</v>
          </cell>
          <cell r="AK61">
            <v>5</v>
          </cell>
          <cell r="AL61"/>
          <cell r="AM61">
            <v>2</v>
          </cell>
          <cell r="AN61">
            <v>4</v>
          </cell>
          <cell r="AO61">
            <v>19</v>
          </cell>
        </row>
        <row r="62">
          <cell r="G62" t="str">
            <v>04201-ILLAPEL</v>
          </cell>
          <cell r="H62">
            <v>3326</v>
          </cell>
          <cell r="I62">
            <v>3049</v>
          </cell>
          <cell r="J62">
            <v>3070</v>
          </cell>
          <cell r="K62">
            <v>3264</v>
          </cell>
          <cell r="L62">
            <v>3652</v>
          </cell>
          <cell r="M62">
            <v>3362</v>
          </cell>
          <cell r="N62">
            <v>3871</v>
          </cell>
          <cell r="O62">
            <v>3209</v>
          </cell>
          <cell r="P62">
            <v>3045</v>
          </cell>
          <cell r="Q62">
            <v>3516</v>
          </cell>
          <cell r="R62">
            <v>2028</v>
          </cell>
          <cell r="S62">
            <v>3121</v>
          </cell>
          <cell r="T62">
            <v>38513</v>
          </cell>
          <cell r="AB62" t="str">
            <v>105447-P.S.R. PERALILLO</v>
          </cell>
          <cell r="AC62"/>
          <cell r="AD62"/>
          <cell r="AE62">
            <v>2</v>
          </cell>
          <cell r="AF62">
            <v>5</v>
          </cell>
          <cell r="AG62">
            <v>4</v>
          </cell>
          <cell r="AH62">
            <v>6</v>
          </cell>
          <cell r="AI62">
            <v>9</v>
          </cell>
          <cell r="AJ62">
            <v>9</v>
          </cell>
          <cell r="AK62">
            <v>10</v>
          </cell>
          <cell r="AL62">
            <v>15</v>
          </cell>
          <cell r="AM62">
            <v>5</v>
          </cell>
          <cell r="AN62">
            <v>7</v>
          </cell>
          <cell r="AO62">
            <v>72</v>
          </cell>
        </row>
        <row r="63">
          <cell r="G63" t="str">
            <v>105103-HOSPITAL ILLAPEL</v>
          </cell>
          <cell r="H63">
            <v>97</v>
          </cell>
          <cell r="I63">
            <v>82</v>
          </cell>
          <cell r="J63">
            <v>300</v>
          </cell>
          <cell r="K63">
            <v>48</v>
          </cell>
          <cell r="L63">
            <v>160</v>
          </cell>
          <cell r="M63">
            <v>335</v>
          </cell>
          <cell r="N63">
            <v>207</v>
          </cell>
          <cell r="O63">
            <v>134</v>
          </cell>
          <cell r="P63">
            <v>180</v>
          </cell>
          <cell r="Q63">
            <v>206</v>
          </cell>
          <cell r="R63">
            <v>169</v>
          </cell>
          <cell r="S63">
            <v>110</v>
          </cell>
          <cell r="T63">
            <v>2028</v>
          </cell>
          <cell r="AB63" t="str">
            <v>105448-P.S.R. SANTA VIRGINIA</v>
          </cell>
          <cell r="AC63"/>
          <cell r="AD63"/>
          <cell r="AE63">
            <v>4</v>
          </cell>
          <cell r="AF63">
            <v>3</v>
          </cell>
          <cell r="AG63">
            <v>9</v>
          </cell>
          <cell r="AH63">
            <v>6</v>
          </cell>
          <cell r="AI63">
            <v>5</v>
          </cell>
          <cell r="AJ63">
            <v>3</v>
          </cell>
          <cell r="AK63">
            <v>5</v>
          </cell>
          <cell r="AL63">
            <v>7</v>
          </cell>
          <cell r="AM63">
            <v>6</v>
          </cell>
          <cell r="AN63">
            <v>3</v>
          </cell>
          <cell r="AO63">
            <v>51</v>
          </cell>
        </row>
        <row r="64">
          <cell r="G64" t="str">
            <v>105326-CESFAM SAN RAFAEL</v>
          </cell>
          <cell r="H64">
            <v>919</v>
          </cell>
          <cell r="I64">
            <v>988</v>
          </cell>
          <cell r="J64">
            <v>772</v>
          </cell>
          <cell r="K64">
            <v>917</v>
          </cell>
          <cell r="L64">
            <v>1081</v>
          </cell>
          <cell r="M64">
            <v>814</v>
          </cell>
          <cell r="N64">
            <v>1027</v>
          </cell>
          <cell r="O64">
            <v>867</v>
          </cell>
          <cell r="P64">
            <v>807</v>
          </cell>
          <cell r="Q64">
            <v>1102</v>
          </cell>
          <cell r="R64">
            <v>582</v>
          </cell>
          <cell r="S64">
            <v>897</v>
          </cell>
          <cell r="T64">
            <v>10773</v>
          </cell>
          <cell r="AB64" t="str">
            <v>105449-P.S.R. TUNGA NORTE</v>
          </cell>
          <cell r="AC64"/>
          <cell r="AD64"/>
          <cell r="AE64">
            <v>1</v>
          </cell>
          <cell r="AF64">
            <v>2</v>
          </cell>
          <cell r="AG64">
            <v>1</v>
          </cell>
          <cell r="AH64"/>
          <cell r="AI64">
            <v>3</v>
          </cell>
          <cell r="AJ64"/>
          <cell r="AK64">
            <v>1</v>
          </cell>
          <cell r="AL64">
            <v>2</v>
          </cell>
          <cell r="AM64">
            <v>4</v>
          </cell>
          <cell r="AN64">
            <v>4</v>
          </cell>
          <cell r="AO64">
            <v>18</v>
          </cell>
        </row>
        <row r="65">
          <cell r="G65" t="str">
            <v xml:space="preserve">105443-P.S.R. CARCAMO                   </v>
          </cell>
          <cell r="H65">
            <v>69</v>
          </cell>
          <cell r="I65">
            <v>92</v>
          </cell>
          <cell r="J65">
            <v>60</v>
          </cell>
          <cell r="K65">
            <v>88</v>
          </cell>
          <cell r="L65">
            <v>97</v>
          </cell>
          <cell r="M65">
            <v>91</v>
          </cell>
          <cell r="N65">
            <v>112</v>
          </cell>
          <cell r="O65">
            <v>87</v>
          </cell>
          <cell r="P65">
            <v>66</v>
          </cell>
          <cell r="Q65">
            <v>72</v>
          </cell>
          <cell r="R65">
            <v>49</v>
          </cell>
          <cell r="S65">
            <v>63</v>
          </cell>
          <cell r="T65">
            <v>946</v>
          </cell>
          <cell r="AB65" t="str">
            <v>105485-P.S.R. PLAN DE HORNOS</v>
          </cell>
          <cell r="AC65"/>
          <cell r="AD65"/>
          <cell r="AE65">
            <v>1</v>
          </cell>
          <cell r="AF65">
            <v>10</v>
          </cell>
          <cell r="AG65">
            <v>5</v>
          </cell>
          <cell r="AH65">
            <v>6</v>
          </cell>
          <cell r="AI65">
            <v>8</v>
          </cell>
          <cell r="AJ65">
            <v>6</v>
          </cell>
          <cell r="AK65">
            <v>3</v>
          </cell>
          <cell r="AL65">
            <v>7</v>
          </cell>
          <cell r="AM65">
            <v>5</v>
          </cell>
          <cell r="AN65">
            <v>10</v>
          </cell>
          <cell r="AO65">
            <v>61</v>
          </cell>
        </row>
        <row r="66">
          <cell r="G66" t="str">
            <v>105444-P.S.R. HUINTIL</v>
          </cell>
          <cell r="H66">
            <v>32</v>
          </cell>
          <cell r="I66">
            <v>46</v>
          </cell>
          <cell r="J66">
            <v>46</v>
          </cell>
          <cell r="K66">
            <v>51</v>
          </cell>
          <cell r="L66">
            <v>33</v>
          </cell>
          <cell r="M66">
            <v>59</v>
          </cell>
          <cell r="N66">
            <v>28</v>
          </cell>
          <cell r="O66">
            <v>35</v>
          </cell>
          <cell r="P66">
            <v>40</v>
          </cell>
          <cell r="Q66">
            <v>40</v>
          </cell>
          <cell r="R66">
            <v>47</v>
          </cell>
          <cell r="S66">
            <v>30</v>
          </cell>
          <cell r="T66">
            <v>487</v>
          </cell>
          <cell r="AB66" t="str">
            <v>105486-P.S.R. TUNGA SUR</v>
          </cell>
          <cell r="AC66"/>
          <cell r="AD66"/>
          <cell r="AE66">
            <v>1</v>
          </cell>
          <cell r="AF66">
            <v>10</v>
          </cell>
          <cell r="AG66">
            <v>1</v>
          </cell>
          <cell r="AH66">
            <v>4</v>
          </cell>
          <cell r="AI66">
            <v>4</v>
          </cell>
          <cell r="AJ66">
            <v>8</v>
          </cell>
          <cell r="AK66">
            <v>6</v>
          </cell>
          <cell r="AL66">
            <v>3</v>
          </cell>
          <cell r="AM66">
            <v>2</v>
          </cell>
          <cell r="AN66">
            <v>4</v>
          </cell>
          <cell r="AO66">
            <v>43</v>
          </cell>
        </row>
        <row r="67">
          <cell r="G67" t="str">
            <v>105445-P.S.R. LIMAHUIDA</v>
          </cell>
          <cell r="H67">
            <v>72</v>
          </cell>
          <cell r="I67">
            <v>79</v>
          </cell>
          <cell r="J67">
            <v>68</v>
          </cell>
          <cell r="K67">
            <v>47</v>
          </cell>
          <cell r="L67">
            <v>51</v>
          </cell>
          <cell r="M67">
            <v>39</v>
          </cell>
          <cell r="N67">
            <v>54</v>
          </cell>
          <cell r="O67">
            <v>36</v>
          </cell>
          <cell r="P67">
            <v>49</v>
          </cell>
          <cell r="Q67">
            <v>55</v>
          </cell>
          <cell r="R67">
            <v>59</v>
          </cell>
          <cell r="S67">
            <v>71</v>
          </cell>
          <cell r="T67">
            <v>680</v>
          </cell>
          <cell r="AB67" t="str">
            <v>105487-P.S.R. CAÑAS UNO</v>
          </cell>
          <cell r="AC67"/>
          <cell r="AD67"/>
          <cell r="AE67">
            <v>16</v>
          </cell>
          <cell r="AF67">
            <v>15</v>
          </cell>
          <cell r="AG67">
            <v>16</v>
          </cell>
          <cell r="AH67">
            <v>21</v>
          </cell>
          <cell r="AI67">
            <v>19</v>
          </cell>
          <cell r="AJ67">
            <v>26</v>
          </cell>
          <cell r="AK67">
            <v>19</v>
          </cell>
          <cell r="AL67">
            <v>24</v>
          </cell>
          <cell r="AM67">
            <v>13</v>
          </cell>
          <cell r="AN67">
            <v>20</v>
          </cell>
          <cell r="AO67">
            <v>189</v>
          </cell>
        </row>
        <row r="68">
          <cell r="G68" t="str">
            <v>105446-P.S.R. MATANCILLA</v>
          </cell>
          <cell r="H68">
            <v>15</v>
          </cell>
          <cell r="I68">
            <v>14</v>
          </cell>
          <cell r="J68">
            <v>13</v>
          </cell>
          <cell r="K68">
            <v>15</v>
          </cell>
          <cell r="L68">
            <v>14</v>
          </cell>
          <cell r="M68">
            <v>7</v>
          </cell>
          <cell r="N68">
            <v>16</v>
          </cell>
          <cell r="O68">
            <v>8</v>
          </cell>
          <cell r="P68">
            <v>24</v>
          </cell>
          <cell r="Q68">
            <v>8</v>
          </cell>
          <cell r="R68">
            <v>8</v>
          </cell>
          <cell r="S68">
            <v>14</v>
          </cell>
          <cell r="T68">
            <v>156</v>
          </cell>
          <cell r="AB68" t="str">
            <v>105496-P.S.R. PINTACURA SUR</v>
          </cell>
          <cell r="AC68"/>
          <cell r="AD68"/>
          <cell r="AE68">
            <v>3</v>
          </cell>
          <cell r="AF68">
            <v>1</v>
          </cell>
          <cell r="AG68">
            <v>5</v>
          </cell>
          <cell r="AH68">
            <v>4</v>
          </cell>
          <cell r="AI68">
            <v>4</v>
          </cell>
          <cell r="AJ68">
            <v>5</v>
          </cell>
          <cell r="AK68">
            <v>5</v>
          </cell>
          <cell r="AL68">
            <v>7</v>
          </cell>
          <cell r="AM68">
            <v>1</v>
          </cell>
          <cell r="AN68">
            <v>5</v>
          </cell>
          <cell r="AO68">
            <v>40</v>
          </cell>
        </row>
        <row r="69">
          <cell r="G69" t="str">
            <v>105447-P.S.R. PERALILLO</v>
          </cell>
          <cell r="H69">
            <v>56</v>
          </cell>
          <cell r="I69">
            <v>30</v>
          </cell>
          <cell r="J69">
            <v>44</v>
          </cell>
          <cell r="K69">
            <v>51</v>
          </cell>
          <cell r="L69">
            <v>55</v>
          </cell>
          <cell r="M69">
            <v>54</v>
          </cell>
          <cell r="N69">
            <v>94</v>
          </cell>
          <cell r="O69">
            <v>60</v>
          </cell>
          <cell r="P69">
            <v>57</v>
          </cell>
          <cell r="Q69">
            <v>63</v>
          </cell>
          <cell r="R69">
            <v>37</v>
          </cell>
          <cell r="S69">
            <v>51</v>
          </cell>
          <cell r="T69">
            <v>652</v>
          </cell>
          <cell r="AB69" t="str">
            <v>105504-P.S.R. SOCAVON</v>
          </cell>
          <cell r="AC69"/>
          <cell r="AD69"/>
          <cell r="AE69">
            <v>2</v>
          </cell>
          <cell r="AF69">
            <v>4</v>
          </cell>
          <cell r="AG69">
            <v>3</v>
          </cell>
          <cell r="AH69">
            <v>5</v>
          </cell>
          <cell r="AI69">
            <v>6</v>
          </cell>
          <cell r="AJ69">
            <v>4</v>
          </cell>
          <cell r="AK69">
            <v>12</v>
          </cell>
          <cell r="AL69">
            <v>6</v>
          </cell>
          <cell r="AM69">
            <v>1</v>
          </cell>
          <cell r="AN69">
            <v>3</v>
          </cell>
          <cell r="AO69">
            <v>46</v>
          </cell>
        </row>
        <row r="70">
          <cell r="G70" t="str">
            <v>105448-P.S.R. SANTA VIRGINIA</v>
          </cell>
          <cell r="H70">
            <v>28</v>
          </cell>
          <cell r="I70">
            <v>42</v>
          </cell>
          <cell r="J70">
            <v>42</v>
          </cell>
          <cell r="K70">
            <v>44</v>
          </cell>
          <cell r="L70">
            <v>55</v>
          </cell>
          <cell r="M70">
            <v>69</v>
          </cell>
          <cell r="N70">
            <v>28</v>
          </cell>
          <cell r="O70">
            <v>66</v>
          </cell>
          <cell r="P70">
            <v>46</v>
          </cell>
          <cell r="Q70">
            <v>62</v>
          </cell>
          <cell r="R70">
            <v>24</v>
          </cell>
          <cell r="S70">
            <v>54</v>
          </cell>
          <cell r="T70">
            <v>560</v>
          </cell>
          <cell r="AB70" t="str">
            <v>200366-CESFAM URBANO II</v>
          </cell>
          <cell r="AC70">
            <v>261</v>
          </cell>
          <cell r="AD70">
            <v>228</v>
          </cell>
          <cell r="AE70">
            <v>207</v>
          </cell>
          <cell r="AF70">
            <v>190</v>
          </cell>
          <cell r="AG70">
            <v>135</v>
          </cell>
          <cell r="AH70">
            <v>128</v>
          </cell>
          <cell r="AI70">
            <v>141</v>
          </cell>
          <cell r="AJ70">
            <v>116</v>
          </cell>
          <cell r="AK70">
            <v>117</v>
          </cell>
          <cell r="AL70">
            <v>149</v>
          </cell>
          <cell r="AM70">
            <v>115</v>
          </cell>
          <cell r="AN70">
            <v>261</v>
          </cell>
          <cell r="AO70">
            <v>2048</v>
          </cell>
        </row>
        <row r="71">
          <cell r="G71" t="str">
            <v>105449-P.S.R. TUNGA NORTE</v>
          </cell>
          <cell r="H71">
            <v>21</v>
          </cell>
          <cell r="I71">
            <v>32</v>
          </cell>
          <cell r="J71">
            <v>27</v>
          </cell>
          <cell r="K71">
            <v>12</v>
          </cell>
          <cell r="L71">
            <v>22</v>
          </cell>
          <cell r="M71">
            <v>41</v>
          </cell>
          <cell r="N71">
            <v>28</v>
          </cell>
          <cell r="O71">
            <v>10</v>
          </cell>
          <cell r="P71">
            <v>29</v>
          </cell>
          <cell r="Q71">
            <v>19</v>
          </cell>
          <cell r="R71">
            <v>28</v>
          </cell>
          <cell r="S71">
            <v>11</v>
          </cell>
          <cell r="T71">
            <v>280</v>
          </cell>
          <cell r="AB71" t="str">
            <v>04202-CANELA</v>
          </cell>
          <cell r="AC71">
            <v>118</v>
          </cell>
          <cell r="AD71">
            <v>304</v>
          </cell>
          <cell r="AE71">
            <v>141</v>
          </cell>
          <cell r="AF71">
            <v>85</v>
          </cell>
          <cell r="AG71">
            <v>114</v>
          </cell>
          <cell r="AH71">
            <v>103</v>
          </cell>
          <cell r="AI71">
            <v>121</v>
          </cell>
          <cell r="AJ71">
            <v>116</v>
          </cell>
          <cell r="AK71">
            <v>97</v>
          </cell>
          <cell r="AL71">
            <v>111</v>
          </cell>
          <cell r="AM71">
            <v>47</v>
          </cell>
          <cell r="AN71">
            <v>161</v>
          </cell>
          <cell r="AO71">
            <v>1518</v>
          </cell>
        </row>
        <row r="72">
          <cell r="G72" t="str">
            <v>105485-P.S.R. PLAN DE HORNOS</v>
          </cell>
          <cell r="H72">
            <v>83</v>
          </cell>
          <cell r="I72">
            <v>51</v>
          </cell>
          <cell r="J72">
            <v>83</v>
          </cell>
          <cell r="K72">
            <v>87</v>
          </cell>
          <cell r="L72">
            <v>73</v>
          </cell>
          <cell r="M72">
            <v>61</v>
          </cell>
          <cell r="N72">
            <v>85</v>
          </cell>
          <cell r="O72">
            <v>93</v>
          </cell>
          <cell r="P72">
            <v>72</v>
          </cell>
          <cell r="Q72">
            <v>70</v>
          </cell>
          <cell r="R72">
            <v>49</v>
          </cell>
          <cell r="S72">
            <v>47</v>
          </cell>
          <cell r="T72">
            <v>854</v>
          </cell>
          <cell r="AB72" t="str">
            <v>105309-CES. RURAL CANELA</v>
          </cell>
          <cell r="AC72">
            <v>118</v>
          </cell>
          <cell r="AD72">
            <v>304</v>
          </cell>
          <cell r="AE72">
            <v>141</v>
          </cell>
          <cell r="AF72">
            <v>85</v>
          </cell>
          <cell r="AG72">
            <v>114</v>
          </cell>
          <cell r="AH72">
            <v>103</v>
          </cell>
          <cell r="AI72">
            <v>121</v>
          </cell>
          <cell r="AJ72">
            <v>116</v>
          </cell>
          <cell r="AK72">
            <v>97</v>
          </cell>
          <cell r="AL72">
            <v>111</v>
          </cell>
          <cell r="AM72">
            <v>47</v>
          </cell>
          <cell r="AN72">
            <v>161</v>
          </cell>
          <cell r="AO72">
            <v>1518</v>
          </cell>
        </row>
        <row r="73">
          <cell r="G73" t="str">
            <v>105486-P.S.R. TUNGA SUR</v>
          </cell>
          <cell r="H73">
            <v>32</v>
          </cell>
          <cell r="I73">
            <v>39</v>
          </cell>
          <cell r="J73">
            <v>29</v>
          </cell>
          <cell r="K73">
            <v>57</v>
          </cell>
          <cell r="L73">
            <v>26</v>
          </cell>
          <cell r="M73">
            <v>51</v>
          </cell>
          <cell r="N73">
            <v>40</v>
          </cell>
          <cell r="O73">
            <v>45</v>
          </cell>
          <cell r="P73">
            <v>39</v>
          </cell>
          <cell r="Q73">
            <v>31</v>
          </cell>
          <cell r="R73">
            <v>22</v>
          </cell>
          <cell r="S73">
            <v>16</v>
          </cell>
          <cell r="T73">
            <v>427</v>
          </cell>
          <cell r="AB73" t="str">
            <v>04203-LOS VILOS</v>
          </cell>
          <cell r="AC73">
            <v>169</v>
          </cell>
          <cell r="AD73">
            <v>270</v>
          </cell>
          <cell r="AE73">
            <v>194</v>
          </cell>
          <cell r="AF73">
            <v>272</v>
          </cell>
          <cell r="AG73">
            <v>235</v>
          </cell>
          <cell r="AH73">
            <v>317</v>
          </cell>
          <cell r="AI73">
            <v>285</v>
          </cell>
          <cell r="AJ73">
            <v>257</v>
          </cell>
          <cell r="AK73">
            <v>270</v>
          </cell>
          <cell r="AL73">
            <v>313</v>
          </cell>
          <cell r="AM73">
            <v>187</v>
          </cell>
          <cell r="AN73">
            <v>266</v>
          </cell>
          <cell r="AO73">
            <v>3035</v>
          </cell>
        </row>
        <row r="74">
          <cell r="G74" t="str">
            <v>105487-P.S.R. CAÑAS UNO</v>
          </cell>
          <cell r="H74">
            <v>162</v>
          </cell>
          <cell r="I74">
            <v>211</v>
          </cell>
          <cell r="J74">
            <v>140</v>
          </cell>
          <cell r="K74">
            <v>138</v>
          </cell>
          <cell r="L74">
            <v>115</v>
          </cell>
          <cell r="M74">
            <v>143</v>
          </cell>
          <cell r="N74">
            <v>226</v>
          </cell>
          <cell r="O74">
            <v>133</v>
          </cell>
          <cell r="P74">
            <v>206</v>
          </cell>
          <cell r="Q74">
            <v>141</v>
          </cell>
          <cell r="R74">
            <v>105</v>
          </cell>
          <cell r="S74">
            <v>129</v>
          </cell>
          <cell r="T74">
            <v>1849</v>
          </cell>
          <cell r="AB74" t="str">
            <v>105108-HOSPITAL LOS VILOS</v>
          </cell>
          <cell r="AC74">
            <v>117</v>
          </cell>
          <cell r="AD74">
            <v>234</v>
          </cell>
          <cell r="AE74">
            <v>148</v>
          </cell>
          <cell r="AF74">
            <v>223</v>
          </cell>
          <cell r="AG74">
            <v>206</v>
          </cell>
          <cell r="AH74">
            <v>299</v>
          </cell>
          <cell r="AI74">
            <v>272</v>
          </cell>
          <cell r="AJ74">
            <v>242</v>
          </cell>
          <cell r="AK74">
            <v>242</v>
          </cell>
          <cell r="AL74">
            <v>273</v>
          </cell>
          <cell r="AM74">
            <v>172</v>
          </cell>
          <cell r="AN74">
            <v>243</v>
          </cell>
          <cell r="AO74">
            <v>2671</v>
          </cell>
        </row>
        <row r="75">
          <cell r="G75" t="str">
            <v>105496-P.S.R. PINTACURA SUR</v>
          </cell>
          <cell r="H75">
            <v>41</v>
          </cell>
          <cell r="I75">
            <v>16</v>
          </cell>
          <cell r="J75">
            <v>33</v>
          </cell>
          <cell r="K75">
            <v>31</v>
          </cell>
          <cell r="L75">
            <v>37</v>
          </cell>
          <cell r="M75">
            <v>36</v>
          </cell>
          <cell r="N75">
            <v>33</v>
          </cell>
          <cell r="O75">
            <v>21</v>
          </cell>
          <cell r="P75">
            <v>36</v>
          </cell>
          <cell r="Q75">
            <v>24</v>
          </cell>
          <cell r="R75"/>
          <cell r="S75">
            <v>26</v>
          </cell>
          <cell r="T75">
            <v>334</v>
          </cell>
          <cell r="AB75" t="str">
            <v xml:space="preserve">105478-P.S.R. CAIMANES                   </v>
          </cell>
          <cell r="AC75">
            <v>5</v>
          </cell>
          <cell r="AD75">
            <v>5</v>
          </cell>
          <cell r="AE75">
            <v>6</v>
          </cell>
          <cell r="AF75">
            <v>8</v>
          </cell>
          <cell r="AG75">
            <v>3</v>
          </cell>
          <cell r="AH75">
            <v>2</v>
          </cell>
          <cell r="AI75">
            <v>1</v>
          </cell>
          <cell r="AJ75">
            <v>1</v>
          </cell>
          <cell r="AK75">
            <v>3</v>
          </cell>
          <cell r="AL75">
            <v>2</v>
          </cell>
          <cell r="AM75">
            <v>1</v>
          </cell>
          <cell r="AN75">
            <v>4</v>
          </cell>
          <cell r="AO75">
            <v>41</v>
          </cell>
        </row>
        <row r="76">
          <cell r="G76" t="str">
            <v>105504-P.S.R. SOCAVON</v>
          </cell>
          <cell r="H76">
            <v>38</v>
          </cell>
          <cell r="I76">
            <v>29</v>
          </cell>
          <cell r="J76">
            <v>43</v>
          </cell>
          <cell r="K76">
            <v>41</v>
          </cell>
          <cell r="L76">
            <v>59</v>
          </cell>
          <cell r="M76">
            <v>43</v>
          </cell>
          <cell r="N76">
            <v>69</v>
          </cell>
          <cell r="O76">
            <v>46</v>
          </cell>
          <cell r="P76">
            <v>54</v>
          </cell>
          <cell r="Q76">
            <v>26</v>
          </cell>
          <cell r="R76">
            <v>5</v>
          </cell>
          <cell r="S76">
            <v>61</v>
          </cell>
          <cell r="T76">
            <v>514</v>
          </cell>
          <cell r="AB76" t="str">
            <v>105479-P.S.R. GUANGUALI</v>
          </cell>
          <cell r="AC76">
            <v>5</v>
          </cell>
          <cell r="AD76">
            <v>4</v>
          </cell>
          <cell r="AE76">
            <v>9</v>
          </cell>
          <cell r="AF76">
            <v>5</v>
          </cell>
          <cell r="AG76">
            <v>2</v>
          </cell>
          <cell r="AH76"/>
          <cell r="AI76">
            <v>2</v>
          </cell>
          <cell r="AJ76">
            <v>2</v>
          </cell>
          <cell r="AK76">
            <v>4</v>
          </cell>
          <cell r="AL76">
            <v>6</v>
          </cell>
          <cell r="AM76">
            <v>3</v>
          </cell>
          <cell r="AN76">
            <v>3</v>
          </cell>
          <cell r="AO76">
            <v>45</v>
          </cell>
        </row>
        <row r="77">
          <cell r="G77" t="str">
            <v>200366-CESFAM URBANO II</v>
          </cell>
          <cell r="H77">
            <v>1661</v>
          </cell>
          <cell r="I77">
            <v>1298</v>
          </cell>
          <cell r="J77">
            <v>1370</v>
          </cell>
          <cell r="K77">
            <v>1637</v>
          </cell>
          <cell r="L77">
            <v>1774</v>
          </cell>
          <cell r="M77">
            <v>1519</v>
          </cell>
          <cell r="N77">
            <v>1824</v>
          </cell>
          <cell r="O77">
            <v>1568</v>
          </cell>
          <cell r="P77">
            <v>1340</v>
          </cell>
          <cell r="Q77">
            <v>1597</v>
          </cell>
          <cell r="R77">
            <v>844</v>
          </cell>
          <cell r="S77">
            <v>1541</v>
          </cell>
          <cell r="T77">
            <v>17973</v>
          </cell>
          <cell r="AB77" t="str">
            <v>105480-P.S.R. QUILIMARI</v>
          </cell>
          <cell r="AC77">
            <v>33</v>
          </cell>
          <cell r="AD77">
            <v>20</v>
          </cell>
          <cell r="AE77">
            <v>22</v>
          </cell>
          <cell r="AF77">
            <v>30</v>
          </cell>
          <cell r="AG77">
            <v>18</v>
          </cell>
          <cell r="AH77">
            <v>14</v>
          </cell>
          <cell r="AI77">
            <v>9</v>
          </cell>
          <cell r="AJ77">
            <v>9</v>
          </cell>
          <cell r="AK77">
            <v>18</v>
          </cell>
          <cell r="AL77">
            <v>26</v>
          </cell>
          <cell r="AM77">
            <v>11</v>
          </cell>
          <cell r="AN77">
            <v>13</v>
          </cell>
          <cell r="AO77">
            <v>223</v>
          </cell>
        </row>
        <row r="78">
          <cell r="G78" t="str">
            <v>04202-CANELA</v>
          </cell>
          <cell r="H78">
            <v>1205</v>
          </cell>
          <cell r="I78">
            <v>1000</v>
          </cell>
          <cell r="J78">
            <v>932</v>
          </cell>
          <cell r="K78">
            <v>884</v>
          </cell>
          <cell r="L78">
            <v>1065</v>
          </cell>
          <cell r="M78">
            <v>1128</v>
          </cell>
          <cell r="N78">
            <v>1089</v>
          </cell>
          <cell r="O78">
            <v>757</v>
          </cell>
          <cell r="P78">
            <v>828</v>
          </cell>
          <cell r="Q78">
            <v>683</v>
          </cell>
          <cell r="R78">
            <v>318</v>
          </cell>
          <cell r="S78">
            <v>1116</v>
          </cell>
          <cell r="T78">
            <v>11005</v>
          </cell>
          <cell r="AB78" t="str">
            <v>105481-P.S.R. TILAMA</v>
          </cell>
          <cell r="AC78">
            <v>3</v>
          </cell>
          <cell r="AD78">
            <v>2</v>
          </cell>
          <cell r="AE78">
            <v>2</v>
          </cell>
          <cell r="AF78">
            <v>1</v>
          </cell>
          <cell r="AG78">
            <v>3</v>
          </cell>
          <cell r="AH78"/>
          <cell r="AI78">
            <v>1</v>
          </cell>
          <cell r="AJ78">
            <v>2</v>
          </cell>
          <cell r="AK78">
            <v>1</v>
          </cell>
          <cell r="AL78">
            <v>2</v>
          </cell>
          <cell r="AM78"/>
          <cell r="AN78"/>
          <cell r="AO78">
            <v>17</v>
          </cell>
        </row>
        <row r="79">
          <cell r="G79" t="str">
            <v>105309-CES. RURAL CANELA</v>
          </cell>
          <cell r="H79">
            <v>793</v>
          </cell>
          <cell r="I79">
            <v>705</v>
          </cell>
          <cell r="J79">
            <v>636</v>
          </cell>
          <cell r="K79">
            <v>702</v>
          </cell>
          <cell r="L79">
            <v>795</v>
          </cell>
          <cell r="M79">
            <v>810</v>
          </cell>
          <cell r="N79">
            <v>866</v>
          </cell>
          <cell r="O79">
            <v>604</v>
          </cell>
          <cell r="P79">
            <v>559</v>
          </cell>
          <cell r="Q79">
            <v>498</v>
          </cell>
          <cell r="R79">
            <v>143</v>
          </cell>
          <cell r="S79">
            <v>680</v>
          </cell>
          <cell r="T79">
            <v>7791</v>
          </cell>
          <cell r="AB79" t="str">
            <v>105511-P.S.R. LOS CONDORES</v>
          </cell>
          <cell r="AC79">
            <v>6</v>
          </cell>
          <cell r="AD79">
            <v>5</v>
          </cell>
          <cell r="AE79">
            <v>7</v>
          </cell>
          <cell r="AF79">
            <v>5</v>
          </cell>
          <cell r="AG79">
            <v>3</v>
          </cell>
          <cell r="AH79">
            <v>2</v>
          </cell>
          <cell r="AI79"/>
          <cell r="AJ79">
            <v>1</v>
          </cell>
          <cell r="AK79">
            <v>2</v>
          </cell>
          <cell r="AL79">
            <v>4</v>
          </cell>
          <cell r="AM79"/>
          <cell r="AN79">
            <v>3</v>
          </cell>
          <cell r="AO79">
            <v>38</v>
          </cell>
        </row>
        <row r="80">
          <cell r="G80" t="str">
            <v xml:space="preserve">105450-P.S.R. MINCHA NORTE            </v>
          </cell>
          <cell r="H80">
            <v>158</v>
          </cell>
          <cell r="I80">
            <v>101</v>
          </cell>
          <cell r="J80">
            <v>132</v>
          </cell>
          <cell r="K80">
            <v>52</v>
          </cell>
          <cell r="L80">
            <v>86</v>
          </cell>
          <cell r="M80">
            <v>135</v>
          </cell>
          <cell r="N80">
            <v>65</v>
          </cell>
          <cell r="O80">
            <v>64</v>
          </cell>
          <cell r="P80">
            <v>105</v>
          </cell>
          <cell r="Q80">
            <v>87</v>
          </cell>
          <cell r="R80">
            <v>49</v>
          </cell>
          <cell r="S80">
            <v>173</v>
          </cell>
          <cell r="T80">
            <v>1207</v>
          </cell>
          <cell r="AB80" t="str">
            <v>04204-SALAMANCA</v>
          </cell>
          <cell r="AC80">
            <v>408</v>
          </cell>
          <cell r="AD80">
            <v>343</v>
          </cell>
          <cell r="AE80">
            <v>265</v>
          </cell>
          <cell r="AF80">
            <v>277</v>
          </cell>
          <cell r="AG80">
            <v>302</v>
          </cell>
          <cell r="AH80">
            <v>288</v>
          </cell>
          <cell r="AI80">
            <v>235</v>
          </cell>
          <cell r="AJ80">
            <v>671</v>
          </cell>
          <cell r="AK80">
            <v>241</v>
          </cell>
          <cell r="AL80">
            <v>368</v>
          </cell>
          <cell r="AM80">
            <v>358</v>
          </cell>
          <cell r="AN80">
            <v>330</v>
          </cell>
          <cell r="AO80">
            <v>4086</v>
          </cell>
        </row>
        <row r="81">
          <cell r="G81" t="str">
            <v>105451-P.S.R. AGUA FRIA</v>
          </cell>
          <cell r="H81">
            <v>32</v>
          </cell>
          <cell r="I81">
            <v>19</v>
          </cell>
          <cell r="J81">
            <v>30</v>
          </cell>
          <cell r="K81">
            <v>15</v>
          </cell>
          <cell r="L81">
            <v>16</v>
          </cell>
          <cell r="M81">
            <v>30</v>
          </cell>
          <cell r="N81">
            <v>16</v>
          </cell>
          <cell r="O81"/>
          <cell r="P81">
            <v>31</v>
          </cell>
          <cell r="Q81">
            <v>15</v>
          </cell>
          <cell r="R81">
            <v>14</v>
          </cell>
          <cell r="S81">
            <v>34</v>
          </cell>
          <cell r="T81">
            <v>252</v>
          </cell>
          <cell r="AB81" t="str">
            <v>105104-HOSPITAL SALAMANCA</v>
          </cell>
          <cell r="AC81">
            <v>359</v>
          </cell>
          <cell r="AD81">
            <v>253</v>
          </cell>
          <cell r="AE81">
            <v>265</v>
          </cell>
          <cell r="AF81">
            <v>223</v>
          </cell>
          <cell r="AG81">
            <v>240</v>
          </cell>
          <cell r="AH81">
            <v>245</v>
          </cell>
          <cell r="AI81">
            <v>235</v>
          </cell>
          <cell r="AJ81">
            <v>198</v>
          </cell>
          <cell r="AK81">
            <v>241</v>
          </cell>
          <cell r="AL81">
            <v>268</v>
          </cell>
          <cell r="AM81">
            <v>283</v>
          </cell>
          <cell r="AN81">
            <v>267</v>
          </cell>
          <cell r="AO81">
            <v>3077</v>
          </cell>
        </row>
        <row r="82">
          <cell r="G82" t="str">
            <v>105482-P.S.R. CANELA ALTA</v>
          </cell>
          <cell r="H82">
            <v>61</v>
          </cell>
          <cell r="I82">
            <v>34</v>
          </cell>
          <cell r="J82">
            <v>46</v>
          </cell>
          <cell r="K82">
            <v>30</v>
          </cell>
          <cell r="L82">
            <v>38</v>
          </cell>
          <cell r="M82">
            <v>45</v>
          </cell>
          <cell r="N82">
            <v>44</v>
          </cell>
          <cell r="O82">
            <v>16</v>
          </cell>
          <cell r="P82">
            <v>51</v>
          </cell>
          <cell r="Q82">
            <v>13</v>
          </cell>
          <cell r="R82">
            <v>23</v>
          </cell>
          <cell r="S82">
            <v>57</v>
          </cell>
          <cell r="T82">
            <v>458</v>
          </cell>
          <cell r="AB82" t="str">
            <v xml:space="preserve">105452-P.S.R. CUNCUMEN                 </v>
          </cell>
          <cell r="AC82">
            <v>4</v>
          </cell>
          <cell r="AD82">
            <v>4</v>
          </cell>
          <cell r="AE82"/>
          <cell r="AF82">
            <v>4</v>
          </cell>
          <cell r="AG82">
            <v>2</v>
          </cell>
          <cell r="AH82">
            <v>3</v>
          </cell>
          <cell r="AI82"/>
          <cell r="AJ82">
            <v>30</v>
          </cell>
          <cell r="AK82"/>
          <cell r="AL82">
            <v>6</v>
          </cell>
          <cell r="AM82">
            <v>2</v>
          </cell>
          <cell r="AN82">
            <v>1</v>
          </cell>
          <cell r="AO82">
            <v>56</v>
          </cell>
        </row>
        <row r="83">
          <cell r="G83" t="str">
            <v>105483-P.S.R. LOS RULOS</v>
          </cell>
          <cell r="H83">
            <v>24</v>
          </cell>
          <cell r="I83">
            <v>13</v>
          </cell>
          <cell r="J83">
            <v>16</v>
          </cell>
          <cell r="K83">
            <v>15</v>
          </cell>
          <cell r="L83">
            <v>14</v>
          </cell>
          <cell r="M83">
            <v>31</v>
          </cell>
          <cell r="N83">
            <v>13</v>
          </cell>
          <cell r="O83">
            <v>14</v>
          </cell>
          <cell r="P83">
            <v>15</v>
          </cell>
          <cell r="Q83">
            <v>14</v>
          </cell>
          <cell r="R83">
            <v>31</v>
          </cell>
          <cell r="S83">
            <v>14</v>
          </cell>
          <cell r="T83">
            <v>214</v>
          </cell>
          <cell r="AB83" t="str">
            <v>105453-P.S.R. TRANQUILLA</v>
          </cell>
          <cell r="AC83">
            <v>11</v>
          </cell>
          <cell r="AD83">
            <v>12</v>
          </cell>
          <cell r="AE83"/>
          <cell r="AF83">
            <v>7</v>
          </cell>
          <cell r="AG83">
            <v>3</v>
          </cell>
          <cell r="AH83">
            <v>8</v>
          </cell>
          <cell r="AI83"/>
          <cell r="AJ83">
            <v>97</v>
          </cell>
          <cell r="AK83"/>
          <cell r="AL83">
            <v>9</v>
          </cell>
          <cell r="AM83">
            <v>5</v>
          </cell>
          <cell r="AN83">
            <v>5</v>
          </cell>
          <cell r="AO83">
            <v>157</v>
          </cell>
        </row>
        <row r="84">
          <cell r="G84" t="str">
            <v>105484-P.S.R. HUENTELAUQUEN</v>
          </cell>
          <cell r="H84">
            <v>86</v>
          </cell>
          <cell r="I84">
            <v>67</v>
          </cell>
          <cell r="J84">
            <v>63</v>
          </cell>
          <cell r="K84">
            <v>44</v>
          </cell>
          <cell r="L84">
            <v>48</v>
          </cell>
          <cell r="M84">
            <v>34</v>
          </cell>
          <cell r="N84">
            <v>32</v>
          </cell>
          <cell r="O84">
            <v>25</v>
          </cell>
          <cell r="P84">
            <v>50</v>
          </cell>
          <cell r="Q84">
            <v>12</v>
          </cell>
          <cell r="R84">
            <v>36</v>
          </cell>
          <cell r="S84">
            <v>105</v>
          </cell>
          <cell r="T84">
            <v>602</v>
          </cell>
          <cell r="AB84" t="str">
            <v>105454-P.S.R. CUNLAGUA</v>
          </cell>
          <cell r="AC84">
            <v>2</v>
          </cell>
          <cell r="AD84">
            <v>1</v>
          </cell>
          <cell r="AE84"/>
          <cell r="AF84"/>
          <cell r="AG84">
            <v>3</v>
          </cell>
          <cell r="AH84">
            <v>2</v>
          </cell>
          <cell r="AI84"/>
          <cell r="AJ84">
            <v>8</v>
          </cell>
          <cell r="AK84"/>
          <cell r="AL84"/>
          <cell r="AM84"/>
          <cell r="AN84">
            <v>1</v>
          </cell>
          <cell r="AO84">
            <v>17</v>
          </cell>
        </row>
        <row r="85">
          <cell r="G85" t="str">
            <v>105488-P.S.R. ESPIRITU SANTO</v>
          </cell>
          <cell r="H85">
            <v>12</v>
          </cell>
          <cell r="I85">
            <v>11</v>
          </cell>
          <cell r="J85"/>
          <cell r="K85">
            <v>11</v>
          </cell>
          <cell r="L85">
            <v>18</v>
          </cell>
          <cell r="M85">
            <v>12</v>
          </cell>
          <cell r="N85">
            <v>12</v>
          </cell>
          <cell r="O85">
            <v>10</v>
          </cell>
          <cell r="P85"/>
          <cell r="Q85">
            <v>10</v>
          </cell>
          <cell r="R85"/>
          <cell r="S85">
            <v>17</v>
          </cell>
          <cell r="T85">
            <v>113</v>
          </cell>
          <cell r="AB85" t="str">
            <v>105455-P.S.R. CHILLEPIN</v>
          </cell>
          <cell r="AC85">
            <v>1</v>
          </cell>
          <cell r="AD85">
            <v>11</v>
          </cell>
          <cell r="AE85"/>
          <cell r="AF85">
            <v>6</v>
          </cell>
          <cell r="AG85">
            <v>3</v>
          </cell>
          <cell r="AH85">
            <v>8</v>
          </cell>
          <cell r="AI85"/>
          <cell r="AJ85">
            <v>44</v>
          </cell>
          <cell r="AK85"/>
          <cell r="AL85">
            <v>7</v>
          </cell>
          <cell r="AM85">
            <v>8</v>
          </cell>
          <cell r="AN85">
            <v>5</v>
          </cell>
          <cell r="AO85">
            <v>93</v>
          </cell>
        </row>
        <row r="86">
          <cell r="G86" t="str">
            <v>105493-P.S.R. MINCHA SUR</v>
          </cell>
          <cell r="H86">
            <v>14</v>
          </cell>
          <cell r="I86">
            <v>15</v>
          </cell>
          <cell r="J86"/>
          <cell r="K86">
            <v>15</v>
          </cell>
          <cell r="L86">
            <v>17</v>
          </cell>
          <cell r="M86"/>
          <cell r="N86">
            <v>16</v>
          </cell>
          <cell r="O86">
            <v>15</v>
          </cell>
          <cell r="P86"/>
          <cell r="Q86">
            <v>14</v>
          </cell>
          <cell r="R86">
            <v>9</v>
          </cell>
          <cell r="S86">
            <v>15</v>
          </cell>
          <cell r="T86">
            <v>130</v>
          </cell>
          <cell r="AB86" t="str">
            <v>105456-P.S.R. LLIMPO</v>
          </cell>
          <cell r="AC86"/>
          <cell r="AD86">
            <v>10</v>
          </cell>
          <cell r="AE86"/>
          <cell r="AF86">
            <v>4</v>
          </cell>
          <cell r="AG86">
            <v>5</v>
          </cell>
          <cell r="AH86">
            <v>3</v>
          </cell>
          <cell r="AI86"/>
          <cell r="AJ86">
            <v>82</v>
          </cell>
          <cell r="AK86"/>
          <cell r="AL86">
            <v>2</v>
          </cell>
          <cell r="AM86">
            <v>7</v>
          </cell>
          <cell r="AN86">
            <v>9</v>
          </cell>
          <cell r="AO86">
            <v>122</v>
          </cell>
        </row>
        <row r="87">
          <cell r="G87" t="str">
            <v>105497-P.S.R. JABONERIA</v>
          </cell>
          <cell r="H87">
            <v>8</v>
          </cell>
          <cell r="I87">
            <v>23</v>
          </cell>
          <cell r="J87"/>
          <cell r="K87"/>
          <cell r="L87">
            <v>17</v>
          </cell>
          <cell r="M87">
            <v>17</v>
          </cell>
          <cell r="N87">
            <v>12</v>
          </cell>
          <cell r="O87"/>
          <cell r="P87">
            <v>17</v>
          </cell>
          <cell r="Q87">
            <v>8</v>
          </cell>
          <cell r="R87"/>
          <cell r="S87">
            <v>11</v>
          </cell>
          <cell r="T87">
            <v>113</v>
          </cell>
          <cell r="AB87" t="str">
            <v>105457-P.S.R. SAN AGUSTIN</v>
          </cell>
          <cell r="AC87"/>
          <cell r="AD87">
            <v>5</v>
          </cell>
          <cell r="AE87"/>
          <cell r="AF87">
            <v>1</v>
          </cell>
          <cell r="AG87">
            <v>1</v>
          </cell>
          <cell r="AH87">
            <v>1</v>
          </cell>
          <cell r="AI87"/>
          <cell r="AJ87">
            <v>11</v>
          </cell>
          <cell r="AK87"/>
          <cell r="AL87">
            <v>19</v>
          </cell>
          <cell r="AM87">
            <v>1</v>
          </cell>
          <cell r="AN87">
            <v>2</v>
          </cell>
          <cell r="AO87">
            <v>41</v>
          </cell>
        </row>
        <row r="88">
          <cell r="G88" t="str">
            <v>105498-P.S.R. QUEBRADA DE LINARES</v>
          </cell>
          <cell r="H88">
            <v>17</v>
          </cell>
          <cell r="I88">
            <v>12</v>
          </cell>
          <cell r="J88">
            <v>9</v>
          </cell>
          <cell r="K88"/>
          <cell r="L88">
            <v>16</v>
          </cell>
          <cell r="M88">
            <v>14</v>
          </cell>
          <cell r="N88">
            <v>13</v>
          </cell>
          <cell r="O88">
            <v>9</v>
          </cell>
          <cell r="P88"/>
          <cell r="Q88">
            <v>12</v>
          </cell>
          <cell r="R88">
            <v>13</v>
          </cell>
          <cell r="S88">
            <v>10</v>
          </cell>
          <cell r="T88">
            <v>125</v>
          </cell>
          <cell r="AB88" t="str">
            <v>105458-P.S.R. TAHUINCO</v>
          </cell>
          <cell r="AC88">
            <v>11</v>
          </cell>
          <cell r="AD88">
            <v>26</v>
          </cell>
          <cell r="AE88"/>
          <cell r="AF88">
            <v>8</v>
          </cell>
          <cell r="AG88">
            <v>19</v>
          </cell>
          <cell r="AH88">
            <v>4</v>
          </cell>
          <cell r="AI88"/>
          <cell r="AJ88">
            <v>18</v>
          </cell>
          <cell r="AK88"/>
          <cell r="AL88">
            <v>10</v>
          </cell>
          <cell r="AM88">
            <v>13</v>
          </cell>
          <cell r="AN88">
            <v>13</v>
          </cell>
          <cell r="AO88">
            <v>122</v>
          </cell>
        </row>
        <row r="89">
          <cell r="G89" t="str">
            <v>04203-LOS VILOS</v>
          </cell>
          <cell r="H89">
            <v>3415</v>
          </cell>
          <cell r="I89">
            <v>3151</v>
          </cell>
          <cell r="J89">
            <v>2741</v>
          </cell>
          <cell r="K89">
            <v>3283</v>
          </cell>
          <cell r="L89">
            <v>5537</v>
          </cell>
          <cell r="M89">
            <v>3317</v>
          </cell>
          <cell r="N89">
            <v>3720</v>
          </cell>
          <cell r="O89">
            <v>2345</v>
          </cell>
          <cell r="P89">
            <v>3127</v>
          </cell>
          <cell r="Q89">
            <v>3520</v>
          </cell>
          <cell r="R89">
            <v>2288</v>
          </cell>
          <cell r="S89">
            <v>2992</v>
          </cell>
          <cell r="T89">
            <v>39436</v>
          </cell>
          <cell r="AB89" t="str">
            <v>105491-P.S.R. QUELEN BAJO</v>
          </cell>
          <cell r="AC89">
            <v>10</v>
          </cell>
          <cell r="AD89">
            <v>11</v>
          </cell>
          <cell r="AE89"/>
          <cell r="AF89">
            <v>9</v>
          </cell>
          <cell r="AG89">
            <v>12</v>
          </cell>
          <cell r="AH89">
            <v>5</v>
          </cell>
          <cell r="AI89"/>
          <cell r="AJ89">
            <v>93</v>
          </cell>
          <cell r="AK89"/>
          <cell r="AL89">
            <v>38</v>
          </cell>
          <cell r="AM89">
            <v>14</v>
          </cell>
          <cell r="AN89">
            <v>11</v>
          </cell>
          <cell r="AO89">
            <v>203</v>
          </cell>
        </row>
        <row r="90">
          <cell r="G90" t="str">
            <v>105108-HOSPITAL LOS VILOS</v>
          </cell>
          <cell r="H90">
            <v>2612</v>
          </cell>
          <cell r="I90">
            <v>2346</v>
          </cell>
          <cell r="J90">
            <v>2151</v>
          </cell>
          <cell r="K90">
            <v>2519</v>
          </cell>
          <cell r="L90">
            <v>4773</v>
          </cell>
          <cell r="M90">
            <v>2552</v>
          </cell>
          <cell r="N90">
            <v>3033</v>
          </cell>
          <cell r="O90">
            <v>1753</v>
          </cell>
          <cell r="P90">
            <v>2411</v>
          </cell>
          <cell r="Q90">
            <v>2827</v>
          </cell>
          <cell r="R90">
            <v>2135</v>
          </cell>
          <cell r="S90">
            <v>2255</v>
          </cell>
          <cell r="T90">
            <v>31367</v>
          </cell>
          <cell r="AB90" t="str">
            <v>105492-P.S.R. CAMISA</v>
          </cell>
          <cell r="AC90">
            <v>4</v>
          </cell>
          <cell r="AD90">
            <v>2</v>
          </cell>
          <cell r="AE90"/>
          <cell r="AF90">
            <v>6</v>
          </cell>
          <cell r="AG90">
            <v>6</v>
          </cell>
          <cell r="AH90">
            <v>3</v>
          </cell>
          <cell r="AI90"/>
          <cell r="AJ90">
            <v>7</v>
          </cell>
          <cell r="AK90"/>
          <cell r="AL90">
            <v>1</v>
          </cell>
          <cell r="AM90">
            <v>7</v>
          </cell>
          <cell r="AN90">
            <v>5</v>
          </cell>
          <cell r="AO90">
            <v>41</v>
          </cell>
        </row>
        <row r="91">
          <cell r="G91" t="str">
            <v xml:space="preserve">105478-P.S.R. CAIMANES                   </v>
          </cell>
          <cell r="H91">
            <v>113</v>
          </cell>
          <cell r="I91">
            <v>126</v>
          </cell>
          <cell r="J91">
            <v>78</v>
          </cell>
          <cell r="K91">
            <v>111</v>
          </cell>
          <cell r="L91">
            <v>108</v>
          </cell>
          <cell r="M91">
            <v>100</v>
          </cell>
          <cell r="N91">
            <v>122</v>
          </cell>
          <cell r="O91">
            <v>74</v>
          </cell>
          <cell r="P91">
            <v>105</v>
          </cell>
          <cell r="Q91">
            <v>68</v>
          </cell>
          <cell r="R91">
            <v>17</v>
          </cell>
          <cell r="S91">
            <v>104</v>
          </cell>
          <cell r="T91">
            <v>1126</v>
          </cell>
          <cell r="AB91" t="str">
            <v>105501-P.S.R. ARBOLEDA GRANDE</v>
          </cell>
          <cell r="AC91">
            <v>6</v>
          </cell>
          <cell r="AD91">
            <v>8</v>
          </cell>
          <cell r="AE91"/>
          <cell r="AF91">
            <v>9</v>
          </cell>
          <cell r="AG91">
            <v>8</v>
          </cell>
          <cell r="AH91">
            <v>6</v>
          </cell>
          <cell r="AI91"/>
          <cell r="AJ91">
            <v>83</v>
          </cell>
          <cell r="AK91"/>
          <cell r="AL91">
            <v>8</v>
          </cell>
          <cell r="AM91">
            <v>18</v>
          </cell>
          <cell r="AN91">
            <v>11</v>
          </cell>
          <cell r="AO91">
            <v>157</v>
          </cell>
        </row>
        <row r="92">
          <cell r="G92" t="str">
            <v>105479-P.S.R. GUANGUALI</v>
          </cell>
          <cell r="H92">
            <v>86</v>
          </cell>
          <cell r="I92">
            <v>60</v>
          </cell>
          <cell r="J92">
            <v>71</v>
          </cell>
          <cell r="K92">
            <v>93</v>
          </cell>
          <cell r="L92">
            <v>77</v>
          </cell>
          <cell r="M92">
            <v>130</v>
          </cell>
          <cell r="N92">
            <v>108</v>
          </cell>
          <cell r="O92">
            <v>61</v>
          </cell>
          <cell r="P92">
            <v>111</v>
          </cell>
          <cell r="Q92">
            <v>87</v>
          </cell>
          <cell r="R92">
            <v>30</v>
          </cell>
          <cell r="S92">
            <v>79</v>
          </cell>
          <cell r="T92">
            <v>993</v>
          </cell>
          <cell r="AB92" t="str">
            <v>04301-OVALLE</v>
          </cell>
          <cell r="AC92">
            <v>716</v>
          </cell>
          <cell r="AD92">
            <v>877</v>
          </cell>
          <cell r="AE92">
            <v>926</v>
          </cell>
          <cell r="AF92">
            <v>686</v>
          </cell>
          <cell r="AG92">
            <v>690</v>
          </cell>
          <cell r="AH92">
            <v>705</v>
          </cell>
          <cell r="AI92">
            <v>805</v>
          </cell>
          <cell r="AJ92">
            <v>843</v>
          </cell>
          <cell r="AK92">
            <v>698</v>
          </cell>
          <cell r="AL92">
            <v>677</v>
          </cell>
          <cell r="AM92">
            <v>197</v>
          </cell>
          <cell r="AN92">
            <v>872</v>
          </cell>
          <cell r="AO92">
            <v>8692</v>
          </cell>
        </row>
        <row r="93">
          <cell r="G93" t="str">
            <v>105480-P.S.R. QUILIMARI</v>
          </cell>
          <cell r="H93">
            <v>489</v>
          </cell>
          <cell r="I93">
            <v>556</v>
          </cell>
          <cell r="J93">
            <v>365</v>
          </cell>
          <cell r="K93">
            <v>450</v>
          </cell>
          <cell r="L93">
            <v>512</v>
          </cell>
          <cell r="M93">
            <v>444</v>
          </cell>
          <cell r="N93">
            <v>352</v>
          </cell>
          <cell r="O93">
            <v>354</v>
          </cell>
          <cell r="P93">
            <v>414</v>
          </cell>
          <cell r="Q93">
            <v>523</v>
          </cell>
          <cell r="R93">
            <v>90</v>
          </cell>
          <cell r="S93">
            <v>399</v>
          </cell>
          <cell r="T93">
            <v>4948</v>
          </cell>
          <cell r="AB93" t="str">
            <v>105102-HOSPITAL OVALLE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</row>
        <row r="94">
          <cell r="G94" t="str">
            <v>105481-P.S.R. TILAMA</v>
          </cell>
          <cell r="H94">
            <v>45</v>
          </cell>
          <cell r="I94">
            <v>16</v>
          </cell>
          <cell r="J94">
            <v>25</v>
          </cell>
          <cell r="K94">
            <v>11</v>
          </cell>
          <cell r="L94">
            <v>17</v>
          </cell>
          <cell r="M94">
            <v>28</v>
          </cell>
          <cell r="N94">
            <v>38</v>
          </cell>
          <cell r="O94">
            <v>36</v>
          </cell>
          <cell r="P94">
            <v>18</v>
          </cell>
          <cell r="Q94">
            <v>15</v>
          </cell>
          <cell r="R94">
            <v>14</v>
          </cell>
          <cell r="S94">
            <v>23</v>
          </cell>
          <cell r="T94">
            <v>286</v>
          </cell>
          <cell r="AB94" t="str">
            <v>105315-CES. RURAL C. DE TAMAYA</v>
          </cell>
          <cell r="AC94">
            <v>17</v>
          </cell>
          <cell r="AD94">
            <v>34</v>
          </cell>
          <cell r="AE94">
            <v>28</v>
          </cell>
          <cell r="AF94">
            <v>49</v>
          </cell>
          <cell r="AG94">
            <v>65</v>
          </cell>
          <cell r="AH94">
            <v>56</v>
          </cell>
          <cell r="AI94">
            <v>42</v>
          </cell>
          <cell r="AJ94">
            <v>55</v>
          </cell>
          <cell r="AK94">
            <v>20</v>
          </cell>
          <cell r="AL94">
            <v>21</v>
          </cell>
          <cell r="AM94">
            <v>18</v>
          </cell>
          <cell r="AN94">
            <v>34</v>
          </cell>
          <cell r="AO94">
            <v>439</v>
          </cell>
        </row>
        <row r="95">
          <cell r="G95" t="str">
            <v>105511-P.S.R. LOS CONDORES</v>
          </cell>
          <cell r="H95">
            <v>70</v>
          </cell>
          <cell r="I95">
            <v>47</v>
          </cell>
          <cell r="J95">
            <v>51</v>
          </cell>
          <cell r="K95">
            <v>99</v>
          </cell>
          <cell r="L95">
            <v>50</v>
          </cell>
          <cell r="M95">
            <v>63</v>
          </cell>
          <cell r="N95">
            <v>67</v>
          </cell>
          <cell r="O95">
            <v>67</v>
          </cell>
          <cell r="P95">
            <v>68</v>
          </cell>
          <cell r="Q95"/>
          <cell r="R95">
            <v>2</v>
          </cell>
          <cell r="S95">
            <v>132</v>
          </cell>
          <cell r="T95">
            <v>716</v>
          </cell>
          <cell r="AB95" t="str">
            <v>105317-CES. JORGE JORDAN D.</v>
          </cell>
          <cell r="AC95">
            <v>201</v>
          </cell>
          <cell r="AD95">
            <v>258</v>
          </cell>
          <cell r="AE95">
            <v>284</v>
          </cell>
          <cell r="AF95">
            <v>133</v>
          </cell>
          <cell r="AG95">
            <v>169</v>
          </cell>
          <cell r="AH95">
            <v>143</v>
          </cell>
          <cell r="AI95">
            <v>169</v>
          </cell>
          <cell r="AJ95">
            <v>158</v>
          </cell>
          <cell r="AK95">
            <v>181</v>
          </cell>
          <cell r="AL95">
            <v>196</v>
          </cell>
          <cell r="AM95">
            <v>39</v>
          </cell>
          <cell r="AN95">
            <v>209</v>
          </cell>
          <cell r="AO95">
            <v>2140</v>
          </cell>
        </row>
        <row r="96">
          <cell r="G96" t="str">
            <v>04204-SALAMANCA</v>
          </cell>
          <cell r="H96">
            <v>2817</v>
          </cell>
          <cell r="I96">
            <v>2362</v>
          </cell>
          <cell r="J96">
            <v>2630</v>
          </cell>
          <cell r="K96">
            <v>2679</v>
          </cell>
          <cell r="L96">
            <v>2614</v>
          </cell>
          <cell r="M96">
            <v>2756</v>
          </cell>
          <cell r="N96">
            <v>3304</v>
          </cell>
          <cell r="O96">
            <v>2967</v>
          </cell>
          <cell r="P96">
            <v>2328</v>
          </cell>
          <cell r="Q96">
            <v>2986</v>
          </cell>
          <cell r="R96">
            <v>2944</v>
          </cell>
          <cell r="S96">
            <v>2541</v>
          </cell>
          <cell r="T96">
            <v>32928</v>
          </cell>
          <cell r="AB96" t="str">
            <v>105322-CES. MARCOS MACUADA</v>
          </cell>
          <cell r="AC96">
            <v>216</v>
          </cell>
          <cell r="AD96">
            <v>298</v>
          </cell>
          <cell r="AE96">
            <v>320</v>
          </cell>
          <cell r="AF96">
            <v>211</v>
          </cell>
          <cell r="AG96">
            <v>174</v>
          </cell>
          <cell r="AH96">
            <v>166</v>
          </cell>
          <cell r="AI96">
            <v>215</v>
          </cell>
          <cell r="AJ96">
            <v>252</v>
          </cell>
          <cell r="AK96">
            <v>195</v>
          </cell>
          <cell r="AL96">
            <v>152</v>
          </cell>
          <cell r="AM96">
            <v>30</v>
          </cell>
          <cell r="AN96">
            <v>246</v>
          </cell>
          <cell r="AO96">
            <v>2475</v>
          </cell>
        </row>
        <row r="97">
          <cell r="G97" t="str">
            <v>105104-HOSPITAL SALAMANCA</v>
          </cell>
          <cell r="H97">
            <v>1614</v>
          </cell>
          <cell r="I97">
            <v>1641</v>
          </cell>
          <cell r="J97">
            <v>2367</v>
          </cell>
          <cell r="K97">
            <v>1777</v>
          </cell>
          <cell r="L97">
            <v>1570</v>
          </cell>
          <cell r="M97">
            <v>1789</v>
          </cell>
          <cell r="N97">
            <v>2159</v>
          </cell>
          <cell r="O97">
            <v>1844</v>
          </cell>
          <cell r="P97">
            <v>1452</v>
          </cell>
          <cell r="Q97">
            <v>2081</v>
          </cell>
          <cell r="R97">
            <v>1788</v>
          </cell>
          <cell r="S97">
            <v>1718</v>
          </cell>
          <cell r="T97">
            <v>21800</v>
          </cell>
          <cell r="AB97" t="str">
            <v>105324-CES. SOTAQUI</v>
          </cell>
          <cell r="AC97">
            <v>47</v>
          </cell>
          <cell r="AD97">
            <v>38</v>
          </cell>
          <cell r="AE97">
            <v>35</v>
          </cell>
          <cell r="AF97">
            <v>33</v>
          </cell>
          <cell r="AG97">
            <v>36</v>
          </cell>
          <cell r="AH97">
            <v>30</v>
          </cell>
          <cell r="AI97">
            <v>43</v>
          </cell>
          <cell r="AJ97">
            <v>41</v>
          </cell>
          <cell r="AK97">
            <v>30</v>
          </cell>
          <cell r="AL97">
            <v>33</v>
          </cell>
          <cell r="AM97">
            <v>15</v>
          </cell>
          <cell r="AN97">
            <v>45</v>
          </cell>
          <cell r="AO97">
            <v>426</v>
          </cell>
        </row>
        <row r="98">
          <cell r="G98" t="str">
            <v xml:space="preserve">105452-P.S.R. CUNCUMEN                 </v>
          </cell>
          <cell r="H98">
            <v>60</v>
          </cell>
          <cell r="I98">
            <v>26</v>
          </cell>
          <cell r="J98">
            <v>48</v>
          </cell>
          <cell r="K98">
            <v>39</v>
          </cell>
          <cell r="L98">
            <v>56</v>
          </cell>
          <cell r="M98">
            <v>50</v>
          </cell>
          <cell r="N98">
            <v>66</v>
          </cell>
          <cell r="O98">
            <v>144</v>
          </cell>
          <cell r="P98">
            <v>39</v>
          </cell>
          <cell r="Q98">
            <v>53</v>
          </cell>
          <cell r="R98">
            <v>41</v>
          </cell>
          <cell r="S98">
            <v>41</v>
          </cell>
          <cell r="T98">
            <v>663</v>
          </cell>
          <cell r="AB98" t="str">
            <v>105415-P.S.R. BARRAZA</v>
          </cell>
          <cell r="AC98">
            <v>3</v>
          </cell>
          <cell r="AD98"/>
          <cell r="AE98">
            <v>10</v>
          </cell>
          <cell r="AF98">
            <v>2</v>
          </cell>
          <cell r="AG98">
            <v>3</v>
          </cell>
          <cell r="AH98">
            <v>1</v>
          </cell>
          <cell r="AI98">
            <v>6</v>
          </cell>
          <cell r="AJ98"/>
          <cell r="AK98">
            <v>3</v>
          </cell>
          <cell r="AL98">
            <v>4</v>
          </cell>
          <cell r="AM98">
            <v>2</v>
          </cell>
          <cell r="AN98">
            <v>4</v>
          </cell>
          <cell r="AO98">
            <v>38</v>
          </cell>
        </row>
        <row r="99">
          <cell r="G99" t="str">
            <v>105453-P.S.R. TRANQUILLA</v>
          </cell>
          <cell r="H99">
            <v>170</v>
          </cell>
          <cell r="I99">
            <v>95</v>
          </cell>
          <cell r="J99">
            <v>49</v>
          </cell>
          <cell r="K99">
            <v>146</v>
          </cell>
          <cell r="L99">
            <v>188</v>
          </cell>
          <cell r="M99">
            <v>167</v>
          </cell>
          <cell r="N99">
            <v>167</v>
          </cell>
          <cell r="O99">
            <v>169</v>
          </cell>
          <cell r="P99">
            <v>119</v>
          </cell>
          <cell r="Q99">
            <v>141</v>
          </cell>
          <cell r="R99">
            <v>131</v>
          </cell>
          <cell r="S99">
            <v>109</v>
          </cell>
          <cell r="T99">
            <v>1651</v>
          </cell>
          <cell r="AB99" t="str">
            <v xml:space="preserve">105416-P.S.R. CAMARICO                  </v>
          </cell>
          <cell r="AC99">
            <v>7</v>
          </cell>
          <cell r="AD99">
            <v>17</v>
          </cell>
          <cell r="AE99"/>
          <cell r="AF99">
            <v>18</v>
          </cell>
          <cell r="AG99">
            <v>14</v>
          </cell>
          <cell r="AH99">
            <v>9</v>
          </cell>
          <cell r="AI99">
            <v>4</v>
          </cell>
          <cell r="AJ99">
            <v>14</v>
          </cell>
          <cell r="AK99">
            <v>11</v>
          </cell>
          <cell r="AL99">
            <v>4</v>
          </cell>
          <cell r="AM99">
            <v>7</v>
          </cell>
          <cell r="AN99">
            <v>5</v>
          </cell>
          <cell r="AO99">
            <v>110</v>
          </cell>
        </row>
        <row r="100">
          <cell r="G100" t="str">
            <v>105454-P.S.R. CUNLAGUA</v>
          </cell>
          <cell r="H100">
            <v>44</v>
          </cell>
          <cell r="I100">
            <v>27</v>
          </cell>
          <cell r="J100">
            <v>25</v>
          </cell>
          <cell r="K100">
            <v>15</v>
          </cell>
          <cell r="L100">
            <v>33</v>
          </cell>
          <cell r="M100">
            <v>36</v>
          </cell>
          <cell r="N100">
            <v>46</v>
          </cell>
          <cell r="O100">
            <v>46</v>
          </cell>
          <cell r="P100">
            <v>24</v>
          </cell>
          <cell r="Q100">
            <v>29</v>
          </cell>
          <cell r="R100">
            <v>42</v>
          </cell>
          <cell r="S100">
            <v>36</v>
          </cell>
          <cell r="T100">
            <v>403</v>
          </cell>
          <cell r="AB100" t="str">
            <v>105417-P.S.R. ALCONES BAJOS</v>
          </cell>
          <cell r="AC100">
            <v>6</v>
          </cell>
          <cell r="AD100">
            <v>4</v>
          </cell>
          <cell r="AE100">
            <v>7</v>
          </cell>
          <cell r="AF100">
            <v>18</v>
          </cell>
          <cell r="AG100">
            <v>2</v>
          </cell>
          <cell r="AH100">
            <v>8</v>
          </cell>
          <cell r="AI100">
            <v>9</v>
          </cell>
          <cell r="AJ100">
            <v>8</v>
          </cell>
          <cell r="AK100">
            <v>5</v>
          </cell>
          <cell r="AL100">
            <v>4</v>
          </cell>
          <cell r="AM100">
            <v>1</v>
          </cell>
          <cell r="AN100">
            <v>7</v>
          </cell>
          <cell r="AO100">
            <v>79</v>
          </cell>
        </row>
        <row r="101">
          <cell r="G101" t="str">
            <v>105455-P.S.R. CHILLEPIN</v>
          </cell>
          <cell r="H101">
            <v>134</v>
          </cell>
          <cell r="I101">
            <v>70</v>
          </cell>
          <cell r="J101">
            <v>56</v>
          </cell>
          <cell r="K101">
            <v>40</v>
          </cell>
          <cell r="L101">
            <v>79</v>
          </cell>
          <cell r="M101">
            <v>97</v>
          </cell>
          <cell r="N101">
            <v>98</v>
          </cell>
          <cell r="O101">
            <v>96</v>
          </cell>
          <cell r="P101">
            <v>74</v>
          </cell>
          <cell r="Q101">
            <v>97</v>
          </cell>
          <cell r="R101">
            <v>90</v>
          </cell>
          <cell r="S101">
            <v>58</v>
          </cell>
          <cell r="T101">
            <v>989</v>
          </cell>
          <cell r="AB101" t="str">
            <v>105419-P.S.R. LAS SOSSAS</v>
          </cell>
          <cell r="AC101">
            <v>3</v>
          </cell>
          <cell r="AD101">
            <v>3</v>
          </cell>
          <cell r="AE101">
            <v>2</v>
          </cell>
          <cell r="AF101">
            <v>1</v>
          </cell>
          <cell r="AG101">
            <v>3</v>
          </cell>
          <cell r="AH101">
            <v>3</v>
          </cell>
          <cell r="AI101">
            <v>3</v>
          </cell>
          <cell r="AJ101">
            <v>1</v>
          </cell>
          <cell r="AK101">
            <v>2</v>
          </cell>
          <cell r="AL101">
            <v>1</v>
          </cell>
          <cell r="AM101"/>
          <cell r="AN101"/>
          <cell r="AO101">
            <v>22</v>
          </cell>
        </row>
        <row r="102">
          <cell r="G102" t="str">
            <v>105456-P.S.R. LLIMPO</v>
          </cell>
          <cell r="H102">
            <v>86</v>
          </cell>
          <cell r="I102">
            <v>93</v>
          </cell>
          <cell r="J102">
            <v>34</v>
          </cell>
          <cell r="K102">
            <v>63</v>
          </cell>
          <cell r="L102">
            <v>66</v>
          </cell>
          <cell r="M102">
            <v>67</v>
          </cell>
          <cell r="N102">
            <v>90</v>
          </cell>
          <cell r="O102">
            <v>90</v>
          </cell>
          <cell r="P102">
            <v>50</v>
          </cell>
          <cell r="Q102">
            <v>61</v>
          </cell>
          <cell r="R102">
            <v>117</v>
          </cell>
          <cell r="S102">
            <v>55</v>
          </cell>
          <cell r="T102">
            <v>872</v>
          </cell>
          <cell r="AB102" t="str">
            <v>105422-P.S.R. HORNILLOS</v>
          </cell>
          <cell r="AC102">
            <v>4</v>
          </cell>
          <cell r="AD102">
            <v>6</v>
          </cell>
          <cell r="AE102">
            <v>6</v>
          </cell>
          <cell r="AF102"/>
          <cell r="AG102"/>
          <cell r="AH102"/>
          <cell r="AI102">
            <v>1</v>
          </cell>
          <cell r="AJ102">
            <v>4</v>
          </cell>
          <cell r="AK102">
            <v>1</v>
          </cell>
          <cell r="AL102">
            <v>3</v>
          </cell>
          <cell r="AM102"/>
          <cell r="AN102"/>
          <cell r="AO102">
            <v>25</v>
          </cell>
        </row>
        <row r="103">
          <cell r="G103" t="str">
            <v>105457-P.S.R. SAN AGUSTIN</v>
          </cell>
          <cell r="H103">
            <v>66</v>
          </cell>
          <cell r="I103">
            <v>42</v>
          </cell>
          <cell r="J103">
            <v>19</v>
          </cell>
          <cell r="K103">
            <v>54</v>
          </cell>
          <cell r="L103">
            <v>77</v>
          </cell>
          <cell r="M103">
            <v>36</v>
          </cell>
          <cell r="N103">
            <v>86</v>
          </cell>
          <cell r="O103">
            <v>50</v>
          </cell>
          <cell r="P103">
            <v>56</v>
          </cell>
          <cell r="Q103">
            <v>58</v>
          </cell>
          <cell r="R103">
            <v>60</v>
          </cell>
          <cell r="S103">
            <v>37</v>
          </cell>
          <cell r="T103">
            <v>641</v>
          </cell>
          <cell r="AB103" t="str">
            <v>105437-P.S.R. CHALINGA</v>
          </cell>
          <cell r="AC103">
            <v>3</v>
          </cell>
          <cell r="AD103">
            <v>10</v>
          </cell>
          <cell r="AE103">
            <v>13</v>
          </cell>
          <cell r="AF103">
            <v>4</v>
          </cell>
          <cell r="AG103">
            <v>9</v>
          </cell>
          <cell r="AH103">
            <v>4</v>
          </cell>
          <cell r="AI103">
            <v>4</v>
          </cell>
          <cell r="AJ103">
            <v>13</v>
          </cell>
          <cell r="AK103">
            <v>11</v>
          </cell>
          <cell r="AL103">
            <v>7</v>
          </cell>
          <cell r="AM103">
            <v>5</v>
          </cell>
          <cell r="AN103">
            <v>5</v>
          </cell>
          <cell r="AO103">
            <v>88</v>
          </cell>
        </row>
        <row r="104">
          <cell r="G104" t="str">
            <v>105458-P.S.R. TAHUINCO</v>
          </cell>
          <cell r="H104">
            <v>169</v>
          </cell>
          <cell r="I104">
            <v>135</v>
          </cell>
          <cell r="J104">
            <v>32</v>
          </cell>
          <cell r="K104">
            <v>141</v>
          </cell>
          <cell r="L104">
            <v>120</v>
          </cell>
          <cell r="M104">
            <v>163</v>
          </cell>
          <cell r="N104">
            <v>139</v>
          </cell>
          <cell r="O104">
            <v>154</v>
          </cell>
          <cell r="P104">
            <v>115</v>
          </cell>
          <cell r="Q104">
            <v>169</v>
          </cell>
          <cell r="R104">
            <v>254</v>
          </cell>
          <cell r="S104">
            <v>129</v>
          </cell>
          <cell r="T104">
            <v>1720</v>
          </cell>
          <cell r="AB104" t="str">
            <v>105439-P.S.R. CERRO BLANCO</v>
          </cell>
          <cell r="AC104">
            <v>5</v>
          </cell>
          <cell r="AD104">
            <v>6</v>
          </cell>
          <cell r="AE104"/>
          <cell r="AF104">
            <v>2</v>
          </cell>
          <cell r="AG104"/>
          <cell r="AH104">
            <v>4</v>
          </cell>
          <cell r="AI104"/>
          <cell r="AJ104">
            <v>1</v>
          </cell>
          <cell r="AK104"/>
          <cell r="AL104"/>
          <cell r="AM104"/>
          <cell r="AN104"/>
          <cell r="AO104">
            <v>18</v>
          </cell>
        </row>
        <row r="105">
          <cell r="G105" t="str">
            <v>105491-P.S.R. QUELEN BAJO</v>
          </cell>
          <cell r="H105">
            <v>255</v>
          </cell>
          <cell r="I105">
            <v>130</v>
          </cell>
          <cell r="J105"/>
          <cell r="K105">
            <v>196</v>
          </cell>
          <cell r="L105">
            <v>178</v>
          </cell>
          <cell r="M105">
            <v>169</v>
          </cell>
          <cell r="N105">
            <v>228</v>
          </cell>
          <cell r="O105">
            <v>200</v>
          </cell>
          <cell r="P105">
            <v>219</v>
          </cell>
          <cell r="Q105">
            <v>183</v>
          </cell>
          <cell r="R105">
            <v>170</v>
          </cell>
          <cell r="S105">
            <v>197</v>
          </cell>
          <cell r="T105">
            <v>2125</v>
          </cell>
          <cell r="AB105" t="str">
            <v>105507-P.S.R. HUAMALATA</v>
          </cell>
          <cell r="AC105">
            <v>15</v>
          </cell>
          <cell r="AD105">
            <v>18</v>
          </cell>
          <cell r="AE105">
            <v>13</v>
          </cell>
          <cell r="AF105">
            <v>12</v>
          </cell>
          <cell r="AG105">
            <v>7</v>
          </cell>
          <cell r="AH105">
            <v>1</v>
          </cell>
          <cell r="AI105">
            <v>3</v>
          </cell>
          <cell r="AJ105">
            <v>4</v>
          </cell>
          <cell r="AK105">
            <v>5</v>
          </cell>
          <cell r="AL105">
            <v>2</v>
          </cell>
          <cell r="AM105">
            <v>2</v>
          </cell>
          <cell r="AN105">
            <v>2</v>
          </cell>
          <cell r="AO105">
            <v>84</v>
          </cell>
        </row>
        <row r="106">
          <cell r="G106" t="str">
            <v>105492-P.S.R. CAMISA</v>
          </cell>
          <cell r="H106">
            <v>62</v>
          </cell>
          <cell r="I106">
            <v>36</v>
          </cell>
          <cell r="J106"/>
          <cell r="K106">
            <v>82</v>
          </cell>
          <cell r="L106">
            <v>86</v>
          </cell>
          <cell r="M106">
            <v>39</v>
          </cell>
          <cell r="N106">
            <v>85</v>
          </cell>
          <cell r="O106">
            <v>55</v>
          </cell>
          <cell r="P106">
            <v>68</v>
          </cell>
          <cell r="Q106">
            <v>22</v>
          </cell>
          <cell r="R106">
            <v>54</v>
          </cell>
          <cell r="S106">
            <v>99</v>
          </cell>
          <cell r="T106">
            <v>688</v>
          </cell>
          <cell r="AB106" t="str">
            <v>105510-P.S.R. RECOLETA</v>
          </cell>
          <cell r="AC106">
            <v>13</v>
          </cell>
          <cell r="AD106">
            <v>22</v>
          </cell>
          <cell r="AE106">
            <v>43</v>
          </cell>
          <cell r="AF106">
            <v>15</v>
          </cell>
          <cell r="AG106">
            <v>2</v>
          </cell>
          <cell r="AH106">
            <v>4</v>
          </cell>
          <cell r="AI106">
            <v>1</v>
          </cell>
          <cell r="AJ106">
            <v>6</v>
          </cell>
          <cell r="AK106">
            <v>8</v>
          </cell>
          <cell r="AL106">
            <v>5</v>
          </cell>
          <cell r="AM106"/>
          <cell r="AN106">
            <v>13</v>
          </cell>
          <cell r="AO106">
            <v>132</v>
          </cell>
        </row>
        <row r="107">
          <cell r="G107" t="str">
            <v>105501-P.S.R. ARBOLEDA GRANDE</v>
          </cell>
          <cell r="H107">
            <v>157</v>
          </cell>
          <cell r="I107">
            <v>67</v>
          </cell>
          <cell r="J107"/>
          <cell r="K107">
            <v>126</v>
          </cell>
          <cell r="L107">
            <v>161</v>
          </cell>
          <cell r="M107">
            <v>143</v>
          </cell>
          <cell r="N107">
            <v>140</v>
          </cell>
          <cell r="O107">
            <v>119</v>
          </cell>
          <cell r="P107">
            <v>112</v>
          </cell>
          <cell r="Q107">
            <v>92</v>
          </cell>
          <cell r="R107">
            <v>197</v>
          </cell>
          <cell r="S107">
            <v>62</v>
          </cell>
          <cell r="T107">
            <v>1376</v>
          </cell>
          <cell r="AB107" t="str">
            <v>105722-CECOF SAN JOSE DE LA DEHESA</v>
          </cell>
          <cell r="AC107">
            <v>52</v>
          </cell>
          <cell r="AD107">
            <v>43</v>
          </cell>
          <cell r="AE107">
            <v>50</v>
          </cell>
          <cell r="AF107">
            <v>39</v>
          </cell>
          <cell r="AG107">
            <v>36</v>
          </cell>
          <cell r="AH107">
            <v>59</v>
          </cell>
          <cell r="AI107">
            <v>68</v>
          </cell>
          <cell r="AJ107">
            <v>37</v>
          </cell>
          <cell r="AK107">
            <v>25</v>
          </cell>
          <cell r="AL107">
            <v>21</v>
          </cell>
          <cell r="AM107">
            <v>11</v>
          </cell>
          <cell r="AN107">
            <v>32</v>
          </cell>
          <cell r="AO107">
            <v>473</v>
          </cell>
        </row>
        <row r="108">
          <cell r="G108" t="str">
            <v>04301-OVALLE</v>
          </cell>
          <cell r="H108">
            <v>7314</v>
          </cell>
          <cell r="I108">
            <v>9741</v>
          </cell>
          <cell r="J108">
            <v>8091</v>
          </cell>
          <cell r="K108">
            <v>10395</v>
          </cell>
          <cell r="L108">
            <v>10956</v>
          </cell>
          <cell r="M108">
            <v>10704</v>
          </cell>
          <cell r="N108">
            <v>13454</v>
          </cell>
          <cell r="O108">
            <v>10822</v>
          </cell>
          <cell r="P108">
            <v>10321</v>
          </cell>
          <cell r="Q108">
            <v>9007</v>
          </cell>
          <cell r="R108">
            <v>1786</v>
          </cell>
          <cell r="S108">
            <v>10676</v>
          </cell>
          <cell r="T108">
            <v>113267</v>
          </cell>
          <cell r="AB108" t="str">
            <v>105723-CECOF LIMARI</v>
          </cell>
          <cell r="AC108">
            <v>85</v>
          </cell>
          <cell r="AD108">
            <v>68</v>
          </cell>
          <cell r="AE108">
            <v>65</v>
          </cell>
          <cell r="AF108">
            <v>40</v>
          </cell>
          <cell r="AG108">
            <v>34</v>
          </cell>
          <cell r="AH108">
            <v>26</v>
          </cell>
          <cell r="AI108">
            <v>30</v>
          </cell>
          <cell r="AJ108">
            <v>39</v>
          </cell>
          <cell r="AK108">
            <v>31</v>
          </cell>
          <cell r="AL108">
            <v>21</v>
          </cell>
          <cell r="AM108">
            <v>12</v>
          </cell>
          <cell r="AN108">
            <v>24</v>
          </cell>
          <cell r="AO108">
            <v>475</v>
          </cell>
        </row>
        <row r="109">
          <cell r="G109" t="str">
            <v>105102-HOSPITAL OVALLE</v>
          </cell>
          <cell r="H109"/>
          <cell r="I109"/>
          <cell r="J109">
            <v>31</v>
          </cell>
          <cell r="K109">
            <v>22</v>
          </cell>
          <cell r="L109">
            <v>16</v>
          </cell>
          <cell r="M109">
            <v>15</v>
          </cell>
          <cell r="N109">
            <v>37</v>
          </cell>
          <cell r="O109">
            <v>42</v>
          </cell>
          <cell r="P109">
            <v>44</v>
          </cell>
          <cell r="Q109">
            <v>50</v>
          </cell>
          <cell r="R109">
            <v>28</v>
          </cell>
          <cell r="S109">
            <v>39</v>
          </cell>
          <cell r="T109">
            <v>324</v>
          </cell>
          <cell r="AB109" t="str">
            <v>200258-CECOF LOS COPIHUES</v>
          </cell>
          <cell r="AC109">
            <v>22</v>
          </cell>
          <cell r="AD109">
            <v>27</v>
          </cell>
          <cell r="AE109">
            <v>29</v>
          </cell>
          <cell r="AF109">
            <v>36</v>
          </cell>
          <cell r="AG109">
            <v>24</v>
          </cell>
          <cell r="AH109">
            <v>24</v>
          </cell>
          <cell r="AI109">
            <v>30</v>
          </cell>
          <cell r="AJ109">
            <v>20</v>
          </cell>
          <cell r="AK109">
            <v>23</v>
          </cell>
          <cell r="AL109">
            <v>16</v>
          </cell>
          <cell r="AM109">
            <v>3</v>
          </cell>
          <cell r="AN109">
            <v>25</v>
          </cell>
          <cell r="AO109">
            <v>279</v>
          </cell>
        </row>
        <row r="110">
          <cell r="G110" t="str">
            <v>105315-CES. RURAL C. DE TAMAYA</v>
          </cell>
          <cell r="H110">
            <v>612</v>
          </cell>
          <cell r="I110">
            <v>836</v>
          </cell>
          <cell r="J110">
            <v>543</v>
          </cell>
          <cell r="K110">
            <v>597</v>
          </cell>
          <cell r="L110">
            <v>817</v>
          </cell>
          <cell r="M110">
            <v>640</v>
          </cell>
          <cell r="N110">
            <v>870</v>
          </cell>
          <cell r="O110">
            <v>524</v>
          </cell>
          <cell r="P110">
            <v>544</v>
          </cell>
          <cell r="Q110">
            <v>449</v>
          </cell>
          <cell r="R110">
            <v>119</v>
          </cell>
          <cell r="S110">
            <v>666</v>
          </cell>
          <cell r="T110">
            <v>7217</v>
          </cell>
          <cell r="AB110" t="str">
            <v>200367-CECOF COLONIA LIMARÍ</v>
          </cell>
          <cell r="AC110">
            <v>17</v>
          </cell>
          <cell r="AD110">
            <v>25</v>
          </cell>
          <cell r="AE110">
            <v>21</v>
          </cell>
          <cell r="AF110">
            <v>20</v>
          </cell>
          <cell r="AG110">
            <v>23</v>
          </cell>
          <cell r="AH110">
            <v>26</v>
          </cell>
          <cell r="AI110">
            <v>21</v>
          </cell>
          <cell r="AJ110">
            <v>30</v>
          </cell>
          <cell r="AK110">
            <v>25</v>
          </cell>
          <cell r="AL110">
            <v>18</v>
          </cell>
          <cell r="AM110">
            <v>1</v>
          </cell>
          <cell r="AN110">
            <v>24</v>
          </cell>
          <cell r="AO110">
            <v>251</v>
          </cell>
        </row>
        <row r="111">
          <cell r="G111" t="str">
            <v>105317-CES. JORGE JORDAN D.</v>
          </cell>
          <cell r="H111">
            <v>2197</v>
          </cell>
          <cell r="I111">
            <v>2238</v>
          </cell>
          <cell r="J111">
            <v>1782</v>
          </cell>
          <cell r="K111">
            <v>2488</v>
          </cell>
          <cell r="L111">
            <v>2359</v>
          </cell>
          <cell r="M111">
            <v>2456</v>
          </cell>
          <cell r="N111">
            <v>2902</v>
          </cell>
          <cell r="O111">
            <v>2289</v>
          </cell>
          <cell r="P111">
            <v>2182</v>
          </cell>
          <cell r="Q111">
            <v>1927</v>
          </cell>
          <cell r="R111">
            <v>519</v>
          </cell>
          <cell r="S111">
            <v>2223</v>
          </cell>
          <cell r="T111">
            <v>25562</v>
          </cell>
          <cell r="AB111" t="str">
            <v>200569-CESFAM FRAY JORGE</v>
          </cell>
          <cell r="AC111"/>
          <cell r="AD111"/>
          <cell r="AE111"/>
          <cell r="AF111">
            <v>53</v>
          </cell>
          <cell r="AG111">
            <v>89</v>
          </cell>
          <cell r="AH111">
            <v>141</v>
          </cell>
          <cell r="AI111">
            <v>156</v>
          </cell>
          <cell r="AJ111">
            <v>160</v>
          </cell>
          <cell r="AK111">
            <v>122</v>
          </cell>
          <cell r="AL111">
            <v>169</v>
          </cell>
          <cell r="AM111">
            <v>51</v>
          </cell>
          <cell r="AN111">
            <v>197</v>
          </cell>
          <cell r="AO111">
            <v>1138</v>
          </cell>
        </row>
        <row r="112">
          <cell r="G112" t="str">
            <v>105322-CES. MARCOS MACUADA</v>
          </cell>
          <cell r="H112">
            <v>2736</v>
          </cell>
          <cell r="I112">
            <v>3939</v>
          </cell>
          <cell r="J112">
            <v>3177</v>
          </cell>
          <cell r="K112">
            <v>3112</v>
          </cell>
          <cell r="L112">
            <v>2800</v>
          </cell>
          <cell r="M112">
            <v>2621</v>
          </cell>
          <cell r="N112">
            <v>3712</v>
          </cell>
          <cell r="O112">
            <v>2824</v>
          </cell>
          <cell r="P112">
            <v>2689</v>
          </cell>
          <cell r="Q112">
            <v>2281</v>
          </cell>
          <cell r="R112">
            <v>347</v>
          </cell>
          <cell r="S112">
            <v>2999</v>
          </cell>
          <cell r="T112">
            <v>33237</v>
          </cell>
          <cell r="AB112" t="str">
            <v>04302-COMBARBALÁ</v>
          </cell>
          <cell r="AC112">
            <v>76</v>
          </cell>
          <cell r="AD112">
            <v>71</v>
          </cell>
          <cell r="AE112">
            <v>48</v>
          </cell>
          <cell r="AF112">
            <v>79</v>
          </cell>
          <cell r="AG112">
            <v>90</v>
          </cell>
          <cell r="AH112">
            <v>92</v>
          </cell>
          <cell r="AI112">
            <v>116</v>
          </cell>
          <cell r="AJ112">
            <v>77</v>
          </cell>
          <cell r="AK112">
            <v>108</v>
          </cell>
          <cell r="AL112">
            <v>125</v>
          </cell>
          <cell r="AM112">
            <v>153</v>
          </cell>
          <cell r="AN112">
            <v>118</v>
          </cell>
          <cell r="AO112">
            <v>1153</v>
          </cell>
        </row>
        <row r="113">
          <cell r="G113" t="str">
            <v>105324-CES. SOTAQUI</v>
          </cell>
          <cell r="H113">
            <v>421</v>
          </cell>
          <cell r="I113">
            <v>417</v>
          </cell>
          <cell r="J113">
            <v>443</v>
          </cell>
          <cell r="K113">
            <v>733</v>
          </cell>
          <cell r="L113">
            <v>762</v>
          </cell>
          <cell r="M113">
            <v>718</v>
          </cell>
          <cell r="N113">
            <v>825</v>
          </cell>
          <cell r="O113">
            <v>625</v>
          </cell>
          <cell r="P113">
            <v>571</v>
          </cell>
          <cell r="Q113">
            <v>633</v>
          </cell>
          <cell r="R113">
            <v>157</v>
          </cell>
          <cell r="S113">
            <v>638</v>
          </cell>
          <cell r="T113">
            <v>6943</v>
          </cell>
          <cell r="AB113" t="str">
            <v>105105-HOSPITAL COMBARBALÁ</v>
          </cell>
          <cell r="AC113">
            <v>57</v>
          </cell>
          <cell r="AD113">
            <v>58</v>
          </cell>
          <cell r="AE113">
            <v>34</v>
          </cell>
          <cell r="AF113">
            <v>60</v>
          </cell>
          <cell r="AG113">
            <v>76</v>
          </cell>
          <cell r="AH113">
            <v>73</v>
          </cell>
          <cell r="AI113">
            <v>92</v>
          </cell>
          <cell r="AJ113">
            <v>60</v>
          </cell>
          <cell r="AK113">
            <v>91</v>
          </cell>
          <cell r="AL113">
            <v>76</v>
          </cell>
          <cell r="AM113">
            <v>140</v>
          </cell>
          <cell r="AN113">
            <v>93</v>
          </cell>
          <cell r="AO113">
            <v>910</v>
          </cell>
        </row>
        <row r="114">
          <cell r="G114" t="str">
            <v>105415-P.S.R. BARRAZA</v>
          </cell>
          <cell r="H114"/>
          <cell r="I114">
            <v>13</v>
          </cell>
          <cell r="J114">
            <v>18</v>
          </cell>
          <cell r="K114">
            <v>101</v>
          </cell>
          <cell r="L114">
            <v>59</v>
          </cell>
          <cell r="M114">
            <v>18</v>
          </cell>
          <cell r="N114">
            <v>57</v>
          </cell>
          <cell r="O114">
            <v>65</v>
          </cell>
          <cell r="P114">
            <v>20</v>
          </cell>
          <cell r="Q114">
            <v>49</v>
          </cell>
          <cell r="R114"/>
          <cell r="S114">
            <v>23</v>
          </cell>
          <cell r="T114">
            <v>423</v>
          </cell>
          <cell r="AB114" t="str">
            <v>105433-P.S.R. SAN LORENZO</v>
          </cell>
          <cell r="AC114"/>
          <cell r="AD114"/>
          <cell r="AE114"/>
          <cell r="AF114"/>
          <cell r="AG114"/>
          <cell r="AH114"/>
          <cell r="AI114"/>
          <cell r="AJ114">
            <v>1</v>
          </cell>
          <cell r="AK114"/>
          <cell r="AL114">
            <v>2</v>
          </cell>
          <cell r="AM114"/>
          <cell r="AN114">
            <v>1</v>
          </cell>
          <cell r="AO114">
            <v>4</v>
          </cell>
        </row>
        <row r="115">
          <cell r="G115" t="str">
            <v xml:space="preserve">105416-P.S.R. CAMARICO                  </v>
          </cell>
          <cell r="H115">
            <v>12</v>
          </cell>
          <cell r="I115">
            <v>160</v>
          </cell>
          <cell r="J115">
            <v>63</v>
          </cell>
          <cell r="K115">
            <v>182</v>
          </cell>
          <cell r="L115">
            <v>131</v>
          </cell>
          <cell r="M115">
            <v>110</v>
          </cell>
          <cell r="N115">
            <v>148</v>
          </cell>
          <cell r="O115">
            <v>134</v>
          </cell>
          <cell r="P115">
            <v>93</v>
          </cell>
          <cell r="Q115">
            <v>89</v>
          </cell>
          <cell r="R115">
            <v>59</v>
          </cell>
          <cell r="S115">
            <v>96</v>
          </cell>
          <cell r="T115">
            <v>1277</v>
          </cell>
          <cell r="AB115" t="str">
            <v>105434-P.S.R. SAN MARCOS</v>
          </cell>
          <cell r="AC115">
            <v>4</v>
          </cell>
          <cell r="AD115"/>
          <cell r="AE115">
            <v>1</v>
          </cell>
          <cell r="AF115">
            <v>3</v>
          </cell>
          <cell r="AG115"/>
          <cell r="AH115"/>
          <cell r="AI115">
            <v>3</v>
          </cell>
          <cell r="AJ115"/>
          <cell r="AK115">
            <v>1</v>
          </cell>
          <cell r="AL115">
            <v>5</v>
          </cell>
          <cell r="AM115"/>
          <cell r="AN115">
            <v>1</v>
          </cell>
          <cell r="AO115">
            <v>18</v>
          </cell>
        </row>
        <row r="116">
          <cell r="G116" t="str">
            <v>105417-P.S.R. ALCONES BAJOS</v>
          </cell>
          <cell r="H116">
            <v>63</v>
          </cell>
          <cell r="I116">
            <v>114</v>
          </cell>
          <cell r="J116">
            <v>90</v>
          </cell>
          <cell r="K116">
            <v>100</v>
          </cell>
          <cell r="L116">
            <v>100</v>
          </cell>
          <cell r="M116">
            <v>102</v>
          </cell>
          <cell r="N116">
            <v>108</v>
          </cell>
          <cell r="O116">
            <v>71</v>
          </cell>
          <cell r="P116">
            <v>106</v>
          </cell>
          <cell r="Q116">
            <v>79</v>
          </cell>
          <cell r="R116"/>
          <cell r="S116">
            <v>66</v>
          </cell>
          <cell r="T116">
            <v>999</v>
          </cell>
          <cell r="AB116" t="str">
            <v>105441-P.S.R. MANQUEHUA</v>
          </cell>
          <cell r="AC116">
            <v>3</v>
          </cell>
          <cell r="AD116">
            <v>3</v>
          </cell>
          <cell r="AE116">
            <v>3</v>
          </cell>
          <cell r="AF116">
            <v>4</v>
          </cell>
          <cell r="AG116">
            <v>1</v>
          </cell>
          <cell r="AH116">
            <v>3</v>
          </cell>
          <cell r="AI116"/>
          <cell r="AJ116"/>
          <cell r="AK116">
            <v>1</v>
          </cell>
          <cell r="AL116">
            <v>2</v>
          </cell>
          <cell r="AM116"/>
          <cell r="AN116">
            <v>1</v>
          </cell>
          <cell r="AO116">
            <v>21</v>
          </cell>
        </row>
        <row r="117">
          <cell r="G117" t="str">
            <v>105419-P.S.R. LAS SOSSAS</v>
          </cell>
          <cell r="H117"/>
          <cell r="I117">
            <v>39</v>
          </cell>
          <cell r="J117"/>
          <cell r="K117">
            <v>20</v>
          </cell>
          <cell r="L117">
            <v>22</v>
          </cell>
          <cell r="M117"/>
          <cell r="N117">
            <v>23</v>
          </cell>
          <cell r="O117">
            <v>40</v>
          </cell>
          <cell r="P117"/>
          <cell r="Q117">
            <v>28</v>
          </cell>
          <cell r="R117"/>
          <cell r="S117">
            <v>14</v>
          </cell>
          <cell r="T117">
            <v>186</v>
          </cell>
          <cell r="AB117" t="str">
            <v xml:space="preserve">105459-P.S.R. BARRANCAS                </v>
          </cell>
          <cell r="AC117">
            <v>1</v>
          </cell>
          <cell r="AD117"/>
          <cell r="AE117">
            <v>1</v>
          </cell>
          <cell r="AF117"/>
          <cell r="AG117"/>
          <cell r="AH117"/>
          <cell r="AI117">
            <v>1</v>
          </cell>
          <cell r="AJ117">
            <v>2</v>
          </cell>
          <cell r="AK117">
            <v>2</v>
          </cell>
          <cell r="AL117">
            <v>3</v>
          </cell>
          <cell r="AM117">
            <v>2</v>
          </cell>
          <cell r="AN117">
            <v>6</v>
          </cell>
          <cell r="AO117">
            <v>18</v>
          </cell>
        </row>
        <row r="118">
          <cell r="G118" t="str">
            <v>105422-P.S.R. HORNILLOS</v>
          </cell>
          <cell r="H118">
            <v>8</v>
          </cell>
          <cell r="I118">
            <v>41</v>
          </cell>
          <cell r="J118">
            <v>19</v>
          </cell>
          <cell r="K118">
            <v>27</v>
          </cell>
          <cell r="L118">
            <v>18</v>
          </cell>
          <cell r="M118">
            <v>19</v>
          </cell>
          <cell r="N118">
            <v>28</v>
          </cell>
          <cell r="O118">
            <v>33</v>
          </cell>
          <cell r="P118">
            <v>29</v>
          </cell>
          <cell r="Q118">
            <v>13</v>
          </cell>
          <cell r="R118"/>
          <cell r="S118">
            <v>10</v>
          </cell>
          <cell r="T118">
            <v>245</v>
          </cell>
          <cell r="AB118" t="str">
            <v>105460-P.S.R. COGOTI 18</v>
          </cell>
          <cell r="AC118">
            <v>3</v>
          </cell>
          <cell r="AD118">
            <v>2</v>
          </cell>
          <cell r="AE118"/>
          <cell r="AF118">
            <v>2</v>
          </cell>
          <cell r="AG118">
            <v>1</v>
          </cell>
          <cell r="AH118"/>
          <cell r="AI118">
            <v>3</v>
          </cell>
          <cell r="AJ118">
            <v>2</v>
          </cell>
          <cell r="AK118">
            <v>2</v>
          </cell>
          <cell r="AL118">
            <v>8</v>
          </cell>
          <cell r="AM118">
            <v>2</v>
          </cell>
          <cell r="AN118">
            <v>1</v>
          </cell>
          <cell r="AO118">
            <v>26</v>
          </cell>
        </row>
        <row r="119">
          <cell r="G119" t="str">
            <v>105437-P.S.R. CHALINGA</v>
          </cell>
          <cell r="H119">
            <v>80</v>
          </cell>
          <cell r="I119">
            <v>89</v>
          </cell>
          <cell r="J119">
            <v>46</v>
          </cell>
          <cell r="K119">
            <v>81</v>
          </cell>
          <cell r="L119">
            <v>58</v>
          </cell>
          <cell r="M119">
            <v>29</v>
          </cell>
          <cell r="N119">
            <v>74</v>
          </cell>
          <cell r="O119">
            <v>60</v>
          </cell>
          <cell r="P119">
            <v>42</v>
          </cell>
          <cell r="Q119">
            <v>42</v>
          </cell>
          <cell r="R119">
            <v>4</v>
          </cell>
          <cell r="S119">
            <v>61</v>
          </cell>
          <cell r="T119">
            <v>666</v>
          </cell>
          <cell r="AB119" t="str">
            <v>105461-P.S.R. EL HUACHO</v>
          </cell>
          <cell r="AC119">
            <v>1</v>
          </cell>
          <cell r="AD119">
            <v>2</v>
          </cell>
          <cell r="AE119">
            <v>1</v>
          </cell>
          <cell r="AF119"/>
          <cell r="AG119">
            <v>2</v>
          </cell>
          <cell r="AH119">
            <v>3</v>
          </cell>
          <cell r="AI119"/>
          <cell r="AJ119"/>
          <cell r="AK119">
            <v>1</v>
          </cell>
          <cell r="AL119">
            <v>1</v>
          </cell>
          <cell r="AM119"/>
          <cell r="AN119">
            <v>1</v>
          </cell>
          <cell r="AO119">
            <v>12</v>
          </cell>
        </row>
        <row r="120">
          <cell r="G120" t="str">
            <v>105439-P.S.R. CERRO BLANCO</v>
          </cell>
          <cell r="H120">
            <v>20</v>
          </cell>
          <cell r="I120">
            <v>31</v>
          </cell>
          <cell r="J120">
            <v>34</v>
          </cell>
          <cell r="K120">
            <v>20</v>
          </cell>
          <cell r="L120">
            <v>27</v>
          </cell>
          <cell r="M120">
            <v>28</v>
          </cell>
          <cell r="N120">
            <v>17</v>
          </cell>
          <cell r="O120">
            <v>16</v>
          </cell>
          <cell r="P120">
            <v>25</v>
          </cell>
          <cell r="Q120">
            <v>10</v>
          </cell>
          <cell r="R120"/>
          <cell r="S120">
            <v>29</v>
          </cell>
          <cell r="T120">
            <v>257</v>
          </cell>
          <cell r="AB120" t="str">
            <v>105462-P.S.R. EL SAUCE</v>
          </cell>
          <cell r="AC120"/>
          <cell r="AD120">
            <v>1</v>
          </cell>
          <cell r="AE120"/>
          <cell r="AF120">
            <v>1</v>
          </cell>
          <cell r="AG120"/>
          <cell r="AH120">
            <v>1</v>
          </cell>
          <cell r="AI120">
            <v>1</v>
          </cell>
          <cell r="AJ120">
            <v>1</v>
          </cell>
          <cell r="AK120">
            <v>1</v>
          </cell>
          <cell r="AL120">
            <v>7</v>
          </cell>
          <cell r="AM120">
            <v>3</v>
          </cell>
          <cell r="AN120">
            <v>4</v>
          </cell>
          <cell r="AO120">
            <v>20</v>
          </cell>
        </row>
        <row r="121">
          <cell r="G121" t="str">
            <v>105507-P.S.R. HUAMALATA</v>
          </cell>
          <cell r="H121">
            <v>60</v>
          </cell>
          <cell r="I121">
            <v>102</v>
          </cell>
          <cell r="J121">
            <v>104</v>
          </cell>
          <cell r="K121">
            <v>109</v>
          </cell>
          <cell r="L121">
            <v>110</v>
          </cell>
          <cell r="M121">
            <v>63</v>
          </cell>
          <cell r="N121">
            <v>131</v>
          </cell>
          <cell r="O121">
            <v>57</v>
          </cell>
          <cell r="P121">
            <v>48</v>
          </cell>
          <cell r="Q121">
            <v>83</v>
          </cell>
          <cell r="R121">
            <v>27</v>
          </cell>
          <cell r="S121">
            <v>64</v>
          </cell>
          <cell r="T121">
            <v>958</v>
          </cell>
          <cell r="AB121" t="str">
            <v>105463-P.S.R. QUILITAPIA</v>
          </cell>
          <cell r="AC121">
            <v>3</v>
          </cell>
          <cell r="AD121">
            <v>2</v>
          </cell>
          <cell r="AE121">
            <v>1</v>
          </cell>
          <cell r="AF121">
            <v>3</v>
          </cell>
          <cell r="AG121">
            <v>8</v>
          </cell>
          <cell r="AH121">
            <v>4</v>
          </cell>
          <cell r="AI121">
            <v>8</v>
          </cell>
          <cell r="AJ121">
            <v>3</v>
          </cell>
          <cell r="AK121">
            <v>5</v>
          </cell>
          <cell r="AL121">
            <v>11</v>
          </cell>
          <cell r="AM121">
            <v>1</v>
          </cell>
          <cell r="AN121">
            <v>5</v>
          </cell>
          <cell r="AO121">
            <v>54</v>
          </cell>
        </row>
        <row r="122">
          <cell r="G122" t="str">
            <v>105510-P.S.R. RECOLETA</v>
          </cell>
          <cell r="H122">
            <v>57</v>
          </cell>
          <cell r="I122">
            <v>132</v>
          </cell>
          <cell r="J122">
            <v>115</v>
          </cell>
          <cell r="K122">
            <v>91</v>
          </cell>
          <cell r="L122">
            <v>142</v>
          </cell>
          <cell r="M122">
            <v>145</v>
          </cell>
          <cell r="N122">
            <v>100</v>
          </cell>
          <cell r="O122">
            <v>117</v>
          </cell>
          <cell r="P122">
            <v>75</v>
          </cell>
          <cell r="Q122">
            <v>93</v>
          </cell>
          <cell r="R122">
            <v>6</v>
          </cell>
          <cell r="S122">
            <v>122</v>
          </cell>
          <cell r="T122">
            <v>1195</v>
          </cell>
          <cell r="AB122" t="str">
            <v>105464-P.S.R. LA LIGUA</v>
          </cell>
          <cell r="AC122">
            <v>1</v>
          </cell>
          <cell r="AD122">
            <v>2</v>
          </cell>
          <cell r="AE122"/>
          <cell r="AF122"/>
          <cell r="AG122"/>
          <cell r="AH122">
            <v>1</v>
          </cell>
          <cell r="AI122">
            <v>1</v>
          </cell>
          <cell r="AJ122">
            <v>4</v>
          </cell>
          <cell r="AK122">
            <v>1</v>
          </cell>
          <cell r="AL122">
            <v>4</v>
          </cell>
          <cell r="AM122">
            <v>1</v>
          </cell>
          <cell r="AN122"/>
          <cell r="AO122">
            <v>15</v>
          </cell>
        </row>
        <row r="123">
          <cell r="G123" t="str">
            <v>105722-CECOF SAN JOSE DE LA DEHESA</v>
          </cell>
          <cell r="H123">
            <v>319</v>
          </cell>
          <cell r="I123">
            <v>533</v>
          </cell>
          <cell r="J123">
            <v>475</v>
          </cell>
          <cell r="K123">
            <v>544</v>
          </cell>
          <cell r="L123">
            <v>616</v>
          </cell>
          <cell r="M123">
            <v>528</v>
          </cell>
          <cell r="N123">
            <v>581</v>
          </cell>
          <cell r="O123">
            <v>508</v>
          </cell>
          <cell r="P123">
            <v>535</v>
          </cell>
          <cell r="Q123">
            <v>432</v>
          </cell>
          <cell r="R123">
            <v>56</v>
          </cell>
          <cell r="S123">
            <v>444</v>
          </cell>
          <cell r="T123">
            <v>5571</v>
          </cell>
          <cell r="AB123" t="str">
            <v>105465-P.S.R. RAMADILLA</v>
          </cell>
          <cell r="AC123"/>
          <cell r="AD123"/>
          <cell r="AE123">
            <v>2</v>
          </cell>
          <cell r="AF123">
            <v>1</v>
          </cell>
          <cell r="AG123"/>
          <cell r="AH123"/>
          <cell r="AI123"/>
          <cell r="AJ123">
            <v>1</v>
          </cell>
          <cell r="AK123"/>
          <cell r="AL123">
            <v>2</v>
          </cell>
          <cell r="AM123"/>
          <cell r="AN123">
            <v>2</v>
          </cell>
          <cell r="AO123">
            <v>8</v>
          </cell>
        </row>
        <row r="124">
          <cell r="G124" t="str">
            <v>105723-CECOF LIMARI</v>
          </cell>
          <cell r="H124">
            <v>314</v>
          </cell>
          <cell r="I124">
            <v>288</v>
          </cell>
          <cell r="J124">
            <v>387</v>
          </cell>
          <cell r="K124">
            <v>239</v>
          </cell>
          <cell r="L124">
            <v>492</v>
          </cell>
          <cell r="M124">
            <v>347</v>
          </cell>
          <cell r="N124">
            <v>404</v>
          </cell>
          <cell r="O124">
            <v>415</v>
          </cell>
          <cell r="P124">
            <v>334</v>
          </cell>
          <cell r="Q124">
            <v>338</v>
          </cell>
          <cell r="R124">
            <v>22</v>
          </cell>
          <cell r="S124">
            <v>242</v>
          </cell>
          <cell r="T124">
            <v>3822</v>
          </cell>
          <cell r="AB124" t="str">
            <v>105466-P.S.R. VALLE HERMOSO</v>
          </cell>
          <cell r="AC124">
            <v>3</v>
          </cell>
          <cell r="AD124">
            <v>1</v>
          </cell>
          <cell r="AE124">
            <v>3</v>
          </cell>
          <cell r="AF124">
            <v>5</v>
          </cell>
          <cell r="AG124">
            <v>2</v>
          </cell>
          <cell r="AH124">
            <v>7</v>
          </cell>
          <cell r="AI124">
            <v>6</v>
          </cell>
          <cell r="AJ124">
            <v>3</v>
          </cell>
          <cell r="AK124">
            <v>3</v>
          </cell>
          <cell r="AL124">
            <v>2</v>
          </cell>
          <cell r="AM124">
            <v>4</v>
          </cell>
          <cell r="AN124">
            <v>2</v>
          </cell>
          <cell r="AO124">
            <v>41</v>
          </cell>
        </row>
        <row r="125">
          <cell r="G125" t="str">
            <v>200258-CECOF LOS COPIHUES</v>
          </cell>
          <cell r="H125">
            <v>201</v>
          </cell>
          <cell r="I125">
            <v>417</v>
          </cell>
          <cell r="J125">
            <v>337</v>
          </cell>
          <cell r="K125">
            <v>398</v>
          </cell>
          <cell r="L125">
            <v>400</v>
          </cell>
          <cell r="M125">
            <v>245</v>
          </cell>
          <cell r="N125">
            <v>439</v>
          </cell>
          <cell r="O125">
            <v>326</v>
          </cell>
          <cell r="P125">
            <v>335</v>
          </cell>
          <cell r="Q125">
            <v>294</v>
          </cell>
          <cell r="R125">
            <v>57</v>
          </cell>
          <cell r="S125">
            <v>331</v>
          </cell>
          <cell r="T125">
            <v>3780</v>
          </cell>
          <cell r="AB125" t="str">
            <v>105490-P.S.R. EL DURAZNO</v>
          </cell>
          <cell r="AC125"/>
          <cell r="AD125"/>
          <cell r="AE125">
            <v>2</v>
          </cell>
          <cell r="AF125"/>
          <cell r="AG125"/>
          <cell r="AH125"/>
          <cell r="AI125">
            <v>1</v>
          </cell>
          <cell r="AJ125"/>
          <cell r="AK125"/>
          <cell r="AL125">
            <v>2</v>
          </cell>
          <cell r="AM125"/>
          <cell r="AN125">
            <v>1</v>
          </cell>
          <cell r="AO125">
            <v>6</v>
          </cell>
        </row>
        <row r="126">
          <cell r="G126" t="str">
            <v>200367-CECOF COLONIA LIMARÍ</v>
          </cell>
          <cell r="H126">
            <v>214</v>
          </cell>
          <cell r="I126">
            <v>352</v>
          </cell>
          <cell r="J126">
            <v>427</v>
          </cell>
          <cell r="K126">
            <v>354</v>
          </cell>
          <cell r="L126">
            <v>413</v>
          </cell>
          <cell r="M126">
            <v>463</v>
          </cell>
          <cell r="N126">
            <v>435</v>
          </cell>
          <cell r="O126">
            <v>429</v>
          </cell>
          <cell r="P126">
            <v>365</v>
          </cell>
          <cell r="Q126">
            <v>258</v>
          </cell>
          <cell r="R126">
            <v>52</v>
          </cell>
          <cell r="S126">
            <v>350</v>
          </cell>
          <cell r="T126">
            <v>4112</v>
          </cell>
          <cell r="AB126" t="str">
            <v>04303-MONTE PATRIA</v>
          </cell>
          <cell r="AC126">
            <v>235</v>
          </cell>
          <cell r="AD126">
            <v>237</v>
          </cell>
          <cell r="AE126">
            <v>239</v>
          </cell>
          <cell r="AF126">
            <v>272</v>
          </cell>
          <cell r="AG126">
            <v>142</v>
          </cell>
          <cell r="AH126">
            <v>268</v>
          </cell>
          <cell r="AI126">
            <v>338</v>
          </cell>
          <cell r="AJ126">
            <v>216</v>
          </cell>
          <cell r="AK126">
            <v>266</v>
          </cell>
          <cell r="AL126">
            <v>248</v>
          </cell>
          <cell r="AM126">
            <v>156</v>
          </cell>
          <cell r="AN126">
            <v>259</v>
          </cell>
          <cell r="AO126">
            <v>2876</v>
          </cell>
        </row>
        <row r="127">
          <cell r="G127" t="str">
            <v>200569-CESFAM FRAY JORGE</v>
          </cell>
          <cell r="H127"/>
          <cell r="I127"/>
          <cell r="J127"/>
          <cell r="K127">
            <v>1177</v>
          </cell>
          <cell r="L127">
            <v>1614</v>
          </cell>
          <cell r="M127">
            <v>2157</v>
          </cell>
          <cell r="N127">
            <v>2563</v>
          </cell>
          <cell r="O127">
            <v>2247</v>
          </cell>
          <cell r="P127">
            <v>2284</v>
          </cell>
          <cell r="Q127">
            <v>1859</v>
          </cell>
          <cell r="R127">
            <v>333</v>
          </cell>
          <cell r="S127">
            <v>2259</v>
          </cell>
          <cell r="T127">
            <v>16493</v>
          </cell>
          <cell r="AB127" t="str">
            <v>105307-CES. RURAL MONTE PATRIA</v>
          </cell>
          <cell r="AC127">
            <v>119</v>
          </cell>
          <cell r="AD127">
            <v>106</v>
          </cell>
          <cell r="AE127">
            <v>111</v>
          </cell>
          <cell r="AF127">
            <v>143</v>
          </cell>
          <cell r="AG127">
            <v>75</v>
          </cell>
          <cell r="AH127">
            <v>122</v>
          </cell>
          <cell r="AI127">
            <v>130</v>
          </cell>
          <cell r="AJ127">
            <v>80</v>
          </cell>
          <cell r="AK127">
            <v>145</v>
          </cell>
          <cell r="AL127">
            <v>134</v>
          </cell>
          <cell r="AM127">
            <v>48</v>
          </cell>
          <cell r="AN127">
            <v>138</v>
          </cell>
          <cell r="AO127">
            <v>1351</v>
          </cell>
        </row>
        <row r="128">
          <cell r="G128" t="str">
            <v>04302-COMBARBALÁ</v>
          </cell>
          <cell r="H128">
            <v>1843</v>
          </cell>
          <cell r="I128">
            <v>1792</v>
          </cell>
          <cell r="J128">
            <v>1855</v>
          </cell>
          <cell r="K128">
            <v>1974</v>
          </cell>
          <cell r="L128">
            <v>2132</v>
          </cell>
          <cell r="M128">
            <v>1821</v>
          </cell>
          <cell r="N128">
            <v>2243</v>
          </cell>
          <cell r="O128">
            <v>1880</v>
          </cell>
          <cell r="P128">
            <v>2026</v>
          </cell>
          <cell r="Q128">
            <v>2336</v>
          </cell>
          <cell r="R128">
            <v>1498</v>
          </cell>
          <cell r="S128">
            <v>1820</v>
          </cell>
          <cell r="T128">
            <v>23220</v>
          </cell>
          <cell r="AB128" t="str">
            <v>105311-CES. RURAL CHAÑARAL ALTO</v>
          </cell>
          <cell r="AC128">
            <v>12</v>
          </cell>
          <cell r="AD128">
            <v>11</v>
          </cell>
          <cell r="AE128">
            <v>37</v>
          </cell>
          <cell r="AF128">
            <v>20</v>
          </cell>
          <cell r="AG128">
            <v>17</v>
          </cell>
          <cell r="AH128">
            <v>15</v>
          </cell>
          <cell r="AI128">
            <v>35</v>
          </cell>
          <cell r="AJ128">
            <v>16</v>
          </cell>
          <cell r="AK128">
            <v>31</v>
          </cell>
          <cell r="AL128">
            <v>29</v>
          </cell>
          <cell r="AM128">
            <v>83</v>
          </cell>
          <cell r="AN128">
            <v>31</v>
          </cell>
          <cell r="AO128">
            <v>337</v>
          </cell>
        </row>
        <row r="129">
          <cell r="G129" t="str">
            <v>105105-HOSPITAL COMBARBALÁ</v>
          </cell>
          <cell r="H129">
            <v>1192</v>
          </cell>
          <cell r="I129">
            <v>1250</v>
          </cell>
          <cell r="J129">
            <v>1440</v>
          </cell>
          <cell r="K129">
            <v>1461</v>
          </cell>
          <cell r="L129">
            <v>1523</v>
          </cell>
          <cell r="M129">
            <v>1332</v>
          </cell>
          <cell r="N129">
            <v>1442</v>
          </cell>
          <cell r="O129">
            <v>1240</v>
          </cell>
          <cell r="P129">
            <v>1443</v>
          </cell>
          <cell r="Q129">
            <v>1717</v>
          </cell>
          <cell r="R129">
            <v>1287</v>
          </cell>
          <cell r="S129">
            <v>1237</v>
          </cell>
          <cell r="T129">
            <v>16564</v>
          </cell>
          <cell r="AB129" t="str">
            <v>105312-CES. RURAL CAREN</v>
          </cell>
          <cell r="AC129">
            <v>27</v>
          </cell>
          <cell r="AD129">
            <v>26</v>
          </cell>
          <cell r="AE129">
            <v>19</v>
          </cell>
          <cell r="AF129">
            <v>40</v>
          </cell>
          <cell r="AG129">
            <v>17</v>
          </cell>
          <cell r="AH129">
            <v>21</v>
          </cell>
          <cell r="AI129">
            <v>35</v>
          </cell>
          <cell r="AJ129">
            <v>34</v>
          </cell>
          <cell r="AK129">
            <v>27</v>
          </cell>
          <cell r="AL129">
            <v>30</v>
          </cell>
          <cell r="AM129">
            <v>6</v>
          </cell>
          <cell r="AN129">
            <v>7</v>
          </cell>
          <cell r="AO129">
            <v>289</v>
          </cell>
        </row>
        <row r="130">
          <cell r="G130" t="str">
            <v>105433-P.S.R. SAN LORENZO</v>
          </cell>
          <cell r="H130">
            <v>13</v>
          </cell>
          <cell r="I130">
            <v>14</v>
          </cell>
          <cell r="J130">
            <v>13</v>
          </cell>
          <cell r="K130">
            <v>14</v>
          </cell>
          <cell r="L130">
            <v>17</v>
          </cell>
          <cell r="M130">
            <v>13</v>
          </cell>
          <cell r="N130">
            <v>16</v>
          </cell>
          <cell r="O130">
            <v>16</v>
          </cell>
          <cell r="P130">
            <v>19</v>
          </cell>
          <cell r="Q130">
            <v>16</v>
          </cell>
          <cell r="R130"/>
          <cell r="S130">
            <v>15</v>
          </cell>
          <cell r="T130">
            <v>166</v>
          </cell>
          <cell r="AB130" t="str">
            <v>105318-CES. RURAL EL PALQUI</v>
          </cell>
          <cell r="AC130">
            <v>77</v>
          </cell>
          <cell r="AD130">
            <v>94</v>
          </cell>
          <cell r="AE130">
            <v>72</v>
          </cell>
          <cell r="AF130">
            <v>69</v>
          </cell>
          <cell r="AG130">
            <v>33</v>
          </cell>
          <cell r="AH130">
            <v>110</v>
          </cell>
          <cell r="AI130">
            <v>138</v>
          </cell>
          <cell r="AJ130">
            <v>86</v>
          </cell>
          <cell r="AK130">
            <v>63</v>
          </cell>
          <cell r="AL130">
            <v>55</v>
          </cell>
          <cell r="AM130">
            <v>19</v>
          </cell>
          <cell r="AN130">
            <v>83</v>
          </cell>
          <cell r="AO130">
            <v>899</v>
          </cell>
        </row>
        <row r="131">
          <cell r="G131" t="str">
            <v>105434-P.S.R. SAN MARCOS</v>
          </cell>
          <cell r="H131">
            <v>67</v>
          </cell>
          <cell r="I131">
            <v>47</v>
          </cell>
          <cell r="J131">
            <v>19</v>
          </cell>
          <cell r="K131">
            <v>42</v>
          </cell>
          <cell r="L131">
            <v>49</v>
          </cell>
          <cell r="M131">
            <v>37</v>
          </cell>
          <cell r="N131">
            <v>85</v>
          </cell>
          <cell r="O131">
            <v>41</v>
          </cell>
          <cell r="P131">
            <v>38</v>
          </cell>
          <cell r="Q131">
            <v>42</v>
          </cell>
          <cell r="R131">
            <v>46</v>
          </cell>
          <cell r="S131">
            <v>24</v>
          </cell>
          <cell r="T131">
            <v>537</v>
          </cell>
          <cell r="AB131" t="str">
            <v>04304-PUNITAQUI</v>
          </cell>
          <cell r="AC131">
            <v>107</v>
          </cell>
          <cell r="AD131">
            <v>110</v>
          </cell>
          <cell r="AE131">
            <v>74</v>
          </cell>
          <cell r="AF131">
            <v>113</v>
          </cell>
          <cell r="AG131">
            <v>105</v>
          </cell>
          <cell r="AH131">
            <v>105</v>
          </cell>
          <cell r="AI131">
            <v>147</v>
          </cell>
          <cell r="AJ131">
            <v>140</v>
          </cell>
          <cell r="AK131">
            <v>94</v>
          </cell>
          <cell r="AL131">
            <v>70</v>
          </cell>
          <cell r="AM131">
            <v>36</v>
          </cell>
          <cell r="AN131">
            <v>140</v>
          </cell>
          <cell r="AO131">
            <v>1241</v>
          </cell>
        </row>
        <row r="132">
          <cell r="G132" t="str">
            <v>105441-P.S.R. MANQUEHUA</v>
          </cell>
          <cell r="H132">
            <v>54</v>
          </cell>
          <cell r="I132">
            <v>50</v>
          </cell>
          <cell r="J132">
            <v>33</v>
          </cell>
          <cell r="K132">
            <v>44</v>
          </cell>
          <cell r="L132">
            <v>50</v>
          </cell>
          <cell r="M132">
            <v>36</v>
          </cell>
          <cell r="N132">
            <v>60</v>
          </cell>
          <cell r="O132">
            <v>32</v>
          </cell>
          <cell r="P132">
            <v>52</v>
          </cell>
          <cell r="Q132">
            <v>26</v>
          </cell>
          <cell r="R132"/>
          <cell r="S132">
            <v>53</v>
          </cell>
          <cell r="T132">
            <v>490</v>
          </cell>
          <cell r="AB132" t="str">
            <v>105308-CES. RURAL PUNITAQUI</v>
          </cell>
          <cell r="AC132">
            <v>107</v>
          </cell>
          <cell r="AD132">
            <v>110</v>
          </cell>
          <cell r="AE132">
            <v>74</v>
          </cell>
          <cell r="AF132">
            <v>113</v>
          </cell>
          <cell r="AG132">
            <v>105</v>
          </cell>
          <cell r="AH132">
            <v>105</v>
          </cell>
          <cell r="AI132">
            <v>147</v>
          </cell>
          <cell r="AJ132">
            <v>140</v>
          </cell>
          <cell r="AK132">
            <v>94</v>
          </cell>
          <cell r="AL132">
            <v>70</v>
          </cell>
          <cell r="AM132">
            <v>36</v>
          </cell>
          <cell r="AN132">
            <v>140</v>
          </cell>
          <cell r="AO132">
            <v>1241</v>
          </cell>
        </row>
        <row r="133">
          <cell r="G133" t="str">
            <v xml:space="preserve">105459-P.S.R. BARRANCAS                </v>
          </cell>
          <cell r="H133">
            <v>30</v>
          </cell>
          <cell r="I133">
            <v>38</v>
          </cell>
          <cell r="J133">
            <v>26</v>
          </cell>
          <cell r="K133">
            <v>25</v>
          </cell>
          <cell r="L133">
            <v>61</v>
          </cell>
          <cell r="M133">
            <v>23</v>
          </cell>
          <cell r="N133">
            <v>64</v>
          </cell>
          <cell r="O133">
            <v>86</v>
          </cell>
          <cell r="P133">
            <v>69</v>
          </cell>
          <cell r="Q133">
            <v>72</v>
          </cell>
          <cell r="R133"/>
          <cell r="S133">
            <v>46</v>
          </cell>
          <cell r="T133">
            <v>540</v>
          </cell>
          <cell r="AB133" t="str">
            <v>04305-RIO HURTADO</v>
          </cell>
          <cell r="AC133">
            <v>11</v>
          </cell>
          <cell r="AD133">
            <v>15</v>
          </cell>
          <cell r="AE133">
            <v>16</v>
          </cell>
          <cell r="AF133">
            <v>18</v>
          </cell>
          <cell r="AG133">
            <v>5</v>
          </cell>
          <cell r="AH133">
            <v>55</v>
          </cell>
          <cell r="AI133">
            <v>53</v>
          </cell>
          <cell r="AJ133">
            <v>21</v>
          </cell>
          <cell r="AK133">
            <v>42</v>
          </cell>
          <cell r="AL133">
            <v>23</v>
          </cell>
          <cell r="AM133">
            <v>0</v>
          </cell>
          <cell r="AN133">
            <v>61</v>
          </cell>
          <cell r="AO133">
            <v>320</v>
          </cell>
        </row>
        <row r="134">
          <cell r="G134" t="str">
            <v>105460-P.S.R. COGOTI 18</v>
          </cell>
          <cell r="H134">
            <v>137</v>
          </cell>
          <cell r="I134">
            <v>97</v>
          </cell>
          <cell r="J134">
            <v>59</v>
          </cell>
          <cell r="K134">
            <v>105</v>
          </cell>
          <cell r="L134">
            <v>90</v>
          </cell>
          <cell r="M134">
            <v>70</v>
          </cell>
          <cell r="N134">
            <v>184</v>
          </cell>
          <cell r="O134">
            <v>150</v>
          </cell>
          <cell r="P134">
            <v>109</v>
          </cell>
          <cell r="Q134">
            <v>128</v>
          </cell>
          <cell r="R134">
            <v>76</v>
          </cell>
          <cell r="S134">
            <v>115</v>
          </cell>
          <cell r="T134">
            <v>1320</v>
          </cell>
          <cell r="AB134" t="str">
            <v>105310-CES. RURAL PICHASCA</v>
          </cell>
          <cell r="AC134"/>
          <cell r="AD134">
            <v>15</v>
          </cell>
          <cell r="AE134">
            <v>16</v>
          </cell>
          <cell r="AF134">
            <v>18</v>
          </cell>
          <cell r="AG134"/>
          <cell r="AH134">
            <v>52</v>
          </cell>
          <cell r="AI134">
            <v>38</v>
          </cell>
          <cell r="AJ134">
            <v>15</v>
          </cell>
          <cell r="AK134">
            <v>20</v>
          </cell>
          <cell r="AL134">
            <v>13</v>
          </cell>
          <cell r="AM134"/>
          <cell r="AN134">
            <v>37</v>
          </cell>
          <cell r="AO134">
            <v>224</v>
          </cell>
        </row>
        <row r="135">
          <cell r="G135" t="str">
            <v>105461-P.S.R. EL HUACHO</v>
          </cell>
          <cell r="H135">
            <v>19</v>
          </cell>
          <cell r="I135">
            <v>12</v>
          </cell>
          <cell r="J135">
            <v>15</v>
          </cell>
          <cell r="K135">
            <v>15</v>
          </cell>
          <cell r="L135">
            <v>16</v>
          </cell>
          <cell r="M135">
            <v>13</v>
          </cell>
          <cell r="N135">
            <v>13</v>
          </cell>
          <cell r="O135">
            <v>22</v>
          </cell>
          <cell r="P135">
            <v>13</v>
          </cell>
          <cell r="Q135">
            <v>9</v>
          </cell>
          <cell r="R135"/>
          <cell r="S135">
            <v>16</v>
          </cell>
          <cell r="T135">
            <v>163</v>
          </cell>
          <cell r="AB135" t="str">
            <v>105409-P.S.R. EL CHAÑAR</v>
          </cell>
          <cell r="AC135"/>
          <cell r="AD135"/>
          <cell r="AE135"/>
          <cell r="AF135"/>
          <cell r="AG135"/>
          <cell r="AH135"/>
          <cell r="AI135"/>
          <cell r="AJ135"/>
          <cell r="AK135">
            <v>4</v>
          </cell>
          <cell r="AL135"/>
          <cell r="AM135"/>
          <cell r="AN135"/>
          <cell r="AO135">
            <v>4</v>
          </cell>
        </row>
        <row r="136">
          <cell r="G136" t="str">
            <v>105462-P.S.R. EL SAUCE</v>
          </cell>
          <cell r="H136">
            <v>51</v>
          </cell>
          <cell r="I136">
            <v>28</v>
          </cell>
          <cell r="J136">
            <v>43</v>
          </cell>
          <cell r="K136">
            <v>39</v>
          </cell>
          <cell r="L136">
            <v>71</v>
          </cell>
          <cell r="M136">
            <v>35</v>
          </cell>
          <cell r="N136">
            <v>54</v>
          </cell>
          <cell r="O136">
            <v>38</v>
          </cell>
          <cell r="P136">
            <v>46</v>
          </cell>
          <cell r="Q136">
            <v>53</v>
          </cell>
          <cell r="R136">
            <v>15</v>
          </cell>
          <cell r="S136">
            <v>45</v>
          </cell>
          <cell r="T136">
            <v>518</v>
          </cell>
          <cell r="AB136" t="str">
            <v>105410-P.S.R. HURTADO</v>
          </cell>
          <cell r="AC136"/>
          <cell r="AD136"/>
          <cell r="AE136"/>
          <cell r="AF136"/>
          <cell r="AG136">
            <v>1</v>
          </cell>
          <cell r="AH136">
            <v>1</v>
          </cell>
          <cell r="AI136"/>
          <cell r="AJ136">
            <v>1</v>
          </cell>
          <cell r="AK136">
            <v>4</v>
          </cell>
          <cell r="AL136">
            <v>1</v>
          </cell>
          <cell r="AM136"/>
          <cell r="AN136">
            <v>2</v>
          </cell>
          <cell r="AO136">
            <v>10</v>
          </cell>
        </row>
        <row r="137">
          <cell r="G137" t="str">
            <v>105463-P.S.R. QUILITAPIA</v>
          </cell>
          <cell r="H137">
            <v>101</v>
          </cell>
          <cell r="I137">
            <v>73</v>
          </cell>
          <cell r="J137">
            <v>93</v>
          </cell>
          <cell r="K137">
            <v>66</v>
          </cell>
          <cell r="L137">
            <v>91</v>
          </cell>
          <cell r="M137">
            <v>82</v>
          </cell>
          <cell r="N137">
            <v>131</v>
          </cell>
          <cell r="O137">
            <v>71</v>
          </cell>
          <cell r="P137">
            <v>90</v>
          </cell>
          <cell r="Q137">
            <v>102</v>
          </cell>
          <cell r="R137">
            <v>41</v>
          </cell>
          <cell r="S137">
            <v>72</v>
          </cell>
          <cell r="T137">
            <v>1013</v>
          </cell>
          <cell r="AB137" t="str">
            <v>105411-P.S.R. LAS BREAS</v>
          </cell>
          <cell r="AC137">
            <v>3</v>
          </cell>
          <cell r="AD137"/>
          <cell r="AE137"/>
          <cell r="AF137"/>
          <cell r="AG137"/>
          <cell r="AH137">
            <v>1</v>
          </cell>
          <cell r="AI137"/>
          <cell r="AJ137"/>
          <cell r="AK137">
            <v>3</v>
          </cell>
          <cell r="AL137">
            <v>1</v>
          </cell>
          <cell r="AM137"/>
          <cell r="AN137">
            <v>3</v>
          </cell>
          <cell r="AO137">
            <v>11</v>
          </cell>
        </row>
        <row r="138">
          <cell r="G138" t="str">
            <v>105464-P.S.R. LA LIGUA</v>
          </cell>
          <cell r="H138">
            <v>40</v>
          </cell>
          <cell r="I138">
            <v>60</v>
          </cell>
          <cell r="J138">
            <v>50</v>
          </cell>
          <cell r="K138">
            <v>58</v>
          </cell>
          <cell r="L138">
            <v>53</v>
          </cell>
          <cell r="M138">
            <v>54</v>
          </cell>
          <cell r="N138">
            <v>69</v>
          </cell>
          <cell r="O138">
            <v>58</v>
          </cell>
          <cell r="P138">
            <v>62</v>
          </cell>
          <cell r="Q138">
            <v>88</v>
          </cell>
          <cell r="R138"/>
          <cell r="S138">
            <v>83</v>
          </cell>
          <cell r="T138">
            <v>675</v>
          </cell>
          <cell r="AB138" t="str">
            <v>105413-P.S.R. SAMO ALTO</v>
          </cell>
          <cell r="AC138">
            <v>5</v>
          </cell>
          <cell r="AD138"/>
          <cell r="AE138"/>
          <cell r="AF138"/>
          <cell r="AG138">
            <v>3</v>
          </cell>
          <cell r="AH138"/>
          <cell r="AI138">
            <v>4</v>
          </cell>
          <cell r="AJ138">
            <v>2</v>
          </cell>
          <cell r="AK138">
            <v>3</v>
          </cell>
          <cell r="AL138">
            <v>3</v>
          </cell>
          <cell r="AM138">
            <v>0</v>
          </cell>
          <cell r="AN138">
            <v>7</v>
          </cell>
          <cell r="AO138">
            <v>27</v>
          </cell>
        </row>
        <row r="139">
          <cell r="G139" t="str">
            <v>105465-P.S.R. RAMADILLA</v>
          </cell>
          <cell r="H139">
            <v>46</v>
          </cell>
          <cell r="I139">
            <v>21</v>
          </cell>
          <cell r="J139">
            <v>21</v>
          </cell>
          <cell r="K139">
            <v>17</v>
          </cell>
          <cell r="L139">
            <v>40</v>
          </cell>
          <cell r="M139">
            <v>32</v>
          </cell>
          <cell r="N139">
            <v>31</v>
          </cell>
          <cell r="O139">
            <v>37</v>
          </cell>
          <cell r="P139">
            <v>18</v>
          </cell>
          <cell r="Q139">
            <v>14</v>
          </cell>
          <cell r="R139"/>
          <cell r="S139">
            <v>39</v>
          </cell>
          <cell r="T139">
            <v>316</v>
          </cell>
          <cell r="AB139" t="str">
            <v>105414-P.S.R. SERON</v>
          </cell>
          <cell r="AC139"/>
          <cell r="AD139"/>
          <cell r="AE139"/>
          <cell r="AF139"/>
          <cell r="AG139">
            <v>1</v>
          </cell>
          <cell r="AH139">
            <v>1</v>
          </cell>
          <cell r="AI139">
            <v>7</v>
          </cell>
          <cell r="AJ139"/>
          <cell r="AK139">
            <v>5</v>
          </cell>
          <cell r="AL139">
            <v>4</v>
          </cell>
          <cell r="AM139"/>
          <cell r="AN139">
            <v>4</v>
          </cell>
          <cell r="AO139">
            <v>22</v>
          </cell>
        </row>
        <row r="140">
          <cell r="G140" t="str">
            <v>105466-P.S.R. VALLE HERMOSO</v>
          </cell>
          <cell r="H140">
            <v>55</v>
          </cell>
          <cell r="I140">
            <v>84</v>
          </cell>
          <cell r="J140">
            <v>43</v>
          </cell>
          <cell r="K140">
            <v>63</v>
          </cell>
          <cell r="L140">
            <v>45</v>
          </cell>
          <cell r="M140">
            <v>76</v>
          </cell>
          <cell r="N140">
            <v>65</v>
          </cell>
          <cell r="O140">
            <v>65</v>
          </cell>
          <cell r="P140">
            <v>55</v>
          </cell>
          <cell r="Q140">
            <v>52</v>
          </cell>
          <cell r="R140">
            <v>26</v>
          </cell>
          <cell r="S140">
            <v>60</v>
          </cell>
          <cell r="T140">
            <v>689</v>
          </cell>
          <cell r="AB140" t="str">
            <v>105503-P.S.R. TABAQUEROS</v>
          </cell>
          <cell r="AC140">
            <v>3</v>
          </cell>
          <cell r="AD140"/>
          <cell r="AE140"/>
          <cell r="AF140"/>
          <cell r="AG140"/>
          <cell r="AH140"/>
          <cell r="AI140">
            <v>4</v>
          </cell>
          <cell r="AJ140">
            <v>3</v>
          </cell>
          <cell r="AK140">
            <v>3</v>
          </cell>
          <cell r="AL140">
            <v>1</v>
          </cell>
          <cell r="AM140">
            <v>0</v>
          </cell>
          <cell r="AN140">
            <v>8</v>
          </cell>
          <cell r="AO140">
            <v>22</v>
          </cell>
        </row>
        <row r="141">
          <cell r="G141" t="str">
            <v>105490-P.S.R. EL DURAZNO</v>
          </cell>
          <cell r="H141">
            <v>38</v>
          </cell>
          <cell r="I141">
            <v>18</v>
          </cell>
          <cell r="J141"/>
          <cell r="K141">
            <v>25</v>
          </cell>
          <cell r="L141">
            <v>26</v>
          </cell>
          <cell r="M141">
            <v>18</v>
          </cell>
          <cell r="N141">
            <v>29</v>
          </cell>
          <cell r="O141">
            <v>24</v>
          </cell>
          <cell r="P141">
            <v>12</v>
          </cell>
          <cell r="Q141">
            <v>17</v>
          </cell>
          <cell r="R141">
            <v>7</v>
          </cell>
          <cell r="S141">
            <v>15</v>
          </cell>
          <cell r="T141">
            <v>229</v>
          </cell>
          <cell r="AB141" t="str">
            <v>Total general</v>
          </cell>
          <cell r="AC141">
            <v>5916</v>
          </cell>
          <cell r="AD141">
            <v>6321</v>
          </cell>
          <cell r="AE141">
            <v>5581</v>
          </cell>
          <cell r="AF141">
            <v>5698</v>
          </cell>
          <cell r="AG141">
            <v>5444</v>
          </cell>
          <cell r="AH141">
            <v>5543</v>
          </cell>
          <cell r="AI141">
            <v>6102</v>
          </cell>
          <cell r="AJ141">
            <v>6185</v>
          </cell>
          <cell r="AK141">
            <v>4965</v>
          </cell>
          <cell r="AL141">
            <v>5179</v>
          </cell>
          <cell r="AM141">
            <v>2321</v>
          </cell>
          <cell r="AN141">
            <v>5637</v>
          </cell>
          <cell r="AO141">
            <v>64892</v>
          </cell>
        </row>
        <row r="142">
          <cell r="G142" t="str">
            <v>04303-MONTE PATRIA</v>
          </cell>
          <cell r="H142">
            <v>3188</v>
          </cell>
          <cell r="I142">
            <v>3076</v>
          </cell>
          <cell r="J142">
            <v>3304</v>
          </cell>
          <cell r="K142">
            <v>3477</v>
          </cell>
          <cell r="L142">
            <v>3684</v>
          </cell>
          <cell r="M142">
            <v>3995</v>
          </cell>
          <cell r="N142">
            <v>4638</v>
          </cell>
          <cell r="O142">
            <v>3971</v>
          </cell>
          <cell r="P142">
            <v>3663</v>
          </cell>
          <cell r="Q142">
            <v>3143</v>
          </cell>
          <cell r="R142">
            <v>1003</v>
          </cell>
          <cell r="S142">
            <v>3305</v>
          </cell>
          <cell r="T142">
            <v>40447</v>
          </cell>
        </row>
        <row r="143">
          <cell r="G143" t="str">
            <v>105307-CES. RURAL MONTE PATRIA</v>
          </cell>
          <cell r="H143">
            <v>810</v>
          </cell>
          <cell r="I143">
            <v>769</v>
          </cell>
          <cell r="J143">
            <v>791</v>
          </cell>
          <cell r="K143">
            <v>1223</v>
          </cell>
          <cell r="L143">
            <v>1382</v>
          </cell>
          <cell r="M143">
            <v>1397</v>
          </cell>
          <cell r="N143">
            <v>1589</v>
          </cell>
          <cell r="O143">
            <v>1533</v>
          </cell>
          <cell r="P143">
            <v>1314</v>
          </cell>
          <cell r="Q143">
            <v>1160</v>
          </cell>
          <cell r="R143">
            <v>307</v>
          </cell>
          <cell r="S143">
            <v>1101</v>
          </cell>
          <cell r="T143">
            <v>13376</v>
          </cell>
        </row>
        <row r="144">
          <cell r="G144" t="str">
            <v>105311-CES. RURAL CHAÑARAL ALTO</v>
          </cell>
          <cell r="H144">
            <v>522</v>
          </cell>
          <cell r="I144">
            <v>520</v>
          </cell>
          <cell r="J144">
            <v>550</v>
          </cell>
          <cell r="K144">
            <v>539</v>
          </cell>
          <cell r="L144">
            <v>556</v>
          </cell>
          <cell r="M144">
            <v>629</v>
          </cell>
          <cell r="N144">
            <v>690</v>
          </cell>
          <cell r="O144">
            <v>546</v>
          </cell>
          <cell r="P144">
            <v>488</v>
          </cell>
          <cell r="Q144">
            <v>413</v>
          </cell>
          <cell r="R144">
            <v>158</v>
          </cell>
          <cell r="S144">
            <v>578</v>
          </cell>
          <cell r="T144">
            <v>6189</v>
          </cell>
        </row>
        <row r="145">
          <cell r="G145" t="str">
            <v>105312-CES. RURAL CAREN</v>
          </cell>
          <cell r="H145">
            <v>265</v>
          </cell>
          <cell r="I145">
            <v>352</v>
          </cell>
          <cell r="J145">
            <v>352</v>
          </cell>
          <cell r="K145">
            <v>321</v>
          </cell>
          <cell r="L145">
            <v>324</v>
          </cell>
          <cell r="M145">
            <v>219</v>
          </cell>
          <cell r="N145">
            <v>506</v>
          </cell>
          <cell r="O145">
            <v>360</v>
          </cell>
          <cell r="P145">
            <v>274</v>
          </cell>
          <cell r="Q145">
            <v>295</v>
          </cell>
          <cell r="R145">
            <v>137</v>
          </cell>
          <cell r="S145">
            <v>252</v>
          </cell>
          <cell r="T145">
            <v>3657</v>
          </cell>
        </row>
        <row r="146">
          <cell r="G146" t="str">
            <v>105318-CES. RURAL EL PALQUI</v>
          </cell>
          <cell r="H146">
            <v>1024</v>
          </cell>
          <cell r="I146">
            <v>1132</v>
          </cell>
          <cell r="J146">
            <v>920</v>
          </cell>
          <cell r="K146">
            <v>923</v>
          </cell>
          <cell r="L146">
            <v>925</v>
          </cell>
          <cell r="M146">
            <v>1202</v>
          </cell>
          <cell r="N146">
            <v>1230</v>
          </cell>
          <cell r="O146">
            <v>982</v>
          </cell>
          <cell r="P146">
            <v>1042</v>
          </cell>
          <cell r="Q146">
            <v>815</v>
          </cell>
          <cell r="R146">
            <v>305</v>
          </cell>
          <cell r="S146">
            <v>921</v>
          </cell>
          <cell r="T146">
            <v>11421</v>
          </cell>
        </row>
        <row r="147">
          <cell r="G147" t="str">
            <v>105425-P.S.R. CHILECITO</v>
          </cell>
          <cell r="H147">
            <v>38</v>
          </cell>
          <cell r="I147">
            <v>14</v>
          </cell>
          <cell r="J147">
            <v>40</v>
          </cell>
          <cell r="K147"/>
          <cell r="L147">
            <v>49</v>
          </cell>
          <cell r="M147">
            <v>26</v>
          </cell>
          <cell r="N147"/>
          <cell r="O147">
            <v>53</v>
          </cell>
          <cell r="P147">
            <v>35</v>
          </cell>
          <cell r="Q147">
            <v>31</v>
          </cell>
          <cell r="R147"/>
          <cell r="S147">
            <v>20</v>
          </cell>
          <cell r="T147">
            <v>306</v>
          </cell>
        </row>
        <row r="148">
          <cell r="G148" t="str">
            <v>105427-P.S.R. HACIENDA VALDIVIA</v>
          </cell>
          <cell r="H148">
            <v>33</v>
          </cell>
          <cell r="I148">
            <v>51</v>
          </cell>
          <cell r="J148">
            <v>47</v>
          </cell>
          <cell r="K148">
            <v>55</v>
          </cell>
          <cell r="L148">
            <v>61</v>
          </cell>
          <cell r="M148">
            <v>63</v>
          </cell>
          <cell r="N148">
            <v>71</v>
          </cell>
          <cell r="O148">
            <v>55</v>
          </cell>
          <cell r="P148">
            <v>29</v>
          </cell>
          <cell r="Q148">
            <v>45</v>
          </cell>
          <cell r="R148">
            <v>15</v>
          </cell>
          <cell r="S148"/>
          <cell r="T148">
            <v>525</v>
          </cell>
        </row>
        <row r="149">
          <cell r="G149" t="str">
            <v>105428-P.S.R. HUATULAME</v>
          </cell>
          <cell r="H149">
            <v>105</v>
          </cell>
          <cell r="I149">
            <v>58</v>
          </cell>
          <cell r="J149">
            <v>79</v>
          </cell>
          <cell r="K149">
            <v>40</v>
          </cell>
          <cell r="L149">
            <v>56</v>
          </cell>
          <cell r="M149">
            <v>53</v>
          </cell>
          <cell r="N149">
            <v>91</v>
          </cell>
          <cell r="O149">
            <v>46</v>
          </cell>
          <cell r="P149">
            <v>44</v>
          </cell>
          <cell r="Q149">
            <v>71</v>
          </cell>
          <cell r="R149">
            <v>20</v>
          </cell>
          <cell r="S149">
            <v>65</v>
          </cell>
          <cell r="T149">
            <v>728</v>
          </cell>
        </row>
        <row r="150">
          <cell r="G150" t="str">
            <v>105430-P.S.R. MIALQUI</v>
          </cell>
          <cell r="H150">
            <v>16</v>
          </cell>
          <cell r="I150"/>
          <cell r="J150">
            <v>24</v>
          </cell>
          <cell r="K150">
            <v>19</v>
          </cell>
          <cell r="L150">
            <v>47</v>
          </cell>
          <cell r="M150">
            <v>37</v>
          </cell>
          <cell r="N150">
            <v>35</v>
          </cell>
          <cell r="O150">
            <v>44</v>
          </cell>
          <cell r="P150">
            <v>20</v>
          </cell>
          <cell r="Q150">
            <v>21</v>
          </cell>
          <cell r="R150"/>
          <cell r="S150">
            <v>16</v>
          </cell>
          <cell r="T150">
            <v>279</v>
          </cell>
        </row>
        <row r="151">
          <cell r="G151" t="str">
            <v>105431-P.S.R. PEDREGAL</v>
          </cell>
          <cell r="H151">
            <v>42</v>
          </cell>
          <cell r="I151">
            <v>40</v>
          </cell>
          <cell r="J151">
            <v>25</v>
          </cell>
          <cell r="K151">
            <v>48</v>
          </cell>
          <cell r="L151">
            <v>25</v>
          </cell>
          <cell r="M151">
            <v>18</v>
          </cell>
          <cell r="N151">
            <v>54</v>
          </cell>
          <cell r="O151">
            <v>33</v>
          </cell>
          <cell r="P151">
            <v>48</v>
          </cell>
          <cell r="Q151">
            <v>41</v>
          </cell>
          <cell r="R151"/>
          <cell r="S151">
            <v>30</v>
          </cell>
          <cell r="T151">
            <v>404</v>
          </cell>
        </row>
        <row r="152">
          <cell r="G152" t="str">
            <v>105432-P.S.R. RAPEL</v>
          </cell>
          <cell r="H152">
            <v>197</v>
          </cell>
          <cell r="I152">
            <v>127</v>
          </cell>
          <cell r="J152">
            <v>202</v>
          </cell>
          <cell r="K152">
            <v>178</v>
          </cell>
          <cell r="L152">
            <v>212</v>
          </cell>
          <cell r="M152">
            <v>253</v>
          </cell>
          <cell r="N152">
            <v>199</v>
          </cell>
          <cell r="O152">
            <v>228</v>
          </cell>
          <cell r="P152">
            <v>251</v>
          </cell>
          <cell r="Q152">
            <v>83</v>
          </cell>
          <cell r="R152">
            <v>23</v>
          </cell>
          <cell r="S152">
            <v>223</v>
          </cell>
          <cell r="T152">
            <v>2176</v>
          </cell>
        </row>
        <row r="153">
          <cell r="G153" t="str">
            <v>105435-P.S.R. TULAHUEN</v>
          </cell>
          <cell r="H153">
            <v>87</v>
          </cell>
          <cell r="I153"/>
          <cell r="J153">
            <v>218</v>
          </cell>
          <cell r="K153">
            <v>74</v>
          </cell>
          <cell r="L153">
            <v>20</v>
          </cell>
          <cell r="M153">
            <v>66</v>
          </cell>
          <cell r="N153">
            <v>134</v>
          </cell>
          <cell r="O153">
            <v>39</v>
          </cell>
          <cell r="P153">
            <v>76</v>
          </cell>
          <cell r="Q153">
            <v>124</v>
          </cell>
          <cell r="R153">
            <v>30</v>
          </cell>
          <cell r="S153">
            <v>84</v>
          </cell>
          <cell r="T153">
            <v>952</v>
          </cell>
        </row>
        <row r="154">
          <cell r="G154" t="str">
            <v>105436-P.S.R. EL MAITEN</v>
          </cell>
          <cell r="H154">
            <v>25</v>
          </cell>
          <cell r="I154">
            <v>13</v>
          </cell>
          <cell r="J154">
            <v>10</v>
          </cell>
          <cell r="K154">
            <v>37</v>
          </cell>
          <cell r="L154">
            <v>27</v>
          </cell>
          <cell r="M154">
            <v>24</v>
          </cell>
          <cell r="N154">
            <v>13</v>
          </cell>
          <cell r="O154">
            <v>37</v>
          </cell>
          <cell r="P154">
            <v>27</v>
          </cell>
          <cell r="Q154">
            <v>25</v>
          </cell>
          <cell r="R154"/>
          <cell r="S154"/>
          <cell r="T154">
            <v>238</v>
          </cell>
        </row>
        <row r="155">
          <cell r="G155" t="str">
            <v>105489-P.S.R. RAMADAS DE TULAHUEN</v>
          </cell>
          <cell r="H155">
            <v>24</v>
          </cell>
          <cell r="I155"/>
          <cell r="J155">
            <v>46</v>
          </cell>
          <cell r="K155">
            <v>20</v>
          </cell>
          <cell r="L155"/>
          <cell r="M155">
            <v>8</v>
          </cell>
          <cell r="N155">
            <v>26</v>
          </cell>
          <cell r="O155">
            <v>15</v>
          </cell>
          <cell r="P155">
            <v>15</v>
          </cell>
          <cell r="Q155">
            <v>19</v>
          </cell>
          <cell r="R155">
            <v>8</v>
          </cell>
          <cell r="S155">
            <v>15</v>
          </cell>
          <cell r="T155">
            <v>196</v>
          </cell>
        </row>
        <row r="156">
          <cell r="G156" t="str">
            <v>04304-PUNITAQUI</v>
          </cell>
          <cell r="H156">
            <v>1254</v>
          </cell>
          <cell r="I156">
            <v>1693</v>
          </cell>
          <cell r="J156">
            <v>1565</v>
          </cell>
          <cell r="K156">
            <v>1931</v>
          </cell>
          <cell r="L156">
            <v>1780</v>
          </cell>
          <cell r="M156">
            <v>1697</v>
          </cell>
          <cell r="N156">
            <v>1967</v>
          </cell>
          <cell r="O156">
            <v>1656</v>
          </cell>
          <cell r="P156">
            <v>1423</v>
          </cell>
          <cell r="Q156">
            <v>1113</v>
          </cell>
          <cell r="R156">
            <v>332</v>
          </cell>
          <cell r="S156">
            <v>1634</v>
          </cell>
          <cell r="T156">
            <v>18045</v>
          </cell>
        </row>
        <row r="157">
          <cell r="G157" t="str">
            <v>105308-CES. RURAL PUNITAQUI</v>
          </cell>
          <cell r="H157">
            <v>1190</v>
          </cell>
          <cell r="I157">
            <v>1575</v>
          </cell>
          <cell r="J157">
            <v>1449</v>
          </cell>
          <cell r="K157">
            <v>1826</v>
          </cell>
          <cell r="L157">
            <v>1711</v>
          </cell>
          <cell r="M157">
            <v>1590</v>
          </cell>
          <cell r="N157">
            <v>1868</v>
          </cell>
          <cell r="O157">
            <v>1510</v>
          </cell>
          <cell r="P157">
            <v>1295</v>
          </cell>
          <cell r="Q157">
            <v>1063</v>
          </cell>
          <cell r="R157">
            <v>332</v>
          </cell>
          <cell r="S157">
            <v>1565</v>
          </cell>
          <cell r="T157">
            <v>16974</v>
          </cell>
        </row>
        <row r="158">
          <cell r="G158" t="str">
            <v>105440-P.S.R. DIVISADERO</v>
          </cell>
          <cell r="H158">
            <v>18</v>
          </cell>
          <cell r="I158">
            <v>68</v>
          </cell>
          <cell r="J158">
            <v>44</v>
          </cell>
          <cell r="K158">
            <v>29</v>
          </cell>
          <cell r="L158">
            <v>10</v>
          </cell>
          <cell r="M158">
            <v>54</v>
          </cell>
          <cell r="N158">
            <v>51</v>
          </cell>
          <cell r="O158">
            <v>86</v>
          </cell>
          <cell r="P158">
            <v>81</v>
          </cell>
          <cell r="Q158"/>
          <cell r="R158"/>
          <cell r="S158">
            <v>41</v>
          </cell>
          <cell r="T158">
            <v>482</v>
          </cell>
        </row>
        <row r="159">
          <cell r="G159" t="str">
            <v>105442-P.S.R. SAN PEDRO DE QUILES</v>
          </cell>
          <cell r="H159">
            <v>23</v>
          </cell>
          <cell r="I159">
            <v>12</v>
          </cell>
          <cell r="J159">
            <v>27</v>
          </cell>
          <cell r="K159">
            <v>27</v>
          </cell>
          <cell r="L159">
            <v>30</v>
          </cell>
          <cell r="M159">
            <v>11</v>
          </cell>
          <cell r="N159">
            <v>17</v>
          </cell>
          <cell r="O159">
            <v>17</v>
          </cell>
          <cell r="P159">
            <v>7</v>
          </cell>
          <cell r="Q159">
            <v>3</v>
          </cell>
          <cell r="R159"/>
          <cell r="S159">
            <v>11</v>
          </cell>
          <cell r="T159">
            <v>185</v>
          </cell>
        </row>
        <row r="160">
          <cell r="G160" t="str">
            <v xml:space="preserve">105508-P.S.R. EL PARRAL DE QUILES  </v>
          </cell>
          <cell r="H160">
            <v>23</v>
          </cell>
          <cell r="I160">
            <v>38</v>
          </cell>
          <cell r="J160">
            <v>45</v>
          </cell>
          <cell r="K160">
            <v>49</v>
          </cell>
          <cell r="L160">
            <v>29</v>
          </cell>
          <cell r="M160">
            <v>42</v>
          </cell>
          <cell r="N160">
            <v>31</v>
          </cell>
          <cell r="O160">
            <v>43</v>
          </cell>
          <cell r="P160">
            <v>40</v>
          </cell>
          <cell r="Q160">
            <v>47</v>
          </cell>
          <cell r="R160"/>
          <cell r="S160">
            <v>17</v>
          </cell>
          <cell r="T160">
            <v>404</v>
          </cell>
        </row>
        <row r="161">
          <cell r="G161" t="str">
            <v>04305-RIO HURTADO</v>
          </cell>
          <cell r="H161">
            <v>509</v>
          </cell>
          <cell r="I161">
            <v>269</v>
          </cell>
          <cell r="J161">
            <v>345</v>
          </cell>
          <cell r="K161">
            <v>418</v>
          </cell>
          <cell r="L161">
            <v>311</v>
          </cell>
          <cell r="M161">
            <v>413</v>
          </cell>
          <cell r="N161">
            <v>542</v>
          </cell>
          <cell r="O161">
            <v>498</v>
          </cell>
          <cell r="P161">
            <v>567</v>
          </cell>
          <cell r="Q161">
            <v>425</v>
          </cell>
          <cell r="R161">
            <v>127</v>
          </cell>
          <cell r="S161">
            <v>579</v>
          </cell>
          <cell r="T161">
            <v>5003</v>
          </cell>
        </row>
        <row r="162">
          <cell r="G162" t="str">
            <v>105310-CES. RURAL PICHASCA</v>
          </cell>
          <cell r="H162">
            <v>276</v>
          </cell>
          <cell r="I162">
            <v>133</v>
          </cell>
          <cell r="J162">
            <v>204</v>
          </cell>
          <cell r="K162">
            <v>279</v>
          </cell>
          <cell r="L162">
            <v>167</v>
          </cell>
          <cell r="M162">
            <v>288</v>
          </cell>
          <cell r="N162">
            <v>253</v>
          </cell>
          <cell r="O162">
            <v>349</v>
          </cell>
          <cell r="P162">
            <v>340</v>
          </cell>
          <cell r="Q162">
            <v>278</v>
          </cell>
          <cell r="R162">
            <v>85</v>
          </cell>
          <cell r="S162">
            <v>349</v>
          </cell>
          <cell r="T162">
            <v>3001</v>
          </cell>
        </row>
        <row r="163">
          <cell r="G163" t="str">
            <v>105409-P.S.R. EL CHAÑAR</v>
          </cell>
          <cell r="H163">
            <v>45</v>
          </cell>
          <cell r="I163">
            <v>19</v>
          </cell>
          <cell r="J163">
            <v>26</v>
          </cell>
          <cell r="K163">
            <v>24</v>
          </cell>
          <cell r="L163">
            <v>5</v>
          </cell>
          <cell r="M163">
            <v>23</v>
          </cell>
          <cell r="N163">
            <v>24</v>
          </cell>
          <cell r="O163">
            <v>1</v>
          </cell>
          <cell r="P163">
            <v>24</v>
          </cell>
          <cell r="Q163">
            <v>14</v>
          </cell>
          <cell r="R163">
            <v>1</v>
          </cell>
          <cell r="S163">
            <v>2</v>
          </cell>
          <cell r="T163">
            <v>208</v>
          </cell>
        </row>
        <row r="164">
          <cell r="G164" t="str">
            <v>105410-P.S.R. HURTADO</v>
          </cell>
          <cell r="H164">
            <v>45</v>
          </cell>
          <cell r="I164">
            <v>37</v>
          </cell>
          <cell r="J164">
            <v>27</v>
          </cell>
          <cell r="K164">
            <v>31</v>
          </cell>
          <cell r="L164">
            <v>22</v>
          </cell>
          <cell r="M164">
            <v>22</v>
          </cell>
          <cell r="N164">
            <v>8</v>
          </cell>
          <cell r="O164">
            <v>22</v>
          </cell>
          <cell r="P164">
            <v>73</v>
          </cell>
          <cell r="Q164">
            <v>24</v>
          </cell>
          <cell r="R164">
            <v>4</v>
          </cell>
          <cell r="S164">
            <v>46</v>
          </cell>
          <cell r="T164">
            <v>361</v>
          </cell>
        </row>
        <row r="165">
          <cell r="G165" t="str">
            <v>105411-P.S.R. LAS BREAS</v>
          </cell>
          <cell r="H165">
            <v>21</v>
          </cell>
          <cell r="I165">
            <v>23</v>
          </cell>
          <cell r="J165">
            <v>25</v>
          </cell>
          <cell r="K165">
            <v>13</v>
          </cell>
          <cell r="L165">
            <v>21</v>
          </cell>
          <cell r="M165">
            <v>10</v>
          </cell>
          <cell r="N165">
            <v>40</v>
          </cell>
          <cell r="O165">
            <v>28</v>
          </cell>
          <cell r="P165">
            <v>37</v>
          </cell>
          <cell r="Q165">
            <v>22</v>
          </cell>
          <cell r="R165">
            <v>1</v>
          </cell>
          <cell r="S165">
            <v>23</v>
          </cell>
          <cell r="T165">
            <v>264</v>
          </cell>
        </row>
        <row r="166">
          <cell r="G166" t="str">
            <v>105413-P.S.R. SAMO ALTO</v>
          </cell>
          <cell r="H166">
            <v>33</v>
          </cell>
          <cell r="I166">
            <v>18</v>
          </cell>
          <cell r="J166">
            <v>41</v>
          </cell>
          <cell r="K166">
            <v>54</v>
          </cell>
          <cell r="L166">
            <v>42</v>
          </cell>
          <cell r="M166">
            <v>24</v>
          </cell>
          <cell r="N166">
            <v>86</v>
          </cell>
          <cell r="O166">
            <v>41</v>
          </cell>
          <cell r="P166">
            <v>23</v>
          </cell>
          <cell r="Q166">
            <v>25</v>
          </cell>
          <cell r="R166">
            <v>16</v>
          </cell>
          <cell r="S166">
            <v>99</v>
          </cell>
          <cell r="T166">
            <v>502</v>
          </cell>
        </row>
        <row r="167">
          <cell r="G167" t="str">
            <v>105414-P.S.R. SERON</v>
          </cell>
          <cell r="H167">
            <v>53</v>
          </cell>
          <cell r="I167">
            <v>28</v>
          </cell>
          <cell r="J167">
            <v>8</v>
          </cell>
          <cell r="K167">
            <v>6</v>
          </cell>
          <cell r="L167">
            <v>31</v>
          </cell>
          <cell r="M167">
            <v>46</v>
          </cell>
          <cell r="N167">
            <v>64</v>
          </cell>
          <cell r="O167">
            <v>30</v>
          </cell>
          <cell r="P167">
            <v>31</v>
          </cell>
          <cell r="Q167">
            <v>30</v>
          </cell>
          <cell r="R167">
            <v>14</v>
          </cell>
          <cell r="S167">
            <v>22</v>
          </cell>
          <cell r="T167">
            <v>363</v>
          </cell>
        </row>
        <row r="168">
          <cell r="G168" t="str">
            <v>105503-P.S.R. TABAQUEROS</v>
          </cell>
          <cell r="H168">
            <v>36</v>
          </cell>
          <cell r="I168">
            <v>11</v>
          </cell>
          <cell r="J168">
            <v>14</v>
          </cell>
          <cell r="K168">
            <v>11</v>
          </cell>
          <cell r="L168">
            <v>23</v>
          </cell>
          <cell r="M168"/>
          <cell r="N168">
            <v>67</v>
          </cell>
          <cell r="O168">
            <v>27</v>
          </cell>
          <cell r="P168">
            <v>39</v>
          </cell>
          <cell r="Q168">
            <v>32</v>
          </cell>
          <cell r="R168">
            <v>6</v>
          </cell>
          <cell r="S168">
            <v>38</v>
          </cell>
          <cell r="T168">
            <v>304</v>
          </cell>
        </row>
        <row r="169">
          <cell r="G169" t="str">
            <v>Total general</v>
          </cell>
          <cell r="H169">
            <v>62427</v>
          </cell>
          <cell r="I169">
            <v>62688</v>
          </cell>
          <cell r="J169">
            <v>65457</v>
          </cell>
          <cell r="K169">
            <v>70993</v>
          </cell>
          <cell r="L169">
            <v>78060</v>
          </cell>
          <cell r="M169">
            <v>70621</v>
          </cell>
          <cell r="N169">
            <v>77052</v>
          </cell>
          <cell r="O169">
            <v>68644</v>
          </cell>
          <cell r="P169">
            <v>62326</v>
          </cell>
          <cell r="Q169">
            <v>59945</v>
          </cell>
          <cell r="R169">
            <v>23202</v>
          </cell>
          <cell r="S169">
            <v>57471</v>
          </cell>
          <cell r="T169">
            <v>758886</v>
          </cell>
        </row>
      </sheetData>
      <sheetData sheetId="2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1</v>
          </cell>
          <cell r="I4">
            <v>2</v>
          </cell>
          <cell r="J4">
            <v>3</v>
          </cell>
          <cell r="K4">
            <v>4</v>
          </cell>
          <cell r="L4">
            <v>5</v>
          </cell>
          <cell r="M4">
            <v>6</v>
          </cell>
          <cell r="N4">
            <v>7</v>
          </cell>
          <cell r="O4">
            <v>8</v>
          </cell>
          <cell r="P4">
            <v>9</v>
          </cell>
          <cell r="Q4">
            <v>10</v>
          </cell>
          <cell r="R4">
            <v>11</v>
          </cell>
          <cell r="S4">
            <v>12</v>
          </cell>
          <cell r="T4" t="str">
            <v>Total general</v>
          </cell>
        </row>
        <row r="5">
          <cell r="G5" t="str">
            <v>04101-LA SERENA</v>
          </cell>
          <cell r="H5">
            <v>14139</v>
          </cell>
          <cell r="I5">
            <v>13905</v>
          </cell>
          <cell r="J5">
            <v>16162</v>
          </cell>
          <cell r="K5">
            <v>16426</v>
          </cell>
          <cell r="L5">
            <v>20005</v>
          </cell>
          <cell r="M5">
            <v>15191</v>
          </cell>
          <cell r="N5">
            <v>15825</v>
          </cell>
          <cell r="O5">
            <v>15556</v>
          </cell>
          <cell r="P5">
            <v>13220</v>
          </cell>
          <cell r="Q5">
            <v>13495</v>
          </cell>
          <cell r="R5">
            <v>5273</v>
          </cell>
          <cell r="S5">
            <v>14777</v>
          </cell>
          <cell r="T5">
            <v>173974</v>
          </cell>
        </row>
        <row r="6">
          <cell r="G6" t="str">
            <v>105011-PRAIS</v>
          </cell>
          <cell r="H6">
            <v>189</v>
          </cell>
          <cell r="I6">
            <v>146</v>
          </cell>
          <cell r="J6">
            <v>86</v>
          </cell>
          <cell r="K6">
            <v>108</v>
          </cell>
          <cell r="L6">
            <v>133</v>
          </cell>
          <cell r="M6">
            <v>113</v>
          </cell>
          <cell r="N6">
            <v>157</v>
          </cell>
          <cell r="O6">
            <v>85</v>
          </cell>
          <cell r="P6">
            <v>104</v>
          </cell>
          <cell r="Q6">
            <v>113</v>
          </cell>
          <cell r="R6">
            <v>90</v>
          </cell>
          <cell r="S6">
            <v>88</v>
          </cell>
          <cell r="T6">
            <v>1412</v>
          </cell>
        </row>
        <row r="7">
          <cell r="G7" t="str">
            <v>105100-HOSPITAL LA SERENA</v>
          </cell>
          <cell r="H7">
            <v>18</v>
          </cell>
          <cell r="I7"/>
          <cell r="J7">
            <v>8</v>
          </cell>
          <cell r="K7">
            <v>83</v>
          </cell>
          <cell r="L7">
            <v>42</v>
          </cell>
          <cell r="M7">
            <v>128</v>
          </cell>
          <cell r="N7">
            <v>107</v>
          </cell>
          <cell r="O7">
            <v>81</v>
          </cell>
          <cell r="P7">
            <v>81</v>
          </cell>
          <cell r="Q7">
            <v>52</v>
          </cell>
          <cell r="R7">
            <v>61</v>
          </cell>
          <cell r="S7">
            <v>43</v>
          </cell>
          <cell r="T7">
            <v>704</v>
          </cell>
        </row>
        <row r="8">
          <cell r="G8" t="str">
            <v>105300-CES. CARDENAL CARO</v>
          </cell>
          <cell r="H8">
            <v>1855</v>
          </cell>
          <cell r="I8">
            <v>2014</v>
          </cell>
          <cell r="J8">
            <v>2480</v>
          </cell>
          <cell r="K8">
            <v>2749</v>
          </cell>
          <cell r="L8">
            <v>2876</v>
          </cell>
          <cell r="M8">
            <v>2496</v>
          </cell>
          <cell r="N8">
            <v>2296</v>
          </cell>
          <cell r="O8">
            <v>2182</v>
          </cell>
          <cell r="P8">
            <v>2175</v>
          </cell>
          <cell r="Q8">
            <v>2254</v>
          </cell>
          <cell r="R8">
            <v>879</v>
          </cell>
          <cell r="S8">
            <v>2627</v>
          </cell>
          <cell r="T8">
            <v>26883</v>
          </cell>
        </row>
        <row r="9">
          <cell r="G9" t="str">
            <v>105301-CES. LAS COMPAÑIAS</v>
          </cell>
          <cell r="H9">
            <v>1890</v>
          </cell>
          <cell r="I9">
            <v>1758</v>
          </cell>
          <cell r="J9">
            <v>2264</v>
          </cell>
          <cell r="K9">
            <v>2435</v>
          </cell>
          <cell r="L9">
            <v>2195</v>
          </cell>
          <cell r="M9">
            <v>2287</v>
          </cell>
          <cell r="N9">
            <v>2174</v>
          </cell>
          <cell r="O9">
            <v>1988</v>
          </cell>
          <cell r="P9">
            <v>1947</v>
          </cell>
          <cell r="Q9">
            <v>1732</v>
          </cell>
          <cell r="R9">
            <v>606</v>
          </cell>
          <cell r="S9">
            <v>2015</v>
          </cell>
          <cell r="T9">
            <v>23291</v>
          </cell>
        </row>
        <row r="10">
          <cell r="G10" t="str">
            <v>105302-CES. PEDRO AGUIRRE C.</v>
          </cell>
          <cell r="H10">
            <v>1789</v>
          </cell>
          <cell r="I10">
            <v>1848</v>
          </cell>
          <cell r="J10">
            <v>2266</v>
          </cell>
          <cell r="K10">
            <v>2454</v>
          </cell>
          <cell r="L10">
            <v>2393</v>
          </cell>
          <cell r="M10">
            <v>2439</v>
          </cell>
          <cell r="N10">
            <v>2565</v>
          </cell>
          <cell r="O10">
            <v>2657</v>
          </cell>
          <cell r="P10">
            <v>1999</v>
          </cell>
          <cell r="Q10">
            <v>1955</v>
          </cell>
          <cell r="R10">
            <v>1017</v>
          </cell>
          <cell r="S10">
            <v>2516</v>
          </cell>
          <cell r="T10">
            <v>25898</v>
          </cell>
        </row>
        <row r="11">
          <cell r="G11" t="str">
            <v>105313-CES. SCHAFFHAUSER</v>
          </cell>
          <cell r="H11">
            <v>2617</v>
          </cell>
          <cell r="I11">
            <v>2411</v>
          </cell>
          <cell r="J11">
            <v>2625</v>
          </cell>
          <cell r="K11">
            <v>2636</v>
          </cell>
          <cell r="L11">
            <v>2539</v>
          </cell>
          <cell r="M11">
            <v>2413</v>
          </cell>
          <cell r="N11">
            <v>2481</v>
          </cell>
          <cell r="O11">
            <v>2698</v>
          </cell>
          <cell r="P11">
            <v>2222</v>
          </cell>
          <cell r="Q11">
            <v>2095</v>
          </cell>
          <cell r="R11">
            <v>688</v>
          </cell>
          <cell r="S11">
            <v>2297</v>
          </cell>
          <cell r="T11">
            <v>27722</v>
          </cell>
        </row>
        <row r="12">
          <cell r="G12" t="str">
            <v>105319-CES. CARDENAL R.S.H.</v>
          </cell>
          <cell r="H12">
            <v>2187</v>
          </cell>
          <cell r="I12">
            <v>2070</v>
          </cell>
          <cell r="J12">
            <v>2741</v>
          </cell>
          <cell r="K12">
            <v>2279</v>
          </cell>
          <cell r="L12">
            <v>2089</v>
          </cell>
          <cell r="M12">
            <v>1679</v>
          </cell>
          <cell r="N12">
            <v>2152</v>
          </cell>
          <cell r="O12">
            <v>1947</v>
          </cell>
          <cell r="P12">
            <v>1792</v>
          </cell>
          <cell r="Q12">
            <v>2026</v>
          </cell>
          <cell r="R12">
            <v>781</v>
          </cell>
          <cell r="S12">
            <v>2322</v>
          </cell>
          <cell r="T12">
            <v>24065</v>
          </cell>
        </row>
        <row r="13">
          <cell r="G13" t="str">
            <v>105325-CESFAM JUAN PABLO II</v>
          </cell>
          <cell r="H13">
            <v>1809</v>
          </cell>
          <cell r="I13">
            <v>1923</v>
          </cell>
          <cell r="J13">
            <v>1836</v>
          </cell>
          <cell r="K13">
            <v>1944</v>
          </cell>
          <cell r="L13">
            <v>2043</v>
          </cell>
          <cell r="M13">
            <v>1998</v>
          </cell>
          <cell r="N13">
            <v>2265</v>
          </cell>
          <cell r="O13">
            <v>2250</v>
          </cell>
          <cell r="P13">
            <v>1607</v>
          </cell>
          <cell r="Q13">
            <v>1961</v>
          </cell>
          <cell r="R13">
            <v>921</v>
          </cell>
          <cell r="S13">
            <v>1422</v>
          </cell>
          <cell r="T13">
            <v>21979</v>
          </cell>
        </row>
        <row r="14">
          <cell r="G14" t="str">
            <v xml:space="preserve">105400-P.S.R. ALGARROBITO            </v>
          </cell>
          <cell r="H14">
            <v>371</v>
          </cell>
          <cell r="I14">
            <v>382</v>
          </cell>
          <cell r="J14">
            <v>416</v>
          </cell>
          <cell r="K14">
            <v>374</v>
          </cell>
          <cell r="L14">
            <v>212</v>
          </cell>
          <cell r="M14">
            <v>410</v>
          </cell>
          <cell r="N14">
            <v>378</v>
          </cell>
          <cell r="O14">
            <v>402</v>
          </cell>
          <cell r="P14">
            <v>277</v>
          </cell>
          <cell r="Q14">
            <v>321</v>
          </cell>
          <cell r="R14">
            <v>13</v>
          </cell>
          <cell r="S14">
            <v>319</v>
          </cell>
          <cell r="T14">
            <v>3875</v>
          </cell>
        </row>
        <row r="15">
          <cell r="G15" t="str">
            <v>105401-P.S.R. LAS ROJAS</v>
          </cell>
          <cell r="H15">
            <v>65</v>
          </cell>
          <cell r="I15">
            <v>53</v>
          </cell>
          <cell r="J15">
            <v>45</v>
          </cell>
          <cell r="K15">
            <v>85</v>
          </cell>
          <cell r="L15">
            <v>35</v>
          </cell>
          <cell r="M15">
            <v>61</v>
          </cell>
          <cell r="N15">
            <v>37</v>
          </cell>
          <cell r="O15">
            <v>91</v>
          </cell>
          <cell r="P15">
            <v>38</v>
          </cell>
          <cell r="Q15">
            <v>53</v>
          </cell>
          <cell r="R15">
            <v>5</v>
          </cell>
          <cell r="S15">
            <v>44</v>
          </cell>
          <cell r="T15">
            <v>612</v>
          </cell>
        </row>
        <row r="16">
          <cell r="G16" t="str">
            <v>105402-P.S.R. EL ROMERO</v>
          </cell>
          <cell r="H16">
            <v>53</v>
          </cell>
          <cell r="I16">
            <v>32</v>
          </cell>
          <cell r="J16">
            <v>62</v>
          </cell>
          <cell r="K16">
            <v>54</v>
          </cell>
          <cell r="L16">
            <v>20</v>
          </cell>
          <cell r="M16">
            <v>61</v>
          </cell>
          <cell r="N16">
            <v>62</v>
          </cell>
          <cell r="O16">
            <v>32</v>
          </cell>
          <cell r="P16">
            <v>39</v>
          </cell>
          <cell r="Q16">
            <v>40</v>
          </cell>
          <cell r="R16"/>
          <cell r="S16">
            <v>47</v>
          </cell>
          <cell r="T16">
            <v>502</v>
          </cell>
        </row>
        <row r="17">
          <cell r="G17" t="str">
            <v>105499-P.S.R. LAMBERT</v>
          </cell>
          <cell r="H17">
            <v>77</v>
          </cell>
          <cell r="I17">
            <v>28</v>
          </cell>
          <cell r="J17">
            <v>50</v>
          </cell>
          <cell r="K17">
            <v>58</v>
          </cell>
          <cell r="L17">
            <v>21</v>
          </cell>
          <cell r="M17">
            <v>65</v>
          </cell>
          <cell r="N17">
            <v>60</v>
          </cell>
          <cell r="O17">
            <v>62</v>
          </cell>
          <cell r="P17">
            <v>35</v>
          </cell>
          <cell r="Q17">
            <v>47</v>
          </cell>
          <cell r="R17">
            <v>5</v>
          </cell>
          <cell r="S17">
            <v>46</v>
          </cell>
          <cell r="T17">
            <v>554</v>
          </cell>
        </row>
        <row r="18">
          <cell r="G18" t="str">
            <v>105700-CECOF VILLA EL INDIO</v>
          </cell>
          <cell r="H18">
            <v>250</v>
          </cell>
          <cell r="I18">
            <v>413</v>
          </cell>
          <cell r="J18">
            <v>330</v>
          </cell>
          <cell r="K18">
            <v>339</v>
          </cell>
          <cell r="L18">
            <v>217</v>
          </cell>
          <cell r="M18">
            <v>332</v>
          </cell>
          <cell r="N18">
            <v>163</v>
          </cell>
          <cell r="O18">
            <v>243</v>
          </cell>
          <cell r="P18">
            <v>239</v>
          </cell>
          <cell r="Q18">
            <v>318</v>
          </cell>
          <cell r="R18">
            <v>15</v>
          </cell>
          <cell r="S18">
            <v>387</v>
          </cell>
          <cell r="T18">
            <v>3246</v>
          </cell>
        </row>
        <row r="19">
          <cell r="G19" t="str">
            <v>105701-CECOF VILLA ALEMANIA</v>
          </cell>
          <cell r="H19">
            <v>243</v>
          </cell>
          <cell r="I19">
            <v>244</v>
          </cell>
          <cell r="J19">
            <v>286</v>
          </cell>
          <cell r="K19">
            <v>343</v>
          </cell>
          <cell r="L19">
            <v>306</v>
          </cell>
          <cell r="M19">
            <v>253</v>
          </cell>
          <cell r="N19">
            <v>259</v>
          </cell>
          <cell r="O19">
            <v>262</v>
          </cell>
          <cell r="P19">
            <v>203</v>
          </cell>
          <cell r="Q19">
            <v>207</v>
          </cell>
          <cell r="R19">
            <v>93</v>
          </cell>
          <cell r="S19">
            <v>140</v>
          </cell>
          <cell r="T19">
            <v>2839</v>
          </cell>
        </row>
        <row r="20">
          <cell r="G20" t="str">
            <v>105702-CECOF VILLA LAMBERT</v>
          </cell>
          <cell r="H20">
            <v>408</v>
          </cell>
          <cell r="I20">
            <v>276</v>
          </cell>
          <cell r="J20">
            <v>344</v>
          </cell>
          <cell r="K20">
            <v>180</v>
          </cell>
          <cell r="L20">
            <v>283</v>
          </cell>
          <cell r="M20">
            <v>215</v>
          </cell>
          <cell r="N20">
            <v>353</v>
          </cell>
          <cell r="O20">
            <v>314</v>
          </cell>
          <cell r="P20">
            <v>234</v>
          </cell>
          <cell r="Q20">
            <v>216</v>
          </cell>
          <cell r="R20">
            <v>33</v>
          </cell>
          <cell r="S20">
            <v>192</v>
          </cell>
          <cell r="T20">
            <v>3048</v>
          </cell>
        </row>
        <row r="21">
          <cell r="G21" t="str">
            <v>200402-CECOF ARCOS DE PINAMAR</v>
          </cell>
          <cell r="H21">
            <v>318</v>
          </cell>
          <cell r="I21">
            <v>307</v>
          </cell>
          <cell r="J21">
            <v>323</v>
          </cell>
          <cell r="K21">
            <v>305</v>
          </cell>
          <cell r="L21">
            <v>4601</v>
          </cell>
          <cell r="M21">
            <v>241</v>
          </cell>
          <cell r="N21">
            <v>316</v>
          </cell>
          <cell r="O21">
            <v>262</v>
          </cell>
          <cell r="P21">
            <v>228</v>
          </cell>
          <cell r="Q21">
            <v>105</v>
          </cell>
          <cell r="R21">
            <v>66</v>
          </cell>
          <cell r="S21">
            <v>272</v>
          </cell>
          <cell r="T21">
            <v>7344</v>
          </cell>
        </row>
        <row r="22">
          <cell r="G22" t="str">
            <v>04102-COQUIMBO</v>
          </cell>
          <cell r="H22">
            <v>18208</v>
          </cell>
          <cell r="I22">
            <v>17780</v>
          </cell>
          <cell r="J22">
            <v>19346</v>
          </cell>
          <cell r="K22">
            <v>21317</v>
          </cell>
          <cell r="L22">
            <v>21377</v>
          </cell>
          <cell r="M22">
            <v>21296</v>
          </cell>
          <cell r="N22">
            <v>20737</v>
          </cell>
          <cell r="O22">
            <v>19982</v>
          </cell>
          <cell r="P22">
            <v>17392</v>
          </cell>
          <cell r="Q22">
            <v>14566</v>
          </cell>
          <cell r="R22">
            <v>2459</v>
          </cell>
          <cell r="S22">
            <v>11152</v>
          </cell>
          <cell r="T22">
            <v>205612</v>
          </cell>
        </row>
        <row r="23">
          <cell r="G23" t="str">
            <v>105101-HOSPITAL COQUIMBO</v>
          </cell>
          <cell r="H23">
            <v>45</v>
          </cell>
          <cell r="I23">
            <v>27</v>
          </cell>
          <cell r="J23">
            <v>40</v>
          </cell>
          <cell r="K23">
            <v>176</v>
          </cell>
          <cell r="L23">
            <v>41</v>
          </cell>
          <cell r="M23">
            <v>55</v>
          </cell>
          <cell r="N23">
            <v>27</v>
          </cell>
          <cell r="O23">
            <v>19</v>
          </cell>
          <cell r="P23">
            <v>10</v>
          </cell>
          <cell r="Q23">
            <v>20</v>
          </cell>
          <cell r="R23">
            <v>25</v>
          </cell>
          <cell r="S23">
            <v>54</v>
          </cell>
          <cell r="T23">
            <v>539</v>
          </cell>
        </row>
        <row r="24">
          <cell r="G24" t="str">
            <v>105303-CES. SAN JUAN</v>
          </cell>
          <cell r="H24">
            <v>3487</v>
          </cell>
          <cell r="I24">
            <v>3217</v>
          </cell>
          <cell r="J24">
            <v>3608</v>
          </cell>
          <cell r="K24">
            <v>3596</v>
          </cell>
          <cell r="L24">
            <v>3208</v>
          </cell>
          <cell r="M24">
            <v>3447</v>
          </cell>
          <cell r="N24">
            <v>3569</v>
          </cell>
          <cell r="O24">
            <v>3268</v>
          </cell>
          <cell r="P24">
            <v>3067</v>
          </cell>
          <cell r="Q24">
            <v>2465</v>
          </cell>
          <cell r="R24">
            <v>215</v>
          </cell>
          <cell r="S24">
            <v>1795</v>
          </cell>
          <cell r="T24">
            <v>34942</v>
          </cell>
        </row>
        <row r="25">
          <cell r="G25" t="str">
            <v>105304-CES. SANTA CECILIA</v>
          </cell>
          <cell r="H25">
            <v>2821</v>
          </cell>
          <cell r="I25">
            <v>3625</v>
          </cell>
          <cell r="J25">
            <v>3933</v>
          </cell>
          <cell r="K25">
            <v>4030</v>
          </cell>
          <cell r="L25">
            <v>4242</v>
          </cell>
          <cell r="M25">
            <v>4195</v>
          </cell>
          <cell r="N25">
            <v>3909</v>
          </cell>
          <cell r="O25">
            <v>4129</v>
          </cell>
          <cell r="P25">
            <v>3365</v>
          </cell>
          <cell r="Q25">
            <v>2676</v>
          </cell>
          <cell r="R25">
            <v>861</v>
          </cell>
          <cell r="S25">
            <v>1919</v>
          </cell>
          <cell r="T25">
            <v>39705</v>
          </cell>
        </row>
        <row r="26">
          <cell r="G26" t="str">
            <v>105305-CES. TIERRAS BLANCAS</v>
          </cell>
          <cell r="H26">
            <v>4084</v>
          </cell>
          <cell r="I26">
            <v>3867</v>
          </cell>
          <cell r="J26">
            <v>3671</v>
          </cell>
          <cell r="K26">
            <v>4412</v>
          </cell>
          <cell r="L26">
            <v>4238</v>
          </cell>
          <cell r="M26">
            <v>4059</v>
          </cell>
          <cell r="N26">
            <v>3730</v>
          </cell>
          <cell r="O26">
            <v>3389</v>
          </cell>
          <cell r="P26">
            <v>3366</v>
          </cell>
          <cell r="Q26">
            <v>2429</v>
          </cell>
          <cell r="R26">
            <v>41</v>
          </cell>
          <cell r="S26">
            <v>2064</v>
          </cell>
          <cell r="T26">
            <v>39350</v>
          </cell>
        </row>
        <row r="27">
          <cell r="G27" t="str">
            <v>105321-CES. RURAL  TONGOY</v>
          </cell>
          <cell r="H27">
            <v>754</v>
          </cell>
          <cell r="I27">
            <v>759</v>
          </cell>
          <cell r="J27">
            <v>764</v>
          </cell>
          <cell r="K27">
            <v>856</v>
          </cell>
          <cell r="L27">
            <v>988</v>
          </cell>
          <cell r="M27">
            <v>865</v>
          </cell>
          <cell r="N27">
            <v>1071</v>
          </cell>
          <cell r="O27">
            <v>873</v>
          </cell>
          <cell r="P27">
            <v>761</v>
          </cell>
          <cell r="Q27">
            <v>463</v>
          </cell>
          <cell r="R27">
            <v>31</v>
          </cell>
          <cell r="S27">
            <v>506</v>
          </cell>
          <cell r="T27">
            <v>8691</v>
          </cell>
        </row>
        <row r="28">
          <cell r="G28" t="str">
            <v>105323-CES. DR. SERGIO AGUILAR</v>
          </cell>
          <cell r="H28">
            <v>2886</v>
          </cell>
          <cell r="I28">
            <v>2904</v>
          </cell>
          <cell r="J28">
            <v>3359</v>
          </cell>
          <cell r="K28">
            <v>3767</v>
          </cell>
          <cell r="L28">
            <v>3543</v>
          </cell>
          <cell r="M28">
            <v>3407</v>
          </cell>
          <cell r="N28">
            <v>3637</v>
          </cell>
          <cell r="O28">
            <v>3722</v>
          </cell>
          <cell r="P28">
            <v>3065</v>
          </cell>
          <cell r="Q28">
            <v>2351</v>
          </cell>
          <cell r="R28">
            <v>754</v>
          </cell>
          <cell r="S28">
            <v>2067</v>
          </cell>
          <cell r="T28">
            <v>35462</v>
          </cell>
        </row>
        <row r="29">
          <cell r="G29" t="str">
            <v xml:space="preserve">105404-P.S.R. EL TANGUE                         </v>
          </cell>
          <cell r="H29">
            <v>33</v>
          </cell>
          <cell r="I29"/>
          <cell r="J29">
            <v>10</v>
          </cell>
          <cell r="K29">
            <v>16</v>
          </cell>
          <cell r="L29">
            <v>15</v>
          </cell>
          <cell r="M29">
            <v>10</v>
          </cell>
          <cell r="N29"/>
          <cell r="O29"/>
          <cell r="P29"/>
          <cell r="Q29">
            <v>7</v>
          </cell>
          <cell r="R29"/>
          <cell r="S29"/>
          <cell r="T29">
            <v>91</v>
          </cell>
        </row>
        <row r="30">
          <cell r="G30" t="str">
            <v>105405-P.S.R. GUANAQUEROS</v>
          </cell>
          <cell r="H30">
            <v>253</v>
          </cell>
          <cell r="I30">
            <v>327</v>
          </cell>
          <cell r="J30">
            <v>331</v>
          </cell>
          <cell r="K30">
            <v>348</v>
          </cell>
          <cell r="L30">
            <v>366</v>
          </cell>
          <cell r="M30">
            <v>300</v>
          </cell>
          <cell r="N30">
            <v>216</v>
          </cell>
          <cell r="O30">
            <v>331</v>
          </cell>
          <cell r="P30">
            <v>268</v>
          </cell>
          <cell r="Q30">
            <v>172</v>
          </cell>
          <cell r="R30">
            <v>18</v>
          </cell>
          <cell r="S30">
            <v>128</v>
          </cell>
          <cell r="T30">
            <v>3058</v>
          </cell>
        </row>
        <row r="31">
          <cell r="G31" t="str">
            <v>105407-P.S.R. TAMBILLOS</v>
          </cell>
          <cell r="H31">
            <v>133</v>
          </cell>
          <cell r="I31">
            <v>10</v>
          </cell>
          <cell r="J31">
            <v>95</v>
          </cell>
          <cell r="K31">
            <v>276</v>
          </cell>
          <cell r="L31">
            <v>107</v>
          </cell>
          <cell r="M31">
            <v>55</v>
          </cell>
          <cell r="N31">
            <v>107</v>
          </cell>
          <cell r="O31">
            <v>122</v>
          </cell>
          <cell r="P31">
            <v>132</v>
          </cell>
          <cell r="Q31">
            <v>961</v>
          </cell>
          <cell r="R31"/>
          <cell r="S31">
            <v>112</v>
          </cell>
          <cell r="T31">
            <v>2110</v>
          </cell>
        </row>
        <row r="32">
          <cell r="G32" t="str">
            <v>105600-COSAM Tierras Blancas (CESAM)</v>
          </cell>
          <cell r="H32">
            <v>19</v>
          </cell>
          <cell r="I32">
            <v>30</v>
          </cell>
          <cell r="J32">
            <v>61</v>
          </cell>
          <cell r="K32">
            <v>38</v>
          </cell>
          <cell r="L32">
            <v>45</v>
          </cell>
          <cell r="M32"/>
          <cell r="N32">
            <v>51</v>
          </cell>
          <cell r="O32">
            <v>35</v>
          </cell>
          <cell r="P32">
            <v>33</v>
          </cell>
          <cell r="Q32">
            <v>36</v>
          </cell>
          <cell r="R32">
            <v>22</v>
          </cell>
          <cell r="S32">
            <v>26</v>
          </cell>
          <cell r="T32">
            <v>396</v>
          </cell>
        </row>
        <row r="33">
          <cell r="G33" t="str">
            <v>105705-CECOF EL ALBA</v>
          </cell>
          <cell r="H33">
            <v>313</v>
          </cell>
          <cell r="I33">
            <v>331</v>
          </cell>
          <cell r="J33">
            <v>415</v>
          </cell>
          <cell r="K33">
            <v>506</v>
          </cell>
          <cell r="L33">
            <v>448</v>
          </cell>
          <cell r="M33">
            <v>713</v>
          </cell>
          <cell r="N33">
            <v>455</v>
          </cell>
          <cell r="O33">
            <v>446</v>
          </cell>
          <cell r="P33">
            <v>349</v>
          </cell>
          <cell r="Q33">
            <v>351</v>
          </cell>
          <cell r="R33">
            <v>92</v>
          </cell>
          <cell r="S33">
            <v>334</v>
          </cell>
          <cell r="T33">
            <v>4753</v>
          </cell>
        </row>
        <row r="34">
          <cell r="G34" t="str">
            <v>200273-CECOF PUNTA MIRA</v>
          </cell>
          <cell r="H34">
            <v>239</v>
          </cell>
          <cell r="I34">
            <v>284</v>
          </cell>
          <cell r="J34">
            <v>416</v>
          </cell>
          <cell r="K34">
            <v>399</v>
          </cell>
          <cell r="L34">
            <v>314</v>
          </cell>
          <cell r="M34">
            <v>369</v>
          </cell>
          <cell r="N34">
            <v>404</v>
          </cell>
          <cell r="O34">
            <v>245</v>
          </cell>
          <cell r="P34">
            <v>127</v>
          </cell>
          <cell r="Q34">
            <v>127</v>
          </cell>
          <cell r="R34">
            <v>17</v>
          </cell>
          <cell r="S34">
            <v>181</v>
          </cell>
          <cell r="T34">
            <v>3122</v>
          </cell>
        </row>
        <row r="35">
          <cell r="G35" t="str">
            <v>200494-CESFAM EL SAUCE</v>
          </cell>
          <cell r="H35">
            <v>1491</v>
          </cell>
          <cell r="I35">
            <v>1246</v>
          </cell>
          <cell r="J35">
            <v>1435</v>
          </cell>
          <cell r="K35">
            <v>1503</v>
          </cell>
          <cell r="L35">
            <v>1954</v>
          </cell>
          <cell r="M35">
            <v>1979</v>
          </cell>
          <cell r="N35">
            <v>1911</v>
          </cell>
          <cell r="O35">
            <v>1813</v>
          </cell>
          <cell r="P35">
            <v>1678</v>
          </cell>
          <cell r="Q35">
            <v>1296</v>
          </cell>
          <cell r="R35">
            <v>247</v>
          </cell>
          <cell r="S35">
            <v>885</v>
          </cell>
          <cell r="T35">
            <v>17438</v>
          </cell>
        </row>
        <row r="36">
          <cell r="G36" t="str">
            <v>200499-CESFAM PAN DE AZÚCAR</v>
          </cell>
          <cell r="H36">
            <v>1650</v>
          </cell>
          <cell r="I36">
            <v>1153</v>
          </cell>
          <cell r="J36">
            <v>1208</v>
          </cell>
          <cell r="K36">
            <v>1394</v>
          </cell>
          <cell r="L36">
            <v>1868</v>
          </cell>
          <cell r="M36">
            <v>1842</v>
          </cell>
          <cell r="N36">
            <v>1650</v>
          </cell>
          <cell r="O36">
            <v>1590</v>
          </cell>
          <cell r="P36">
            <v>1171</v>
          </cell>
          <cell r="Q36">
            <v>1212</v>
          </cell>
          <cell r="R36">
            <v>92</v>
          </cell>
          <cell r="S36">
            <v>779</v>
          </cell>
          <cell r="T36">
            <v>15609</v>
          </cell>
        </row>
        <row r="37">
          <cell r="G37" t="str">
            <v>200607-CESFAM LILA CORTES</v>
          </cell>
          <cell r="H37"/>
          <cell r="I37"/>
          <cell r="J37"/>
          <cell r="K37"/>
          <cell r="L37"/>
          <cell r="M37"/>
          <cell r="N37"/>
          <cell r="O37"/>
          <cell r="P37"/>
          <cell r="Q37"/>
          <cell r="R37">
            <v>44</v>
          </cell>
          <cell r="S37">
            <v>302</v>
          </cell>
          <cell r="T37">
            <v>346</v>
          </cell>
        </row>
        <row r="38">
          <cell r="G38" t="str">
            <v>04103-ANDACOLLO</v>
          </cell>
          <cell r="H38">
            <v>1347</v>
          </cell>
          <cell r="I38">
            <v>1159</v>
          </cell>
          <cell r="J38">
            <v>1487</v>
          </cell>
          <cell r="K38">
            <v>1540</v>
          </cell>
          <cell r="L38">
            <v>1257</v>
          </cell>
          <cell r="M38">
            <v>1305</v>
          </cell>
          <cell r="N38">
            <v>1436</v>
          </cell>
          <cell r="O38">
            <v>1208</v>
          </cell>
          <cell r="P38">
            <v>1072</v>
          </cell>
          <cell r="Q38">
            <v>1359</v>
          </cell>
          <cell r="R38">
            <v>1148</v>
          </cell>
          <cell r="S38">
            <v>1040</v>
          </cell>
          <cell r="T38">
            <v>15358</v>
          </cell>
        </row>
        <row r="39">
          <cell r="G39" t="str">
            <v>105106-HOSPITAL ANDACOLLO</v>
          </cell>
          <cell r="H39">
            <v>1347</v>
          </cell>
          <cell r="I39">
            <v>1159</v>
          </cell>
          <cell r="J39">
            <v>1487</v>
          </cell>
          <cell r="K39">
            <v>1540</v>
          </cell>
          <cell r="L39">
            <v>1257</v>
          </cell>
          <cell r="M39">
            <v>1305</v>
          </cell>
          <cell r="N39">
            <v>1436</v>
          </cell>
          <cell r="O39">
            <v>1208</v>
          </cell>
          <cell r="P39">
            <v>1072</v>
          </cell>
          <cell r="Q39">
            <v>1359</v>
          </cell>
          <cell r="R39">
            <v>1148</v>
          </cell>
          <cell r="S39">
            <v>1040</v>
          </cell>
          <cell r="T39">
            <v>15358</v>
          </cell>
        </row>
        <row r="40">
          <cell r="G40" t="str">
            <v>04104-LA HIGUERA</v>
          </cell>
          <cell r="H40">
            <v>479</v>
          </cell>
          <cell r="I40">
            <v>323</v>
          </cell>
          <cell r="J40">
            <v>577</v>
          </cell>
          <cell r="K40">
            <v>536</v>
          </cell>
          <cell r="L40">
            <v>739</v>
          </cell>
          <cell r="M40">
            <v>558</v>
          </cell>
          <cell r="N40">
            <v>581</v>
          </cell>
          <cell r="O40">
            <v>620</v>
          </cell>
          <cell r="P40">
            <v>460</v>
          </cell>
          <cell r="Q40">
            <v>594</v>
          </cell>
          <cell r="R40">
            <v>219</v>
          </cell>
          <cell r="S40">
            <v>480</v>
          </cell>
          <cell r="T40">
            <v>6166</v>
          </cell>
        </row>
        <row r="41">
          <cell r="G41" t="str">
            <v>105314-CES. LA HIGUERA</v>
          </cell>
          <cell r="H41">
            <v>323</v>
          </cell>
          <cell r="I41">
            <v>184</v>
          </cell>
          <cell r="J41">
            <v>277</v>
          </cell>
          <cell r="K41">
            <v>237</v>
          </cell>
          <cell r="L41">
            <v>325</v>
          </cell>
          <cell r="M41">
            <v>237</v>
          </cell>
          <cell r="N41">
            <v>265</v>
          </cell>
          <cell r="O41">
            <v>290</v>
          </cell>
          <cell r="P41">
            <v>167</v>
          </cell>
          <cell r="Q41">
            <v>305</v>
          </cell>
          <cell r="R41">
            <v>154</v>
          </cell>
          <cell r="S41">
            <v>240</v>
          </cell>
          <cell r="T41">
            <v>3004</v>
          </cell>
        </row>
        <row r="42">
          <cell r="G42" t="str">
            <v xml:space="preserve">105500-P.S.R. CALETA HORNOS        </v>
          </cell>
          <cell r="H42">
            <v>57</v>
          </cell>
          <cell r="I42">
            <v>45</v>
          </cell>
          <cell r="J42">
            <v>181</v>
          </cell>
          <cell r="K42">
            <v>193</v>
          </cell>
          <cell r="L42">
            <v>212</v>
          </cell>
          <cell r="M42">
            <v>214</v>
          </cell>
          <cell r="N42">
            <v>200</v>
          </cell>
          <cell r="O42">
            <v>170</v>
          </cell>
          <cell r="P42">
            <v>148</v>
          </cell>
          <cell r="Q42">
            <v>164</v>
          </cell>
          <cell r="R42">
            <v>35</v>
          </cell>
          <cell r="S42">
            <v>118</v>
          </cell>
          <cell r="T42">
            <v>1737</v>
          </cell>
        </row>
        <row r="43">
          <cell r="G43" t="str">
            <v>105505-P.S.R. LOS CHOROS</v>
          </cell>
          <cell r="H43">
            <v>46</v>
          </cell>
          <cell r="I43">
            <v>54</v>
          </cell>
          <cell r="J43">
            <v>56</v>
          </cell>
          <cell r="K43">
            <v>69</v>
          </cell>
          <cell r="L43">
            <v>122</v>
          </cell>
          <cell r="M43">
            <v>52</v>
          </cell>
          <cell r="N43">
            <v>60</v>
          </cell>
          <cell r="O43">
            <v>97</v>
          </cell>
          <cell r="P43">
            <v>77</v>
          </cell>
          <cell r="Q43">
            <v>68</v>
          </cell>
          <cell r="R43">
            <v>7</v>
          </cell>
          <cell r="S43">
            <v>65</v>
          </cell>
          <cell r="T43">
            <v>773</v>
          </cell>
        </row>
        <row r="44">
          <cell r="G44" t="str">
            <v>105506-P.S.R. EL TRAPICHE</v>
          </cell>
          <cell r="H44">
            <v>53</v>
          </cell>
          <cell r="I44">
            <v>40</v>
          </cell>
          <cell r="J44">
            <v>63</v>
          </cell>
          <cell r="K44">
            <v>37</v>
          </cell>
          <cell r="L44">
            <v>80</v>
          </cell>
          <cell r="M44">
            <v>55</v>
          </cell>
          <cell r="N44">
            <v>56</v>
          </cell>
          <cell r="O44">
            <v>63</v>
          </cell>
          <cell r="P44">
            <v>68</v>
          </cell>
          <cell r="Q44">
            <v>57</v>
          </cell>
          <cell r="R44">
            <v>23</v>
          </cell>
          <cell r="S44">
            <v>57</v>
          </cell>
          <cell r="T44">
            <v>652</v>
          </cell>
        </row>
        <row r="45">
          <cell r="G45" t="str">
            <v>04105-PAIHUANO</v>
          </cell>
          <cell r="H45">
            <v>464</v>
          </cell>
          <cell r="I45">
            <v>386</v>
          </cell>
          <cell r="J45">
            <v>529</v>
          </cell>
          <cell r="K45">
            <v>460</v>
          </cell>
          <cell r="L45">
            <v>545</v>
          </cell>
          <cell r="M45">
            <v>527</v>
          </cell>
          <cell r="N45">
            <v>436</v>
          </cell>
          <cell r="O45">
            <v>361</v>
          </cell>
          <cell r="P45">
            <v>548</v>
          </cell>
          <cell r="Q45">
            <v>684</v>
          </cell>
          <cell r="R45">
            <v>111</v>
          </cell>
          <cell r="S45">
            <v>393</v>
          </cell>
          <cell r="T45">
            <v>5444</v>
          </cell>
        </row>
        <row r="46">
          <cell r="G46" t="str">
            <v>105306-CES. PAIHUANO</v>
          </cell>
          <cell r="H46">
            <v>322</v>
          </cell>
          <cell r="I46">
            <v>196</v>
          </cell>
          <cell r="J46">
            <v>310</v>
          </cell>
          <cell r="K46">
            <v>231</v>
          </cell>
          <cell r="L46">
            <v>368</v>
          </cell>
          <cell r="M46">
            <v>266</v>
          </cell>
          <cell r="N46">
            <v>276</v>
          </cell>
          <cell r="O46">
            <v>216</v>
          </cell>
          <cell r="P46">
            <v>329</v>
          </cell>
          <cell r="Q46">
            <v>402</v>
          </cell>
          <cell r="R46">
            <v>58</v>
          </cell>
          <cell r="S46">
            <v>190</v>
          </cell>
          <cell r="T46">
            <v>3164</v>
          </cell>
        </row>
        <row r="47">
          <cell r="G47" t="str">
            <v>105475-P.S.R. HORCON</v>
          </cell>
          <cell r="H47">
            <v>23</v>
          </cell>
          <cell r="I47">
            <v>50</v>
          </cell>
          <cell r="J47">
            <v>61</v>
          </cell>
          <cell r="K47">
            <v>46</v>
          </cell>
          <cell r="L47">
            <v>54</v>
          </cell>
          <cell r="M47">
            <v>88</v>
          </cell>
          <cell r="N47">
            <v>55</v>
          </cell>
          <cell r="O47">
            <v>18</v>
          </cell>
          <cell r="P47">
            <v>70</v>
          </cell>
          <cell r="Q47">
            <v>75</v>
          </cell>
          <cell r="R47">
            <v>26</v>
          </cell>
          <cell r="S47">
            <v>47</v>
          </cell>
          <cell r="T47">
            <v>613</v>
          </cell>
        </row>
        <row r="48">
          <cell r="G48" t="str">
            <v>105476-P.S.R. MONTE GRANDE</v>
          </cell>
          <cell r="H48">
            <v>23</v>
          </cell>
          <cell r="I48">
            <v>23</v>
          </cell>
          <cell r="J48">
            <v>45</v>
          </cell>
          <cell r="K48">
            <v>50</v>
          </cell>
          <cell r="L48">
            <v>25</v>
          </cell>
          <cell r="M48">
            <v>44</v>
          </cell>
          <cell r="N48">
            <v>39</v>
          </cell>
          <cell r="O48">
            <v>42</v>
          </cell>
          <cell r="P48">
            <v>34</v>
          </cell>
          <cell r="Q48">
            <v>56</v>
          </cell>
          <cell r="R48"/>
          <cell r="S48">
            <v>55</v>
          </cell>
          <cell r="T48">
            <v>436</v>
          </cell>
        </row>
        <row r="49">
          <cell r="G49" t="str">
            <v>105477-P.S.R. PISCO ELQUI</v>
          </cell>
          <cell r="H49">
            <v>96</v>
          </cell>
          <cell r="I49">
            <v>117</v>
          </cell>
          <cell r="J49">
            <v>113</v>
          </cell>
          <cell r="K49">
            <v>133</v>
          </cell>
          <cell r="L49">
            <v>98</v>
          </cell>
          <cell r="M49">
            <v>129</v>
          </cell>
          <cell r="N49">
            <v>66</v>
          </cell>
          <cell r="O49">
            <v>85</v>
          </cell>
          <cell r="P49">
            <v>115</v>
          </cell>
          <cell r="Q49">
            <v>151</v>
          </cell>
          <cell r="R49">
            <v>27</v>
          </cell>
          <cell r="S49">
            <v>101</v>
          </cell>
          <cell r="T49">
            <v>1231</v>
          </cell>
        </row>
        <row r="50">
          <cell r="G50" t="str">
            <v>04106-VICUÑA</v>
          </cell>
          <cell r="H50">
            <v>2919</v>
          </cell>
          <cell r="I50">
            <v>3002</v>
          </cell>
          <cell r="J50">
            <v>2823</v>
          </cell>
          <cell r="K50">
            <v>2409</v>
          </cell>
          <cell r="L50">
            <v>2406</v>
          </cell>
          <cell r="M50">
            <v>2551</v>
          </cell>
          <cell r="N50">
            <v>3209</v>
          </cell>
          <cell r="O50">
            <v>2812</v>
          </cell>
          <cell r="P50">
            <v>2306</v>
          </cell>
          <cell r="Q50">
            <v>2518</v>
          </cell>
          <cell r="R50">
            <v>1668</v>
          </cell>
          <cell r="S50">
            <v>1845</v>
          </cell>
          <cell r="T50">
            <v>30468</v>
          </cell>
        </row>
        <row r="51">
          <cell r="G51" t="str">
            <v>105107-HOSPITAL VICUÑA</v>
          </cell>
          <cell r="H51">
            <v>1416</v>
          </cell>
          <cell r="I51">
            <v>1675</v>
          </cell>
          <cell r="J51">
            <v>1337</v>
          </cell>
          <cell r="K51">
            <v>1312</v>
          </cell>
          <cell r="L51">
            <v>1490</v>
          </cell>
          <cell r="M51">
            <v>1318</v>
          </cell>
          <cell r="N51">
            <v>1950</v>
          </cell>
          <cell r="O51">
            <v>1524</v>
          </cell>
          <cell r="P51">
            <v>1343</v>
          </cell>
          <cell r="Q51">
            <v>1395</v>
          </cell>
          <cell r="R51">
            <v>1347</v>
          </cell>
          <cell r="S51">
            <v>897</v>
          </cell>
          <cell r="T51">
            <v>17004</v>
          </cell>
        </row>
        <row r="52">
          <cell r="G52" t="str">
            <v>105467-P.S.R. DIAGUITAS</v>
          </cell>
          <cell r="H52">
            <v>124</v>
          </cell>
          <cell r="I52">
            <v>162</v>
          </cell>
          <cell r="J52">
            <v>136</v>
          </cell>
          <cell r="K52"/>
          <cell r="L52">
            <v>208</v>
          </cell>
          <cell r="M52">
            <v>94</v>
          </cell>
          <cell r="N52">
            <v>95</v>
          </cell>
          <cell r="O52">
            <v>114</v>
          </cell>
          <cell r="P52">
            <v>146</v>
          </cell>
          <cell r="Q52">
            <v>62</v>
          </cell>
          <cell r="R52"/>
          <cell r="S52">
            <v>97</v>
          </cell>
          <cell r="T52">
            <v>1238</v>
          </cell>
        </row>
        <row r="53">
          <cell r="G53" t="str">
            <v>105468-P.S.R. EL MOLLE</v>
          </cell>
          <cell r="H53">
            <v>79</v>
          </cell>
          <cell r="I53">
            <v>64</v>
          </cell>
          <cell r="J53">
            <v>61</v>
          </cell>
          <cell r="K53">
            <v>59</v>
          </cell>
          <cell r="L53">
            <v>32</v>
          </cell>
          <cell r="M53">
            <v>120</v>
          </cell>
          <cell r="N53">
            <v>69</v>
          </cell>
          <cell r="O53">
            <v>108</v>
          </cell>
          <cell r="P53">
            <v>52</v>
          </cell>
          <cell r="Q53">
            <v>71</v>
          </cell>
          <cell r="R53">
            <v>20</v>
          </cell>
          <cell r="S53">
            <v>66</v>
          </cell>
          <cell r="T53">
            <v>801</v>
          </cell>
        </row>
        <row r="54">
          <cell r="G54" t="str">
            <v>105469-P.S.R. EL TAMBO</v>
          </cell>
          <cell r="H54">
            <v>184</v>
          </cell>
          <cell r="I54">
            <v>225</v>
          </cell>
          <cell r="J54">
            <v>173</v>
          </cell>
          <cell r="K54">
            <v>147</v>
          </cell>
          <cell r="L54">
            <v>50</v>
          </cell>
          <cell r="M54">
            <v>162</v>
          </cell>
          <cell r="N54">
            <v>133</v>
          </cell>
          <cell r="O54">
            <v>131</v>
          </cell>
          <cell r="P54">
            <v>106</v>
          </cell>
          <cell r="Q54">
            <v>126</v>
          </cell>
          <cell r="R54">
            <v>79</v>
          </cell>
          <cell r="S54">
            <v>107</v>
          </cell>
          <cell r="T54">
            <v>1623</v>
          </cell>
        </row>
        <row r="55">
          <cell r="G55" t="str">
            <v>105470-P.S.R. HUANTA</v>
          </cell>
          <cell r="H55">
            <v>31</v>
          </cell>
          <cell r="I55"/>
          <cell r="J55">
            <v>16</v>
          </cell>
          <cell r="K55"/>
          <cell r="L55">
            <v>25</v>
          </cell>
          <cell r="M55">
            <v>25</v>
          </cell>
          <cell r="N55">
            <v>20</v>
          </cell>
          <cell r="O55"/>
          <cell r="P55">
            <v>17</v>
          </cell>
          <cell r="Q55">
            <v>23</v>
          </cell>
          <cell r="R55">
            <v>10</v>
          </cell>
          <cell r="S55">
            <v>2</v>
          </cell>
          <cell r="T55">
            <v>169</v>
          </cell>
        </row>
        <row r="56">
          <cell r="G56" t="str">
            <v>105471-P.S.R. PERALILLO</v>
          </cell>
          <cell r="H56">
            <v>233</v>
          </cell>
          <cell r="I56">
            <v>178</v>
          </cell>
          <cell r="J56">
            <v>183</v>
          </cell>
          <cell r="K56">
            <v>191</v>
          </cell>
          <cell r="L56">
            <v>76</v>
          </cell>
          <cell r="M56">
            <v>120</v>
          </cell>
          <cell r="N56">
            <v>130</v>
          </cell>
          <cell r="O56">
            <v>140</v>
          </cell>
          <cell r="P56">
            <v>115</v>
          </cell>
          <cell r="Q56">
            <v>117</v>
          </cell>
          <cell r="R56">
            <v>14</v>
          </cell>
          <cell r="S56"/>
          <cell r="T56">
            <v>1497</v>
          </cell>
        </row>
        <row r="57">
          <cell r="G57" t="str">
            <v>105472-P.S.R. RIVADAVIA</v>
          </cell>
          <cell r="H57">
            <v>86</v>
          </cell>
          <cell r="I57">
            <v>40</v>
          </cell>
          <cell r="J57">
            <v>101</v>
          </cell>
          <cell r="K57"/>
          <cell r="L57">
            <v>156</v>
          </cell>
          <cell r="M57">
            <v>54</v>
          </cell>
          <cell r="N57">
            <v>82</v>
          </cell>
          <cell r="O57">
            <v>94</v>
          </cell>
          <cell r="P57">
            <v>56</v>
          </cell>
          <cell r="Q57">
            <v>34</v>
          </cell>
          <cell r="R57">
            <v>11</v>
          </cell>
          <cell r="S57">
            <v>69</v>
          </cell>
          <cell r="T57">
            <v>783</v>
          </cell>
        </row>
        <row r="58">
          <cell r="G58" t="str">
            <v>105473-P.S.R. TALCUNA</v>
          </cell>
          <cell r="H58">
            <v>123</v>
          </cell>
          <cell r="I58">
            <v>131</v>
          </cell>
          <cell r="J58">
            <v>149</v>
          </cell>
          <cell r="K58">
            <v>146</v>
          </cell>
          <cell r="L58">
            <v>79</v>
          </cell>
          <cell r="M58">
            <v>123</v>
          </cell>
          <cell r="N58">
            <v>140</v>
          </cell>
          <cell r="O58">
            <v>157</v>
          </cell>
          <cell r="P58">
            <v>96</v>
          </cell>
          <cell r="Q58">
            <v>140</v>
          </cell>
          <cell r="R58">
            <v>42</v>
          </cell>
          <cell r="S58">
            <v>139</v>
          </cell>
          <cell r="T58">
            <v>1465</v>
          </cell>
        </row>
        <row r="59">
          <cell r="G59" t="str">
            <v>105474-P.S.R. CHAPILCA</v>
          </cell>
          <cell r="H59">
            <v>31</v>
          </cell>
          <cell r="I59">
            <v>32</v>
          </cell>
          <cell r="J59">
            <v>28</v>
          </cell>
          <cell r="K59"/>
          <cell r="L59">
            <v>24</v>
          </cell>
          <cell r="M59">
            <v>21</v>
          </cell>
          <cell r="N59">
            <v>26</v>
          </cell>
          <cell r="O59">
            <v>22</v>
          </cell>
          <cell r="P59">
            <v>27</v>
          </cell>
          <cell r="Q59">
            <v>30</v>
          </cell>
          <cell r="R59">
            <v>40</v>
          </cell>
          <cell r="S59">
            <v>16</v>
          </cell>
          <cell r="T59">
            <v>297</v>
          </cell>
        </row>
        <row r="60">
          <cell r="G60" t="str">
            <v>105509-P.S.R. GUALLIGUAICA</v>
          </cell>
          <cell r="H60">
            <v>43</v>
          </cell>
          <cell r="I60">
            <v>52</v>
          </cell>
          <cell r="J60">
            <v>43</v>
          </cell>
          <cell r="K60">
            <v>26</v>
          </cell>
          <cell r="L60">
            <v>20</v>
          </cell>
          <cell r="M60">
            <v>39</v>
          </cell>
          <cell r="N60">
            <v>24</v>
          </cell>
          <cell r="O60">
            <v>42</v>
          </cell>
          <cell r="P60">
            <v>33</v>
          </cell>
          <cell r="Q60">
            <v>31</v>
          </cell>
          <cell r="R60">
            <v>23</v>
          </cell>
          <cell r="S60">
            <v>22</v>
          </cell>
          <cell r="T60">
            <v>398</v>
          </cell>
        </row>
        <row r="61">
          <cell r="G61" t="str">
            <v>200538-CESFAM SAN ISIDRO CALINGASTA</v>
          </cell>
          <cell r="H61">
            <v>569</v>
          </cell>
          <cell r="I61">
            <v>443</v>
          </cell>
          <cell r="J61">
            <v>596</v>
          </cell>
          <cell r="K61">
            <v>528</v>
          </cell>
          <cell r="L61">
            <v>246</v>
          </cell>
          <cell r="M61">
            <v>475</v>
          </cell>
          <cell r="N61">
            <v>540</v>
          </cell>
          <cell r="O61">
            <v>480</v>
          </cell>
          <cell r="P61">
            <v>315</v>
          </cell>
          <cell r="Q61">
            <v>489</v>
          </cell>
          <cell r="R61">
            <v>82</v>
          </cell>
          <cell r="S61">
            <v>430</v>
          </cell>
          <cell r="T61">
            <v>5193</v>
          </cell>
        </row>
        <row r="62">
          <cell r="G62" t="str">
            <v>04201-ILLAPEL</v>
          </cell>
          <cell r="H62">
            <v>3326</v>
          </cell>
          <cell r="I62">
            <v>3049</v>
          </cell>
          <cell r="J62">
            <v>3070</v>
          </cell>
          <cell r="K62">
            <v>3264</v>
          </cell>
          <cell r="L62">
            <v>3652</v>
          </cell>
          <cell r="M62">
            <v>3362</v>
          </cell>
          <cell r="N62">
            <v>3871</v>
          </cell>
          <cell r="O62">
            <v>3209</v>
          </cell>
          <cell r="P62">
            <v>3045</v>
          </cell>
          <cell r="Q62">
            <v>3516</v>
          </cell>
          <cell r="R62">
            <v>2028</v>
          </cell>
          <cell r="S62">
            <v>3121</v>
          </cell>
          <cell r="T62">
            <v>38513</v>
          </cell>
        </row>
        <row r="63">
          <cell r="G63" t="str">
            <v>105103-HOSPITAL ILLAPEL</v>
          </cell>
          <cell r="H63">
            <v>97</v>
          </cell>
          <cell r="I63">
            <v>82</v>
          </cell>
          <cell r="J63">
            <v>300</v>
          </cell>
          <cell r="K63">
            <v>48</v>
          </cell>
          <cell r="L63">
            <v>160</v>
          </cell>
          <cell r="M63">
            <v>335</v>
          </cell>
          <cell r="N63">
            <v>207</v>
          </cell>
          <cell r="O63">
            <v>134</v>
          </cell>
          <cell r="P63">
            <v>180</v>
          </cell>
          <cell r="Q63">
            <v>206</v>
          </cell>
          <cell r="R63">
            <v>169</v>
          </cell>
          <cell r="S63">
            <v>110</v>
          </cell>
          <cell r="T63">
            <v>2028</v>
          </cell>
        </row>
        <row r="64">
          <cell r="G64" t="str">
            <v>105326-CESFAM SAN RAFAEL</v>
          </cell>
          <cell r="H64">
            <v>919</v>
          </cell>
          <cell r="I64">
            <v>988</v>
          </cell>
          <cell r="J64">
            <v>772</v>
          </cell>
          <cell r="K64">
            <v>917</v>
          </cell>
          <cell r="L64">
            <v>1081</v>
          </cell>
          <cell r="M64">
            <v>814</v>
          </cell>
          <cell r="N64">
            <v>1027</v>
          </cell>
          <cell r="O64">
            <v>867</v>
          </cell>
          <cell r="P64">
            <v>807</v>
          </cell>
          <cell r="Q64">
            <v>1102</v>
          </cell>
          <cell r="R64">
            <v>582</v>
          </cell>
          <cell r="S64">
            <v>897</v>
          </cell>
          <cell r="T64">
            <v>10773</v>
          </cell>
        </row>
        <row r="65">
          <cell r="G65" t="str">
            <v xml:space="preserve">105443-P.S.R. CARCAMO                   </v>
          </cell>
          <cell r="H65">
            <v>69</v>
          </cell>
          <cell r="I65">
            <v>92</v>
          </cell>
          <cell r="J65">
            <v>60</v>
          </cell>
          <cell r="K65">
            <v>88</v>
          </cell>
          <cell r="L65">
            <v>97</v>
          </cell>
          <cell r="M65">
            <v>91</v>
          </cell>
          <cell r="N65">
            <v>112</v>
          </cell>
          <cell r="O65">
            <v>87</v>
          </cell>
          <cell r="P65">
            <v>66</v>
          </cell>
          <cell r="Q65">
            <v>72</v>
          </cell>
          <cell r="R65">
            <v>49</v>
          </cell>
          <cell r="S65">
            <v>63</v>
          </cell>
          <cell r="T65">
            <v>946</v>
          </cell>
        </row>
        <row r="66">
          <cell r="G66" t="str">
            <v>105444-P.S.R. HUINTIL</v>
          </cell>
          <cell r="H66">
            <v>32</v>
          </cell>
          <cell r="I66">
            <v>46</v>
          </cell>
          <cell r="J66">
            <v>46</v>
          </cell>
          <cell r="K66">
            <v>51</v>
          </cell>
          <cell r="L66">
            <v>33</v>
          </cell>
          <cell r="M66">
            <v>59</v>
          </cell>
          <cell r="N66">
            <v>28</v>
          </cell>
          <cell r="O66">
            <v>35</v>
          </cell>
          <cell r="P66">
            <v>40</v>
          </cell>
          <cell r="Q66">
            <v>40</v>
          </cell>
          <cell r="R66">
            <v>47</v>
          </cell>
          <cell r="S66">
            <v>30</v>
          </cell>
          <cell r="T66">
            <v>487</v>
          </cell>
        </row>
        <row r="67">
          <cell r="G67" t="str">
            <v>105445-P.S.R. LIMAHUIDA</v>
          </cell>
          <cell r="H67">
            <v>72</v>
          </cell>
          <cell r="I67">
            <v>79</v>
          </cell>
          <cell r="J67">
            <v>68</v>
          </cell>
          <cell r="K67">
            <v>47</v>
          </cell>
          <cell r="L67">
            <v>51</v>
          </cell>
          <cell r="M67">
            <v>39</v>
          </cell>
          <cell r="N67">
            <v>54</v>
          </cell>
          <cell r="O67">
            <v>36</v>
          </cell>
          <cell r="P67">
            <v>49</v>
          </cell>
          <cell r="Q67">
            <v>55</v>
          </cell>
          <cell r="R67">
            <v>59</v>
          </cell>
          <cell r="S67">
            <v>71</v>
          </cell>
          <cell r="T67">
            <v>680</v>
          </cell>
        </row>
        <row r="68">
          <cell r="G68" t="str">
            <v>105446-P.S.R. MATANCILLA</v>
          </cell>
          <cell r="H68">
            <v>15</v>
          </cell>
          <cell r="I68">
            <v>14</v>
          </cell>
          <cell r="J68">
            <v>13</v>
          </cell>
          <cell r="K68">
            <v>15</v>
          </cell>
          <cell r="L68">
            <v>14</v>
          </cell>
          <cell r="M68">
            <v>7</v>
          </cell>
          <cell r="N68">
            <v>16</v>
          </cell>
          <cell r="O68">
            <v>8</v>
          </cell>
          <cell r="P68">
            <v>24</v>
          </cell>
          <cell r="Q68">
            <v>8</v>
          </cell>
          <cell r="R68">
            <v>8</v>
          </cell>
          <cell r="S68">
            <v>14</v>
          </cell>
          <cell r="T68">
            <v>156</v>
          </cell>
        </row>
        <row r="69">
          <cell r="G69" t="str">
            <v>105447-P.S.R. PERALILLO</v>
          </cell>
          <cell r="H69">
            <v>56</v>
          </cell>
          <cell r="I69">
            <v>30</v>
          </cell>
          <cell r="J69">
            <v>44</v>
          </cell>
          <cell r="K69">
            <v>51</v>
          </cell>
          <cell r="L69">
            <v>55</v>
          </cell>
          <cell r="M69">
            <v>54</v>
          </cell>
          <cell r="N69">
            <v>94</v>
          </cell>
          <cell r="O69">
            <v>60</v>
          </cell>
          <cell r="P69">
            <v>57</v>
          </cell>
          <cell r="Q69">
            <v>63</v>
          </cell>
          <cell r="R69">
            <v>37</v>
          </cell>
          <cell r="S69">
            <v>51</v>
          </cell>
          <cell r="T69">
            <v>652</v>
          </cell>
        </row>
        <row r="70">
          <cell r="G70" t="str">
            <v>105448-P.S.R. SANTA VIRGINIA</v>
          </cell>
          <cell r="H70">
            <v>28</v>
          </cell>
          <cell r="I70">
            <v>42</v>
          </cell>
          <cell r="J70">
            <v>42</v>
          </cell>
          <cell r="K70">
            <v>44</v>
          </cell>
          <cell r="L70">
            <v>55</v>
          </cell>
          <cell r="M70">
            <v>69</v>
          </cell>
          <cell r="N70">
            <v>28</v>
          </cell>
          <cell r="O70">
            <v>66</v>
          </cell>
          <cell r="P70">
            <v>46</v>
          </cell>
          <cell r="Q70">
            <v>62</v>
          </cell>
          <cell r="R70">
            <v>24</v>
          </cell>
          <cell r="S70">
            <v>54</v>
          </cell>
          <cell r="T70">
            <v>560</v>
          </cell>
        </row>
        <row r="71">
          <cell r="G71" t="str">
            <v>105449-P.S.R. TUNGA NORTE</v>
          </cell>
          <cell r="H71">
            <v>21</v>
          </cell>
          <cell r="I71">
            <v>32</v>
          </cell>
          <cell r="J71">
            <v>27</v>
          </cell>
          <cell r="K71">
            <v>12</v>
          </cell>
          <cell r="L71">
            <v>22</v>
          </cell>
          <cell r="M71">
            <v>41</v>
          </cell>
          <cell r="N71">
            <v>28</v>
          </cell>
          <cell r="O71">
            <v>10</v>
          </cell>
          <cell r="P71">
            <v>29</v>
          </cell>
          <cell r="Q71">
            <v>19</v>
          </cell>
          <cell r="R71">
            <v>28</v>
          </cell>
          <cell r="S71">
            <v>11</v>
          </cell>
          <cell r="T71">
            <v>280</v>
          </cell>
        </row>
        <row r="72">
          <cell r="G72" t="str">
            <v>105485-P.S.R. PLAN DE HORNOS</v>
          </cell>
          <cell r="H72">
            <v>83</v>
          </cell>
          <cell r="I72">
            <v>51</v>
          </cell>
          <cell r="J72">
            <v>83</v>
          </cell>
          <cell r="K72">
            <v>87</v>
          </cell>
          <cell r="L72">
            <v>73</v>
          </cell>
          <cell r="M72">
            <v>61</v>
          </cell>
          <cell r="N72">
            <v>85</v>
          </cell>
          <cell r="O72">
            <v>93</v>
          </cell>
          <cell r="P72">
            <v>72</v>
          </cell>
          <cell r="Q72">
            <v>70</v>
          </cell>
          <cell r="R72">
            <v>49</v>
          </cell>
          <cell r="S72">
            <v>47</v>
          </cell>
          <cell r="T72">
            <v>854</v>
          </cell>
        </row>
        <row r="73">
          <cell r="G73" t="str">
            <v>105486-P.S.R. TUNGA SUR</v>
          </cell>
          <cell r="H73">
            <v>32</v>
          </cell>
          <cell r="I73">
            <v>39</v>
          </cell>
          <cell r="J73">
            <v>29</v>
          </cell>
          <cell r="K73">
            <v>57</v>
          </cell>
          <cell r="L73">
            <v>26</v>
          </cell>
          <cell r="M73">
            <v>51</v>
          </cell>
          <cell r="N73">
            <v>40</v>
          </cell>
          <cell r="O73">
            <v>45</v>
          </cell>
          <cell r="P73">
            <v>39</v>
          </cell>
          <cell r="Q73">
            <v>31</v>
          </cell>
          <cell r="R73">
            <v>22</v>
          </cell>
          <cell r="S73">
            <v>16</v>
          </cell>
          <cell r="T73">
            <v>427</v>
          </cell>
        </row>
        <row r="74">
          <cell r="G74" t="str">
            <v>105487-P.S.R. CAÑAS UNO</v>
          </cell>
          <cell r="H74">
            <v>162</v>
          </cell>
          <cell r="I74">
            <v>211</v>
          </cell>
          <cell r="J74">
            <v>140</v>
          </cell>
          <cell r="K74">
            <v>138</v>
          </cell>
          <cell r="L74">
            <v>115</v>
          </cell>
          <cell r="M74">
            <v>143</v>
          </cell>
          <cell r="N74">
            <v>226</v>
          </cell>
          <cell r="O74">
            <v>133</v>
          </cell>
          <cell r="P74">
            <v>206</v>
          </cell>
          <cell r="Q74">
            <v>141</v>
          </cell>
          <cell r="R74">
            <v>105</v>
          </cell>
          <cell r="S74">
            <v>129</v>
          </cell>
          <cell r="T74">
            <v>1849</v>
          </cell>
        </row>
        <row r="75">
          <cell r="G75" t="str">
            <v>105496-P.S.R. PINTACURA SUR</v>
          </cell>
          <cell r="H75">
            <v>41</v>
          </cell>
          <cell r="I75">
            <v>16</v>
          </cell>
          <cell r="J75">
            <v>33</v>
          </cell>
          <cell r="K75">
            <v>31</v>
          </cell>
          <cell r="L75">
            <v>37</v>
          </cell>
          <cell r="M75">
            <v>36</v>
          </cell>
          <cell r="N75">
            <v>33</v>
          </cell>
          <cell r="O75">
            <v>21</v>
          </cell>
          <cell r="P75">
            <v>36</v>
          </cell>
          <cell r="Q75">
            <v>24</v>
          </cell>
          <cell r="R75"/>
          <cell r="S75">
            <v>26</v>
          </cell>
          <cell r="T75">
            <v>334</v>
          </cell>
        </row>
        <row r="76">
          <cell r="G76" t="str">
            <v>105504-P.S.R. SOCAVON</v>
          </cell>
          <cell r="H76">
            <v>38</v>
          </cell>
          <cell r="I76">
            <v>29</v>
          </cell>
          <cell r="J76">
            <v>43</v>
          </cell>
          <cell r="K76">
            <v>41</v>
          </cell>
          <cell r="L76">
            <v>59</v>
          </cell>
          <cell r="M76">
            <v>43</v>
          </cell>
          <cell r="N76">
            <v>69</v>
          </cell>
          <cell r="O76">
            <v>46</v>
          </cell>
          <cell r="P76">
            <v>54</v>
          </cell>
          <cell r="Q76">
            <v>26</v>
          </cell>
          <cell r="R76">
            <v>5</v>
          </cell>
          <cell r="S76">
            <v>61</v>
          </cell>
          <cell r="T76">
            <v>514</v>
          </cell>
        </row>
        <row r="77">
          <cell r="G77" t="str">
            <v>200366-CESFAM URBANO II</v>
          </cell>
          <cell r="H77">
            <v>1661</v>
          </cell>
          <cell r="I77">
            <v>1298</v>
          </cell>
          <cell r="J77">
            <v>1370</v>
          </cell>
          <cell r="K77">
            <v>1637</v>
          </cell>
          <cell r="L77">
            <v>1774</v>
          </cell>
          <cell r="M77">
            <v>1519</v>
          </cell>
          <cell r="N77">
            <v>1824</v>
          </cell>
          <cell r="O77">
            <v>1568</v>
          </cell>
          <cell r="P77">
            <v>1340</v>
          </cell>
          <cell r="Q77">
            <v>1597</v>
          </cell>
          <cell r="R77">
            <v>844</v>
          </cell>
          <cell r="S77">
            <v>1541</v>
          </cell>
          <cell r="T77">
            <v>17973</v>
          </cell>
        </row>
        <row r="78">
          <cell r="G78" t="str">
            <v>04202-CANELA</v>
          </cell>
          <cell r="H78">
            <v>1205</v>
          </cell>
          <cell r="I78">
            <v>1000</v>
          </cell>
          <cell r="J78">
            <v>932</v>
          </cell>
          <cell r="K78">
            <v>884</v>
          </cell>
          <cell r="L78">
            <v>1065</v>
          </cell>
          <cell r="M78">
            <v>1128</v>
          </cell>
          <cell r="N78">
            <v>1089</v>
          </cell>
          <cell r="O78">
            <v>757</v>
          </cell>
          <cell r="P78">
            <v>828</v>
          </cell>
          <cell r="Q78">
            <v>683</v>
          </cell>
          <cell r="R78">
            <v>318</v>
          </cell>
          <cell r="S78">
            <v>1116</v>
          </cell>
          <cell r="T78">
            <v>11005</v>
          </cell>
        </row>
        <row r="79">
          <cell r="G79" t="str">
            <v>105309-CES. RURAL CANELA</v>
          </cell>
          <cell r="H79">
            <v>793</v>
          </cell>
          <cell r="I79">
            <v>705</v>
          </cell>
          <cell r="J79">
            <v>636</v>
          </cell>
          <cell r="K79">
            <v>702</v>
          </cell>
          <cell r="L79">
            <v>795</v>
          </cell>
          <cell r="M79">
            <v>810</v>
          </cell>
          <cell r="N79">
            <v>866</v>
          </cell>
          <cell r="O79">
            <v>604</v>
          </cell>
          <cell r="P79">
            <v>559</v>
          </cell>
          <cell r="Q79">
            <v>498</v>
          </cell>
          <cell r="R79">
            <v>143</v>
          </cell>
          <cell r="S79">
            <v>680</v>
          </cell>
          <cell r="T79">
            <v>7791</v>
          </cell>
        </row>
        <row r="80">
          <cell r="G80" t="str">
            <v xml:space="preserve">105450-P.S.R. MINCHA NORTE            </v>
          </cell>
          <cell r="H80">
            <v>158</v>
          </cell>
          <cell r="I80">
            <v>101</v>
          </cell>
          <cell r="J80">
            <v>132</v>
          </cell>
          <cell r="K80">
            <v>52</v>
          </cell>
          <cell r="L80">
            <v>86</v>
          </cell>
          <cell r="M80">
            <v>135</v>
          </cell>
          <cell r="N80">
            <v>65</v>
          </cell>
          <cell r="O80">
            <v>64</v>
          </cell>
          <cell r="P80">
            <v>105</v>
          </cell>
          <cell r="Q80">
            <v>87</v>
          </cell>
          <cell r="R80">
            <v>49</v>
          </cell>
          <cell r="S80">
            <v>173</v>
          </cell>
          <cell r="T80">
            <v>1207</v>
          </cell>
        </row>
        <row r="81">
          <cell r="G81" t="str">
            <v>105451-P.S.R. AGUA FRIA</v>
          </cell>
          <cell r="H81">
            <v>32</v>
          </cell>
          <cell r="I81">
            <v>19</v>
          </cell>
          <cell r="J81">
            <v>30</v>
          </cell>
          <cell r="K81">
            <v>15</v>
          </cell>
          <cell r="L81">
            <v>16</v>
          </cell>
          <cell r="M81">
            <v>30</v>
          </cell>
          <cell r="N81">
            <v>16</v>
          </cell>
          <cell r="O81"/>
          <cell r="P81">
            <v>31</v>
          </cell>
          <cell r="Q81">
            <v>15</v>
          </cell>
          <cell r="R81">
            <v>14</v>
          </cell>
          <cell r="S81">
            <v>34</v>
          </cell>
          <cell r="T81">
            <v>252</v>
          </cell>
        </row>
        <row r="82">
          <cell r="G82" t="str">
            <v>105482-P.S.R. CANELA ALTA</v>
          </cell>
          <cell r="H82">
            <v>61</v>
          </cell>
          <cell r="I82">
            <v>34</v>
          </cell>
          <cell r="J82">
            <v>46</v>
          </cell>
          <cell r="K82">
            <v>30</v>
          </cell>
          <cell r="L82">
            <v>38</v>
          </cell>
          <cell r="M82">
            <v>45</v>
          </cell>
          <cell r="N82">
            <v>44</v>
          </cell>
          <cell r="O82">
            <v>16</v>
          </cell>
          <cell r="P82">
            <v>51</v>
          </cell>
          <cell r="Q82">
            <v>13</v>
          </cell>
          <cell r="R82">
            <v>23</v>
          </cell>
          <cell r="S82">
            <v>57</v>
          </cell>
          <cell r="T82">
            <v>458</v>
          </cell>
        </row>
        <row r="83">
          <cell r="G83" t="str">
            <v>105483-P.S.R. LOS RULOS</v>
          </cell>
          <cell r="H83">
            <v>24</v>
          </cell>
          <cell r="I83">
            <v>13</v>
          </cell>
          <cell r="J83">
            <v>16</v>
          </cell>
          <cell r="K83">
            <v>15</v>
          </cell>
          <cell r="L83">
            <v>14</v>
          </cell>
          <cell r="M83">
            <v>31</v>
          </cell>
          <cell r="N83">
            <v>13</v>
          </cell>
          <cell r="O83">
            <v>14</v>
          </cell>
          <cell r="P83">
            <v>15</v>
          </cell>
          <cell r="Q83">
            <v>14</v>
          </cell>
          <cell r="R83">
            <v>31</v>
          </cell>
          <cell r="S83">
            <v>14</v>
          </cell>
          <cell r="T83">
            <v>214</v>
          </cell>
        </row>
        <row r="84">
          <cell r="G84" t="str">
            <v>105484-P.S.R. HUENTELAUQUEN</v>
          </cell>
          <cell r="H84">
            <v>86</v>
          </cell>
          <cell r="I84">
            <v>67</v>
          </cell>
          <cell r="J84">
            <v>63</v>
          </cell>
          <cell r="K84">
            <v>44</v>
          </cell>
          <cell r="L84">
            <v>48</v>
          </cell>
          <cell r="M84">
            <v>34</v>
          </cell>
          <cell r="N84">
            <v>32</v>
          </cell>
          <cell r="O84">
            <v>25</v>
          </cell>
          <cell r="P84">
            <v>50</v>
          </cell>
          <cell r="Q84">
            <v>12</v>
          </cell>
          <cell r="R84">
            <v>36</v>
          </cell>
          <cell r="S84">
            <v>105</v>
          </cell>
          <cell r="T84">
            <v>602</v>
          </cell>
        </row>
        <row r="85">
          <cell r="G85" t="str">
            <v>105488-P.S.R. ESPIRITU SANTO</v>
          </cell>
          <cell r="H85">
            <v>12</v>
          </cell>
          <cell r="I85">
            <v>11</v>
          </cell>
          <cell r="J85"/>
          <cell r="K85">
            <v>11</v>
          </cell>
          <cell r="L85">
            <v>18</v>
          </cell>
          <cell r="M85">
            <v>12</v>
          </cell>
          <cell r="N85">
            <v>12</v>
          </cell>
          <cell r="O85">
            <v>10</v>
          </cell>
          <cell r="P85"/>
          <cell r="Q85">
            <v>10</v>
          </cell>
          <cell r="R85"/>
          <cell r="S85">
            <v>17</v>
          </cell>
          <cell r="T85">
            <v>113</v>
          </cell>
        </row>
        <row r="86">
          <cell r="G86" t="str">
            <v>105493-P.S.R. MINCHA SUR</v>
          </cell>
          <cell r="H86">
            <v>14</v>
          </cell>
          <cell r="I86">
            <v>15</v>
          </cell>
          <cell r="J86"/>
          <cell r="K86">
            <v>15</v>
          </cell>
          <cell r="L86">
            <v>17</v>
          </cell>
          <cell r="M86"/>
          <cell r="N86">
            <v>16</v>
          </cell>
          <cell r="O86">
            <v>15</v>
          </cell>
          <cell r="P86"/>
          <cell r="Q86">
            <v>14</v>
          </cell>
          <cell r="R86">
            <v>9</v>
          </cell>
          <cell r="S86">
            <v>15</v>
          </cell>
          <cell r="T86">
            <v>130</v>
          </cell>
        </row>
        <row r="87">
          <cell r="G87" t="str">
            <v>105497-P.S.R. JABONERIA</v>
          </cell>
          <cell r="H87">
            <v>8</v>
          </cell>
          <cell r="I87">
            <v>23</v>
          </cell>
          <cell r="J87"/>
          <cell r="K87"/>
          <cell r="L87">
            <v>17</v>
          </cell>
          <cell r="M87">
            <v>17</v>
          </cell>
          <cell r="N87">
            <v>12</v>
          </cell>
          <cell r="O87"/>
          <cell r="P87">
            <v>17</v>
          </cell>
          <cell r="Q87">
            <v>8</v>
          </cell>
          <cell r="R87"/>
          <cell r="S87">
            <v>11</v>
          </cell>
          <cell r="T87">
            <v>113</v>
          </cell>
        </row>
        <row r="88">
          <cell r="G88" t="str">
            <v>105498-P.S.R. QUEBRADA DE LINARES</v>
          </cell>
          <cell r="H88">
            <v>17</v>
          </cell>
          <cell r="I88">
            <v>12</v>
          </cell>
          <cell r="J88">
            <v>9</v>
          </cell>
          <cell r="K88"/>
          <cell r="L88">
            <v>16</v>
          </cell>
          <cell r="M88">
            <v>14</v>
          </cell>
          <cell r="N88">
            <v>13</v>
          </cell>
          <cell r="O88">
            <v>9</v>
          </cell>
          <cell r="P88"/>
          <cell r="Q88">
            <v>12</v>
          </cell>
          <cell r="R88">
            <v>13</v>
          </cell>
          <cell r="S88">
            <v>10</v>
          </cell>
          <cell r="T88">
            <v>125</v>
          </cell>
        </row>
        <row r="89">
          <cell r="G89" t="str">
            <v>04203-LOS VILOS</v>
          </cell>
          <cell r="H89">
            <v>3415</v>
          </cell>
          <cell r="I89">
            <v>3151</v>
          </cell>
          <cell r="J89">
            <v>2741</v>
          </cell>
          <cell r="K89">
            <v>3283</v>
          </cell>
          <cell r="L89">
            <v>5537</v>
          </cell>
          <cell r="M89">
            <v>3317</v>
          </cell>
          <cell r="N89">
            <v>3720</v>
          </cell>
          <cell r="O89">
            <v>2345</v>
          </cell>
          <cell r="P89">
            <v>3127</v>
          </cell>
          <cell r="Q89">
            <v>3520</v>
          </cell>
          <cell r="R89">
            <v>2288</v>
          </cell>
          <cell r="S89">
            <v>2992</v>
          </cell>
          <cell r="T89">
            <v>39436</v>
          </cell>
        </row>
        <row r="90">
          <cell r="G90" t="str">
            <v>105108-HOSPITAL LOS VILOS</v>
          </cell>
          <cell r="H90">
            <v>2612</v>
          </cell>
          <cell r="I90">
            <v>2346</v>
          </cell>
          <cell r="J90">
            <v>2151</v>
          </cell>
          <cell r="K90">
            <v>2519</v>
          </cell>
          <cell r="L90">
            <v>4773</v>
          </cell>
          <cell r="M90">
            <v>2552</v>
          </cell>
          <cell r="N90">
            <v>3033</v>
          </cell>
          <cell r="O90">
            <v>1753</v>
          </cell>
          <cell r="P90">
            <v>2411</v>
          </cell>
          <cell r="Q90">
            <v>2827</v>
          </cell>
          <cell r="R90">
            <v>2135</v>
          </cell>
          <cell r="S90">
            <v>2255</v>
          </cell>
          <cell r="T90">
            <v>31367</v>
          </cell>
        </row>
        <row r="91">
          <cell r="G91" t="str">
            <v xml:space="preserve">105478-P.S.R. CAIMANES                   </v>
          </cell>
          <cell r="H91">
            <v>113</v>
          </cell>
          <cell r="I91">
            <v>126</v>
          </cell>
          <cell r="J91">
            <v>78</v>
          </cell>
          <cell r="K91">
            <v>111</v>
          </cell>
          <cell r="L91">
            <v>108</v>
          </cell>
          <cell r="M91">
            <v>100</v>
          </cell>
          <cell r="N91">
            <v>122</v>
          </cell>
          <cell r="O91">
            <v>74</v>
          </cell>
          <cell r="P91">
            <v>105</v>
          </cell>
          <cell r="Q91">
            <v>68</v>
          </cell>
          <cell r="R91">
            <v>17</v>
          </cell>
          <cell r="S91">
            <v>104</v>
          </cell>
          <cell r="T91">
            <v>1126</v>
          </cell>
        </row>
        <row r="92">
          <cell r="G92" t="str">
            <v>105479-P.S.R. GUANGUALI</v>
          </cell>
          <cell r="H92">
            <v>86</v>
          </cell>
          <cell r="I92">
            <v>60</v>
          </cell>
          <cell r="J92">
            <v>71</v>
          </cell>
          <cell r="K92">
            <v>93</v>
          </cell>
          <cell r="L92">
            <v>77</v>
          </cell>
          <cell r="M92">
            <v>130</v>
          </cell>
          <cell r="N92">
            <v>108</v>
          </cell>
          <cell r="O92">
            <v>61</v>
          </cell>
          <cell r="P92">
            <v>111</v>
          </cell>
          <cell r="Q92">
            <v>87</v>
          </cell>
          <cell r="R92">
            <v>30</v>
          </cell>
          <cell r="S92">
            <v>79</v>
          </cell>
          <cell r="T92">
            <v>993</v>
          </cell>
        </row>
        <row r="93">
          <cell r="G93" t="str">
            <v>105480-P.S.R. QUILIMARI</v>
          </cell>
          <cell r="H93">
            <v>489</v>
          </cell>
          <cell r="I93">
            <v>556</v>
          </cell>
          <cell r="J93">
            <v>365</v>
          </cell>
          <cell r="K93">
            <v>450</v>
          </cell>
          <cell r="L93">
            <v>512</v>
          </cell>
          <cell r="M93">
            <v>444</v>
          </cell>
          <cell r="N93">
            <v>352</v>
          </cell>
          <cell r="O93">
            <v>354</v>
          </cell>
          <cell r="P93">
            <v>414</v>
          </cell>
          <cell r="Q93">
            <v>523</v>
          </cell>
          <cell r="R93">
            <v>90</v>
          </cell>
          <cell r="S93">
            <v>399</v>
          </cell>
          <cell r="T93">
            <v>4948</v>
          </cell>
        </row>
        <row r="94">
          <cell r="G94" t="str">
            <v>105481-P.S.R. TILAMA</v>
          </cell>
          <cell r="H94">
            <v>45</v>
          </cell>
          <cell r="I94">
            <v>16</v>
          </cell>
          <cell r="J94">
            <v>25</v>
          </cell>
          <cell r="K94">
            <v>11</v>
          </cell>
          <cell r="L94">
            <v>17</v>
          </cell>
          <cell r="M94">
            <v>28</v>
          </cell>
          <cell r="N94">
            <v>38</v>
          </cell>
          <cell r="O94">
            <v>36</v>
          </cell>
          <cell r="P94">
            <v>18</v>
          </cell>
          <cell r="Q94">
            <v>15</v>
          </cell>
          <cell r="R94">
            <v>14</v>
          </cell>
          <cell r="S94">
            <v>23</v>
          </cell>
          <cell r="T94">
            <v>286</v>
          </cell>
        </row>
        <row r="95">
          <cell r="G95" t="str">
            <v>105511-P.S.R. LOS CONDORES</v>
          </cell>
          <cell r="H95">
            <v>70</v>
          </cell>
          <cell r="I95">
            <v>47</v>
          </cell>
          <cell r="J95">
            <v>51</v>
          </cell>
          <cell r="K95">
            <v>99</v>
          </cell>
          <cell r="L95">
            <v>50</v>
          </cell>
          <cell r="M95">
            <v>63</v>
          </cell>
          <cell r="N95">
            <v>67</v>
          </cell>
          <cell r="O95">
            <v>67</v>
          </cell>
          <cell r="P95">
            <v>68</v>
          </cell>
          <cell r="Q95"/>
          <cell r="R95">
            <v>2</v>
          </cell>
          <cell r="S95">
            <v>132</v>
          </cell>
          <cell r="T95">
            <v>716</v>
          </cell>
        </row>
        <row r="96">
          <cell r="G96" t="str">
            <v>04204-SALAMANCA</v>
          </cell>
          <cell r="H96">
            <v>2817</v>
          </cell>
          <cell r="I96">
            <v>2362</v>
          </cell>
          <cell r="J96">
            <v>2630</v>
          </cell>
          <cell r="K96">
            <v>2679</v>
          </cell>
          <cell r="L96">
            <v>2614</v>
          </cell>
          <cell r="M96">
            <v>2756</v>
          </cell>
          <cell r="N96">
            <v>3304</v>
          </cell>
          <cell r="O96">
            <v>2967</v>
          </cell>
          <cell r="P96">
            <v>2328</v>
          </cell>
          <cell r="Q96">
            <v>2986</v>
          </cell>
          <cell r="R96">
            <v>2944</v>
          </cell>
          <cell r="S96">
            <v>2541</v>
          </cell>
          <cell r="T96">
            <v>32928</v>
          </cell>
        </row>
        <row r="97">
          <cell r="G97" t="str">
            <v>105104-HOSPITAL SALAMANCA</v>
          </cell>
          <cell r="H97">
            <v>1614</v>
          </cell>
          <cell r="I97">
            <v>1641</v>
          </cell>
          <cell r="J97">
            <v>2367</v>
          </cell>
          <cell r="K97">
            <v>1777</v>
          </cell>
          <cell r="L97">
            <v>1570</v>
          </cell>
          <cell r="M97">
            <v>1789</v>
          </cell>
          <cell r="N97">
            <v>2159</v>
          </cell>
          <cell r="O97">
            <v>1844</v>
          </cell>
          <cell r="P97">
            <v>1452</v>
          </cell>
          <cell r="Q97">
            <v>2081</v>
          </cell>
          <cell r="R97">
            <v>1788</v>
          </cell>
          <cell r="S97">
            <v>1718</v>
          </cell>
          <cell r="T97">
            <v>21800</v>
          </cell>
        </row>
        <row r="98">
          <cell r="G98" t="str">
            <v xml:space="preserve">105452-P.S.R. CUNCUMEN                 </v>
          </cell>
          <cell r="H98">
            <v>60</v>
          </cell>
          <cell r="I98">
            <v>26</v>
          </cell>
          <cell r="J98">
            <v>48</v>
          </cell>
          <cell r="K98">
            <v>39</v>
          </cell>
          <cell r="L98">
            <v>56</v>
          </cell>
          <cell r="M98">
            <v>50</v>
          </cell>
          <cell r="N98">
            <v>66</v>
          </cell>
          <cell r="O98">
            <v>144</v>
          </cell>
          <cell r="P98">
            <v>39</v>
          </cell>
          <cell r="Q98">
            <v>53</v>
          </cell>
          <cell r="R98">
            <v>41</v>
          </cell>
          <cell r="S98">
            <v>41</v>
          </cell>
          <cell r="T98">
            <v>663</v>
          </cell>
        </row>
        <row r="99">
          <cell r="G99" t="str">
            <v>105453-P.S.R. TRANQUILLA</v>
          </cell>
          <cell r="H99">
            <v>170</v>
          </cell>
          <cell r="I99">
            <v>95</v>
          </cell>
          <cell r="J99">
            <v>49</v>
          </cell>
          <cell r="K99">
            <v>146</v>
          </cell>
          <cell r="L99">
            <v>188</v>
          </cell>
          <cell r="M99">
            <v>167</v>
          </cell>
          <cell r="N99">
            <v>167</v>
          </cell>
          <cell r="O99">
            <v>169</v>
          </cell>
          <cell r="P99">
            <v>119</v>
          </cell>
          <cell r="Q99">
            <v>141</v>
          </cell>
          <cell r="R99">
            <v>131</v>
          </cell>
          <cell r="S99">
            <v>109</v>
          </cell>
          <cell r="T99">
            <v>1651</v>
          </cell>
        </row>
        <row r="100">
          <cell r="G100" t="str">
            <v>105454-P.S.R. CUNLAGUA</v>
          </cell>
          <cell r="H100">
            <v>44</v>
          </cell>
          <cell r="I100">
            <v>27</v>
          </cell>
          <cell r="J100">
            <v>25</v>
          </cell>
          <cell r="K100">
            <v>15</v>
          </cell>
          <cell r="L100">
            <v>33</v>
          </cell>
          <cell r="M100">
            <v>36</v>
          </cell>
          <cell r="N100">
            <v>46</v>
          </cell>
          <cell r="O100">
            <v>46</v>
          </cell>
          <cell r="P100">
            <v>24</v>
          </cell>
          <cell r="Q100">
            <v>29</v>
          </cell>
          <cell r="R100">
            <v>42</v>
          </cell>
          <cell r="S100">
            <v>36</v>
          </cell>
          <cell r="T100">
            <v>403</v>
          </cell>
        </row>
        <row r="101">
          <cell r="G101" t="str">
            <v>105455-P.S.R. CHILLEPIN</v>
          </cell>
          <cell r="H101">
            <v>134</v>
          </cell>
          <cell r="I101">
            <v>70</v>
          </cell>
          <cell r="J101">
            <v>56</v>
          </cell>
          <cell r="K101">
            <v>40</v>
          </cell>
          <cell r="L101">
            <v>79</v>
          </cell>
          <cell r="M101">
            <v>97</v>
          </cell>
          <cell r="N101">
            <v>98</v>
          </cell>
          <cell r="O101">
            <v>96</v>
          </cell>
          <cell r="P101">
            <v>74</v>
          </cell>
          <cell r="Q101">
            <v>97</v>
          </cell>
          <cell r="R101">
            <v>90</v>
          </cell>
          <cell r="S101">
            <v>58</v>
          </cell>
          <cell r="T101">
            <v>989</v>
          </cell>
        </row>
        <row r="102">
          <cell r="G102" t="str">
            <v>105456-P.S.R. LLIMPO</v>
          </cell>
          <cell r="H102">
            <v>86</v>
          </cell>
          <cell r="I102">
            <v>93</v>
          </cell>
          <cell r="J102">
            <v>34</v>
          </cell>
          <cell r="K102">
            <v>63</v>
          </cell>
          <cell r="L102">
            <v>66</v>
          </cell>
          <cell r="M102">
            <v>67</v>
          </cell>
          <cell r="N102">
            <v>90</v>
          </cell>
          <cell r="O102">
            <v>90</v>
          </cell>
          <cell r="P102">
            <v>50</v>
          </cell>
          <cell r="Q102">
            <v>61</v>
          </cell>
          <cell r="R102">
            <v>117</v>
          </cell>
          <cell r="S102">
            <v>55</v>
          </cell>
          <cell r="T102">
            <v>872</v>
          </cell>
        </row>
        <row r="103">
          <cell r="G103" t="str">
            <v>105457-P.S.R. SAN AGUSTIN</v>
          </cell>
          <cell r="H103">
            <v>66</v>
          </cell>
          <cell r="I103">
            <v>42</v>
          </cell>
          <cell r="J103">
            <v>19</v>
          </cell>
          <cell r="K103">
            <v>54</v>
          </cell>
          <cell r="L103">
            <v>77</v>
          </cell>
          <cell r="M103">
            <v>36</v>
          </cell>
          <cell r="N103">
            <v>86</v>
          </cell>
          <cell r="O103">
            <v>50</v>
          </cell>
          <cell r="P103">
            <v>56</v>
          </cell>
          <cell r="Q103">
            <v>58</v>
          </cell>
          <cell r="R103">
            <v>60</v>
          </cell>
          <cell r="S103">
            <v>37</v>
          </cell>
          <cell r="T103">
            <v>641</v>
          </cell>
        </row>
        <row r="104">
          <cell r="G104" t="str">
            <v>105458-P.S.R. TAHUINCO</v>
          </cell>
          <cell r="H104">
            <v>169</v>
          </cell>
          <cell r="I104">
            <v>135</v>
          </cell>
          <cell r="J104">
            <v>32</v>
          </cell>
          <cell r="K104">
            <v>141</v>
          </cell>
          <cell r="L104">
            <v>120</v>
          </cell>
          <cell r="M104">
            <v>163</v>
          </cell>
          <cell r="N104">
            <v>139</v>
          </cell>
          <cell r="O104">
            <v>154</v>
          </cell>
          <cell r="P104">
            <v>115</v>
          </cell>
          <cell r="Q104">
            <v>169</v>
          </cell>
          <cell r="R104">
            <v>254</v>
          </cell>
          <cell r="S104">
            <v>129</v>
          </cell>
          <cell r="T104">
            <v>1720</v>
          </cell>
        </row>
        <row r="105">
          <cell r="G105" t="str">
            <v>105491-P.S.R. QUELEN BAJO</v>
          </cell>
          <cell r="H105">
            <v>255</v>
          </cell>
          <cell r="I105">
            <v>130</v>
          </cell>
          <cell r="J105"/>
          <cell r="K105">
            <v>196</v>
          </cell>
          <cell r="L105">
            <v>178</v>
          </cell>
          <cell r="M105">
            <v>169</v>
          </cell>
          <cell r="N105">
            <v>228</v>
          </cell>
          <cell r="O105">
            <v>200</v>
          </cell>
          <cell r="P105">
            <v>219</v>
          </cell>
          <cell r="Q105">
            <v>183</v>
          </cell>
          <cell r="R105">
            <v>170</v>
          </cell>
          <cell r="S105">
            <v>197</v>
          </cell>
          <cell r="T105">
            <v>2125</v>
          </cell>
        </row>
        <row r="106">
          <cell r="G106" t="str">
            <v>105492-P.S.R. CAMISA</v>
          </cell>
          <cell r="H106">
            <v>62</v>
          </cell>
          <cell r="I106">
            <v>36</v>
          </cell>
          <cell r="J106"/>
          <cell r="K106">
            <v>82</v>
          </cell>
          <cell r="L106">
            <v>86</v>
          </cell>
          <cell r="M106">
            <v>39</v>
          </cell>
          <cell r="N106">
            <v>85</v>
          </cell>
          <cell r="O106">
            <v>55</v>
          </cell>
          <cell r="P106">
            <v>68</v>
          </cell>
          <cell r="Q106">
            <v>22</v>
          </cell>
          <cell r="R106">
            <v>54</v>
          </cell>
          <cell r="S106">
            <v>99</v>
          </cell>
          <cell r="T106">
            <v>688</v>
          </cell>
        </row>
        <row r="107">
          <cell r="G107" t="str">
            <v>105501-P.S.R. ARBOLEDA GRANDE</v>
          </cell>
          <cell r="H107">
            <v>157</v>
          </cell>
          <cell r="I107">
            <v>67</v>
          </cell>
          <cell r="J107"/>
          <cell r="K107">
            <v>126</v>
          </cell>
          <cell r="L107">
            <v>161</v>
          </cell>
          <cell r="M107">
            <v>143</v>
          </cell>
          <cell r="N107">
            <v>140</v>
          </cell>
          <cell r="O107">
            <v>119</v>
          </cell>
          <cell r="P107">
            <v>112</v>
          </cell>
          <cell r="Q107">
            <v>92</v>
          </cell>
          <cell r="R107">
            <v>197</v>
          </cell>
          <cell r="S107">
            <v>62</v>
          </cell>
          <cell r="T107">
            <v>1376</v>
          </cell>
        </row>
        <row r="108">
          <cell r="G108" t="str">
            <v>04301-OVALLE</v>
          </cell>
          <cell r="H108">
            <v>7314</v>
          </cell>
          <cell r="I108">
            <v>9741</v>
          </cell>
          <cell r="J108">
            <v>8091</v>
          </cell>
          <cell r="K108">
            <v>10395</v>
          </cell>
          <cell r="L108">
            <v>10956</v>
          </cell>
          <cell r="M108">
            <v>10704</v>
          </cell>
          <cell r="N108">
            <v>13454</v>
          </cell>
          <cell r="O108">
            <v>10822</v>
          </cell>
          <cell r="P108">
            <v>10321</v>
          </cell>
          <cell r="Q108">
            <v>9007</v>
          </cell>
          <cell r="R108">
            <v>1786</v>
          </cell>
          <cell r="S108">
            <v>10676</v>
          </cell>
          <cell r="T108">
            <v>113267</v>
          </cell>
        </row>
        <row r="109">
          <cell r="G109" t="str">
            <v>105102-HOSPITAL OVALLE</v>
          </cell>
          <cell r="H109"/>
          <cell r="I109"/>
          <cell r="J109">
            <v>31</v>
          </cell>
          <cell r="K109">
            <v>22</v>
          </cell>
          <cell r="L109">
            <v>16</v>
          </cell>
          <cell r="M109">
            <v>15</v>
          </cell>
          <cell r="N109">
            <v>37</v>
          </cell>
          <cell r="O109">
            <v>42</v>
          </cell>
          <cell r="P109">
            <v>44</v>
          </cell>
          <cell r="Q109">
            <v>50</v>
          </cell>
          <cell r="R109">
            <v>28</v>
          </cell>
          <cell r="S109">
            <v>39</v>
          </cell>
          <cell r="T109">
            <v>324</v>
          </cell>
        </row>
        <row r="110">
          <cell r="G110" t="str">
            <v>105315-CES. RURAL C. DE TAMAYA</v>
          </cell>
          <cell r="H110">
            <v>612</v>
          </cell>
          <cell r="I110">
            <v>836</v>
          </cell>
          <cell r="J110">
            <v>543</v>
          </cell>
          <cell r="K110">
            <v>597</v>
          </cell>
          <cell r="L110">
            <v>817</v>
          </cell>
          <cell r="M110">
            <v>640</v>
          </cell>
          <cell r="N110">
            <v>870</v>
          </cell>
          <cell r="O110">
            <v>524</v>
          </cell>
          <cell r="P110">
            <v>544</v>
          </cell>
          <cell r="Q110">
            <v>449</v>
          </cell>
          <cell r="R110">
            <v>119</v>
          </cell>
          <cell r="S110">
            <v>666</v>
          </cell>
          <cell r="T110">
            <v>7217</v>
          </cell>
        </row>
        <row r="111">
          <cell r="G111" t="str">
            <v>105317-CES. JORGE JORDAN D.</v>
          </cell>
          <cell r="H111">
            <v>2197</v>
          </cell>
          <cell r="I111">
            <v>2238</v>
          </cell>
          <cell r="J111">
            <v>1782</v>
          </cell>
          <cell r="K111">
            <v>2488</v>
          </cell>
          <cell r="L111">
            <v>2359</v>
          </cell>
          <cell r="M111">
            <v>2456</v>
          </cell>
          <cell r="N111">
            <v>2902</v>
          </cell>
          <cell r="O111">
            <v>2289</v>
          </cell>
          <cell r="P111">
            <v>2182</v>
          </cell>
          <cell r="Q111">
            <v>1927</v>
          </cell>
          <cell r="R111">
            <v>519</v>
          </cell>
          <cell r="S111">
            <v>2223</v>
          </cell>
          <cell r="T111">
            <v>25562</v>
          </cell>
        </row>
        <row r="112">
          <cell r="G112" t="str">
            <v>105322-CES. MARCOS MACUADA</v>
          </cell>
          <cell r="H112">
            <v>2736</v>
          </cell>
          <cell r="I112">
            <v>3939</v>
          </cell>
          <cell r="J112">
            <v>3177</v>
          </cell>
          <cell r="K112">
            <v>3112</v>
          </cell>
          <cell r="L112">
            <v>2800</v>
          </cell>
          <cell r="M112">
            <v>2621</v>
          </cell>
          <cell r="N112">
            <v>3712</v>
          </cell>
          <cell r="O112">
            <v>2824</v>
          </cell>
          <cell r="P112">
            <v>2689</v>
          </cell>
          <cell r="Q112">
            <v>2281</v>
          </cell>
          <cell r="R112">
            <v>347</v>
          </cell>
          <cell r="S112">
            <v>2999</v>
          </cell>
          <cell r="T112">
            <v>33237</v>
          </cell>
        </row>
        <row r="113">
          <cell r="G113" t="str">
            <v>105324-CES. SOTAQUI</v>
          </cell>
          <cell r="H113">
            <v>421</v>
          </cell>
          <cell r="I113">
            <v>417</v>
          </cell>
          <cell r="J113">
            <v>443</v>
          </cell>
          <cell r="K113">
            <v>733</v>
          </cell>
          <cell r="L113">
            <v>762</v>
          </cell>
          <cell r="M113">
            <v>718</v>
          </cell>
          <cell r="N113">
            <v>825</v>
          </cell>
          <cell r="O113">
            <v>625</v>
          </cell>
          <cell r="P113">
            <v>571</v>
          </cell>
          <cell r="Q113">
            <v>633</v>
          </cell>
          <cell r="R113">
            <v>157</v>
          </cell>
          <cell r="S113">
            <v>638</v>
          </cell>
          <cell r="T113">
            <v>6943</v>
          </cell>
        </row>
        <row r="114">
          <cell r="G114" t="str">
            <v>105415-P.S.R. BARRAZA</v>
          </cell>
          <cell r="H114"/>
          <cell r="I114">
            <v>13</v>
          </cell>
          <cell r="J114">
            <v>18</v>
          </cell>
          <cell r="K114">
            <v>101</v>
          </cell>
          <cell r="L114">
            <v>59</v>
          </cell>
          <cell r="M114">
            <v>18</v>
          </cell>
          <cell r="N114">
            <v>57</v>
          </cell>
          <cell r="O114">
            <v>65</v>
          </cell>
          <cell r="P114">
            <v>20</v>
          </cell>
          <cell r="Q114">
            <v>49</v>
          </cell>
          <cell r="R114"/>
          <cell r="S114">
            <v>23</v>
          </cell>
          <cell r="T114">
            <v>423</v>
          </cell>
        </row>
        <row r="115">
          <cell r="G115" t="str">
            <v xml:space="preserve">105416-P.S.R. CAMARICO                  </v>
          </cell>
          <cell r="H115">
            <v>12</v>
          </cell>
          <cell r="I115">
            <v>160</v>
          </cell>
          <cell r="J115">
            <v>63</v>
          </cell>
          <cell r="K115">
            <v>182</v>
          </cell>
          <cell r="L115">
            <v>131</v>
          </cell>
          <cell r="M115">
            <v>110</v>
          </cell>
          <cell r="N115">
            <v>148</v>
          </cell>
          <cell r="O115">
            <v>134</v>
          </cell>
          <cell r="P115">
            <v>93</v>
          </cell>
          <cell r="Q115">
            <v>89</v>
          </cell>
          <cell r="R115">
            <v>59</v>
          </cell>
          <cell r="S115">
            <v>96</v>
          </cell>
          <cell r="T115">
            <v>1277</v>
          </cell>
        </row>
        <row r="116">
          <cell r="G116" t="str">
            <v>105417-P.S.R. ALCONES BAJOS</v>
          </cell>
          <cell r="H116">
            <v>63</v>
          </cell>
          <cell r="I116">
            <v>114</v>
          </cell>
          <cell r="J116">
            <v>90</v>
          </cell>
          <cell r="K116">
            <v>100</v>
          </cell>
          <cell r="L116">
            <v>100</v>
          </cell>
          <cell r="M116">
            <v>102</v>
          </cell>
          <cell r="N116">
            <v>108</v>
          </cell>
          <cell r="O116">
            <v>71</v>
          </cell>
          <cell r="P116">
            <v>106</v>
          </cell>
          <cell r="Q116">
            <v>79</v>
          </cell>
          <cell r="R116"/>
          <cell r="S116">
            <v>66</v>
          </cell>
          <cell r="T116">
            <v>999</v>
          </cell>
        </row>
        <row r="117">
          <cell r="G117" t="str">
            <v>105419-P.S.R. LAS SOSSAS</v>
          </cell>
          <cell r="H117"/>
          <cell r="I117">
            <v>39</v>
          </cell>
          <cell r="J117"/>
          <cell r="K117">
            <v>20</v>
          </cell>
          <cell r="L117">
            <v>22</v>
          </cell>
          <cell r="M117"/>
          <cell r="N117">
            <v>23</v>
          </cell>
          <cell r="O117">
            <v>40</v>
          </cell>
          <cell r="P117"/>
          <cell r="Q117">
            <v>28</v>
          </cell>
          <cell r="R117"/>
          <cell r="S117">
            <v>14</v>
          </cell>
          <cell r="T117">
            <v>186</v>
          </cell>
        </row>
        <row r="118">
          <cell r="G118" t="str">
            <v>105422-P.S.R. HORNILLOS</v>
          </cell>
          <cell r="H118">
            <v>8</v>
          </cell>
          <cell r="I118">
            <v>41</v>
          </cell>
          <cell r="J118">
            <v>19</v>
          </cell>
          <cell r="K118">
            <v>27</v>
          </cell>
          <cell r="L118">
            <v>18</v>
          </cell>
          <cell r="M118">
            <v>19</v>
          </cell>
          <cell r="N118">
            <v>28</v>
          </cell>
          <cell r="O118">
            <v>33</v>
          </cell>
          <cell r="P118">
            <v>29</v>
          </cell>
          <cell r="Q118">
            <v>13</v>
          </cell>
          <cell r="R118"/>
          <cell r="S118">
            <v>10</v>
          </cell>
          <cell r="T118">
            <v>245</v>
          </cell>
        </row>
        <row r="119">
          <cell r="G119" t="str">
            <v>105437-P.S.R. CHALINGA</v>
          </cell>
          <cell r="H119">
            <v>80</v>
          </cell>
          <cell r="I119">
            <v>89</v>
          </cell>
          <cell r="J119">
            <v>46</v>
          </cell>
          <cell r="K119">
            <v>81</v>
          </cell>
          <cell r="L119">
            <v>58</v>
          </cell>
          <cell r="M119">
            <v>29</v>
          </cell>
          <cell r="N119">
            <v>74</v>
          </cell>
          <cell r="O119">
            <v>60</v>
          </cell>
          <cell r="P119">
            <v>42</v>
          </cell>
          <cell r="Q119">
            <v>42</v>
          </cell>
          <cell r="R119">
            <v>4</v>
          </cell>
          <cell r="S119">
            <v>61</v>
          </cell>
          <cell r="T119">
            <v>666</v>
          </cell>
        </row>
        <row r="120">
          <cell r="G120" t="str">
            <v>105439-P.S.R. CERRO BLANCO</v>
          </cell>
          <cell r="H120">
            <v>20</v>
          </cell>
          <cell r="I120">
            <v>31</v>
          </cell>
          <cell r="J120">
            <v>34</v>
          </cell>
          <cell r="K120">
            <v>20</v>
          </cell>
          <cell r="L120">
            <v>27</v>
          </cell>
          <cell r="M120">
            <v>28</v>
          </cell>
          <cell r="N120">
            <v>17</v>
          </cell>
          <cell r="O120">
            <v>16</v>
          </cell>
          <cell r="P120">
            <v>25</v>
          </cell>
          <cell r="Q120">
            <v>10</v>
          </cell>
          <cell r="R120"/>
          <cell r="S120">
            <v>29</v>
          </cell>
          <cell r="T120">
            <v>257</v>
          </cell>
        </row>
        <row r="121">
          <cell r="G121" t="str">
            <v>105507-P.S.R. HUAMALATA</v>
          </cell>
          <cell r="H121">
            <v>60</v>
          </cell>
          <cell r="I121">
            <v>102</v>
          </cell>
          <cell r="J121">
            <v>104</v>
          </cell>
          <cell r="K121">
            <v>109</v>
          </cell>
          <cell r="L121">
            <v>110</v>
          </cell>
          <cell r="M121">
            <v>63</v>
          </cell>
          <cell r="N121">
            <v>131</v>
          </cell>
          <cell r="O121">
            <v>57</v>
          </cell>
          <cell r="P121">
            <v>48</v>
          </cell>
          <cell r="Q121">
            <v>83</v>
          </cell>
          <cell r="R121">
            <v>27</v>
          </cell>
          <cell r="S121">
            <v>64</v>
          </cell>
          <cell r="T121">
            <v>958</v>
          </cell>
        </row>
        <row r="122">
          <cell r="G122" t="str">
            <v>105510-P.S.R. RECOLETA</v>
          </cell>
          <cell r="H122">
            <v>57</v>
          </cell>
          <cell r="I122">
            <v>132</v>
          </cell>
          <cell r="J122">
            <v>115</v>
          </cell>
          <cell r="K122">
            <v>91</v>
          </cell>
          <cell r="L122">
            <v>142</v>
          </cell>
          <cell r="M122">
            <v>145</v>
          </cell>
          <cell r="N122">
            <v>100</v>
          </cell>
          <cell r="O122">
            <v>117</v>
          </cell>
          <cell r="P122">
            <v>75</v>
          </cell>
          <cell r="Q122">
            <v>93</v>
          </cell>
          <cell r="R122">
            <v>6</v>
          </cell>
          <cell r="S122">
            <v>122</v>
          </cell>
          <cell r="T122">
            <v>1195</v>
          </cell>
        </row>
        <row r="123">
          <cell r="G123" t="str">
            <v>105722-CECOF SAN JOSE DE LA DEHESA</v>
          </cell>
          <cell r="H123">
            <v>319</v>
          </cell>
          <cell r="I123">
            <v>533</v>
          </cell>
          <cell r="J123">
            <v>475</v>
          </cell>
          <cell r="K123">
            <v>544</v>
          </cell>
          <cell r="L123">
            <v>616</v>
          </cell>
          <cell r="M123">
            <v>528</v>
          </cell>
          <cell r="N123">
            <v>581</v>
          </cell>
          <cell r="O123">
            <v>508</v>
          </cell>
          <cell r="P123">
            <v>535</v>
          </cell>
          <cell r="Q123">
            <v>432</v>
          </cell>
          <cell r="R123">
            <v>56</v>
          </cell>
          <cell r="S123">
            <v>444</v>
          </cell>
          <cell r="T123">
            <v>5571</v>
          </cell>
        </row>
        <row r="124">
          <cell r="G124" t="str">
            <v>105723-CECOF LIMARI</v>
          </cell>
          <cell r="H124">
            <v>314</v>
          </cell>
          <cell r="I124">
            <v>288</v>
          </cell>
          <cell r="J124">
            <v>387</v>
          </cell>
          <cell r="K124">
            <v>239</v>
          </cell>
          <cell r="L124">
            <v>492</v>
          </cell>
          <cell r="M124">
            <v>347</v>
          </cell>
          <cell r="N124">
            <v>404</v>
          </cell>
          <cell r="O124">
            <v>415</v>
          </cell>
          <cell r="P124">
            <v>334</v>
          </cell>
          <cell r="Q124">
            <v>338</v>
          </cell>
          <cell r="R124">
            <v>22</v>
          </cell>
          <cell r="S124">
            <v>242</v>
          </cell>
          <cell r="T124">
            <v>3822</v>
          </cell>
        </row>
        <row r="125">
          <cell r="G125" t="str">
            <v>200258-CECOF LOS COPIHUES</v>
          </cell>
          <cell r="H125">
            <v>201</v>
          </cell>
          <cell r="I125">
            <v>417</v>
          </cell>
          <cell r="J125">
            <v>337</v>
          </cell>
          <cell r="K125">
            <v>398</v>
          </cell>
          <cell r="L125">
            <v>400</v>
          </cell>
          <cell r="M125">
            <v>245</v>
          </cell>
          <cell r="N125">
            <v>439</v>
          </cell>
          <cell r="O125">
            <v>326</v>
          </cell>
          <cell r="P125">
            <v>335</v>
          </cell>
          <cell r="Q125">
            <v>294</v>
          </cell>
          <cell r="R125">
            <v>57</v>
          </cell>
          <cell r="S125">
            <v>331</v>
          </cell>
          <cell r="T125">
            <v>3780</v>
          </cell>
        </row>
        <row r="126">
          <cell r="G126" t="str">
            <v>200367-CECOF COLONIA LIMARÍ</v>
          </cell>
          <cell r="H126">
            <v>214</v>
          </cell>
          <cell r="I126">
            <v>352</v>
          </cell>
          <cell r="J126">
            <v>427</v>
          </cell>
          <cell r="K126">
            <v>354</v>
          </cell>
          <cell r="L126">
            <v>413</v>
          </cell>
          <cell r="M126">
            <v>463</v>
          </cell>
          <cell r="N126">
            <v>435</v>
          </cell>
          <cell r="O126">
            <v>429</v>
          </cell>
          <cell r="P126">
            <v>365</v>
          </cell>
          <cell r="Q126">
            <v>258</v>
          </cell>
          <cell r="R126">
            <v>52</v>
          </cell>
          <cell r="S126">
            <v>350</v>
          </cell>
          <cell r="T126">
            <v>4112</v>
          </cell>
        </row>
        <row r="127">
          <cell r="G127" t="str">
            <v>200569-CESFAM FRAY JORGE</v>
          </cell>
          <cell r="H127"/>
          <cell r="I127"/>
          <cell r="J127"/>
          <cell r="K127">
            <v>1177</v>
          </cell>
          <cell r="L127">
            <v>1614</v>
          </cell>
          <cell r="M127">
            <v>2157</v>
          </cell>
          <cell r="N127">
            <v>2563</v>
          </cell>
          <cell r="O127">
            <v>2247</v>
          </cell>
          <cell r="P127">
            <v>2284</v>
          </cell>
          <cell r="Q127">
            <v>1859</v>
          </cell>
          <cell r="R127">
            <v>333</v>
          </cell>
          <cell r="S127">
            <v>2259</v>
          </cell>
          <cell r="T127">
            <v>16493</v>
          </cell>
        </row>
        <row r="128">
          <cell r="G128" t="str">
            <v>04302-COMBARBALÁ</v>
          </cell>
          <cell r="H128">
            <v>1843</v>
          </cell>
          <cell r="I128">
            <v>1792</v>
          </cell>
          <cell r="J128">
            <v>1855</v>
          </cell>
          <cell r="K128">
            <v>1974</v>
          </cell>
          <cell r="L128">
            <v>2132</v>
          </cell>
          <cell r="M128">
            <v>1821</v>
          </cell>
          <cell r="N128">
            <v>2243</v>
          </cell>
          <cell r="O128">
            <v>1880</v>
          </cell>
          <cell r="P128">
            <v>2026</v>
          </cell>
          <cell r="Q128">
            <v>2336</v>
          </cell>
          <cell r="R128">
            <v>1498</v>
          </cell>
          <cell r="S128">
            <v>1820</v>
          </cell>
          <cell r="T128">
            <v>23220</v>
          </cell>
        </row>
        <row r="129">
          <cell r="G129" t="str">
            <v>105105-HOSPITAL COMBARBALÁ</v>
          </cell>
          <cell r="H129">
            <v>1192</v>
          </cell>
          <cell r="I129">
            <v>1250</v>
          </cell>
          <cell r="J129">
            <v>1440</v>
          </cell>
          <cell r="K129">
            <v>1461</v>
          </cell>
          <cell r="L129">
            <v>1523</v>
          </cell>
          <cell r="M129">
            <v>1332</v>
          </cell>
          <cell r="N129">
            <v>1442</v>
          </cell>
          <cell r="O129">
            <v>1240</v>
          </cell>
          <cell r="P129">
            <v>1443</v>
          </cell>
          <cell r="Q129">
            <v>1717</v>
          </cell>
          <cell r="R129">
            <v>1287</v>
          </cell>
          <cell r="S129">
            <v>1237</v>
          </cell>
          <cell r="T129">
            <v>16564</v>
          </cell>
        </row>
        <row r="130">
          <cell r="G130" t="str">
            <v>105433-P.S.R. SAN LORENZO</v>
          </cell>
          <cell r="H130">
            <v>13</v>
          </cell>
          <cell r="I130">
            <v>14</v>
          </cell>
          <cell r="J130">
            <v>13</v>
          </cell>
          <cell r="K130">
            <v>14</v>
          </cell>
          <cell r="L130">
            <v>17</v>
          </cell>
          <cell r="M130">
            <v>13</v>
          </cell>
          <cell r="N130">
            <v>16</v>
          </cell>
          <cell r="O130">
            <v>16</v>
          </cell>
          <cell r="P130">
            <v>19</v>
          </cell>
          <cell r="Q130">
            <v>16</v>
          </cell>
          <cell r="R130"/>
          <cell r="S130">
            <v>15</v>
          </cell>
          <cell r="T130">
            <v>166</v>
          </cell>
        </row>
        <row r="131">
          <cell r="G131" t="str">
            <v>105434-P.S.R. SAN MARCOS</v>
          </cell>
          <cell r="H131">
            <v>67</v>
          </cell>
          <cell r="I131">
            <v>47</v>
          </cell>
          <cell r="J131">
            <v>19</v>
          </cell>
          <cell r="K131">
            <v>42</v>
          </cell>
          <cell r="L131">
            <v>49</v>
          </cell>
          <cell r="M131">
            <v>37</v>
          </cell>
          <cell r="N131">
            <v>85</v>
          </cell>
          <cell r="O131">
            <v>41</v>
          </cell>
          <cell r="P131">
            <v>38</v>
          </cell>
          <cell r="Q131">
            <v>42</v>
          </cell>
          <cell r="R131">
            <v>46</v>
          </cell>
          <cell r="S131">
            <v>24</v>
          </cell>
          <cell r="T131">
            <v>537</v>
          </cell>
        </row>
        <row r="132">
          <cell r="G132" t="str">
            <v>105441-P.S.R. MANQUEHUA</v>
          </cell>
          <cell r="H132">
            <v>54</v>
          </cell>
          <cell r="I132">
            <v>50</v>
          </cell>
          <cell r="J132">
            <v>33</v>
          </cell>
          <cell r="K132">
            <v>44</v>
          </cell>
          <cell r="L132">
            <v>50</v>
          </cell>
          <cell r="M132">
            <v>36</v>
          </cell>
          <cell r="N132">
            <v>60</v>
          </cell>
          <cell r="O132">
            <v>32</v>
          </cell>
          <cell r="P132">
            <v>52</v>
          </cell>
          <cell r="Q132">
            <v>26</v>
          </cell>
          <cell r="R132"/>
          <cell r="S132">
            <v>53</v>
          </cell>
          <cell r="T132">
            <v>490</v>
          </cell>
        </row>
        <row r="133">
          <cell r="G133" t="str">
            <v xml:space="preserve">105459-P.S.R. BARRANCAS                </v>
          </cell>
          <cell r="H133">
            <v>30</v>
          </cell>
          <cell r="I133">
            <v>38</v>
          </cell>
          <cell r="J133">
            <v>26</v>
          </cell>
          <cell r="K133">
            <v>25</v>
          </cell>
          <cell r="L133">
            <v>61</v>
          </cell>
          <cell r="M133">
            <v>23</v>
          </cell>
          <cell r="N133">
            <v>64</v>
          </cell>
          <cell r="O133">
            <v>86</v>
          </cell>
          <cell r="P133">
            <v>69</v>
          </cell>
          <cell r="Q133">
            <v>72</v>
          </cell>
          <cell r="R133"/>
          <cell r="S133">
            <v>46</v>
          </cell>
          <cell r="T133">
            <v>540</v>
          </cell>
        </row>
        <row r="134">
          <cell r="G134" t="str">
            <v>105460-P.S.R. COGOTI 18</v>
          </cell>
          <cell r="H134">
            <v>137</v>
          </cell>
          <cell r="I134">
            <v>97</v>
          </cell>
          <cell r="J134">
            <v>59</v>
          </cell>
          <cell r="K134">
            <v>105</v>
          </cell>
          <cell r="L134">
            <v>90</v>
          </cell>
          <cell r="M134">
            <v>70</v>
          </cell>
          <cell r="N134">
            <v>184</v>
          </cell>
          <cell r="O134">
            <v>150</v>
          </cell>
          <cell r="P134">
            <v>109</v>
          </cell>
          <cell r="Q134">
            <v>128</v>
          </cell>
          <cell r="R134">
            <v>76</v>
          </cell>
          <cell r="S134">
            <v>115</v>
          </cell>
          <cell r="T134">
            <v>1320</v>
          </cell>
        </row>
        <row r="135">
          <cell r="G135" t="str">
            <v>105461-P.S.R. EL HUACHO</v>
          </cell>
          <cell r="H135">
            <v>19</v>
          </cell>
          <cell r="I135">
            <v>12</v>
          </cell>
          <cell r="J135">
            <v>15</v>
          </cell>
          <cell r="K135">
            <v>15</v>
          </cell>
          <cell r="L135">
            <v>16</v>
          </cell>
          <cell r="M135">
            <v>13</v>
          </cell>
          <cell r="N135">
            <v>13</v>
          </cell>
          <cell r="O135">
            <v>22</v>
          </cell>
          <cell r="P135">
            <v>13</v>
          </cell>
          <cell r="Q135">
            <v>9</v>
          </cell>
          <cell r="R135"/>
          <cell r="S135">
            <v>16</v>
          </cell>
          <cell r="T135">
            <v>163</v>
          </cell>
        </row>
        <row r="136">
          <cell r="G136" t="str">
            <v>105462-P.S.R. EL SAUCE</v>
          </cell>
          <cell r="H136">
            <v>51</v>
          </cell>
          <cell r="I136">
            <v>28</v>
          </cell>
          <cell r="J136">
            <v>43</v>
          </cell>
          <cell r="K136">
            <v>39</v>
          </cell>
          <cell r="L136">
            <v>71</v>
          </cell>
          <cell r="M136">
            <v>35</v>
          </cell>
          <cell r="N136">
            <v>54</v>
          </cell>
          <cell r="O136">
            <v>38</v>
          </cell>
          <cell r="P136">
            <v>46</v>
          </cell>
          <cell r="Q136">
            <v>53</v>
          </cell>
          <cell r="R136">
            <v>15</v>
          </cell>
          <cell r="S136">
            <v>45</v>
          </cell>
          <cell r="T136">
            <v>518</v>
          </cell>
        </row>
        <row r="137">
          <cell r="G137" t="str">
            <v>105463-P.S.R. QUILITAPIA</v>
          </cell>
          <cell r="H137">
            <v>101</v>
          </cell>
          <cell r="I137">
            <v>73</v>
          </cell>
          <cell r="J137">
            <v>93</v>
          </cell>
          <cell r="K137">
            <v>66</v>
          </cell>
          <cell r="L137">
            <v>91</v>
          </cell>
          <cell r="M137">
            <v>82</v>
          </cell>
          <cell r="N137">
            <v>131</v>
          </cell>
          <cell r="O137">
            <v>71</v>
          </cell>
          <cell r="P137">
            <v>90</v>
          </cell>
          <cell r="Q137">
            <v>102</v>
          </cell>
          <cell r="R137">
            <v>41</v>
          </cell>
          <cell r="S137">
            <v>72</v>
          </cell>
          <cell r="T137">
            <v>1013</v>
          </cell>
        </row>
        <row r="138">
          <cell r="G138" t="str">
            <v>105464-P.S.R. LA LIGUA</v>
          </cell>
          <cell r="H138">
            <v>40</v>
          </cell>
          <cell r="I138">
            <v>60</v>
          </cell>
          <cell r="J138">
            <v>50</v>
          </cell>
          <cell r="K138">
            <v>58</v>
          </cell>
          <cell r="L138">
            <v>53</v>
          </cell>
          <cell r="M138">
            <v>54</v>
          </cell>
          <cell r="N138">
            <v>69</v>
          </cell>
          <cell r="O138">
            <v>58</v>
          </cell>
          <cell r="P138">
            <v>62</v>
          </cell>
          <cell r="Q138">
            <v>88</v>
          </cell>
          <cell r="R138"/>
          <cell r="S138">
            <v>83</v>
          </cell>
          <cell r="T138">
            <v>675</v>
          </cell>
        </row>
        <row r="139">
          <cell r="G139" t="str">
            <v>105465-P.S.R. RAMADILLA</v>
          </cell>
          <cell r="H139">
            <v>46</v>
          </cell>
          <cell r="I139">
            <v>21</v>
          </cell>
          <cell r="J139">
            <v>21</v>
          </cell>
          <cell r="K139">
            <v>17</v>
          </cell>
          <cell r="L139">
            <v>40</v>
          </cell>
          <cell r="M139">
            <v>32</v>
          </cell>
          <cell r="N139">
            <v>31</v>
          </cell>
          <cell r="O139">
            <v>37</v>
          </cell>
          <cell r="P139">
            <v>18</v>
          </cell>
          <cell r="Q139">
            <v>14</v>
          </cell>
          <cell r="R139"/>
          <cell r="S139">
            <v>39</v>
          </cell>
          <cell r="T139">
            <v>316</v>
          </cell>
        </row>
        <row r="140">
          <cell r="G140" t="str">
            <v>105466-P.S.R. VALLE HERMOSO</v>
          </cell>
          <cell r="H140">
            <v>55</v>
          </cell>
          <cell r="I140">
            <v>84</v>
          </cell>
          <cell r="J140">
            <v>43</v>
          </cell>
          <cell r="K140">
            <v>63</v>
          </cell>
          <cell r="L140">
            <v>45</v>
          </cell>
          <cell r="M140">
            <v>76</v>
          </cell>
          <cell r="N140">
            <v>65</v>
          </cell>
          <cell r="O140">
            <v>65</v>
          </cell>
          <cell r="P140">
            <v>55</v>
          </cell>
          <cell r="Q140">
            <v>52</v>
          </cell>
          <cell r="R140">
            <v>26</v>
          </cell>
          <cell r="S140">
            <v>60</v>
          </cell>
          <cell r="T140">
            <v>689</v>
          </cell>
        </row>
        <row r="141">
          <cell r="G141" t="str">
            <v>105490-P.S.R. EL DURAZNO</v>
          </cell>
          <cell r="H141">
            <v>38</v>
          </cell>
          <cell r="I141">
            <v>18</v>
          </cell>
          <cell r="J141"/>
          <cell r="K141">
            <v>25</v>
          </cell>
          <cell r="L141">
            <v>26</v>
          </cell>
          <cell r="M141">
            <v>18</v>
          </cell>
          <cell r="N141">
            <v>29</v>
          </cell>
          <cell r="O141">
            <v>24</v>
          </cell>
          <cell r="P141">
            <v>12</v>
          </cell>
          <cell r="Q141">
            <v>17</v>
          </cell>
          <cell r="R141">
            <v>7</v>
          </cell>
          <cell r="S141">
            <v>15</v>
          </cell>
          <cell r="T141">
            <v>229</v>
          </cell>
        </row>
        <row r="142">
          <cell r="G142" t="str">
            <v>04303-MONTE PATRIA</v>
          </cell>
          <cell r="H142">
            <v>3188</v>
          </cell>
          <cell r="I142">
            <v>3076</v>
          </cell>
          <cell r="J142">
            <v>3304</v>
          </cell>
          <cell r="K142">
            <v>3477</v>
          </cell>
          <cell r="L142">
            <v>3684</v>
          </cell>
          <cell r="M142">
            <v>3995</v>
          </cell>
          <cell r="N142">
            <v>4638</v>
          </cell>
          <cell r="O142">
            <v>3971</v>
          </cell>
          <cell r="P142">
            <v>3663</v>
          </cell>
          <cell r="Q142">
            <v>3143</v>
          </cell>
          <cell r="R142">
            <v>1003</v>
          </cell>
          <cell r="S142">
            <v>3305</v>
          </cell>
          <cell r="T142">
            <v>40447</v>
          </cell>
        </row>
        <row r="143">
          <cell r="G143" t="str">
            <v>105307-CES. RURAL MONTE PATRIA</v>
          </cell>
          <cell r="H143">
            <v>810</v>
          </cell>
          <cell r="I143">
            <v>769</v>
          </cell>
          <cell r="J143">
            <v>791</v>
          </cell>
          <cell r="K143">
            <v>1223</v>
          </cell>
          <cell r="L143">
            <v>1382</v>
          </cell>
          <cell r="M143">
            <v>1397</v>
          </cell>
          <cell r="N143">
            <v>1589</v>
          </cell>
          <cell r="O143">
            <v>1533</v>
          </cell>
          <cell r="P143">
            <v>1314</v>
          </cell>
          <cell r="Q143">
            <v>1160</v>
          </cell>
          <cell r="R143">
            <v>307</v>
          </cell>
          <cell r="S143">
            <v>1101</v>
          </cell>
          <cell r="T143">
            <v>13376</v>
          </cell>
        </row>
        <row r="144">
          <cell r="G144" t="str">
            <v>105311-CES. RURAL CHAÑARAL ALTO</v>
          </cell>
          <cell r="H144">
            <v>522</v>
          </cell>
          <cell r="I144">
            <v>520</v>
          </cell>
          <cell r="J144">
            <v>550</v>
          </cell>
          <cell r="K144">
            <v>539</v>
          </cell>
          <cell r="L144">
            <v>556</v>
          </cell>
          <cell r="M144">
            <v>629</v>
          </cell>
          <cell r="N144">
            <v>690</v>
          </cell>
          <cell r="O144">
            <v>546</v>
          </cell>
          <cell r="P144">
            <v>488</v>
          </cell>
          <cell r="Q144">
            <v>413</v>
          </cell>
          <cell r="R144">
            <v>158</v>
          </cell>
          <cell r="S144">
            <v>578</v>
          </cell>
          <cell r="T144">
            <v>6189</v>
          </cell>
        </row>
        <row r="145">
          <cell r="G145" t="str">
            <v>105312-CES. RURAL CAREN</v>
          </cell>
          <cell r="H145">
            <v>265</v>
          </cell>
          <cell r="I145">
            <v>352</v>
          </cell>
          <cell r="J145">
            <v>352</v>
          </cell>
          <cell r="K145">
            <v>321</v>
          </cell>
          <cell r="L145">
            <v>324</v>
          </cell>
          <cell r="M145">
            <v>219</v>
          </cell>
          <cell r="N145">
            <v>506</v>
          </cell>
          <cell r="O145">
            <v>360</v>
          </cell>
          <cell r="P145">
            <v>274</v>
          </cell>
          <cell r="Q145">
            <v>295</v>
          </cell>
          <cell r="R145">
            <v>137</v>
          </cell>
          <cell r="S145">
            <v>252</v>
          </cell>
          <cell r="T145">
            <v>3657</v>
          </cell>
        </row>
        <row r="146">
          <cell r="G146" t="str">
            <v>105318-CES. RURAL EL PALQUI</v>
          </cell>
          <cell r="H146">
            <v>1024</v>
          </cell>
          <cell r="I146">
            <v>1132</v>
          </cell>
          <cell r="J146">
            <v>920</v>
          </cell>
          <cell r="K146">
            <v>923</v>
          </cell>
          <cell r="L146">
            <v>925</v>
          </cell>
          <cell r="M146">
            <v>1202</v>
          </cell>
          <cell r="N146">
            <v>1230</v>
          </cell>
          <cell r="O146">
            <v>982</v>
          </cell>
          <cell r="P146">
            <v>1042</v>
          </cell>
          <cell r="Q146">
            <v>815</v>
          </cell>
          <cell r="R146">
            <v>305</v>
          </cell>
          <cell r="S146">
            <v>921</v>
          </cell>
          <cell r="T146">
            <v>11421</v>
          </cell>
        </row>
        <row r="147">
          <cell r="G147" t="str">
            <v>105425-P.S.R. CHILECITO</v>
          </cell>
          <cell r="H147">
            <v>38</v>
          </cell>
          <cell r="I147">
            <v>14</v>
          </cell>
          <cell r="J147">
            <v>40</v>
          </cell>
          <cell r="K147"/>
          <cell r="L147">
            <v>49</v>
          </cell>
          <cell r="M147">
            <v>26</v>
          </cell>
          <cell r="N147"/>
          <cell r="O147">
            <v>53</v>
          </cell>
          <cell r="P147">
            <v>35</v>
          </cell>
          <cell r="Q147">
            <v>31</v>
          </cell>
          <cell r="R147"/>
          <cell r="S147">
            <v>20</v>
          </cell>
          <cell r="T147">
            <v>306</v>
          </cell>
        </row>
        <row r="148">
          <cell r="G148" t="str">
            <v>105427-P.S.R. HACIENDA VALDIVIA</v>
          </cell>
          <cell r="H148">
            <v>33</v>
          </cell>
          <cell r="I148">
            <v>51</v>
          </cell>
          <cell r="J148">
            <v>47</v>
          </cell>
          <cell r="K148">
            <v>55</v>
          </cell>
          <cell r="L148">
            <v>61</v>
          </cell>
          <cell r="M148">
            <v>63</v>
          </cell>
          <cell r="N148">
            <v>71</v>
          </cell>
          <cell r="O148">
            <v>55</v>
          </cell>
          <cell r="P148">
            <v>29</v>
          </cell>
          <cell r="Q148">
            <v>45</v>
          </cell>
          <cell r="R148">
            <v>15</v>
          </cell>
          <cell r="S148"/>
          <cell r="T148">
            <v>525</v>
          </cell>
        </row>
        <row r="149">
          <cell r="G149" t="str">
            <v>105428-P.S.R. HUATULAME</v>
          </cell>
          <cell r="H149">
            <v>105</v>
          </cell>
          <cell r="I149">
            <v>58</v>
          </cell>
          <cell r="J149">
            <v>79</v>
          </cell>
          <cell r="K149">
            <v>40</v>
          </cell>
          <cell r="L149">
            <v>56</v>
          </cell>
          <cell r="M149">
            <v>53</v>
          </cell>
          <cell r="N149">
            <v>91</v>
          </cell>
          <cell r="O149">
            <v>46</v>
          </cell>
          <cell r="P149">
            <v>44</v>
          </cell>
          <cell r="Q149">
            <v>71</v>
          </cell>
          <cell r="R149">
            <v>20</v>
          </cell>
          <cell r="S149">
            <v>65</v>
          </cell>
          <cell r="T149">
            <v>728</v>
          </cell>
        </row>
        <row r="150">
          <cell r="G150" t="str">
            <v>105430-P.S.R. MIALQUI</v>
          </cell>
          <cell r="H150">
            <v>16</v>
          </cell>
          <cell r="I150"/>
          <cell r="J150">
            <v>24</v>
          </cell>
          <cell r="K150">
            <v>19</v>
          </cell>
          <cell r="L150">
            <v>47</v>
          </cell>
          <cell r="M150">
            <v>37</v>
          </cell>
          <cell r="N150">
            <v>35</v>
          </cell>
          <cell r="O150">
            <v>44</v>
          </cell>
          <cell r="P150">
            <v>20</v>
          </cell>
          <cell r="Q150">
            <v>21</v>
          </cell>
          <cell r="R150"/>
          <cell r="S150">
            <v>16</v>
          </cell>
          <cell r="T150">
            <v>279</v>
          </cell>
        </row>
        <row r="151">
          <cell r="G151" t="str">
            <v>105431-P.S.R. PEDREGAL</v>
          </cell>
          <cell r="H151">
            <v>42</v>
          </cell>
          <cell r="I151">
            <v>40</v>
          </cell>
          <cell r="J151">
            <v>25</v>
          </cell>
          <cell r="K151">
            <v>48</v>
          </cell>
          <cell r="L151">
            <v>25</v>
          </cell>
          <cell r="M151">
            <v>18</v>
          </cell>
          <cell r="N151">
            <v>54</v>
          </cell>
          <cell r="O151">
            <v>33</v>
          </cell>
          <cell r="P151">
            <v>48</v>
          </cell>
          <cell r="Q151">
            <v>41</v>
          </cell>
          <cell r="R151"/>
          <cell r="S151">
            <v>30</v>
          </cell>
          <cell r="T151">
            <v>404</v>
          </cell>
        </row>
        <row r="152">
          <cell r="G152" t="str">
            <v>105432-P.S.R. RAPEL</v>
          </cell>
          <cell r="H152">
            <v>197</v>
          </cell>
          <cell r="I152">
            <v>127</v>
          </cell>
          <cell r="J152">
            <v>202</v>
          </cell>
          <cell r="K152">
            <v>178</v>
          </cell>
          <cell r="L152">
            <v>212</v>
          </cell>
          <cell r="M152">
            <v>253</v>
          </cell>
          <cell r="N152">
            <v>199</v>
          </cell>
          <cell r="O152">
            <v>228</v>
          </cell>
          <cell r="P152">
            <v>251</v>
          </cell>
          <cell r="Q152">
            <v>83</v>
          </cell>
          <cell r="R152">
            <v>23</v>
          </cell>
          <cell r="S152">
            <v>223</v>
          </cell>
          <cell r="T152">
            <v>2176</v>
          </cell>
        </row>
        <row r="153">
          <cell r="G153" t="str">
            <v>105435-P.S.R. TULAHUEN</v>
          </cell>
          <cell r="H153">
            <v>87</v>
          </cell>
          <cell r="I153"/>
          <cell r="J153">
            <v>218</v>
          </cell>
          <cell r="K153">
            <v>74</v>
          </cell>
          <cell r="L153">
            <v>20</v>
          </cell>
          <cell r="M153">
            <v>66</v>
          </cell>
          <cell r="N153">
            <v>134</v>
          </cell>
          <cell r="O153">
            <v>39</v>
          </cell>
          <cell r="P153">
            <v>76</v>
          </cell>
          <cell r="Q153">
            <v>124</v>
          </cell>
          <cell r="R153">
            <v>30</v>
          </cell>
          <cell r="S153">
            <v>84</v>
          </cell>
          <cell r="T153">
            <v>952</v>
          </cell>
        </row>
        <row r="154">
          <cell r="G154" t="str">
            <v>105436-P.S.R. EL MAITEN</v>
          </cell>
          <cell r="H154">
            <v>25</v>
          </cell>
          <cell r="I154">
            <v>13</v>
          </cell>
          <cell r="J154">
            <v>10</v>
          </cell>
          <cell r="K154">
            <v>37</v>
          </cell>
          <cell r="L154">
            <v>27</v>
          </cell>
          <cell r="M154">
            <v>24</v>
          </cell>
          <cell r="N154">
            <v>13</v>
          </cell>
          <cell r="O154">
            <v>37</v>
          </cell>
          <cell r="P154">
            <v>27</v>
          </cell>
          <cell r="Q154">
            <v>25</v>
          </cell>
          <cell r="R154"/>
          <cell r="S154"/>
          <cell r="T154">
            <v>238</v>
          </cell>
        </row>
        <row r="155">
          <cell r="G155" t="str">
            <v>105489-P.S.R. RAMADAS DE TULAHUEN</v>
          </cell>
          <cell r="H155">
            <v>24</v>
          </cell>
          <cell r="I155"/>
          <cell r="J155">
            <v>46</v>
          </cell>
          <cell r="K155">
            <v>20</v>
          </cell>
          <cell r="L155"/>
          <cell r="M155">
            <v>8</v>
          </cell>
          <cell r="N155">
            <v>26</v>
          </cell>
          <cell r="O155">
            <v>15</v>
          </cell>
          <cell r="P155">
            <v>15</v>
          </cell>
          <cell r="Q155">
            <v>19</v>
          </cell>
          <cell r="R155">
            <v>8</v>
          </cell>
          <cell r="S155">
            <v>15</v>
          </cell>
          <cell r="T155">
            <v>196</v>
          </cell>
        </row>
        <row r="156">
          <cell r="G156" t="str">
            <v>04304-PUNITAQUI</v>
          </cell>
          <cell r="H156">
            <v>1254</v>
          </cell>
          <cell r="I156">
            <v>1693</v>
          </cell>
          <cell r="J156">
            <v>1565</v>
          </cell>
          <cell r="K156">
            <v>1931</v>
          </cell>
          <cell r="L156">
            <v>1780</v>
          </cell>
          <cell r="M156">
            <v>1697</v>
          </cell>
          <cell r="N156">
            <v>1967</v>
          </cell>
          <cell r="O156">
            <v>1656</v>
          </cell>
          <cell r="P156">
            <v>1423</v>
          </cell>
          <cell r="Q156">
            <v>1113</v>
          </cell>
          <cell r="R156">
            <v>332</v>
          </cell>
          <cell r="S156">
            <v>1634</v>
          </cell>
          <cell r="T156">
            <v>18045</v>
          </cell>
        </row>
        <row r="157">
          <cell r="G157" t="str">
            <v>105308-CES. RURAL PUNITAQUI</v>
          </cell>
          <cell r="H157">
            <v>1190</v>
          </cell>
          <cell r="I157">
            <v>1575</v>
          </cell>
          <cell r="J157">
            <v>1449</v>
          </cell>
          <cell r="K157">
            <v>1826</v>
          </cell>
          <cell r="L157">
            <v>1711</v>
          </cell>
          <cell r="M157">
            <v>1590</v>
          </cell>
          <cell r="N157">
            <v>1868</v>
          </cell>
          <cell r="O157">
            <v>1510</v>
          </cell>
          <cell r="P157">
            <v>1295</v>
          </cell>
          <cell r="Q157">
            <v>1063</v>
          </cell>
          <cell r="R157">
            <v>332</v>
          </cell>
          <cell r="S157">
            <v>1565</v>
          </cell>
          <cell r="T157">
            <v>16974</v>
          </cell>
        </row>
        <row r="158">
          <cell r="G158" t="str">
            <v>105440-P.S.R. DIVISADERO</v>
          </cell>
          <cell r="H158">
            <v>18</v>
          </cell>
          <cell r="I158">
            <v>68</v>
          </cell>
          <cell r="J158">
            <v>44</v>
          </cell>
          <cell r="K158">
            <v>29</v>
          </cell>
          <cell r="L158">
            <v>10</v>
          </cell>
          <cell r="M158">
            <v>54</v>
          </cell>
          <cell r="N158">
            <v>51</v>
          </cell>
          <cell r="O158">
            <v>86</v>
          </cell>
          <cell r="P158">
            <v>81</v>
          </cell>
          <cell r="Q158"/>
          <cell r="R158"/>
          <cell r="S158">
            <v>41</v>
          </cell>
          <cell r="T158">
            <v>482</v>
          </cell>
        </row>
        <row r="159">
          <cell r="G159" t="str">
            <v>105442-P.S.R. SAN PEDRO DE QUILES</v>
          </cell>
          <cell r="H159">
            <v>23</v>
          </cell>
          <cell r="I159">
            <v>12</v>
          </cell>
          <cell r="J159">
            <v>27</v>
          </cell>
          <cell r="K159">
            <v>27</v>
          </cell>
          <cell r="L159">
            <v>30</v>
          </cell>
          <cell r="M159">
            <v>11</v>
          </cell>
          <cell r="N159">
            <v>17</v>
          </cell>
          <cell r="O159">
            <v>17</v>
          </cell>
          <cell r="P159">
            <v>7</v>
          </cell>
          <cell r="Q159">
            <v>3</v>
          </cell>
          <cell r="R159"/>
          <cell r="S159">
            <v>11</v>
          </cell>
          <cell r="T159">
            <v>185</v>
          </cell>
        </row>
        <row r="160">
          <cell r="G160" t="str">
            <v xml:space="preserve">105508-P.S.R. EL PARRAL DE QUILES  </v>
          </cell>
          <cell r="H160">
            <v>23</v>
          </cell>
          <cell r="I160">
            <v>38</v>
          </cell>
          <cell r="J160">
            <v>45</v>
          </cell>
          <cell r="K160">
            <v>49</v>
          </cell>
          <cell r="L160">
            <v>29</v>
          </cell>
          <cell r="M160">
            <v>42</v>
          </cell>
          <cell r="N160">
            <v>31</v>
          </cell>
          <cell r="O160">
            <v>43</v>
          </cell>
          <cell r="P160">
            <v>40</v>
          </cell>
          <cell r="Q160">
            <v>47</v>
          </cell>
          <cell r="R160"/>
          <cell r="S160">
            <v>17</v>
          </cell>
          <cell r="T160">
            <v>404</v>
          </cell>
        </row>
        <row r="161">
          <cell r="G161" t="str">
            <v>04305-RIO HURTADO</v>
          </cell>
          <cell r="H161">
            <v>509</v>
          </cell>
          <cell r="I161">
            <v>269</v>
          </cell>
          <cell r="J161">
            <v>345</v>
          </cell>
          <cell r="K161">
            <v>418</v>
          </cell>
          <cell r="L161">
            <v>311</v>
          </cell>
          <cell r="M161">
            <v>413</v>
          </cell>
          <cell r="N161">
            <v>542</v>
          </cell>
          <cell r="O161">
            <v>498</v>
          </cell>
          <cell r="P161">
            <v>567</v>
          </cell>
          <cell r="Q161">
            <v>425</v>
          </cell>
          <cell r="R161">
            <v>127</v>
          </cell>
          <cell r="S161">
            <v>579</v>
          </cell>
          <cell r="T161">
            <v>5003</v>
          </cell>
        </row>
        <row r="162">
          <cell r="G162" t="str">
            <v>105310-CES. RURAL PICHASCA</v>
          </cell>
          <cell r="H162">
            <v>276</v>
          </cell>
          <cell r="I162">
            <v>133</v>
          </cell>
          <cell r="J162">
            <v>204</v>
          </cell>
          <cell r="K162">
            <v>279</v>
          </cell>
          <cell r="L162">
            <v>167</v>
          </cell>
          <cell r="M162">
            <v>288</v>
          </cell>
          <cell r="N162">
            <v>253</v>
          </cell>
          <cell r="O162">
            <v>349</v>
          </cell>
          <cell r="P162">
            <v>340</v>
          </cell>
          <cell r="Q162">
            <v>278</v>
          </cell>
          <cell r="R162">
            <v>85</v>
          </cell>
          <cell r="S162">
            <v>349</v>
          </cell>
          <cell r="T162">
            <v>3001</v>
          </cell>
        </row>
        <row r="163">
          <cell r="G163" t="str">
            <v>105409-P.S.R. EL CHAÑAR</v>
          </cell>
          <cell r="H163">
            <v>45</v>
          </cell>
          <cell r="I163">
            <v>19</v>
          </cell>
          <cell r="J163">
            <v>26</v>
          </cell>
          <cell r="K163">
            <v>24</v>
          </cell>
          <cell r="L163">
            <v>5</v>
          </cell>
          <cell r="M163">
            <v>23</v>
          </cell>
          <cell r="N163">
            <v>24</v>
          </cell>
          <cell r="O163">
            <v>1</v>
          </cell>
          <cell r="P163">
            <v>24</v>
          </cell>
          <cell r="Q163">
            <v>14</v>
          </cell>
          <cell r="R163">
            <v>1</v>
          </cell>
          <cell r="S163">
            <v>2</v>
          </cell>
          <cell r="T163">
            <v>208</v>
          </cell>
        </row>
        <row r="164">
          <cell r="G164" t="str">
            <v>105410-P.S.R. HURTADO</v>
          </cell>
          <cell r="H164">
            <v>45</v>
          </cell>
          <cell r="I164">
            <v>37</v>
          </cell>
          <cell r="J164">
            <v>27</v>
          </cell>
          <cell r="K164">
            <v>31</v>
          </cell>
          <cell r="L164">
            <v>22</v>
          </cell>
          <cell r="M164">
            <v>22</v>
          </cell>
          <cell r="N164">
            <v>8</v>
          </cell>
          <cell r="O164">
            <v>22</v>
          </cell>
          <cell r="P164">
            <v>73</v>
          </cell>
          <cell r="Q164">
            <v>24</v>
          </cell>
          <cell r="R164">
            <v>4</v>
          </cell>
          <cell r="S164">
            <v>46</v>
          </cell>
          <cell r="T164">
            <v>361</v>
          </cell>
        </row>
        <row r="165">
          <cell r="G165" t="str">
            <v>105411-P.S.R. LAS BREAS</v>
          </cell>
          <cell r="H165">
            <v>21</v>
          </cell>
          <cell r="I165">
            <v>23</v>
          </cell>
          <cell r="J165">
            <v>25</v>
          </cell>
          <cell r="K165">
            <v>13</v>
          </cell>
          <cell r="L165">
            <v>21</v>
          </cell>
          <cell r="M165">
            <v>10</v>
          </cell>
          <cell r="N165">
            <v>40</v>
          </cell>
          <cell r="O165">
            <v>28</v>
          </cell>
          <cell r="P165">
            <v>37</v>
          </cell>
          <cell r="Q165">
            <v>22</v>
          </cell>
          <cell r="R165">
            <v>1</v>
          </cell>
          <cell r="S165">
            <v>23</v>
          </cell>
          <cell r="T165">
            <v>264</v>
          </cell>
        </row>
        <row r="166">
          <cell r="G166" t="str">
            <v>105413-P.S.R. SAMO ALTO</v>
          </cell>
          <cell r="H166">
            <v>33</v>
          </cell>
          <cell r="I166">
            <v>18</v>
          </cell>
          <cell r="J166">
            <v>41</v>
          </cell>
          <cell r="K166">
            <v>54</v>
          </cell>
          <cell r="L166">
            <v>42</v>
          </cell>
          <cell r="M166">
            <v>24</v>
          </cell>
          <cell r="N166">
            <v>86</v>
          </cell>
          <cell r="O166">
            <v>41</v>
          </cell>
          <cell r="P166">
            <v>23</v>
          </cell>
          <cell r="Q166">
            <v>25</v>
          </cell>
          <cell r="R166">
            <v>16</v>
          </cell>
          <cell r="S166">
            <v>99</v>
          </cell>
          <cell r="T166">
            <v>502</v>
          </cell>
        </row>
        <row r="167">
          <cell r="G167" t="str">
            <v>105414-P.S.R. SERON</v>
          </cell>
          <cell r="H167">
            <v>53</v>
          </cell>
          <cell r="I167">
            <v>28</v>
          </cell>
          <cell r="J167">
            <v>8</v>
          </cell>
          <cell r="K167">
            <v>6</v>
          </cell>
          <cell r="L167">
            <v>31</v>
          </cell>
          <cell r="M167">
            <v>46</v>
          </cell>
          <cell r="N167">
            <v>64</v>
          </cell>
          <cell r="O167">
            <v>30</v>
          </cell>
          <cell r="P167">
            <v>31</v>
          </cell>
          <cell r="Q167">
            <v>30</v>
          </cell>
          <cell r="R167">
            <v>14</v>
          </cell>
          <cell r="S167">
            <v>22</v>
          </cell>
          <cell r="T167">
            <v>363</v>
          </cell>
        </row>
        <row r="168">
          <cell r="G168" t="str">
            <v>105503-P.S.R. TABAQUEROS</v>
          </cell>
          <cell r="H168">
            <v>36</v>
          </cell>
          <cell r="I168">
            <v>11</v>
          </cell>
          <cell r="J168">
            <v>14</v>
          </cell>
          <cell r="K168">
            <v>11</v>
          </cell>
          <cell r="L168">
            <v>23</v>
          </cell>
          <cell r="M168"/>
          <cell r="N168">
            <v>67</v>
          </cell>
          <cell r="O168">
            <v>27</v>
          </cell>
          <cell r="P168">
            <v>39</v>
          </cell>
          <cell r="Q168">
            <v>32</v>
          </cell>
          <cell r="R168">
            <v>6</v>
          </cell>
          <cell r="S168">
            <v>38</v>
          </cell>
          <cell r="T168">
            <v>304</v>
          </cell>
        </row>
        <row r="169">
          <cell r="G169" t="str">
            <v>Total general</v>
          </cell>
          <cell r="H169">
            <v>62427</v>
          </cell>
          <cell r="I169">
            <v>62688</v>
          </cell>
          <cell r="J169">
            <v>65457</v>
          </cell>
          <cell r="K169">
            <v>70993</v>
          </cell>
          <cell r="L169">
            <v>78060</v>
          </cell>
          <cell r="M169">
            <v>70621</v>
          </cell>
          <cell r="N169">
            <v>77052</v>
          </cell>
          <cell r="O169">
            <v>68644</v>
          </cell>
          <cell r="P169">
            <v>62326</v>
          </cell>
          <cell r="Q169">
            <v>59945</v>
          </cell>
          <cell r="R169">
            <v>23202</v>
          </cell>
          <cell r="S169">
            <v>57471</v>
          </cell>
          <cell r="T169">
            <v>758886</v>
          </cell>
        </row>
      </sheetData>
      <sheetData sheetId="3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1</v>
          </cell>
          <cell r="I4">
            <v>2</v>
          </cell>
          <cell r="J4">
            <v>3</v>
          </cell>
          <cell r="K4">
            <v>4</v>
          </cell>
          <cell r="L4">
            <v>5</v>
          </cell>
          <cell r="M4">
            <v>6</v>
          </cell>
          <cell r="N4">
            <v>7</v>
          </cell>
          <cell r="O4">
            <v>8</v>
          </cell>
          <cell r="P4">
            <v>9</v>
          </cell>
          <cell r="Q4">
            <v>10</v>
          </cell>
          <cell r="R4">
            <v>11</v>
          </cell>
          <cell r="S4">
            <v>12</v>
          </cell>
          <cell r="T4" t="str">
            <v>Total general</v>
          </cell>
        </row>
        <row r="5">
          <cell r="G5" t="str">
            <v>04101-LA SERENA</v>
          </cell>
          <cell r="H5">
            <v>1211</v>
          </cell>
          <cell r="I5">
            <v>1345</v>
          </cell>
          <cell r="J5">
            <v>1386</v>
          </cell>
          <cell r="K5">
            <v>1652</v>
          </cell>
          <cell r="L5">
            <v>1460</v>
          </cell>
          <cell r="M5">
            <v>1524</v>
          </cell>
          <cell r="N5">
            <v>1323</v>
          </cell>
          <cell r="O5">
            <v>2109</v>
          </cell>
          <cell r="P5">
            <v>1628</v>
          </cell>
          <cell r="Q5">
            <v>1878</v>
          </cell>
          <cell r="R5">
            <v>759</v>
          </cell>
          <cell r="S5">
            <v>1361</v>
          </cell>
          <cell r="T5">
            <v>17636</v>
          </cell>
        </row>
        <row r="6">
          <cell r="G6" t="str">
            <v>105100-HOSPITAL LA SERENA</v>
          </cell>
          <cell r="H6"/>
          <cell r="I6"/>
          <cell r="J6"/>
          <cell r="K6"/>
          <cell r="L6"/>
          <cell r="M6"/>
          <cell r="N6"/>
          <cell r="O6"/>
          <cell r="P6"/>
          <cell r="Q6"/>
          <cell r="R6">
            <v>1</v>
          </cell>
          <cell r="S6"/>
          <cell r="T6">
            <v>1</v>
          </cell>
        </row>
        <row r="7">
          <cell r="G7" t="str">
            <v>105300-CES. CARDENAL CARO</v>
          </cell>
          <cell r="H7">
            <v>187</v>
          </cell>
          <cell r="I7">
            <v>186</v>
          </cell>
          <cell r="J7">
            <v>263</v>
          </cell>
          <cell r="K7">
            <v>258</v>
          </cell>
          <cell r="L7">
            <v>237</v>
          </cell>
          <cell r="M7">
            <v>223</v>
          </cell>
          <cell r="N7">
            <v>312</v>
          </cell>
          <cell r="O7">
            <v>401</v>
          </cell>
          <cell r="P7">
            <v>250</v>
          </cell>
          <cell r="Q7">
            <v>415</v>
          </cell>
          <cell r="R7">
            <v>86</v>
          </cell>
          <cell r="S7">
            <v>324</v>
          </cell>
          <cell r="T7">
            <v>3142</v>
          </cell>
        </row>
        <row r="8">
          <cell r="G8" t="str">
            <v>105301-CES. LAS COMPAÑIAS</v>
          </cell>
          <cell r="H8">
            <v>74</v>
          </cell>
          <cell r="I8">
            <v>121</v>
          </cell>
          <cell r="J8">
            <v>75</v>
          </cell>
          <cell r="K8">
            <v>280</v>
          </cell>
          <cell r="L8">
            <v>229</v>
          </cell>
          <cell r="M8">
            <v>201</v>
          </cell>
          <cell r="N8">
            <v>139</v>
          </cell>
          <cell r="O8">
            <v>364</v>
          </cell>
          <cell r="P8">
            <v>247</v>
          </cell>
          <cell r="Q8">
            <v>436</v>
          </cell>
          <cell r="R8">
            <v>235</v>
          </cell>
          <cell r="S8">
            <v>144</v>
          </cell>
          <cell r="T8">
            <v>2545</v>
          </cell>
        </row>
        <row r="9">
          <cell r="G9" t="str">
            <v>105302-CES. PEDRO AGUIRRE C.</v>
          </cell>
          <cell r="H9">
            <v>179</v>
          </cell>
          <cell r="I9">
            <v>173</v>
          </cell>
          <cell r="J9">
            <v>257</v>
          </cell>
          <cell r="K9">
            <v>303</v>
          </cell>
          <cell r="L9">
            <v>214</v>
          </cell>
          <cell r="M9">
            <v>391</v>
          </cell>
          <cell r="N9">
            <v>135</v>
          </cell>
          <cell r="O9">
            <v>242</v>
          </cell>
          <cell r="P9">
            <v>162</v>
          </cell>
          <cell r="Q9">
            <v>145</v>
          </cell>
          <cell r="R9">
            <v>83</v>
          </cell>
          <cell r="S9">
            <v>135</v>
          </cell>
          <cell r="T9">
            <v>2419</v>
          </cell>
        </row>
        <row r="10">
          <cell r="G10" t="str">
            <v>105313-CES. SCHAFFHAUSER</v>
          </cell>
          <cell r="H10">
            <v>254</v>
          </cell>
          <cell r="I10">
            <v>418</v>
          </cell>
          <cell r="J10">
            <v>313</v>
          </cell>
          <cell r="K10">
            <v>385</v>
          </cell>
          <cell r="L10">
            <v>345</v>
          </cell>
          <cell r="M10">
            <v>315</v>
          </cell>
          <cell r="N10">
            <v>360</v>
          </cell>
          <cell r="O10">
            <v>334</v>
          </cell>
          <cell r="P10">
            <v>389</v>
          </cell>
          <cell r="Q10">
            <v>485</v>
          </cell>
          <cell r="R10">
            <v>110</v>
          </cell>
          <cell r="S10">
            <v>374</v>
          </cell>
          <cell r="T10">
            <v>4082</v>
          </cell>
        </row>
        <row r="11">
          <cell r="G11" t="str">
            <v>105319-CES. CARDENAL R.S.H.</v>
          </cell>
          <cell r="H11">
            <v>102</v>
          </cell>
          <cell r="I11">
            <v>116</v>
          </cell>
          <cell r="J11">
            <v>148</v>
          </cell>
          <cell r="K11">
            <v>175</v>
          </cell>
          <cell r="L11">
            <v>128</v>
          </cell>
          <cell r="M11">
            <v>146</v>
          </cell>
          <cell r="N11">
            <v>124</v>
          </cell>
          <cell r="O11">
            <v>181</v>
          </cell>
          <cell r="P11">
            <v>104</v>
          </cell>
          <cell r="Q11">
            <v>106</v>
          </cell>
          <cell r="R11">
            <v>58</v>
          </cell>
          <cell r="S11">
            <v>117</v>
          </cell>
          <cell r="T11">
            <v>1505</v>
          </cell>
        </row>
        <row r="12">
          <cell r="G12" t="str">
            <v>105325-CESFAM JUAN PABLO II</v>
          </cell>
          <cell r="H12">
            <v>258</v>
          </cell>
          <cell r="I12">
            <v>107</v>
          </cell>
          <cell r="J12">
            <v>211</v>
          </cell>
          <cell r="K12">
            <v>87</v>
          </cell>
          <cell r="L12">
            <v>165</v>
          </cell>
          <cell r="M12">
            <v>159</v>
          </cell>
          <cell r="N12">
            <v>118</v>
          </cell>
          <cell r="O12">
            <v>467</v>
          </cell>
          <cell r="P12">
            <v>331</v>
          </cell>
          <cell r="Q12">
            <v>143</v>
          </cell>
          <cell r="R12">
            <v>85</v>
          </cell>
          <cell r="S12">
            <v>150</v>
          </cell>
          <cell r="T12">
            <v>2281</v>
          </cell>
        </row>
        <row r="13">
          <cell r="G13" t="str">
            <v xml:space="preserve">105400-P.S.R. ALGARROBITO            </v>
          </cell>
          <cell r="H13">
            <v>55</v>
          </cell>
          <cell r="I13">
            <v>61</v>
          </cell>
          <cell r="J13">
            <v>13</v>
          </cell>
          <cell r="K13">
            <v>59</v>
          </cell>
          <cell r="L13">
            <v>17</v>
          </cell>
          <cell r="M13">
            <v>20</v>
          </cell>
          <cell r="N13">
            <v>37</v>
          </cell>
          <cell r="O13">
            <v>16</v>
          </cell>
          <cell r="P13">
            <v>43</v>
          </cell>
          <cell r="Q13">
            <v>38</v>
          </cell>
          <cell r="R13">
            <v>3</v>
          </cell>
          <cell r="S13">
            <v>9</v>
          </cell>
          <cell r="T13">
            <v>371</v>
          </cell>
        </row>
        <row r="14">
          <cell r="G14" t="str">
            <v>105401-P.S.R. LAS ROJAS</v>
          </cell>
          <cell r="H14">
            <v>22</v>
          </cell>
          <cell r="I14">
            <v>24</v>
          </cell>
          <cell r="J14">
            <v>9</v>
          </cell>
          <cell r="K14">
            <v>26</v>
          </cell>
          <cell r="L14">
            <v>12</v>
          </cell>
          <cell r="M14">
            <v>6</v>
          </cell>
          <cell r="N14">
            <v>14</v>
          </cell>
          <cell r="O14">
            <v>8</v>
          </cell>
          <cell r="P14">
            <v>1</v>
          </cell>
          <cell r="Q14">
            <v>5</v>
          </cell>
          <cell r="R14">
            <v>6</v>
          </cell>
          <cell r="S14">
            <v>4</v>
          </cell>
          <cell r="T14">
            <v>137</v>
          </cell>
        </row>
        <row r="15">
          <cell r="G15" t="str">
            <v>105402-P.S.R. EL ROMERO</v>
          </cell>
          <cell r="H15">
            <v>10</v>
          </cell>
          <cell r="I15">
            <v>15</v>
          </cell>
          <cell r="J15">
            <v>12</v>
          </cell>
          <cell r="K15">
            <v>10</v>
          </cell>
          <cell r="L15">
            <v>1</v>
          </cell>
          <cell r="M15">
            <v>4</v>
          </cell>
          <cell r="N15">
            <v>12</v>
          </cell>
          <cell r="O15">
            <v>3</v>
          </cell>
          <cell r="P15">
            <v>7</v>
          </cell>
          <cell r="Q15">
            <v>6</v>
          </cell>
          <cell r="R15"/>
          <cell r="S15">
            <v>4</v>
          </cell>
          <cell r="T15">
            <v>84</v>
          </cell>
        </row>
        <row r="16">
          <cell r="G16" t="str">
            <v>105499-P.S.R. LAMBERT</v>
          </cell>
          <cell r="H16">
            <v>11</v>
          </cell>
          <cell r="I16">
            <v>45</v>
          </cell>
          <cell r="J16">
            <v>34</v>
          </cell>
          <cell r="K16">
            <v>12</v>
          </cell>
          <cell r="L16">
            <v>37</v>
          </cell>
          <cell r="M16">
            <v>2</v>
          </cell>
          <cell r="N16">
            <v>34</v>
          </cell>
          <cell r="O16">
            <v>13</v>
          </cell>
          <cell r="P16">
            <v>14</v>
          </cell>
          <cell r="Q16">
            <v>7</v>
          </cell>
          <cell r="R16"/>
          <cell r="S16">
            <v>21</v>
          </cell>
          <cell r="T16">
            <v>230</v>
          </cell>
        </row>
        <row r="17">
          <cell r="G17" t="str">
            <v>105700-CECOF VILLA EL INDIO</v>
          </cell>
          <cell r="H17">
            <v>13</v>
          </cell>
          <cell r="I17">
            <v>21</v>
          </cell>
          <cell r="J17">
            <v>14</v>
          </cell>
          <cell r="K17">
            <v>11</v>
          </cell>
          <cell r="L17">
            <v>28</v>
          </cell>
          <cell r="M17">
            <v>23</v>
          </cell>
          <cell r="N17">
            <v>27</v>
          </cell>
          <cell r="O17">
            <v>19</v>
          </cell>
          <cell r="P17">
            <v>20</v>
          </cell>
          <cell r="Q17">
            <v>27</v>
          </cell>
          <cell r="R17">
            <v>13</v>
          </cell>
          <cell r="S17">
            <v>32</v>
          </cell>
          <cell r="T17">
            <v>248</v>
          </cell>
        </row>
        <row r="18">
          <cell r="G18" t="str">
            <v>105701-CECOF VILLA ALEMANIA</v>
          </cell>
          <cell r="H18"/>
          <cell r="I18">
            <v>35</v>
          </cell>
          <cell r="J18">
            <v>17</v>
          </cell>
          <cell r="K18">
            <v>11</v>
          </cell>
          <cell r="L18">
            <v>16</v>
          </cell>
          <cell r="M18">
            <v>13</v>
          </cell>
          <cell r="N18">
            <v>3</v>
          </cell>
          <cell r="O18">
            <v>4</v>
          </cell>
          <cell r="P18">
            <v>7</v>
          </cell>
          <cell r="Q18"/>
          <cell r="R18">
            <v>9</v>
          </cell>
          <cell r="S18">
            <v>1</v>
          </cell>
          <cell r="T18">
            <v>116</v>
          </cell>
        </row>
        <row r="19">
          <cell r="G19" t="str">
            <v>105702-CECOF VILLA LAMBERT</v>
          </cell>
          <cell r="H19">
            <v>36</v>
          </cell>
          <cell r="I19">
            <v>11</v>
          </cell>
          <cell r="J19">
            <v>14</v>
          </cell>
          <cell r="K19">
            <v>33</v>
          </cell>
          <cell r="L19">
            <v>24</v>
          </cell>
          <cell r="M19">
            <v>21</v>
          </cell>
          <cell r="N19">
            <v>4</v>
          </cell>
          <cell r="O19">
            <v>46</v>
          </cell>
          <cell r="P19">
            <v>34</v>
          </cell>
          <cell r="Q19">
            <v>29</v>
          </cell>
          <cell r="R19">
            <v>32</v>
          </cell>
          <cell r="S19">
            <v>15</v>
          </cell>
          <cell r="T19">
            <v>299</v>
          </cell>
        </row>
        <row r="20">
          <cell r="G20" t="str">
            <v>200402-CECOF ARCOS DE PINAMAR</v>
          </cell>
          <cell r="H20">
            <v>10</v>
          </cell>
          <cell r="I20">
            <v>12</v>
          </cell>
          <cell r="J20">
            <v>6</v>
          </cell>
          <cell r="K20">
            <v>2</v>
          </cell>
          <cell r="L20">
            <v>7</v>
          </cell>
          <cell r="M20"/>
          <cell r="N20">
            <v>4</v>
          </cell>
          <cell r="O20">
            <v>11</v>
          </cell>
          <cell r="P20">
            <v>19</v>
          </cell>
          <cell r="Q20">
            <v>36</v>
          </cell>
          <cell r="R20">
            <v>38</v>
          </cell>
          <cell r="S20">
            <v>31</v>
          </cell>
          <cell r="T20">
            <v>176</v>
          </cell>
        </row>
        <row r="21">
          <cell r="G21" t="str">
            <v>04102-COQUIMBO</v>
          </cell>
          <cell r="H21">
            <v>1185</v>
          </cell>
          <cell r="I21">
            <v>1321</v>
          </cell>
          <cell r="J21">
            <v>1230</v>
          </cell>
          <cell r="K21">
            <v>1361</v>
          </cell>
          <cell r="L21">
            <v>1442</v>
          </cell>
          <cell r="M21">
            <v>1175</v>
          </cell>
          <cell r="N21">
            <v>1410</v>
          </cell>
          <cell r="O21">
            <v>1425</v>
          </cell>
          <cell r="P21">
            <v>1231</v>
          </cell>
          <cell r="Q21">
            <v>751</v>
          </cell>
          <cell r="R21">
            <v>181</v>
          </cell>
          <cell r="S21">
            <v>846</v>
          </cell>
          <cell r="T21">
            <v>13558</v>
          </cell>
        </row>
        <row r="22">
          <cell r="G22" t="str">
            <v>105303-CES. SAN JUAN</v>
          </cell>
          <cell r="H22">
            <v>189</v>
          </cell>
          <cell r="I22">
            <v>352</v>
          </cell>
          <cell r="J22">
            <v>229</v>
          </cell>
          <cell r="K22">
            <v>276</v>
          </cell>
          <cell r="L22">
            <v>236</v>
          </cell>
          <cell r="M22">
            <v>216</v>
          </cell>
          <cell r="N22">
            <v>260</v>
          </cell>
          <cell r="O22">
            <v>255</v>
          </cell>
          <cell r="P22">
            <v>225</v>
          </cell>
          <cell r="Q22">
            <v>199</v>
          </cell>
          <cell r="R22">
            <v>13</v>
          </cell>
          <cell r="S22">
            <v>138</v>
          </cell>
          <cell r="T22">
            <v>2588</v>
          </cell>
        </row>
        <row r="23">
          <cell r="G23" t="str">
            <v>105304-CES. SANTA CECILIA</v>
          </cell>
          <cell r="H23">
            <v>173</v>
          </cell>
          <cell r="I23">
            <v>186</v>
          </cell>
          <cell r="J23">
            <v>215</v>
          </cell>
          <cell r="K23">
            <v>247</v>
          </cell>
          <cell r="L23">
            <v>223</v>
          </cell>
          <cell r="M23">
            <v>272</v>
          </cell>
          <cell r="N23">
            <v>291</v>
          </cell>
          <cell r="O23">
            <v>337</v>
          </cell>
          <cell r="P23">
            <v>189</v>
          </cell>
          <cell r="Q23">
            <v>120</v>
          </cell>
          <cell r="R23">
            <v>29</v>
          </cell>
          <cell r="S23">
            <v>57</v>
          </cell>
          <cell r="T23">
            <v>2339</v>
          </cell>
        </row>
        <row r="24">
          <cell r="G24" t="str">
            <v>105305-CES. TIERRAS BLANCAS</v>
          </cell>
          <cell r="H24">
            <v>272</v>
          </cell>
          <cell r="I24">
            <v>197</v>
          </cell>
          <cell r="J24">
            <v>166</v>
          </cell>
          <cell r="K24">
            <v>148</v>
          </cell>
          <cell r="L24">
            <v>173</v>
          </cell>
          <cell r="M24">
            <v>140</v>
          </cell>
          <cell r="N24">
            <v>204</v>
          </cell>
          <cell r="O24">
            <v>175</v>
          </cell>
          <cell r="P24">
            <v>142</v>
          </cell>
          <cell r="Q24">
            <v>131</v>
          </cell>
          <cell r="R24">
            <v>11</v>
          </cell>
          <cell r="S24">
            <v>108</v>
          </cell>
          <cell r="T24">
            <v>1867</v>
          </cell>
        </row>
        <row r="25">
          <cell r="G25" t="str">
            <v>105321-CES. RURAL  TONGOY</v>
          </cell>
          <cell r="H25">
            <v>45</v>
          </cell>
          <cell r="I25"/>
          <cell r="J25">
            <v>73</v>
          </cell>
          <cell r="K25">
            <v>56</v>
          </cell>
          <cell r="L25">
            <v>45</v>
          </cell>
          <cell r="M25">
            <v>37</v>
          </cell>
          <cell r="N25">
            <v>31</v>
          </cell>
          <cell r="O25">
            <v>62</v>
          </cell>
          <cell r="P25">
            <v>76</v>
          </cell>
          <cell r="Q25">
            <v>33</v>
          </cell>
          <cell r="R25"/>
          <cell r="S25">
            <v>16</v>
          </cell>
          <cell r="T25">
            <v>474</v>
          </cell>
        </row>
        <row r="26">
          <cell r="G26" t="str">
            <v>105323-CES. DR. SERGIO AGUILAR</v>
          </cell>
          <cell r="H26">
            <v>302</v>
          </cell>
          <cell r="I26">
            <v>405</v>
          </cell>
          <cell r="J26">
            <v>368</v>
          </cell>
          <cell r="K26">
            <v>425</v>
          </cell>
          <cell r="L26">
            <v>570</v>
          </cell>
          <cell r="M26">
            <v>286</v>
          </cell>
          <cell r="N26">
            <v>451</v>
          </cell>
          <cell r="O26">
            <v>376</v>
          </cell>
          <cell r="P26">
            <v>329</v>
          </cell>
          <cell r="Q26">
            <v>163</v>
          </cell>
          <cell r="R26">
            <v>100</v>
          </cell>
          <cell r="S26">
            <v>372</v>
          </cell>
          <cell r="T26">
            <v>4147</v>
          </cell>
        </row>
        <row r="27">
          <cell r="G27" t="str">
            <v xml:space="preserve">105404-P.S.R. EL TANGUE                         </v>
          </cell>
          <cell r="H27"/>
          <cell r="I27"/>
          <cell r="J27"/>
          <cell r="K27">
            <v>1</v>
          </cell>
          <cell r="L27"/>
          <cell r="M27"/>
          <cell r="N27"/>
          <cell r="O27"/>
          <cell r="P27">
            <v>1</v>
          </cell>
          <cell r="Q27"/>
          <cell r="R27"/>
          <cell r="S27"/>
          <cell r="T27">
            <v>2</v>
          </cell>
        </row>
        <row r="28">
          <cell r="G28" t="str">
            <v>105405-P.S.R. GUANAQUEROS</v>
          </cell>
          <cell r="H28">
            <v>13</v>
          </cell>
          <cell r="I28">
            <v>6</v>
          </cell>
          <cell r="J28">
            <v>8</v>
          </cell>
          <cell r="K28">
            <v>5</v>
          </cell>
          <cell r="L28">
            <v>39</v>
          </cell>
          <cell r="M28">
            <v>33</v>
          </cell>
          <cell r="N28">
            <v>20</v>
          </cell>
          <cell r="O28">
            <v>41</v>
          </cell>
          <cell r="P28">
            <v>50</v>
          </cell>
          <cell r="Q28">
            <v>26</v>
          </cell>
          <cell r="R28"/>
          <cell r="S28">
            <v>14</v>
          </cell>
          <cell r="T28">
            <v>255</v>
          </cell>
        </row>
        <row r="29">
          <cell r="G29" t="str">
            <v>105407-P.S.R. TAMBILLOS</v>
          </cell>
          <cell r="H29">
            <v>18</v>
          </cell>
          <cell r="I29">
            <v>5</v>
          </cell>
          <cell r="J29">
            <v>1</v>
          </cell>
          <cell r="K29">
            <v>2</v>
          </cell>
          <cell r="L29">
            <v>5</v>
          </cell>
          <cell r="M29">
            <v>5</v>
          </cell>
          <cell r="N29">
            <v>2</v>
          </cell>
          <cell r="O29"/>
          <cell r="P29"/>
          <cell r="Q29">
            <v>2</v>
          </cell>
          <cell r="R29"/>
          <cell r="S29"/>
          <cell r="T29">
            <v>40</v>
          </cell>
        </row>
        <row r="30">
          <cell r="G30" t="str">
            <v>105705-CECOF EL ALBA</v>
          </cell>
          <cell r="H30">
            <v>48</v>
          </cell>
          <cell r="I30">
            <v>41</v>
          </cell>
          <cell r="J30">
            <v>41</v>
          </cell>
          <cell r="K30">
            <v>42</v>
          </cell>
          <cell r="L30">
            <v>38</v>
          </cell>
          <cell r="M30">
            <v>31</v>
          </cell>
          <cell r="N30">
            <v>42</v>
          </cell>
          <cell r="O30">
            <v>39</v>
          </cell>
          <cell r="P30">
            <v>69</v>
          </cell>
          <cell r="Q30">
            <v>11</v>
          </cell>
          <cell r="R30">
            <v>1</v>
          </cell>
          <cell r="S30">
            <v>6</v>
          </cell>
          <cell r="T30">
            <v>409</v>
          </cell>
        </row>
        <row r="31">
          <cell r="G31" t="str">
            <v>200273-CECOF PUNTA MIRA</v>
          </cell>
          <cell r="H31">
            <v>5</v>
          </cell>
          <cell r="I31">
            <v>14</v>
          </cell>
          <cell r="J31">
            <v>15</v>
          </cell>
          <cell r="K31">
            <v>13</v>
          </cell>
          <cell r="L31">
            <v>18</v>
          </cell>
          <cell r="M31">
            <v>11</v>
          </cell>
          <cell r="N31">
            <v>11</v>
          </cell>
          <cell r="O31">
            <v>14</v>
          </cell>
          <cell r="P31">
            <v>19</v>
          </cell>
          <cell r="Q31">
            <v>3</v>
          </cell>
          <cell r="R31">
            <v>1</v>
          </cell>
          <cell r="S31">
            <v>9</v>
          </cell>
          <cell r="T31">
            <v>133</v>
          </cell>
        </row>
        <row r="32">
          <cell r="G32" t="str">
            <v>200494-CESFAM EL SAUCE</v>
          </cell>
          <cell r="H32">
            <v>19</v>
          </cell>
          <cell r="I32">
            <v>46</v>
          </cell>
          <cell r="J32">
            <v>37</v>
          </cell>
          <cell r="K32">
            <v>65</v>
          </cell>
          <cell r="L32">
            <v>23</v>
          </cell>
          <cell r="M32">
            <v>68</v>
          </cell>
          <cell r="N32">
            <v>37</v>
          </cell>
          <cell r="O32">
            <v>61</v>
          </cell>
          <cell r="P32">
            <v>74</v>
          </cell>
          <cell r="Q32">
            <v>36</v>
          </cell>
          <cell r="R32">
            <v>23</v>
          </cell>
          <cell r="S32">
            <v>36</v>
          </cell>
          <cell r="T32">
            <v>525</v>
          </cell>
        </row>
        <row r="33">
          <cell r="G33" t="str">
            <v>200499-CESFAM PAN DE AZÚCAR</v>
          </cell>
          <cell r="H33">
            <v>101</v>
          </cell>
          <cell r="I33">
            <v>69</v>
          </cell>
          <cell r="J33">
            <v>77</v>
          </cell>
          <cell r="K33">
            <v>81</v>
          </cell>
          <cell r="L33">
            <v>72</v>
          </cell>
          <cell r="M33">
            <v>76</v>
          </cell>
          <cell r="N33">
            <v>61</v>
          </cell>
          <cell r="O33">
            <v>65</v>
          </cell>
          <cell r="P33">
            <v>57</v>
          </cell>
          <cell r="Q33">
            <v>27</v>
          </cell>
          <cell r="R33">
            <v>3</v>
          </cell>
          <cell r="S33">
            <v>70</v>
          </cell>
          <cell r="T33">
            <v>759</v>
          </cell>
        </row>
        <row r="34">
          <cell r="G34" t="str">
            <v>200607-CESFAM LILA CORTES</v>
          </cell>
          <cell r="H34"/>
          <cell r="I34"/>
          <cell r="J34"/>
          <cell r="K34"/>
          <cell r="L34"/>
          <cell r="M34"/>
          <cell r="N34"/>
          <cell r="O34"/>
          <cell r="P34"/>
          <cell r="Q34"/>
          <cell r="R34"/>
          <cell r="S34">
            <v>20</v>
          </cell>
          <cell r="T34">
            <v>20</v>
          </cell>
        </row>
        <row r="35">
          <cell r="G35" t="str">
            <v>04103-ANDACOLLO</v>
          </cell>
          <cell r="H35">
            <v>54</v>
          </cell>
          <cell r="I35">
            <v>46</v>
          </cell>
          <cell r="J35">
            <v>66</v>
          </cell>
          <cell r="K35">
            <v>82</v>
          </cell>
          <cell r="L35">
            <v>91</v>
          </cell>
          <cell r="M35">
            <v>99</v>
          </cell>
          <cell r="N35">
            <v>142</v>
          </cell>
          <cell r="O35">
            <v>136</v>
          </cell>
          <cell r="P35">
            <v>123</v>
          </cell>
          <cell r="Q35">
            <v>109</v>
          </cell>
          <cell r="R35">
            <v>164</v>
          </cell>
          <cell r="S35">
            <v>157</v>
          </cell>
          <cell r="T35">
            <v>1269</v>
          </cell>
        </row>
        <row r="36">
          <cell r="G36" t="str">
            <v>105106-HOSPITAL ANDACOLLO</v>
          </cell>
          <cell r="H36">
            <v>54</v>
          </cell>
          <cell r="I36">
            <v>46</v>
          </cell>
          <cell r="J36">
            <v>66</v>
          </cell>
          <cell r="K36">
            <v>82</v>
          </cell>
          <cell r="L36">
            <v>91</v>
          </cell>
          <cell r="M36">
            <v>99</v>
          </cell>
          <cell r="N36">
            <v>142</v>
          </cell>
          <cell r="O36">
            <v>136</v>
          </cell>
          <cell r="P36">
            <v>123</v>
          </cell>
          <cell r="Q36">
            <v>109</v>
          </cell>
          <cell r="R36">
            <v>164</v>
          </cell>
          <cell r="S36">
            <v>157</v>
          </cell>
          <cell r="T36">
            <v>1269</v>
          </cell>
        </row>
        <row r="37">
          <cell r="G37" t="str">
            <v>04104-LA HIGUERA</v>
          </cell>
          <cell r="H37">
            <v>13</v>
          </cell>
          <cell r="I37">
            <v>28</v>
          </cell>
          <cell r="J37">
            <v>14</v>
          </cell>
          <cell r="K37">
            <v>103</v>
          </cell>
          <cell r="L37">
            <v>54</v>
          </cell>
          <cell r="M37">
            <v>81</v>
          </cell>
          <cell r="N37">
            <v>68</v>
          </cell>
          <cell r="O37">
            <v>146</v>
          </cell>
          <cell r="P37">
            <v>18</v>
          </cell>
          <cell r="Q37">
            <v>84</v>
          </cell>
          <cell r="R37">
            <v>62</v>
          </cell>
          <cell r="S37">
            <v>118</v>
          </cell>
          <cell r="T37">
            <v>789</v>
          </cell>
        </row>
        <row r="38">
          <cell r="G38" t="str">
            <v>105314-CES. LA HIGUERA</v>
          </cell>
          <cell r="H38">
            <v>2</v>
          </cell>
          <cell r="I38">
            <v>6</v>
          </cell>
          <cell r="J38">
            <v>7</v>
          </cell>
          <cell r="K38">
            <v>84</v>
          </cell>
          <cell r="L38">
            <v>32</v>
          </cell>
          <cell r="M38">
            <v>24</v>
          </cell>
          <cell r="N38">
            <v>53</v>
          </cell>
          <cell r="O38">
            <v>123</v>
          </cell>
          <cell r="P38">
            <v>1</v>
          </cell>
          <cell r="Q38">
            <v>60</v>
          </cell>
          <cell r="R38">
            <v>51</v>
          </cell>
          <cell r="S38">
            <v>88</v>
          </cell>
          <cell r="T38">
            <v>531</v>
          </cell>
        </row>
        <row r="39">
          <cell r="G39" t="str">
            <v xml:space="preserve">105500-P.S.R. CALETA HORNOS        </v>
          </cell>
          <cell r="H39"/>
          <cell r="I39">
            <v>6</v>
          </cell>
          <cell r="J39">
            <v>2</v>
          </cell>
          <cell r="K39">
            <v>3</v>
          </cell>
          <cell r="L39">
            <v>2</v>
          </cell>
          <cell r="M39">
            <v>16</v>
          </cell>
          <cell r="N39">
            <v>8</v>
          </cell>
          <cell r="O39">
            <v>5</v>
          </cell>
          <cell r="P39">
            <v>8</v>
          </cell>
          <cell r="Q39">
            <v>8</v>
          </cell>
          <cell r="R39">
            <v>7</v>
          </cell>
          <cell r="S39">
            <v>18</v>
          </cell>
          <cell r="T39">
            <v>83</v>
          </cell>
        </row>
        <row r="40">
          <cell r="G40" t="str">
            <v>105505-P.S.R. LOS CHOROS</v>
          </cell>
          <cell r="H40">
            <v>3</v>
          </cell>
          <cell r="I40">
            <v>6</v>
          </cell>
          <cell r="J40">
            <v>1</v>
          </cell>
          <cell r="K40">
            <v>8</v>
          </cell>
          <cell r="L40">
            <v>8</v>
          </cell>
          <cell r="M40">
            <v>32</v>
          </cell>
          <cell r="N40">
            <v>2</v>
          </cell>
          <cell r="O40">
            <v>2</v>
          </cell>
          <cell r="P40">
            <v>1</v>
          </cell>
          <cell r="Q40">
            <v>5</v>
          </cell>
          <cell r="R40">
            <v>2</v>
          </cell>
          <cell r="S40">
            <v>2</v>
          </cell>
          <cell r="T40">
            <v>72</v>
          </cell>
        </row>
        <row r="41">
          <cell r="G41" t="str">
            <v>105506-P.S.R. EL TRAPICHE</v>
          </cell>
          <cell r="H41">
            <v>8</v>
          </cell>
          <cell r="I41">
            <v>10</v>
          </cell>
          <cell r="J41">
            <v>4</v>
          </cell>
          <cell r="K41">
            <v>8</v>
          </cell>
          <cell r="L41">
            <v>12</v>
          </cell>
          <cell r="M41">
            <v>9</v>
          </cell>
          <cell r="N41">
            <v>5</v>
          </cell>
          <cell r="O41">
            <v>16</v>
          </cell>
          <cell r="P41">
            <v>8</v>
          </cell>
          <cell r="Q41">
            <v>11</v>
          </cell>
          <cell r="R41">
            <v>2</v>
          </cell>
          <cell r="S41">
            <v>10</v>
          </cell>
          <cell r="T41">
            <v>103</v>
          </cell>
        </row>
        <row r="42">
          <cell r="G42" t="str">
            <v>04105-PAIHUANO</v>
          </cell>
          <cell r="H42">
            <v>65</v>
          </cell>
          <cell r="I42">
            <v>59</v>
          </cell>
          <cell r="J42">
            <v>90</v>
          </cell>
          <cell r="K42">
            <v>84</v>
          </cell>
          <cell r="L42">
            <v>93</v>
          </cell>
          <cell r="M42">
            <v>109</v>
          </cell>
          <cell r="N42">
            <v>92</v>
          </cell>
          <cell r="O42">
            <v>126</v>
          </cell>
          <cell r="P42">
            <v>109</v>
          </cell>
          <cell r="Q42">
            <v>87</v>
          </cell>
          <cell r="R42">
            <v>44</v>
          </cell>
          <cell r="S42">
            <v>106</v>
          </cell>
          <cell r="T42">
            <v>1064</v>
          </cell>
        </row>
        <row r="43">
          <cell r="G43" t="str">
            <v>105306-CES. PAIHUANO</v>
          </cell>
          <cell r="H43">
            <v>36</v>
          </cell>
          <cell r="I43">
            <v>27</v>
          </cell>
          <cell r="J43">
            <v>68</v>
          </cell>
          <cell r="K43">
            <v>66</v>
          </cell>
          <cell r="L43">
            <v>54</v>
          </cell>
          <cell r="M43">
            <v>51</v>
          </cell>
          <cell r="N43">
            <v>50</v>
          </cell>
          <cell r="O43">
            <v>78</v>
          </cell>
          <cell r="P43">
            <v>79</v>
          </cell>
          <cell r="Q43">
            <v>39</v>
          </cell>
          <cell r="R43">
            <v>26</v>
          </cell>
          <cell r="S43">
            <v>64</v>
          </cell>
          <cell r="T43">
            <v>638</v>
          </cell>
        </row>
        <row r="44">
          <cell r="G44" t="str">
            <v>105475-P.S.R. HORCON</v>
          </cell>
          <cell r="H44">
            <v>4</v>
          </cell>
          <cell r="I44">
            <v>1</v>
          </cell>
          <cell r="J44">
            <v>4</v>
          </cell>
          <cell r="K44">
            <v>3</v>
          </cell>
          <cell r="L44">
            <v>2</v>
          </cell>
          <cell r="M44">
            <v>16</v>
          </cell>
          <cell r="N44">
            <v>18</v>
          </cell>
          <cell r="O44">
            <v>7</v>
          </cell>
          <cell r="P44">
            <v>2</v>
          </cell>
          <cell r="Q44">
            <v>13</v>
          </cell>
          <cell r="R44"/>
          <cell r="S44">
            <v>4</v>
          </cell>
          <cell r="T44">
            <v>74</v>
          </cell>
        </row>
        <row r="45">
          <cell r="G45" t="str">
            <v>105476-P.S.R. MONTE GRANDE</v>
          </cell>
          <cell r="H45">
            <v>10</v>
          </cell>
          <cell r="I45">
            <v>8</v>
          </cell>
          <cell r="J45">
            <v>8</v>
          </cell>
          <cell r="K45">
            <v>1</v>
          </cell>
          <cell r="L45">
            <v>5</v>
          </cell>
          <cell r="M45">
            <v>11</v>
          </cell>
          <cell r="N45">
            <v>3</v>
          </cell>
          <cell r="O45">
            <v>9</v>
          </cell>
          <cell r="P45">
            <v>4</v>
          </cell>
          <cell r="Q45">
            <v>4</v>
          </cell>
          <cell r="R45">
            <v>1</v>
          </cell>
          <cell r="S45">
            <v>7</v>
          </cell>
          <cell r="T45">
            <v>71</v>
          </cell>
        </row>
        <row r="46">
          <cell r="G46" t="str">
            <v>105477-P.S.R. PISCO ELQUI</v>
          </cell>
          <cell r="H46">
            <v>15</v>
          </cell>
          <cell r="I46">
            <v>23</v>
          </cell>
          <cell r="J46">
            <v>10</v>
          </cell>
          <cell r="K46">
            <v>14</v>
          </cell>
          <cell r="L46">
            <v>32</v>
          </cell>
          <cell r="M46">
            <v>31</v>
          </cell>
          <cell r="N46">
            <v>21</v>
          </cell>
          <cell r="O46">
            <v>32</v>
          </cell>
          <cell r="P46">
            <v>24</v>
          </cell>
          <cell r="Q46">
            <v>31</v>
          </cell>
          <cell r="R46">
            <v>17</v>
          </cell>
          <cell r="S46">
            <v>31</v>
          </cell>
          <cell r="T46">
            <v>281</v>
          </cell>
        </row>
        <row r="47">
          <cell r="G47" t="str">
            <v>04106-VICUÑA</v>
          </cell>
          <cell r="H47">
            <v>262</v>
          </cell>
          <cell r="I47">
            <v>184</v>
          </cell>
          <cell r="J47">
            <v>155</v>
          </cell>
          <cell r="K47">
            <v>163</v>
          </cell>
          <cell r="L47">
            <v>226</v>
          </cell>
          <cell r="M47">
            <v>212</v>
          </cell>
          <cell r="N47">
            <v>255</v>
          </cell>
          <cell r="O47">
            <v>272</v>
          </cell>
          <cell r="P47">
            <v>199</v>
          </cell>
          <cell r="Q47">
            <v>291</v>
          </cell>
          <cell r="R47">
            <v>302</v>
          </cell>
          <cell r="S47">
            <v>475</v>
          </cell>
          <cell r="T47">
            <v>2996</v>
          </cell>
        </row>
        <row r="48">
          <cell r="G48" t="str">
            <v>105107-HOSPITAL VICUÑA</v>
          </cell>
          <cell r="H48">
            <v>106</v>
          </cell>
          <cell r="I48">
            <v>43</v>
          </cell>
          <cell r="J48">
            <v>26</v>
          </cell>
          <cell r="K48">
            <v>23</v>
          </cell>
          <cell r="L48">
            <v>33</v>
          </cell>
          <cell r="M48">
            <v>88</v>
          </cell>
          <cell r="N48">
            <v>77</v>
          </cell>
          <cell r="O48">
            <v>98</v>
          </cell>
          <cell r="P48">
            <v>74</v>
          </cell>
          <cell r="Q48">
            <v>89</v>
          </cell>
          <cell r="R48">
            <v>106</v>
          </cell>
          <cell r="S48">
            <v>226</v>
          </cell>
          <cell r="T48">
            <v>989</v>
          </cell>
        </row>
        <row r="49">
          <cell r="G49" t="str">
            <v>105467-P.S.R. DIAGUITAS</v>
          </cell>
          <cell r="H49">
            <v>12</v>
          </cell>
          <cell r="I49">
            <v>27</v>
          </cell>
          <cell r="J49">
            <v>16</v>
          </cell>
          <cell r="K49">
            <v>23</v>
          </cell>
          <cell r="L49">
            <v>13</v>
          </cell>
          <cell r="M49">
            <v>9</v>
          </cell>
          <cell r="N49">
            <v>13</v>
          </cell>
          <cell r="O49">
            <v>20</v>
          </cell>
          <cell r="P49">
            <v>20</v>
          </cell>
          <cell r="Q49">
            <v>23</v>
          </cell>
          <cell r="R49">
            <v>29</v>
          </cell>
          <cell r="S49">
            <v>45</v>
          </cell>
          <cell r="T49">
            <v>250</v>
          </cell>
        </row>
        <row r="50">
          <cell r="G50" t="str">
            <v>105468-P.S.R. EL MOLLE</v>
          </cell>
          <cell r="H50">
            <v>12</v>
          </cell>
          <cell r="I50">
            <v>14</v>
          </cell>
          <cell r="J50">
            <v>25</v>
          </cell>
          <cell r="K50">
            <v>26</v>
          </cell>
          <cell r="L50">
            <v>34</v>
          </cell>
          <cell r="M50">
            <v>11</v>
          </cell>
          <cell r="N50">
            <v>11</v>
          </cell>
          <cell r="O50">
            <v>15</v>
          </cell>
          <cell r="P50">
            <v>16</v>
          </cell>
          <cell r="Q50">
            <v>23</v>
          </cell>
          <cell r="R50">
            <v>22</v>
          </cell>
          <cell r="S50">
            <v>21</v>
          </cell>
          <cell r="T50">
            <v>230</v>
          </cell>
        </row>
        <row r="51">
          <cell r="G51" t="str">
            <v>105469-P.S.R. EL TAMBO</v>
          </cell>
          <cell r="H51">
            <v>7</v>
          </cell>
          <cell r="I51">
            <v>26</v>
          </cell>
          <cell r="J51">
            <v>4</v>
          </cell>
          <cell r="K51">
            <v>17</v>
          </cell>
          <cell r="L51">
            <v>24</v>
          </cell>
          <cell r="M51">
            <v>37</v>
          </cell>
          <cell r="N51">
            <v>34</v>
          </cell>
          <cell r="O51">
            <v>20</v>
          </cell>
          <cell r="P51">
            <v>22</v>
          </cell>
          <cell r="Q51">
            <v>33</v>
          </cell>
          <cell r="R51">
            <v>39</v>
          </cell>
          <cell r="S51">
            <v>33</v>
          </cell>
          <cell r="T51">
            <v>296</v>
          </cell>
        </row>
        <row r="52">
          <cell r="G52" t="str">
            <v>105470-P.S.R. HUANTA</v>
          </cell>
          <cell r="H52">
            <v>1</v>
          </cell>
          <cell r="I52">
            <v>7</v>
          </cell>
          <cell r="J52">
            <v>10</v>
          </cell>
          <cell r="K52">
            <v>1</v>
          </cell>
          <cell r="L52">
            <v>8</v>
          </cell>
          <cell r="M52">
            <v>4</v>
          </cell>
          <cell r="N52">
            <v>4</v>
          </cell>
          <cell r="O52">
            <v>2</v>
          </cell>
          <cell r="P52"/>
          <cell r="Q52">
            <v>15</v>
          </cell>
          <cell r="R52">
            <v>9</v>
          </cell>
          <cell r="S52">
            <v>12</v>
          </cell>
          <cell r="T52">
            <v>73</v>
          </cell>
        </row>
        <row r="53">
          <cell r="G53" t="str">
            <v>105471-P.S.R. PERALILLO</v>
          </cell>
          <cell r="H53">
            <v>19</v>
          </cell>
          <cell r="I53">
            <v>20</v>
          </cell>
          <cell r="J53">
            <v>16</v>
          </cell>
          <cell r="K53">
            <v>23</v>
          </cell>
          <cell r="L53">
            <v>13</v>
          </cell>
          <cell r="M53">
            <v>18</v>
          </cell>
          <cell r="N53">
            <v>19</v>
          </cell>
          <cell r="O53">
            <v>16</v>
          </cell>
          <cell r="P53">
            <v>11</v>
          </cell>
          <cell r="Q53">
            <v>16</v>
          </cell>
          <cell r="R53">
            <v>11</v>
          </cell>
          <cell r="S53">
            <v>20</v>
          </cell>
          <cell r="T53">
            <v>202</v>
          </cell>
        </row>
        <row r="54">
          <cell r="G54" t="str">
            <v>105472-P.S.R. RIVADAVIA</v>
          </cell>
          <cell r="H54">
            <v>17</v>
          </cell>
          <cell r="I54">
            <v>8</v>
          </cell>
          <cell r="J54">
            <v>16</v>
          </cell>
          <cell r="K54">
            <v>11</v>
          </cell>
          <cell r="L54">
            <v>18</v>
          </cell>
          <cell r="M54">
            <v>9</v>
          </cell>
          <cell r="N54">
            <v>25</v>
          </cell>
          <cell r="O54">
            <v>10</v>
          </cell>
          <cell r="P54">
            <v>8</v>
          </cell>
          <cell r="Q54">
            <v>20</v>
          </cell>
          <cell r="R54">
            <v>21</v>
          </cell>
          <cell r="S54">
            <v>24</v>
          </cell>
          <cell r="T54">
            <v>187</v>
          </cell>
        </row>
        <row r="55">
          <cell r="G55" t="str">
            <v>105473-P.S.R. TALCUNA</v>
          </cell>
          <cell r="H55">
            <v>42</v>
          </cell>
          <cell r="I55">
            <v>12</v>
          </cell>
          <cell r="J55">
            <v>15</v>
          </cell>
          <cell r="K55">
            <v>16</v>
          </cell>
          <cell r="L55">
            <v>29</v>
          </cell>
          <cell r="M55">
            <v>10</v>
          </cell>
          <cell r="N55">
            <v>34</v>
          </cell>
          <cell r="O55">
            <v>45</v>
          </cell>
          <cell r="P55">
            <v>24</v>
          </cell>
          <cell r="Q55">
            <v>24</v>
          </cell>
          <cell r="R55">
            <v>20</v>
          </cell>
          <cell r="S55">
            <v>9</v>
          </cell>
          <cell r="T55">
            <v>280</v>
          </cell>
        </row>
        <row r="56">
          <cell r="G56" t="str">
            <v>105474-P.S.R. CHAPILCA</v>
          </cell>
          <cell r="H56">
            <v>4</v>
          </cell>
          <cell r="I56">
            <v>1</v>
          </cell>
          <cell r="J56">
            <v>5</v>
          </cell>
          <cell r="K56">
            <v>2</v>
          </cell>
          <cell r="L56">
            <v>4</v>
          </cell>
          <cell r="M56">
            <v>1</v>
          </cell>
          <cell r="N56">
            <v>6</v>
          </cell>
          <cell r="O56">
            <v>2</v>
          </cell>
          <cell r="P56">
            <v>2</v>
          </cell>
          <cell r="Q56">
            <v>8</v>
          </cell>
          <cell r="R56">
            <v>1</v>
          </cell>
          <cell r="S56">
            <v>14</v>
          </cell>
          <cell r="T56">
            <v>50</v>
          </cell>
        </row>
        <row r="57">
          <cell r="G57" t="str">
            <v>105509-P.S.R. GUALLIGUAICA</v>
          </cell>
          <cell r="H57">
            <v>10</v>
          </cell>
          <cell r="I57">
            <v>3</v>
          </cell>
          <cell r="J57">
            <v>9</v>
          </cell>
          <cell r="K57">
            <v>8</v>
          </cell>
          <cell r="L57">
            <v>14</v>
          </cell>
          <cell r="M57">
            <v>8</v>
          </cell>
          <cell r="N57">
            <v>11</v>
          </cell>
          <cell r="O57">
            <v>11</v>
          </cell>
          <cell r="P57">
            <v>9</v>
          </cell>
          <cell r="Q57">
            <v>13</v>
          </cell>
          <cell r="R57">
            <v>23</v>
          </cell>
          <cell r="S57">
            <v>27</v>
          </cell>
          <cell r="T57">
            <v>146</v>
          </cell>
        </row>
        <row r="58">
          <cell r="G58" t="str">
            <v>200538-CESFAM SAN ISIDRO CALINGASTA</v>
          </cell>
          <cell r="H58">
            <v>32</v>
          </cell>
          <cell r="I58">
            <v>23</v>
          </cell>
          <cell r="J58">
            <v>13</v>
          </cell>
          <cell r="K58">
            <v>13</v>
          </cell>
          <cell r="L58">
            <v>36</v>
          </cell>
          <cell r="M58">
            <v>17</v>
          </cell>
          <cell r="N58">
            <v>21</v>
          </cell>
          <cell r="O58">
            <v>33</v>
          </cell>
          <cell r="P58">
            <v>13</v>
          </cell>
          <cell r="Q58">
            <v>27</v>
          </cell>
          <cell r="R58">
            <v>21</v>
          </cell>
          <cell r="S58">
            <v>44</v>
          </cell>
          <cell r="T58">
            <v>293</v>
          </cell>
        </row>
        <row r="59">
          <cell r="G59" t="str">
            <v>04201-ILLAPEL</v>
          </cell>
          <cell r="H59">
            <v>179</v>
          </cell>
          <cell r="I59">
            <v>237</v>
          </cell>
          <cell r="J59">
            <v>169</v>
          </cell>
          <cell r="K59">
            <v>138</v>
          </cell>
          <cell r="L59">
            <v>211</v>
          </cell>
          <cell r="M59">
            <v>205</v>
          </cell>
          <cell r="N59">
            <v>519</v>
          </cell>
          <cell r="O59">
            <v>595</v>
          </cell>
          <cell r="P59">
            <v>341</v>
          </cell>
          <cell r="Q59">
            <v>438</v>
          </cell>
          <cell r="R59">
            <v>358</v>
          </cell>
          <cell r="S59">
            <v>371</v>
          </cell>
          <cell r="T59">
            <v>3761</v>
          </cell>
        </row>
        <row r="60">
          <cell r="G60" t="str">
            <v>105103-HOSPITAL ILLAPEL</v>
          </cell>
          <cell r="H60">
            <v>3</v>
          </cell>
          <cell r="I60">
            <v>5</v>
          </cell>
          <cell r="J60">
            <v>8</v>
          </cell>
          <cell r="K60">
            <v>12</v>
          </cell>
          <cell r="L60">
            <v>11</v>
          </cell>
          <cell r="M60">
            <v>16</v>
          </cell>
          <cell r="N60">
            <v>13</v>
          </cell>
          <cell r="O60">
            <v>9</v>
          </cell>
          <cell r="P60">
            <v>12</v>
          </cell>
          <cell r="Q60">
            <v>13</v>
          </cell>
          <cell r="R60">
            <v>10</v>
          </cell>
          <cell r="S60">
            <v>11</v>
          </cell>
          <cell r="T60">
            <v>123</v>
          </cell>
        </row>
        <row r="61">
          <cell r="G61" t="str">
            <v>105326-CESFAM SAN RAFAEL</v>
          </cell>
          <cell r="H61">
            <v>59</v>
          </cell>
          <cell r="I61">
            <v>51</v>
          </cell>
          <cell r="J61">
            <v>16</v>
          </cell>
          <cell r="K61">
            <v>29</v>
          </cell>
          <cell r="L61">
            <v>28</v>
          </cell>
          <cell r="M61">
            <v>45</v>
          </cell>
          <cell r="N61">
            <v>117</v>
          </cell>
          <cell r="O61">
            <v>228</v>
          </cell>
          <cell r="P61">
            <v>21</v>
          </cell>
          <cell r="Q61">
            <v>175</v>
          </cell>
          <cell r="R61">
            <v>50</v>
          </cell>
          <cell r="S61">
            <v>73</v>
          </cell>
          <cell r="T61">
            <v>892</v>
          </cell>
        </row>
        <row r="62">
          <cell r="G62" t="str">
            <v xml:space="preserve">105443-P.S.R. CARCAMO                   </v>
          </cell>
          <cell r="H62">
            <v>14</v>
          </cell>
          <cell r="I62">
            <v>30</v>
          </cell>
          <cell r="J62">
            <v>23</v>
          </cell>
          <cell r="K62">
            <v>4</v>
          </cell>
          <cell r="L62">
            <v>24</v>
          </cell>
          <cell r="M62">
            <v>24</v>
          </cell>
          <cell r="N62">
            <v>27</v>
          </cell>
          <cell r="O62">
            <v>24</v>
          </cell>
          <cell r="P62">
            <v>16</v>
          </cell>
          <cell r="Q62">
            <v>8</v>
          </cell>
          <cell r="R62">
            <v>7</v>
          </cell>
          <cell r="S62">
            <v>1</v>
          </cell>
          <cell r="T62">
            <v>202</v>
          </cell>
        </row>
        <row r="63">
          <cell r="G63" t="str">
            <v>105444-P.S.R. HUINTIL</v>
          </cell>
          <cell r="H63">
            <v>10</v>
          </cell>
          <cell r="I63">
            <v>15</v>
          </cell>
          <cell r="J63">
            <v>8</v>
          </cell>
          <cell r="K63">
            <v>5</v>
          </cell>
          <cell r="L63">
            <v>34</v>
          </cell>
          <cell r="M63">
            <v>1</v>
          </cell>
          <cell r="N63">
            <v>4</v>
          </cell>
          <cell r="O63"/>
          <cell r="P63">
            <v>12</v>
          </cell>
          <cell r="Q63">
            <v>26</v>
          </cell>
          <cell r="R63">
            <v>13</v>
          </cell>
          <cell r="S63">
            <v>1</v>
          </cell>
          <cell r="T63">
            <v>129</v>
          </cell>
        </row>
        <row r="64">
          <cell r="G64" t="str">
            <v>105445-P.S.R. LIMAHUIDA</v>
          </cell>
          <cell r="H64">
            <v>2</v>
          </cell>
          <cell r="I64"/>
          <cell r="J64">
            <v>3</v>
          </cell>
          <cell r="K64">
            <v>6</v>
          </cell>
          <cell r="L64"/>
          <cell r="M64"/>
          <cell r="N64">
            <v>3</v>
          </cell>
          <cell r="O64">
            <v>4</v>
          </cell>
          <cell r="P64">
            <v>3</v>
          </cell>
          <cell r="Q64">
            <v>3</v>
          </cell>
          <cell r="R64">
            <v>1</v>
          </cell>
          <cell r="S64">
            <v>4</v>
          </cell>
          <cell r="T64">
            <v>29</v>
          </cell>
        </row>
        <row r="65">
          <cell r="G65" t="str">
            <v>105446-P.S.R. MATANCILLA</v>
          </cell>
          <cell r="H65"/>
          <cell r="I65"/>
          <cell r="J65">
            <v>4</v>
          </cell>
          <cell r="K65">
            <v>1</v>
          </cell>
          <cell r="L65"/>
          <cell r="M65"/>
          <cell r="N65">
            <v>1</v>
          </cell>
          <cell r="O65"/>
          <cell r="P65"/>
          <cell r="Q65">
            <v>3</v>
          </cell>
          <cell r="R65">
            <v>1</v>
          </cell>
          <cell r="S65"/>
          <cell r="T65">
            <v>10</v>
          </cell>
        </row>
        <row r="66">
          <cell r="G66" t="str">
            <v>105447-P.S.R. PERALILLO</v>
          </cell>
          <cell r="H66">
            <v>1</v>
          </cell>
          <cell r="I66">
            <v>5</v>
          </cell>
          <cell r="J66">
            <v>2</v>
          </cell>
          <cell r="K66"/>
          <cell r="L66">
            <v>7</v>
          </cell>
          <cell r="M66">
            <v>5</v>
          </cell>
          <cell r="N66">
            <v>8</v>
          </cell>
          <cell r="O66"/>
          <cell r="P66">
            <v>4</v>
          </cell>
          <cell r="Q66">
            <v>7</v>
          </cell>
          <cell r="R66">
            <v>3</v>
          </cell>
          <cell r="S66">
            <v>2</v>
          </cell>
          <cell r="T66">
            <v>44</v>
          </cell>
        </row>
        <row r="67">
          <cell r="G67" t="str">
            <v>105448-P.S.R. SANTA VIRGINIA</v>
          </cell>
          <cell r="H67">
            <v>4</v>
          </cell>
          <cell r="I67">
            <v>2</v>
          </cell>
          <cell r="J67">
            <v>3</v>
          </cell>
          <cell r="K67">
            <v>1</v>
          </cell>
          <cell r="L67">
            <v>1</v>
          </cell>
          <cell r="M67">
            <v>1</v>
          </cell>
          <cell r="N67">
            <v>2</v>
          </cell>
          <cell r="O67">
            <v>4</v>
          </cell>
          <cell r="P67">
            <v>4</v>
          </cell>
          <cell r="Q67">
            <v>1</v>
          </cell>
          <cell r="R67">
            <v>1</v>
          </cell>
          <cell r="S67"/>
          <cell r="T67">
            <v>24</v>
          </cell>
        </row>
        <row r="68">
          <cell r="G68" t="str">
            <v>105449-P.S.R. TUNGA NORTE</v>
          </cell>
          <cell r="H68"/>
          <cell r="I68"/>
          <cell r="J68">
            <v>8</v>
          </cell>
          <cell r="K68">
            <v>1</v>
          </cell>
          <cell r="L68"/>
          <cell r="M68">
            <v>1</v>
          </cell>
          <cell r="N68">
            <v>3</v>
          </cell>
          <cell r="O68">
            <v>3</v>
          </cell>
          <cell r="P68">
            <v>4</v>
          </cell>
          <cell r="Q68">
            <v>2</v>
          </cell>
          <cell r="R68">
            <v>6</v>
          </cell>
          <cell r="S68"/>
          <cell r="T68">
            <v>28</v>
          </cell>
        </row>
        <row r="69">
          <cell r="G69" t="str">
            <v>105485-P.S.R. PLAN DE HORNOS</v>
          </cell>
          <cell r="H69">
            <v>7</v>
          </cell>
          <cell r="I69">
            <v>9</v>
          </cell>
          <cell r="J69">
            <v>6</v>
          </cell>
          <cell r="K69">
            <v>10</v>
          </cell>
          <cell r="L69">
            <v>4</v>
          </cell>
          <cell r="M69">
            <v>8</v>
          </cell>
          <cell r="N69">
            <v>2</v>
          </cell>
          <cell r="O69">
            <v>5</v>
          </cell>
          <cell r="P69">
            <v>4</v>
          </cell>
          <cell r="Q69">
            <v>7</v>
          </cell>
          <cell r="R69">
            <v>3</v>
          </cell>
          <cell r="S69">
            <v>1</v>
          </cell>
          <cell r="T69">
            <v>66</v>
          </cell>
        </row>
        <row r="70">
          <cell r="G70" t="str">
            <v>105486-P.S.R. TUNGA SUR</v>
          </cell>
          <cell r="H70">
            <v>5</v>
          </cell>
          <cell r="I70"/>
          <cell r="J70">
            <v>8</v>
          </cell>
          <cell r="K70"/>
          <cell r="L70">
            <v>6</v>
          </cell>
          <cell r="M70">
            <v>2</v>
          </cell>
          <cell r="N70">
            <v>27</v>
          </cell>
          <cell r="O70">
            <v>12</v>
          </cell>
          <cell r="P70">
            <v>7</v>
          </cell>
          <cell r="Q70">
            <v>13</v>
          </cell>
          <cell r="R70">
            <v>1</v>
          </cell>
          <cell r="S70">
            <v>5</v>
          </cell>
          <cell r="T70">
            <v>86</v>
          </cell>
        </row>
        <row r="71">
          <cell r="G71" t="str">
            <v>105487-P.S.R. CAÑAS UNO</v>
          </cell>
          <cell r="H71">
            <v>7</v>
          </cell>
          <cell r="I71">
            <v>13</v>
          </cell>
          <cell r="J71">
            <v>14</v>
          </cell>
          <cell r="K71"/>
          <cell r="L71">
            <v>5</v>
          </cell>
          <cell r="M71">
            <v>8</v>
          </cell>
          <cell r="N71">
            <v>13</v>
          </cell>
          <cell r="O71">
            <v>9</v>
          </cell>
          <cell r="P71">
            <v>25</v>
          </cell>
          <cell r="Q71">
            <v>30</v>
          </cell>
          <cell r="R71">
            <v>24</v>
          </cell>
          <cell r="S71">
            <v>1</v>
          </cell>
          <cell r="T71">
            <v>149</v>
          </cell>
        </row>
        <row r="72">
          <cell r="G72" t="str">
            <v>105496-P.S.R. PINTACURA SUR</v>
          </cell>
          <cell r="H72">
            <v>3</v>
          </cell>
          <cell r="I72"/>
          <cell r="J72">
            <v>7</v>
          </cell>
          <cell r="K72">
            <v>4</v>
          </cell>
          <cell r="L72">
            <v>2</v>
          </cell>
          <cell r="M72">
            <v>4</v>
          </cell>
          <cell r="N72">
            <v>3</v>
          </cell>
          <cell r="O72">
            <v>5</v>
          </cell>
          <cell r="P72">
            <v>6</v>
          </cell>
          <cell r="Q72">
            <v>4</v>
          </cell>
          <cell r="R72">
            <v>3</v>
          </cell>
          <cell r="S72">
            <v>1</v>
          </cell>
          <cell r="T72">
            <v>42</v>
          </cell>
        </row>
        <row r="73">
          <cell r="G73" t="str">
            <v>105504-P.S.R. SOCAVON</v>
          </cell>
          <cell r="H73">
            <v>1</v>
          </cell>
          <cell r="I73">
            <v>3</v>
          </cell>
          <cell r="J73">
            <v>5</v>
          </cell>
          <cell r="K73">
            <v>6</v>
          </cell>
          <cell r="L73"/>
          <cell r="M73">
            <v>4</v>
          </cell>
          <cell r="N73">
            <v>1</v>
          </cell>
          <cell r="O73">
            <v>7</v>
          </cell>
          <cell r="P73">
            <v>3</v>
          </cell>
          <cell r="Q73">
            <v>2</v>
          </cell>
          <cell r="R73">
            <v>2</v>
          </cell>
          <cell r="S73">
            <v>1</v>
          </cell>
          <cell r="T73">
            <v>35</v>
          </cell>
        </row>
        <row r="74">
          <cell r="G74" t="str">
            <v>200366-CESFAM URBANO II</v>
          </cell>
          <cell r="H74">
            <v>63</v>
          </cell>
          <cell r="I74">
            <v>104</v>
          </cell>
          <cell r="J74">
            <v>54</v>
          </cell>
          <cell r="K74">
            <v>59</v>
          </cell>
          <cell r="L74">
            <v>89</v>
          </cell>
          <cell r="M74">
            <v>86</v>
          </cell>
          <cell r="N74">
            <v>295</v>
          </cell>
          <cell r="O74">
            <v>285</v>
          </cell>
          <cell r="P74">
            <v>220</v>
          </cell>
          <cell r="Q74">
            <v>144</v>
          </cell>
          <cell r="R74">
            <v>233</v>
          </cell>
          <cell r="S74">
            <v>270</v>
          </cell>
          <cell r="T74">
            <v>1902</v>
          </cell>
        </row>
        <row r="75">
          <cell r="G75" t="str">
            <v>04202-CANELA</v>
          </cell>
          <cell r="H75">
            <v>7</v>
          </cell>
          <cell r="I75">
            <v>41</v>
          </cell>
          <cell r="J75">
            <v>75</v>
          </cell>
          <cell r="K75">
            <v>58</v>
          </cell>
          <cell r="L75">
            <v>72</v>
          </cell>
          <cell r="M75">
            <v>66</v>
          </cell>
          <cell r="N75">
            <v>72</v>
          </cell>
          <cell r="O75">
            <v>68</v>
          </cell>
          <cell r="P75">
            <v>63</v>
          </cell>
          <cell r="Q75">
            <v>61</v>
          </cell>
          <cell r="R75">
            <v>50</v>
          </cell>
          <cell r="S75">
            <v>66</v>
          </cell>
          <cell r="T75">
            <v>699</v>
          </cell>
        </row>
        <row r="76">
          <cell r="G76" t="str">
            <v>105309-CES. RURAL CANELA</v>
          </cell>
          <cell r="H76">
            <v>6</v>
          </cell>
          <cell r="I76">
            <v>39</v>
          </cell>
          <cell r="J76">
            <v>69</v>
          </cell>
          <cell r="K76">
            <v>42</v>
          </cell>
          <cell r="L76">
            <v>71</v>
          </cell>
          <cell r="M76">
            <v>65</v>
          </cell>
          <cell r="N76">
            <v>70</v>
          </cell>
          <cell r="O76">
            <v>68</v>
          </cell>
          <cell r="P76">
            <v>59</v>
          </cell>
          <cell r="Q76">
            <v>61</v>
          </cell>
          <cell r="R76">
            <v>44</v>
          </cell>
          <cell r="S76">
            <v>64</v>
          </cell>
          <cell r="T76">
            <v>658</v>
          </cell>
        </row>
        <row r="77">
          <cell r="G77" t="str">
            <v xml:space="preserve">105450-P.S.R. MINCHA NORTE            </v>
          </cell>
          <cell r="H77"/>
          <cell r="I77"/>
          <cell r="J77"/>
          <cell r="K77">
            <v>2</v>
          </cell>
          <cell r="L77"/>
          <cell r="M77"/>
          <cell r="N77">
            <v>1</v>
          </cell>
          <cell r="O77"/>
          <cell r="P77">
            <v>3</v>
          </cell>
          <cell r="Q77"/>
          <cell r="R77">
            <v>2</v>
          </cell>
          <cell r="S77">
            <v>1</v>
          </cell>
          <cell r="T77">
            <v>9</v>
          </cell>
        </row>
        <row r="78">
          <cell r="G78" t="str">
            <v>105451-P.S.R. AGUA FRIA</v>
          </cell>
          <cell r="H78"/>
          <cell r="I78"/>
          <cell r="J78">
            <v>4</v>
          </cell>
          <cell r="K78">
            <v>2</v>
          </cell>
          <cell r="L78"/>
          <cell r="M78">
            <v>1</v>
          </cell>
          <cell r="N78"/>
          <cell r="O78"/>
          <cell r="P78"/>
          <cell r="Q78"/>
          <cell r="R78"/>
          <cell r="S78"/>
          <cell r="T78">
            <v>7</v>
          </cell>
        </row>
        <row r="79">
          <cell r="G79" t="str">
            <v>105483-P.S.R. LOS RULOS</v>
          </cell>
          <cell r="H79"/>
          <cell r="I79">
            <v>2</v>
          </cell>
          <cell r="J79"/>
          <cell r="K79">
            <v>1</v>
          </cell>
          <cell r="L79"/>
          <cell r="M79"/>
          <cell r="N79"/>
          <cell r="O79"/>
          <cell r="P79"/>
          <cell r="Q79"/>
          <cell r="R79">
            <v>4</v>
          </cell>
          <cell r="S79">
            <v>1</v>
          </cell>
          <cell r="T79">
            <v>8</v>
          </cell>
        </row>
        <row r="80">
          <cell r="G80" t="str">
            <v>105484-P.S.R. HUENTELAUQUEN</v>
          </cell>
          <cell r="H80">
            <v>1</v>
          </cell>
          <cell r="I80"/>
          <cell r="J80">
            <v>1</v>
          </cell>
          <cell r="K80">
            <v>3</v>
          </cell>
          <cell r="L80">
            <v>1</v>
          </cell>
          <cell r="M80"/>
          <cell r="N80"/>
          <cell r="O80"/>
          <cell r="P80">
            <v>1</v>
          </cell>
          <cell r="Q80"/>
          <cell r="R80"/>
          <cell r="S80"/>
          <cell r="T80">
            <v>7</v>
          </cell>
        </row>
        <row r="81">
          <cell r="G81" t="str">
            <v>105493-P.S.R. MINCHA SUR</v>
          </cell>
          <cell r="H81"/>
          <cell r="I81"/>
          <cell r="J81">
            <v>1</v>
          </cell>
          <cell r="K81">
            <v>1</v>
          </cell>
          <cell r="L81"/>
          <cell r="M81"/>
          <cell r="N81"/>
          <cell r="O81"/>
          <cell r="P81"/>
          <cell r="Q81"/>
          <cell r="R81"/>
          <cell r="S81"/>
          <cell r="T81">
            <v>2</v>
          </cell>
        </row>
        <row r="82">
          <cell r="G82" t="str">
            <v>105497-P.S.R. JABONERIA</v>
          </cell>
          <cell r="H82"/>
          <cell r="I82"/>
          <cell r="J82"/>
          <cell r="K82">
            <v>7</v>
          </cell>
          <cell r="L82"/>
          <cell r="M82"/>
          <cell r="N82">
            <v>1</v>
          </cell>
          <cell r="O82"/>
          <cell r="P82"/>
          <cell r="Q82"/>
          <cell r="R82"/>
          <cell r="S82"/>
          <cell r="T82">
            <v>8</v>
          </cell>
        </row>
        <row r="83">
          <cell r="G83" t="str">
            <v>04203-LOS VILOS</v>
          </cell>
          <cell r="H83">
            <v>133</v>
          </cell>
          <cell r="I83">
            <v>125</v>
          </cell>
          <cell r="J83">
            <v>164</v>
          </cell>
          <cell r="K83">
            <v>267</v>
          </cell>
          <cell r="L83">
            <v>214</v>
          </cell>
          <cell r="M83">
            <v>306</v>
          </cell>
          <cell r="N83">
            <v>226</v>
          </cell>
          <cell r="O83">
            <v>205</v>
          </cell>
          <cell r="P83">
            <v>174</v>
          </cell>
          <cell r="Q83">
            <v>198</v>
          </cell>
          <cell r="R83">
            <v>157</v>
          </cell>
          <cell r="S83">
            <v>240</v>
          </cell>
          <cell r="T83">
            <v>2409</v>
          </cell>
        </row>
        <row r="84">
          <cell r="G84" t="str">
            <v>105108-HOSPITAL LOS VILOS</v>
          </cell>
          <cell r="H84">
            <v>72</v>
          </cell>
          <cell r="I84">
            <v>41</v>
          </cell>
          <cell r="J84">
            <v>62</v>
          </cell>
          <cell r="K84">
            <v>101</v>
          </cell>
          <cell r="L84">
            <v>92</v>
          </cell>
          <cell r="M84">
            <v>122</v>
          </cell>
          <cell r="N84">
            <v>106</v>
          </cell>
          <cell r="O84">
            <v>96</v>
          </cell>
          <cell r="P84">
            <v>71</v>
          </cell>
          <cell r="Q84">
            <v>83</v>
          </cell>
          <cell r="R84">
            <v>81</v>
          </cell>
          <cell r="S84">
            <v>87</v>
          </cell>
          <cell r="T84">
            <v>1014</v>
          </cell>
        </row>
        <row r="85">
          <cell r="G85" t="str">
            <v xml:space="preserve">105478-P.S.R. CAIMANES                   </v>
          </cell>
          <cell r="H85">
            <v>1</v>
          </cell>
          <cell r="I85">
            <v>6</v>
          </cell>
          <cell r="J85">
            <v>12</v>
          </cell>
          <cell r="K85">
            <v>35</v>
          </cell>
          <cell r="L85">
            <v>1</v>
          </cell>
          <cell r="M85">
            <v>12</v>
          </cell>
          <cell r="N85">
            <v>20</v>
          </cell>
          <cell r="O85">
            <v>11</v>
          </cell>
          <cell r="P85">
            <v>20</v>
          </cell>
          <cell r="Q85">
            <v>3</v>
          </cell>
          <cell r="R85">
            <v>11</v>
          </cell>
          <cell r="S85">
            <v>32</v>
          </cell>
          <cell r="T85">
            <v>164</v>
          </cell>
        </row>
        <row r="86">
          <cell r="G86" t="str">
            <v>105479-P.S.R. GUANGUALI</v>
          </cell>
          <cell r="H86">
            <v>14</v>
          </cell>
          <cell r="I86"/>
          <cell r="J86">
            <v>15</v>
          </cell>
          <cell r="K86">
            <v>48</v>
          </cell>
          <cell r="L86">
            <v>13</v>
          </cell>
          <cell r="M86">
            <v>44</v>
          </cell>
          <cell r="N86">
            <v>26</v>
          </cell>
          <cell r="O86">
            <v>36</v>
          </cell>
          <cell r="P86">
            <v>18</v>
          </cell>
          <cell r="Q86">
            <v>13</v>
          </cell>
          <cell r="R86">
            <v>12</v>
          </cell>
          <cell r="S86">
            <v>17</v>
          </cell>
          <cell r="T86">
            <v>256</v>
          </cell>
        </row>
        <row r="87">
          <cell r="G87" t="str">
            <v>105480-P.S.R. QUILIMARI</v>
          </cell>
          <cell r="H87">
            <v>27</v>
          </cell>
          <cell r="I87">
            <v>75</v>
          </cell>
          <cell r="J87">
            <v>44</v>
          </cell>
          <cell r="K87">
            <v>53</v>
          </cell>
          <cell r="L87">
            <v>85</v>
          </cell>
          <cell r="M87">
            <v>104</v>
          </cell>
          <cell r="N87">
            <v>51</v>
          </cell>
          <cell r="O87">
            <v>44</v>
          </cell>
          <cell r="P87">
            <v>53</v>
          </cell>
          <cell r="Q87">
            <v>83</v>
          </cell>
          <cell r="R87">
            <v>45</v>
          </cell>
          <cell r="S87">
            <v>81</v>
          </cell>
          <cell r="T87">
            <v>745</v>
          </cell>
        </row>
        <row r="88">
          <cell r="G88" t="str">
            <v>105481-P.S.R. TILAMA</v>
          </cell>
          <cell r="H88">
            <v>3</v>
          </cell>
          <cell r="I88">
            <v>1</v>
          </cell>
          <cell r="J88">
            <v>12</v>
          </cell>
          <cell r="K88">
            <v>8</v>
          </cell>
          <cell r="L88">
            <v>4</v>
          </cell>
          <cell r="M88">
            <v>7</v>
          </cell>
          <cell r="N88">
            <v>9</v>
          </cell>
          <cell r="O88">
            <v>5</v>
          </cell>
          <cell r="P88">
            <v>2</v>
          </cell>
          <cell r="Q88">
            <v>6</v>
          </cell>
          <cell r="R88">
            <v>3</v>
          </cell>
          <cell r="S88">
            <v>15</v>
          </cell>
          <cell r="T88">
            <v>75</v>
          </cell>
        </row>
        <row r="89">
          <cell r="G89" t="str">
            <v>105511-P.S.R. LOS CONDORES</v>
          </cell>
          <cell r="H89">
            <v>16</v>
          </cell>
          <cell r="I89">
            <v>2</v>
          </cell>
          <cell r="J89">
            <v>19</v>
          </cell>
          <cell r="K89">
            <v>22</v>
          </cell>
          <cell r="L89">
            <v>19</v>
          </cell>
          <cell r="M89">
            <v>17</v>
          </cell>
          <cell r="N89">
            <v>14</v>
          </cell>
          <cell r="O89">
            <v>13</v>
          </cell>
          <cell r="P89">
            <v>10</v>
          </cell>
          <cell r="Q89">
            <v>10</v>
          </cell>
          <cell r="R89">
            <v>5</v>
          </cell>
          <cell r="S89">
            <v>8</v>
          </cell>
          <cell r="T89">
            <v>155</v>
          </cell>
        </row>
        <row r="90">
          <cell r="G90" t="str">
            <v>04204-SALAMANCA</v>
          </cell>
          <cell r="H90">
            <v>68</v>
          </cell>
          <cell r="I90">
            <v>68</v>
          </cell>
          <cell r="J90">
            <v>98</v>
          </cell>
          <cell r="K90">
            <v>195</v>
          </cell>
          <cell r="L90">
            <v>157</v>
          </cell>
          <cell r="M90">
            <v>306</v>
          </cell>
          <cell r="N90">
            <v>199</v>
          </cell>
          <cell r="O90">
            <v>295</v>
          </cell>
          <cell r="P90">
            <v>245</v>
          </cell>
          <cell r="Q90">
            <v>210</v>
          </cell>
          <cell r="R90">
            <v>297</v>
          </cell>
          <cell r="S90">
            <v>228</v>
          </cell>
          <cell r="T90">
            <v>2366</v>
          </cell>
        </row>
        <row r="91">
          <cell r="G91" t="str">
            <v>105104-HOSPITAL SALAMANCA</v>
          </cell>
          <cell r="H91">
            <v>19</v>
          </cell>
          <cell r="I91">
            <v>29</v>
          </cell>
          <cell r="J91">
            <v>31</v>
          </cell>
          <cell r="K91">
            <v>79</v>
          </cell>
          <cell r="L91">
            <v>51</v>
          </cell>
          <cell r="M91">
            <v>175</v>
          </cell>
          <cell r="N91">
            <v>114</v>
          </cell>
          <cell r="O91">
            <v>168</v>
          </cell>
          <cell r="P91">
            <v>154</v>
          </cell>
          <cell r="Q91">
            <v>90</v>
          </cell>
          <cell r="R91">
            <v>216</v>
          </cell>
          <cell r="S91">
            <v>150</v>
          </cell>
          <cell r="T91">
            <v>1276</v>
          </cell>
        </row>
        <row r="92">
          <cell r="G92" t="str">
            <v xml:space="preserve">105452-P.S.R. CUNCUMEN                 </v>
          </cell>
          <cell r="H92"/>
          <cell r="I92"/>
          <cell r="J92">
            <v>2</v>
          </cell>
          <cell r="K92">
            <v>5</v>
          </cell>
          <cell r="L92">
            <v>10</v>
          </cell>
          <cell r="M92">
            <v>8</v>
          </cell>
          <cell r="N92">
            <v>3</v>
          </cell>
          <cell r="O92">
            <v>14</v>
          </cell>
          <cell r="P92">
            <v>14</v>
          </cell>
          <cell r="Q92">
            <v>10</v>
          </cell>
          <cell r="R92">
            <v>9</v>
          </cell>
          <cell r="S92">
            <v>3</v>
          </cell>
          <cell r="T92">
            <v>78</v>
          </cell>
        </row>
        <row r="93">
          <cell r="G93" t="str">
            <v>105453-P.S.R. TRANQUILLA</v>
          </cell>
          <cell r="H93">
            <v>14</v>
          </cell>
          <cell r="I93">
            <v>10</v>
          </cell>
          <cell r="J93">
            <v>10</v>
          </cell>
          <cell r="K93">
            <v>17</v>
          </cell>
          <cell r="L93">
            <v>12</v>
          </cell>
          <cell r="M93">
            <v>19</v>
          </cell>
          <cell r="N93">
            <v>17</v>
          </cell>
          <cell r="O93">
            <v>14</v>
          </cell>
          <cell r="P93">
            <v>11</v>
          </cell>
          <cell r="Q93">
            <v>12</v>
          </cell>
          <cell r="R93">
            <v>12</v>
          </cell>
          <cell r="S93">
            <v>8</v>
          </cell>
          <cell r="T93">
            <v>156</v>
          </cell>
        </row>
        <row r="94">
          <cell r="G94" t="str">
            <v>105454-P.S.R. CUNLAGUA</v>
          </cell>
          <cell r="H94">
            <v>2</v>
          </cell>
          <cell r="I94">
            <v>2</v>
          </cell>
          <cell r="J94">
            <v>3</v>
          </cell>
          <cell r="K94">
            <v>15</v>
          </cell>
          <cell r="L94">
            <v>8</v>
          </cell>
          <cell r="M94">
            <v>8</v>
          </cell>
          <cell r="N94">
            <v>4</v>
          </cell>
          <cell r="O94">
            <v>8</v>
          </cell>
          <cell r="P94">
            <v>1</v>
          </cell>
          <cell r="Q94">
            <v>14</v>
          </cell>
          <cell r="R94">
            <v>1</v>
          </cell>
          <cell r="S94">
            <v>16</v>
          </cell>
          <cell r="T94">
            <v>82</v>
          </cell>
        </row>
        <row r="95">
          <cell r="G95" t="str">
            <v>105455-P.S.R. CHILLEPIN</v>
          </cell>
          <cell r="H95"/>
          <cell r="I95"/>
          <cell r="J95"/>
          <cell r="K95">
            <v>4</v>
          </cell>
          <cell r="L95">
            <v>1</v>
          </cell>
          <cell r="M95">
            <v>9</v>
          </cell>
          <cell r="N95"/>
          <cell r="O95">
            <v>4</v>
          </cell>
          <cell r="P95">
            <v>2</v>
          </cell>
          <cell r="Q95"/>
          <cell r="R95">
            <v>6</v>
          </cell>
          <cell r="S95">
            <v>4</v>
          </cell>
          <cell r="T95">
            <v>30</v>
          </cell>
        </row>
        <row r="96">
          <cell r="G96" t="str">
            <v>105456-P.S.R. LLIMPO</v>
          </cell>
          <cell r="H96">
            <v>8</v>
          </cell>
          <cell r="I96">
            <v>7</v>
          </cell>
          <cell r="J96">
            <v>6</v>
          </cell>
          <cell r="K96">
            <v>16</v>
          </cell>
          <cell r="L96">
            <v>13</v>
          </cell>
          <cell r="M96">
            <v>12</v>
          </cell>
          <cell r="N96">
            <v>11</v>
          </cell>
          <cell r="O96">
            <v>10</v>
          </cell>
          <cell r="P96">
            <v>7</v>
          </cell>
          <cell r="Q96">
            <v>7</v>
          </cell>
          <cell r="R96">
            <v>8</v>
          </cell>
          <cell r="S96">
            <v>5</v>
          </cell>
          <cell r="T96">
            <v>110</v>
          </cell>
        </row>
        <row r="97">
          <cell r="G97" t="str">
            <v>105457-P.S.R. SAN AGUSTIN</v>
          </cell>
          <cell r="H97">
            <v>1</v>
          </cell>
          <cell r="I97"/>
          <cell r="J97">
            <v>3</v>
          </cell>
          <cell r="K97">
            <v>4</v>
          </cell>
          <cell r="L97">
            <v>3</v>
          </cell>
          <cell r="M97">
            <v>6</v>
          </cell>
          <cell r="N97">
            <v>2</v>
          </cell>
          <cell r="O97">
            <v>5</v>
          </cell>
          <cell r="P97">
            <v>8</v>
          </cell>
          <cell r="Q97">
            <v>3</v>
          </cell>
          <cell r="R97">
            <v>5</v>
          </cell>
          <cell r="S97">
            <v>4</v>
          </cell>
          <cell r="T97">
            <v>44</v>
          </cell>
        </row>
        <row r="98">
          <cell r="G98" t="str">
            <v>105458-P.S.R. TAHUINCO</v>
          </cell>
          <cell r="H98">
            <v>2</v>
          </cell>
          <cell r="I98">
            <v>3</v>
          </cell>
          <cell r="J98">
            <v>11</v>
          </cell>
          <cell r="K98">
            <v>23</v>
          </cell>
          <cell r="L98">
            <v>16</v>
          </cell>
          <cell r="M98">
            <v>23</v>
          </cell>
          <cell r="N98">
            <v>9</v>
          </cell>
          <cell r="O98">
            <v>20</v>
          </cell>
          <cell r="P98">
            <v>15</v>
          </cell>
          <cell r="Q98">
            <v>12</v>
          </cell>
          <cell r="R98">
            <v>7</v>
          </cell>
          <cell r="S98">
            <v>8</v>
          </cell>
          <cell r="T98">
            <v>149</v>
          </cell>
        </row>
        <row r="99">
          <cell r="G99" t="str">
            <v>105491-P.S.R. QUELEN BAJO</v>
          </cell>
          <cell r="H99">
            <v>15</v>
          </cell>
          <cell r="I99">
            <v>12</v>
          </cell>
          <cell r="J99">
            <v>26</v>
          </cell>
          <cell r="K99">
            <v>22</v>
          </cell>
          <cell r="L99">
            <v>27</v>
          </cell>
          <cell r="M99">
            <v>20</v>
          </cell>
          <cell r="N99">
            <v>15</v>
          </cell>
          <cell r="O99">
            <v>20</v>
          </cell>
          <cell r="P99">
            <v>16</v>
          </cell>
          <cell r="Q99">
            <v>51</v>
          </cell>
          <cell r="R99">
            <v>30</v>
          </cell>
          <cell r="S99">
            <v>20</v>
          </cell>
          <cell r="T99">
            <v>274</v>
          </cell>
        </row>
        <row r="100">
          <cell r="G100" t="str">
            <v>105492-P.S.R. CAMISA</v>
          </cell>
          <cell r="H100">
            <v>1</v>
          </cell>
          <cell r="I100"/>
          <cell r="J100"/>
          <cell r="K100">
            <v>5</v>
          </cell>
          <cell r="L100">
            <v>3</v>
          </cell>
          <cell r="M100">
            <v>6</v>
          </cell>
          <cell r="N100">
            <v>6</v>
          </cell>
          <cell r="O100">
            <v>6</v>
          </cell>
          <cell r="P100">
            <v>3</v>
          </cell>
          <cell r="Q100">
            <v>3</v>
          </cell>
          <cell r="R100"/>
          <cell r="S100">
            <v>3</v>
          </cell>
          <cell r="T100">
            <v>36</v>
          </cell>
        </row>
        <row r="101">
          <cell r="G101" t="str">
            <v>105501-P.S.R. ARBOLEDA GRANDE</v>
          </cell>
          <cell r="H101">
            <v>6</v>
          </cell>
          <cell r="I101">
            <v>5</v>
          </cell>
          <cell r="J101">
            <v>6</v>
          </cell>
          <cell r="K101">
            <v>5</v>
          </cell>
          <cell r="L101">
            <v>13</v>
          </cell>
          <cell r="M101">
            <v>20</v>
          </cell>
          <cell r="N101">
            <v>18</v>
          </cell>
          <cell r="O101">
            <v>26</v>
          </cell>
          <cell r="P101">
            <v>14</v>
          </cell>
          <cell r="Q101">
            <v>8</v>
          </cell>
          <cell r="R101">
            <v>3</v>
          </cell>
          <cell r="S101">
            <v>7</v>
          </cell>
          <cell r="T101">
            <v>131</v>
          </cell>
        </row>
        <row r="102">
          <cell r="G102" t="str">
            <v>04301-OVALLE</v>
          </cell>
          <cell r="H102">
            <v>494</v>
          </cell>
          <cell r="I102">
            <v>769</v>
          </cell>
          <cell r="J102">
            <v>584</v>
          </cell>
          <cell r="K102">
            <v>757</v>
          </cell>
          <cell r="L102">
            <v>634</v>
          </cell>
          <cell r="M102">
            <v>671</v>
          </cell>
          <cell r="N102">
            <v>735</v>
          </cell>
          <cell r="O102">
            <v>572</v>
          </cell>
          <cell r="P102">
            <v>547</v>
          </cell>
          <cell r="Q102">
            <v>523</v>
          </cell>
          <cell r="R102">
            <v>260</v>
          </cell>
          <cell r="S102">
            <v>593</v>
          </cell>
          <cell r="T102">
            <v>7139</v>
          </cell>
        </row>
        <row r="103">
          <cell r="G103" t="str">
            <v>105315-CES. RURAL C. DE TAMAYA</v>
          </cell>
          <cell r="H103">
            <v>29</v>
          </cell>
          <cell r="I103">
            <v>158</v>
          </cell>
          <cell r="J103">
            <v>125</v>
          </cell>
          <cell r="K103">
            <v>68</v>
          </cell>
          <cell r="L103">
            <v>58</v>
          </cell>
          <cell r="M103">
            <v>42</v>
          </cell>
          <cell r="N103">
            <v>90</v>
          </cell>
          <cell r="O103">
            <v>57</v>
          </cell>
          <cell r="P103">
            <v>36</v>
          </cell>
          <cell r="Q103">
            <v>59</v>
          </cell>
          <cell r="R103">
            <v>29</v>
          </cell>
          <cell r="S103">
            <v>36</v>
          </cell>
          <cell r="T103">
            <v>787</v>
          </cell>
        </row>
        <row r="104">
          <cell r="G104" t="str">
            <v>105317-CES. JORGE JORDAN D.</v>
          </cell>
          <cell r="H104">
            <v>84</v>
          </cell>
          <cell r="I104">
            <v>59</v>
          </cell>
          <cell r="J104">
            <v>73</v>
          </cell>
          <cell r="K104">
            <v>133</v>
          </cell>
          <cell r="L104">
            <v>95</v>
          </cell>
          <cell r="M104">
            <v>118</v>
          </cell>
          <cell r="N104">
            <v>110</v>
          </cell>
          <cell r="O104">
            <v>82</v>
          </cell>
          <cell r="P104">
            <v>83</v>
          </cell>
          <cell r="Q104">
            <v>92</v>
          </cell>
          <cell r="R104">
            <v>52</v>
          </cell>
          <cell r="S104">
            <v>75</v>
          </cell>
          <cell r="T104">
            <v>1056</v>
          </cell>
        </row>
        <row r="105">
          <cell r="G105" t="str">
            <v>105322-CES. MARCOS MACUADA</v>
          </cell>
          <cell r="H105">
            <v>181</v>
          </cell>
          <cell r="I105">
            <v>227</v>
          </cell>
          <cell r="J105">
            <v>151</v>
          </cell>
          <cell r="K105">
            <v>147</v>
          </cell>
          <cell r="L105">
            <v>159</v>
          </cell>
          <cell r="M105">
            <v>172</v>
          </cell>
          <cell r="N105">
            <v>200</v>
          </cell>
          <cell r="O105">
            <v>133</v>
          </cell>
          <cell r="P105">
            <v>126</v>
          </cell>
          <cell r="Q105">
            <v>90</v>
          </cell>
          <cell r="R105">
            <v>52</v>
          </cell>
          <cell r="S105">
            <v>145</v>
          </cell>
          <cell r="T105">
            <v>1783</v>
          </cell>
        </row>
        <row r="106">
          <cell r="G106" t="str">
            <v>105324-CES. SOTAQUI</v>
          </cell>
          <cell r="H106">
            <v>18</v>
          </cell>
          <cell r="I106">
            <v>29</v>
          </cell>
          <cell r="J106">
            <v>15</v>
          </cell>
          <cell r="K106">
            <v>72</v>
          </cell>
          <cell r="L106">
            <v>22</v>
          </cell>
          <cell r="M106">
            <v>15</v>
          </cell>
          <cell r="N106">
            <v>35</v>
          </cell>
          <cell r="O106">
            <v>24</v>
          </cell>
          <cell r="P106">
            <v>32</v>
          </cell>
          <cell r="Q106">
            <v>38</v>
          </cell>
          <cell r="R106">
            <v>24</v>
          </cell>
          <cell r="S106">
            <v>75</v>
          </cell>
          <cell r="T106">
            <v>399</v>
          </cell>
        </row>
        <row r="107">
          <cell r="G107" t="str">
            <v>105415-P.S.R. BARRAZA</v>
          </cell>
          <cell r="H107"/>
          <cell r="I107"/>
          <cell r="J107">
            <v>12</v>
          </cell>
          <cell r="K107">
            <v>7</v>
          </cell>
          <cell r="L107">
            <v>2</v>
          </cell>
          <cell r="M107">
            <v>12</v>
          </cell>
          <cell r="N107">
            <v>13</v>
          </cell>
          <cell r="O107">
            <v>0</v>
          </cell>
          <cell r="P107">
            <v>2</v>
          </cell>
          <cell r="Q107">
            <v>10</v>
          </cell>
          <cell r="R107">
            <v>6</v>
          </cell>
          <cell r="S107">
            <v>10</v>
          </cell>
          <cell r="T107">
            <v>74</v>
          </cell>
        </row>
        <row r="108">
          <cell r="G108" t="str">
            <v xml:space="preserve">105416-P.S.R. CAMARICO                  </v>
          </cell>
          <cell r="H108">
            <v>1</v>
          </cell>
          <cell r="I108">
            <v>80</v>
          </cell>
          <cell r="J108">
            <v>12</v>
          </cell>
          <cell r="K108">
            <v>4</v>
          </cell>
          <cell r="L108"/>
          <cell r="M108">
            <v>7</v>
          </cell>
          <cell r="N108">
            <v>3</v>
          </cell>
          <cell r="O108">
            <v>14</v>
          </cell>
          <cell r="P108">
            <v>3</v>
          </cell>
          <cell r="Q108">
            <v>5</v>
          </cell>
          <cell r="R108">
            <v>5</v>
          </cell>
          <cell r="S108">
            <v>4</v>
          </cell>
          <cell r="T108">
            <v>138</v>
          </cell>
        </row>
        <row r="109">
          <cell r="G109" t="str">
            <v>105417-P.S.R. ALCONES BAJOS</v>
          </cell>
          <cell r="H109"/>
          <cell r="I109">
            <v>7</v>
          </cell>
          <cell r="J109">
            <v>1</v>
          </cell>
          <cell r="K109">
            <v>9</v>
          </cell>
          <cell r="L109">
            <v>2</v>
          </cell>
          <cell r="M109">
            <v>2</v>
          </cell>
          <cell r="N109">
            <v>1</v>
          </cell>
          <cell r="O109">
            <v>2</v>
          </cell>
          <cell r="P109"/>
          <cell r="Q109"/>
          <cell r="R109"/>
          <cell r="S109">
            <v>2</v>
          </cell>
          <cell r="T109">
            <v>26</v>
          </cell>
        </row>
        <row r="110">
          <cell r="G110" t="str">
            <v>105419-P.S.R. LAS SOSSAS</v>
          </cell>
          <cell r="H110"/>
          <cell r="I110">
            <v>2</v>
          </cell>
          <cell r="J110">
            <v>2</v>
          </cell>
          <cell r="K110">
            <v>1</v>
          </cell>
          <cell r="L110">
            <v>16</v>
          </cell>
          <cell r="M110">
            <v>12</v>
          </cell>
          <cell r="N110">
            <v>10</v>
          </cell>
          <cell r="O110">
            <v>2</v>
          </cell>
          <cell r="P110">
            <v>7</v>
          </cell>
          <cell r="Q110">
            <v>5</v>
          </cell>
          <cell r="R110">
            <v>5</v>
          </cell>
          <cell r="S110">
            <v>1</v>
          </cell>
          <cell r="T110">
            <v>63</v>
          </cell>
        </row>
        <row r="111">
          <cell r="G111" t="str">
            <v>105422-P.S.R. HORNILLOS</v>
          </cell>
          <cell r="H111"/>
          <cell r="I111"/>
          <cell r="J111">
            <v>1</v>
          </cell>
          <cell r="K111"/>
          <cell r="L111"/>
          <cell r="M111"/>
          <cell r="N111"/>
          <cell r="O111"/>
          <cell r="P111"/>
          <cell r="Q111"/>
          <cell r="R111"/>
          <cell r="S111"/>
          <cell r="T111">
            <v>1</v>
          </cell>
        </row>
        <row r="112">
          <cell r="G112" t="str">
            <v>105437-P.S.R. CHALINGA</v>
          </cell>
          <cell r="H112">
            <v>12</v>
          </cell>
          <cell r="I112">
            <v>7</v>
          </cell>
          <cell r="J112">
            <v>7</v>
          </cell>
          <cell r="K112">
            <v>2</v>
          </cell>
          <cell r="L112">
            <v>11</v>
          </cell>
          <cell r="M112">
            <v>6</v>
          </cell>
          <cell r="N112">
            <v>3</v>
          </cell>
          <cell r="O112">
            <v>6</v>
          </cell>
          <cell r="P112">
            <v>12</v>
          </cell>
          <cell r="Q112">
            <v>2</v>
          </cell>
          <cell r="R112">
            <v>5</v>
          </cell>
          <cell r="S112">
            <v>2</v>
          </cell>
          <cell r="T112">
            <v>75</v>
          </cell>
        </row>
        <row r="113">
          <cell r="G113" t="str">
            <v>105439-P.S.R. CERRO BLANCO</v>
          </cell>
          <cell r="H113">
            <v>3</v>
          </cell>
          <cell r="I113">
            <v>8</v>
          </cell>
          <cell r="J113">
            <v>6</v>
          </cell>
          <cell r="K113">
            <v>6</v>
          </cell>
          <cell r="L113">
            <v>1</v>
          </cell>
          <cell r="M113"/>
          <cell r="N113">
            <v>2</v>
          </cell>
          <cell r="O113">
            <v>1</v>
          </cell>
          <cell r="P113">
            <v>2</v>
          </cell>
          <cell r="Q113">
            <v>2</v>
          </cell>
          <cell r="R113"/>
          <cell r="S113">
            <v>2</v>
          </cell>
          <cell r="T113">
            <v>33</v>
          </cell>
        </row>
        <row r="114">
          <cell r="G114" t="str">
            <v>105507-P.S.R. HUAMALATA</v>
          </cell>
          <cell r="H114">
            <v>20</v>
          </cell>
          <cell r="I114">
            <v>40</v>
          </cell>
          <cell r="J114">
            <v>3</v>
          </cell>
          <cell r="K114">
            <v>23</v>
          </cell>
          <cell r="L114">
            <v>1</v>
          </cell>
          <cell r="M114">
            <v>23</v>
          </cell>
          <cell r="N114">
            <v>20</v>
          </cell>
          <cell r="O114">
            <v>34</v>
          </cell>
          <cell r="P114">
            <v>21</v>
          </cell>
          <cell r="Q114">
            <v>23</v>
          </cell>
          <cell r="R114"/>
          <cell r="S114">
            <v>23</v>
          </cell>
          <cell r="T114">
            <v>231</v>
          </cell>
        </row>
        <row r="115">
          <cell r="G115" t="str">
            <v>105510-P.S.R. RECOLETA</v>
          </cell>
          <cell r="H115"/>
          <cell r="I115">
            <v>12</v>
          </cell>
          <cell r="J115">
            <v>7</v>
          </cell>
          <cell r="K115">
            <v>7</v>
          </cell>
          <cell r="L115">
            <v>24</v>
          </cell>
          <cell r="M115">
            <v>7</v>
          </cell>
          <cell r="N115">
            <v>8</v>
          </cell>
          <cell r="O115">
            <v>15</v>
          </cell>
          <cell r="P115">
            <v>9</v>
          </cell>
          <cell r="Q115">
            <v>4</v>
          </cell>
          <cell r="R115">
            <v>8</v>
          </cell>
          <cell r="S115">
            <v>23</v>
          </cell>
          <cell r="T115">
            <v>124</v>
          </cell>
        </row>
        <row r="116">
          <cell r="G116" t="str">
            <v>105722-CECOF SAN JOSE DE LA DEHESA</v>
          </cell>
          <cell r="H116">
            <v>67</v>
          </cell>
          <cell r="I116">
            <v>35</v>
          </cell>
          <cell r="J116">
            <v>71</v>
          </cell>
          <cell r="K116">
            <v>74</v>
          </cell>
          <cell r="L116">
            <v>55</v>
          </cell>
          <cell r="M116">
            <v>70</v>
          </cell>
          <cell r="N116">
            <v>43</v>
          </cell>
          <cell r="O116">
            <v>41</v>
          </cell>
          <cell r="P116">
            <v>53</v>
          </cell>
          <cell r="Q116">
            <v>55</v>
          </cell>
          <cell r="R116">
            <v>5</v>
          </cell>
          <cell r="S116">
            <v>64</v>
          </cell>
          <cell r="T116">
            <v>633</v>
          </cell>
        </row>
        <row r="117">
          <cell r="G117" t="str">
            <v>105723-CECOF LIMARI</v>
          </cell>
          <cell r="H117">
            <v>58</v>
          </cell>
          <cell r="I117">
            <v>27</v>
          </cell>
          <cell r="J117">
            <v>43</v>
          </cell>
          <cell r="K117">
            <v>72</v>
          </cell>
          <cell r="L117">
            <v>48</v>
          </cell>
          <cell r="M117">
            <v>52</v>
          </cell>
          <cell r="N117">
            <v>47</v>
          </cell>
          <cell r="O117">
            <v>36</v>
          </cell>
          <cell r="P117">
            <v>39</v>
          </cell>
          <cell r="Q117">
            <v>26</v>
          </cell>
          <cell r="R117">
            <v>4</v>
          </cell>
          <cell r="S117">
            <v>22</v>
          </cell>
          <cell r="T117">
            <v>474</v>
          </cell>
        </row>
        <row r="118">
          <cell r="G118" t="str">
            <v>200258-CECOF LOS COPIHUES</v>
          </cell>
          <cell r="H118">
            <v>6</v>
          </cell>
          <cell r="I118">
            <v>40</v>
          </cell>
          <cell r="J118">
            <v>31</v>
          </cell>
          <cell r="K118">
            <v>72</v>
          </cell>
          <cell r="L118">
            <v>48</v>
          </cell>
          <cell r="M118">
            <v>29</v>
          </cell>
          <cell r="N118">
            <v>42</v>
          </cell>
          <cell r="O118">
            <v>43</v>
          </cell>
          <cell r="P118">
            <v>48</v>
          </cell>
          <cell r="Q118">
            <v>21</v>
          </cell>
          <cell r="R118">
            <v>11</v>
          </cell>
          <cell r="S118">
            <v>27</v>
          </cell>
          <cell r="T118">
            <v>418</v>
          </cell>
        </row>
        <row r="119">
          <cell r="G119" t="str">
            <v>200367-CECOF COLONIA LIMARÍ</v>
          </cell>
          <cell r="H119">
            <v>15</v>
          </cell>
          <cell r="I119">
            <v>38</v>
          </cell>
          <cell r="J119">
            <v>24</v>
          </cell>
          <cell r="K119">
            <v>32</v>
          </cell>
          <cell r="L119">
            <v>28</v>
          </cell>
          <cell r="M119">
            <v>28</v>
          </cell>
          <cell r="N119">
            <v>17</v>
          </cell>
          <cell r="O119">
            <v>35</v>
          </cell>
          <cell r="P119">
            <v>23</v>
          </cell>
          <cell r="Q119">
            <v>26</v>
          </cell>
          <cell r="R119">
            <v>27</v>
          </cell>
          <cell r="S119">
            <v>16</v>
          </cell>
          <cell r="T119">
            <v>309</v>
          </cell>
        </row>
        <row r="120">
          <cell r="G120" t="str">
            <v>200569-CESFAM FRAY JORGE</v>
          </cell>
          <cell r="H120"/>
          <cell r="I120"/>
          <cell r="J120"/>
          <cell r="K120">
            <v>28</v>
          </cell>
          <cell r="L120">
            <v>64</v>
          </cell>
          <cell r="M120">
            <v>76</v>
          </cell>
          <cell r="N120">
            <v>91</v>
          </cell>
          <cell r="O120">
            <v>47</v>
          </cell>
          <cell r="P120">
            <v>51</v>
          </cell>
          <cell r="Q120">
            <v>65</v>
          </cell>
          <cell r="R120">
            <v>27</v>
          </cell>
          <cell r="S120">
            <v>66</v>
          </cell>
          <cell r="T120">
            <v>515</v>
          </cell>
        </row>
        <row r="121">
          <cell r="G121" t="str">
            <v>04302-COMBARBALÁ</v>
          </cell>
          <cell r="H121">
            <v>108</v>
          </cell>
          <cell r="I121">
            <v>110</v>
          </cell>
          <cell r="J121">
            <v>141</v>
          </cell>
          <cell r="K121">
            <v>93</v>
          </cell>
          <cell r="L121">
            <v>137</v>
          </cell>
          <cell r="M121">
            <v>132</v>
          </cell>
          <cell r="N121">
            <v>172</v>
          </cell>
          <cell r="O121">
            <v>225</v>
          </cell>
          <cell r="P121">
            <v>163</v>
          </cell>
          <cell r="Q121">
            <v>199</v>
          </cell>
          <cell r="R121">
            <v>172</v>
          </cell>
          <cell r="S121">
            <v>251</v>
          </cell>
          <cell r="T121">
            <v>1903</v>
          </cell>
        </row>
        <row r="122">
          <cell r="G122" t="str">
            <v>105105-HOSPITAL COMBARBALÁ</v>
          </cell>
          <cell r="H122">
            <v>22</v>
          </cell>
          <cell r="I122">
            <v>46</v>
          </cell>
          <cell r="J122">
            <v>81</v>
          </cell>
          <cell r="K122">
            <v>56</v>
          </cell>
          <cell r="L122">
            <v>63</v>
          </cell>
          <cell r="M122">
            <v>56</v>
          </cell>
          <cell r="N122">
            <v>51</v>
          </cell>
          <cell r="O122">
            <v>58</v>
          </cell>
          <cell r="P122">
            <v>54</v>
          </cell>
          <cell r="Q122">
            <v>107</v>
          </cell>
          <cell r="R122">
            <v>107</v>
          </cell>
          <cell r="S122">
            <v>76</v>
          </cell>
          <cell r="T122">
            <v>777</v>
          </cell>
        </row>
        <row r="123">
          <cell r="G123" t="str">
            <v>105433-P.S.R. SAN LORENZO</v>
          </cell>
          <cell r="H123">
            <v>4</v>
          </cell>
          <cell r="I123">
            <v>4</v>
          </cell>
          <cell r="J123">
            <v>1</v>
          </cell>
          <cell r="K123">
            <v>4</v>
          </cell>
          <cell r="L123"/>
          <cell r="M123">
            <v>4</v>
          </cell>
          <cell r="N123">
            <v>2</v>
          </cell>
          <cell r="O123"/>
          <cell r="P123">
            <v>2</v>
          </cell>
          <cell r="Q123"/>
          <cell r="R123"/>
          <cell r="S123">
            <v>2</v>
          </cell>
          <cell r="T123">
            <v>23</v>
          </cell>
        </row>
        <row r="124">
          <cell r="G124" t="str">
            <v>105434-P.S.R. SAN MARCOS</v>
          </cell>
          <cell r="H124">
            <v>8</v>
          </cell>
          <cell r="I124">
            <v>12</v>
          </cell>
          <cell r="J124">
            <v>13</v>
          </cell>
          <cell r="K124">
            <v>4</v>
          </cell>
          <cell r="L124">
            <v>22</v>
          </cell>
          <cell r="M124">
            <v>28</v>
          </cell>
          <cell r="N124">
            <v>20</v>
          </cell>
          <cell r="O124">
            <v>24</v>
          </cell>
          <cell r="P124">
            <v>18</v>
          </cell>
          <cell r="Q124">
            <v>6</v>
          </cell>
          <cell r="R124">
            <v>31</v>
          </cell>
          <cell r="S124">
            <v>54</v>
          </cell>
          <cell r="T124">
            <v>240</v>
          </cell>
        </row>
        <row r="125">
          <cell r="G125" t="str">
            <v>105441-P.S.R. MANQUEHUA</v>
          </cell>
          <cell r="H125"/>
          <cell r="I125">
            <v>3</v>
          </cell>
          <cell r="J125">
            <v>7</v>
          </cell>
          <cell r="K125">
            <v>2</v>
          </cell>
          <cell r="L125">
            <v>8</v>
          </cell>
          <cell r="M125">
            <v>3</v>
          </cell>
          <cell r="N125">
            <v>17</v>
          </cell>
          <cell r="O125">
            <v>44</v>
          </cell>
          <cell r="P125">
            <v>7</v>
          </cell>
          <cell r="Q125">
            <v>20</v>
          </cell>
          <cell r="R125">
            <v>6</v>
          </cell>
          <cell r="S125">
            <v>19</v>
          </cell>
          <cell r="T125">
            <v>136</v>
          </cell>
        </row>
        <row r="126">
          <cell r="G126" t="str">
            <v xml:space="preserve">105459-P.S.R. BARRANCAS                </v>
          </cell>
          <cell r="H126">
            <v>14</v>
          </cell>
          <cell r="I126">
            <v>7</v>
          </cell>
          <cell r="J126">
            <v>5</v>
          </cell>
          <cell r="K126">
            <v>1</v>
          </cell>
          <cell r="L126">
            <v>2</v>
          </cell>
          <cell r="M126">
            <v>2</v>
          </cell>
          <cell r="N126">
            <v>21</v>
          </cell>
          <cell r="O126">
            <v>15</v>
          </cell>
          <cell r="P126">
            <v>18</v>
          </cell>
          <cell r="Q126">
            <v>14</v>
          </cell>
          <cell r="R126">
            <v>2</v>
          </cell>
          <cell r="S126">
            <v>13</v>
          </cell>
          <cell r="T126">
            <v>114</v>
          </cell>
        </row>
        <row r="127">
          <cell r="G127" t="str">
            <v>105460-P.S.R. COGOTI 18</v>
          </cell>
          <cell r="H127">
            <v>18</v>
          </cell>
          <cell r="I127">
            <v>8</v>
          </cell>
          <cell r="J127">
            <v>2</v>
          </cell>
          <cell r="K127">
            <v>4</v>
          </cell>
          <cell r="L127">
            <v>12</v>
          </cell>
          <cell r="M127">
            <v>4</v>
          </cell>
          <cell r="N127">
            <v>11</v>
          </cell>
          <cell r="O127">
            <v>16</v>
          </cell>
          <cell r="P127">
            <v>7</v>
          </cell>
          <cell r="Q127">
            <v>10</v>
          </cell>
          <cell r="R127">
            <v>7</v>
          </cell>
          <cell r="S127">
            <v>12</v>
          </cell>
          <cell r="T127">
            <v>111</v>
          </cell>
        </row>
        <row r="128">
          <cell r="G128" t="str">
            <v>105461-P.S.R. EL HUACHO</v>
          </cell>
          <cell r="H128">
            <v>1</v>
          </cell>
          <cell r="I128">
            <v>6</v>
          </cell>
          <cell r="J128">
            <v>5</v>
          </cell>
          <cell r="K128">
            <v>6</v>
          </cell>
          <cell r="L128">
            <v>1</v>
          </cell>
          <cell r="M128">
            <v>2</v>
          </cell>
          <cell r="N128">
            <v>2</v>
          </cell>
          <cell r="O128">
            <v>4</v>
          </cell>
          <cell r="P128">
            <v>2</v>
          </cell>
          <cell r="Q128"/>
          <cell r="R128">
            <v>1</v>
          </cell>
          <cell r="S128">
            <v>1</v>
          </cell>
          <cell r="T128">
            <v>31</v>
          </cell>
        </row>
        <row r="129">
          <cell r="G129" t="str">
            <v>105462-P.S.R. EL SAUCE</v>
          </cell>
          <cell r="H129">
            <v>6</v>
          </cell>
          <cell r="I129">
            <v>4</v>
          </cell>
          <cell r="J129">
            <v>4</v>
          </cell>
          <cell r="K129">
            <v>2</v>
          </cell>
          <cell r="L129">
            <v>3</v>
          </cell>
          <cell r="M129">
            <v>11</v>
          </cell>
          <cell r="N129">
            <v>3</v>
          </cell>
          <cell r="O129">
            <v>4</v>
          </cell>
          <cell r="P129">
            <v>24</v>
          </cell>
          <cell r="Q129">
            <v>10</v>
          </cell>
          <cell r="R129">
            <v>1</v>
          </cell>
          <cell r="S129">
            <v>26</v>
          </cell>
          <cell r="T129">
            <v>98</v>
          </cell>
        </row>
        <row r="130">
          <cell r="G130" t="str">
            <v>105463-P.S.R. QUILITAPIA</v>
          </cell>
          <cell r="H130">
            <v>10</v>
          </cell>
          <cell r="I130">
            <v>1</v>
          </cell>
          <cell r="J130">
            <v>6</v>
          </cell>
          <cell r="K130">
            <v>1</v>
          </cell>
          <cell r="L130">
            <v>6</v>
          </cell>
          <cell r="M130">
            <v>5</v>
          </cell>
          <cell r="N130">
            <v>4</v>
          </cell>
          <cell r="O130">
            <v>24</v>
          </cell>
          <cell r="P130">
            <v>17</v>
          </cell>
          <cell r="Q130">
            <v>5</v>
          </cell>
          <cell r="R130">
            <v>11</v>
          </cell>
          <cell r="S130">
            <v>8</v>
          </cell>
          <cell r="T130">
            <v>98</v>
          </cell>
        </row>
        <row r="131">
          <cell r="G131" t="str">
            <v>105464-P.S.R. LA LIGUA</v>
          </cell>
          <cell r="H131">
            <v>10</v>
          </cell>
          <cell r="I131">
            <v>13</v>
          </cell>
          <cell r="J131">
            <v>8</v>
          </cell>
          <cell r="K131">
            <v>2</v>
          </cell>
          <cell r="L131">
            <v>12</v>
          </cell>
          <cell r="M131">
            <v>9</v>
          </cell>
          <cell r="N131">
            <v>10</v>
          </cell>
          <cell r="O131">
            <v>16</v>
          </cell>
          <cell r="P131">
            <v>3</v>
          </cell>
          <cell r="Q131">
            <v>21</v>
          </cell>
          <cell r="R131">
            <v>6</v>
          </cell>
          <cell r="S131">
            <v>18</v>
          </cell>
          <cell r="T131">
            <v>128</v>
          </cell>
        </row>
        <row r="132">
          <cell r="G132" t="str">
            <v>105465-P.S.R. RAMADILLA</v>
          </cell>
          <cell r="H132">
            <v>10</v>
          </cell>
          <cell r="I132">
            <v>3</v>
          </cell>
          <cell r="J132">
            <v>4</v>
          </cell>
          <cell r="K132">
            <v>6</v>
          </cell>
          <cell r="L132">
            <v>6</v>
          </cell>
          <cell r="M132">
            <v>6</v>
          </cell>
          <cell r="N132">
            <v>8</v>
          </cell>
          <cell r="O132">
            <v>10</v>
          </cell>
          <cell r="P132">
            <v>10</v>
          </cell>
          <cell r="Q132">
            <v>1</v>
          </cell>
          <cell r="R132"/>
          <cell r="S132">
            <v>5</v>
          </cell>
          <cell r="T132">
            <v>69</v>
          </cell>
        </row>
        <row r="133">
          <cell r="G133" t="str">
            <v>105466-P.S.R. VALLE HERMOSO</v>
          </cell>
          <cell r="H133"/>
          <cell r="I133"/>
          <cell r="J133">
            <v>1</v>
          </cell>
          <cell r="K133">
            <v>4</v>
          </cell>
          <cell r="L133">
            <v>2</v>
          </cell>
          <cell r="M133">
            <v>1</v>
          </cell>
          <cell r="N133">
            <v>8</v>
          </cell>
          <cell r="O133">
            <v>4</v>
          </cell>
          <cell r="P133"/>
          <cell r="Q133">
            <v>1</v>
          </cell>
          <cell r="R133"/>
          <cell r="S133">
            <v>10</v>
          </cell>
          <cell r="T133">
            <v>31</v>
          </cell>
        </row>
        <row r="134">
          <cell r="G134" t="str">
            <v>105490-P.S.R. EL DURAZNO</v>
          </cell>
          <cell r="H134">
            <v>5</v>
          </cell>
          <cell r="I134">
            <v>3</v>
          </cell>
          <cell r="J134">
            <v>4</v>
          </cell>
          <cell r="K134">
            <v>1</v>
          </cell>
          <cell r="L134"/>
          <cell r="M134">
            <v>1</v>
          </cell>
          <cell r="N134">
            <v>15</v>
          </cell>
          <cell r="O134">
            <v>6</v>
          </cell>
          <cell r="P134">
            <v>1</v>
          </cell>
          <cell r="Q134">
            <v>4</v>
          </cell>
          <cell r="R134"/>
          <cell r="S134">
            <v>7</v>
          </cell>
          <cell r="T134">
            <v>47</v>
          </cell>
        </row>
        <row r="135">
          <cell r="G135" t="str">
            <v>04303-MONTE PATRIA</v>
          </cell>
          <cell r="H135">
            <v>310</v>
          </cell>
          <cell r="I135">
            <v>234</v>
          </cell>
          <cell r="J135">
            <v>247</v>
          </cell>
          <cell r="K135">
            <v>351</v>
          </cell>
          <cell r="L135">
            <v>331</v>
          </cell>
          <cell r="M135">
            <v>338</v>
          </cell>
          <cell r="N135">
            <v>315</v>
          </cell>
          <cell r="O135">
            <v>262</v>
          </cell>
          <cell r="P135">
            <v>276</v>
          </cell>
          <cell r="Q135">
            <v>310</v>
          </cell>
          <cell r="R135">
            <v>152</v>
          </cell>
          <cell r="S135">
            <v>241</v>
          </cell>
          <cell r="T135">
            <v>3367</v>
          </cell>
        </row>
        <row r="136">
          <cell r="G136" t="str">
            <v>105307-CES. RURAL MONTE PATRIA</v>
          </cell>
          <cell r="H136">
            <v>56</v>
          </cell>
          <cell r="I136">
            <v>42</v>
          </cell>
          <cell r="J136">
            <v>68</v>
          </cell>
          <cell r="K136">
            <v>85</v>
          </cell>
          <cell r="L136">
            <v>48</v>
          </cell>
          <cell r="M136">
            <v>47</v>
          </cell>
          <cell r="N136">
            <v>55</v>
          </cell>
          <cell r="O136">
            <v>49</v>
          </cell>
          <cell r="P136">
            <v>39</v>
          </cell>
          <cell r="Q136">
            <v>100</v>
          </cell>
          <cell r="R136">
            <v>19</v>
          </cell>
          <cell r="S136">
            <v>58</v>
          </cell>
          <cell r="T136">
            <v>666</v>
          </cell>
        </row>
        <row r="137">
          <cell r="G137" t="str">
            <v>105311-CES. RURAL CHAÑARAL ALTO</v>
          </cell>
          <cell r="H137">
            <v>35</v>
          </cell>
          <cell r="I137">
            <v>54</v>
          </cell>
          <cell r="J137">
            <v>27</v>
          </cell>
          <cell r="K137">
            <v>66</v>
          </cell>
          <cell r="L137">
            <v>70</v>
          </cell>
          <cell r="M137">
            <v>77</v>
          </cell>
          <cell r="N137">
            <v>98</v>
          </cell>
          <cell r="O137">
            <v>64</v>
          </cell>
          <cell r="P137">
            <v>46</v>
          </cell>
          <cell r="Q137">
            <v>33</v>
          </cell>
          <cell r="R137">
            <v>32</v>
          </cell>
          <cell r="S137">
            <v>38</v>
          </cell>
          <cell r="T137">
            <v>640</v>
          </cell>
        </row>
        <row r="138">
          <cell r="G138" t="str">
            <v>105312-CES. RURAL CAREN</v>
          </cell>
          <cell r="H138">
            <v>35</v>
          </cell>
          <cell r="I138">
            <v>32</v>
          </cell>
          <cell r="J138">
            <v>19</v>
          </cell>
          <cell r="K138">
            <v>49</v>
          </cell>
          <cell r="L138">
            <v>39</v>
          </cell>
          <cell r="M138">
            <v>52</v>
          </cell>
          <cell r="N138">
            <v>39</v>
          </cell>
          <cell r="O138">
            <v>18</v>
          </cell>
          <cell r="P138">
            <v>33</v>
          </cell>
          <cell r="Q138">
            <v>32</v>
          </cell>
          <cell r="R138">
            <v>21</v>
          </cell>
          <cell r="S138">
            <v>32</v>
          </cell>
          <cell r="T138">
            <v>401</v>
          </cell>
        </row>
        <row r="139">
          <cell r="G139" t="str">
            <v>105318-CES. RURAL EL PALQUI</v>
          </cell>
          <cell r="H139">
            <v>155</v>
          </cell>
          <cell r="I139">
            <v>88</v>
          </cell>
          <cell r="J139">
            <v>121</v>
          </cell>
          <cell r="K139">
            <v>113</v>
          </cell>
          <cell r="L139">
            <v>137</v>
          </cell>
          <cell r="M139">
            <v>139</v>
          </cell>
          <cell r="N139">
            <v>98</v>
          </cell>
          <cell r="O139">
            <v>106</v>
          </cell>
          <cell r="P139">
            <v>122</v>
          </cell>
          <cell r="Q139">
            <v>110</v>
          </cell>
          <cell r="R139">
            <v>75</v>
          </cell>
          <cell r="S139">
            <v>110</v>
          </cell>
          <cell r="T139">
            <v>1374</v>
          </cell>
        </row>
        <row r="140">
          <cell r="G140" t="str">
            <v>105425-P.S.R. CHILECITO</v>
          </cell>
          <cell r="H140"/>
          <cell r="I140">
            <v>1</v>
          </cell>
          <cell r="J140">
            <v>1</v>
          </cell>
          <cell r="K140"/>
          <cell r="L140"/>
          <cell r="M140">
            <v>2</v>
          </cell>
          <cell r="N140">
            <v>5</v>
          </cell>
          <cell r="O140"/>
          <cell r="P140">
            <v>3</v>
          </cell>
          <cell r="Q140"/>
          <cell r="R140"/>
          <cell r="S140"/>
          <cell r="T140">
            <v>12</v>
          </cell>
        </row>
        <row r="141">
          <cell r="G141" t="str">
            <v>105427-P.S.R. HACIENDA VALDIVIA</v>
          </cell>
          <cell r="H141"/>
          <cell r="I141"/>
          <cell r="J141">
            <v>2</v>
          </cell>
          <cell r="K141">
            <v>4</v>
          </cell>
          <cell r="L141"/>
          <cell r="M141"/>
          <cell r="N141">
            <v>2</v>
          </cell>
          <cell r="O141">
            <v>3</v>
          </cell>
          <cell r="P141"/>
          <cell r="Q141"/>
          <cell r="R141">
            <v>1</v>
          </cell>
          <cell r="S141"/>
          <cell r="T141">
            <v>12</v>
          </cell>
        </row>
        <row r="142">
          <cell r="G142" t="str">
            <v>105428-P.S.R. HUATULAME</v>
          </cell>
          <cell r="H142">
            <v>13</v>
          </cell>
          <cell r="I142">
            <v>6</v>
          </cell>
          <cell r="J142">
            <v>6</v>
          </cell>
          <cell r="K142">
            <v>3</v>
          </cell>
          <cell r="L142">
            <v>11</v>
          </cell>
          <cell r="M142">
            <v>8</v>
          </cell>
          <cell r="N142">
            <v>2</v>
          </cell>
          <cell r="O142">
            <v>6</v>
          </cell>
          <cell r="P142">
            <v>3</v>
          </cell>
          <cell r="Q142"/>
          <cell r="R142">
            <v>2</v>
          </cell>
          <cell r="S142">
            <v>1</v>
          </cell>
          <cell r="T142">
            <v>61</v>
          </cell>
        </row>
        <row r="143">
          <cell r="G143" t="str">
            <v>105430-P.S.R. MIALQUI</v>
          </cell>
          <cell r="H143"/>
          <cell r="I143">
            <v>1</v>
          </cell>
          <cell r="J143">
            <v>1</v>
          </cell>
          <cell r="K143"/>
          <cell r="L143"/>
          <cell r="M143">
            <v>4</v>
          </cell>
          <cell r="N143">
            <v>1</v>
          </cell>
          <cell r="O143">
            <v>1</v>
          </cell>
          <cell r="P143">
            <v>4</v>
          </cell>
          <cell r="Q143"/>
          <cell r="R143"/>
          <cell r="S143"/>
          <cell r="T143">
            <v>12</v>
          </cell>
        </row>
        <row r="144">
          <cell r="G144" t="str">
            <v>105431-P.S.R. PEDREGAL</v>
          </cell>
          <cell r="H144">
            <v>7</v>
          </cell>
          <cell r="I144">
            <v>5</v>
          </cell>
          <cell r="J144"/>
          <cell r="K144">
            <v>5</v>
          </cell>
          <cell r="L144">
            <v>8</v>
          </cell>
          <cell r="M144"/>
          <cell r="N144">
            <v>4</v>
          </cell>
          <cell r="O144"/>
          <cell r="P144">
            <v>3</v>
          </cell>
          <cell r="Q144">
            <v>3</v>
          </cell>
          <cell r="R144"/>
          <cell r="S144"/>
          <cell r="T144">
            <v>35</v>
          </cell>
        </row>
        <row r="145">
          <cell r="G145" t="str">
            <v>105432-P.S.R. RAPEL</v>
          </cell>
          <cell r="H145">
            <v>1</v>
          </cell>
          <cell r="I145"/>
          <cell r="J145">
            <v>2</v>
          </cell>
          <cell r="K145">
            <v>17</v>
          </cell>
          <cell r="L145">
            <v>12</v>
          </cell>
          <cell r="M145">
            <v>7</v>
          </cell>
          <cell r="N145">
            <v>4</v>
          </cell>
          <cell r="O145">
            <v>11</v>
          </cell>
          <cell r="P145">
            <v>9</v>
          </cell>
          <cell r="Q145">
            <v>15</v>
          </cell>
          <cell r="R145"/>
          <cell r="S145">
            <v>2</v>
          </cell>
          <cell r="T145">
            <v>80</v>
          </cell>
        </row>
        <row r="146">
          <cell r="G146" t="str">
            <v>105435-P.S.R. TULAHUEN</v>
          </cell>
          <cell r="H146">
            <v>6</v>
          </cell>
          <cell r="I146">
            <v>5</v>
          </cell>
          <cell r="J146"/>
          <cell r="K146">
            <v>2</v>
          </cell>
          <cell r="L146">
            <v>6</v>
          </cell>
          <cell r="M146">
            <v>2</v>
          </cell>
          <cell r="N146">
            <v>6</v>
          </cell>
          <cell r="O146">
            <v>4</v>
          </cell>
          <cell r="P146">
            <v>10</v>
          </cell>
          <cell r="Q146">
            <v>11</v>
          </cell>
          <cell r="R146">
            <v>1</v>
          </cell>
          <cell r="S146"/>
          <cell r="T146">
            <v>53</v>
          </cell>
        </row>
        <row r="147">
          <cell r="G147" t="str">
            <v>105436-P.S.R. EL MAITEN</v>
          </cell>
          <cell r="H147">
            <v>2</v>
          </cell>
          <cell r="I147"/>
          <cell r="J147"/>
          <cell r="K147">
            <v>4</v>
          </cell>
          <cell r="L147"/>
          <cell r="M147"/>
          <cell r="N147"/>
          <cell r="O147"/>
          <cell r="P147">
            <v>2</v>
          </cell>
          <cell r="Q147">
            <v>5</v>
          </cell>
          <cell r="R147"/>
          <cell r="S147"/>
          <cell r="T147">
            <v>13</v>
          </cell>
        </row>
        <row r="148">
          <cell r="G148" t="str">
            <v>105489-P.S.R. RAMADAS DE TULAHUEN</v>
          </cell>
          <cell r="H148"/>
          <cell r="I148"/>
          <cell r="J148"/>
          <cell r="K148">
            <v>3</v>
          </cell>
          <cell r="L148"/>
          <cell r="M148"/>
          <cell r="N148">
            <v>1</v>
          </cell>
          <cell r="O148"/>
          <cell r="P148">
            <v>2</v>
          </cell>
          <cell r="Q148">
            <v>1</v>
          </cell>
          <cell r="R148">
            <v>1</v>
          </cell>
          <cell r="S148"/>
          <cell r="T148">
            <v>8</v>
          </cell>
        </row>
        <row r="149">
          <cell r="G149" t="str">
            <v>04304-PUNITAQUI</v>
          </cell>
          <cell r="H149">
            <v>169</v>
          </cell>
          <cell r="I149">
            <v>139</v>
          </cell>
          <cell r="J149">
            <v>39</v>
          </cell>
          <cell r="K149">
            <v>54</v>
          </cell>
          <cell r="L149">
            <v>72</v>
          </cell>
          <cell r="M149">
            <v>59</v>
          </cell>
          <cell r="N149">
            <v>78</v>
          </cell>
          <cell r="O149">
            <v>46</v>
          </cell>
          <cell r="P149">
            <v>60</v>
          </cell>
          <cell r="Q149">
            <v>50</v>
          </cell>
          <cell r="R149">
            <v>22</v>
          </cell>
          <cell r="S149">
            <v>124</v>
          </cell>
          <cell r="T149">
            <v>912</v>
          </cell>
        </row>
        <row r="150">
          <cell r="G150" t="str">
            <v>105308-CES. RURAL PUNITAQUI</v>
          </cell>
          <cell r="H150">
            <v>169</v>
          </cell>
          <cell r="I150">
            <v>133</v>
          </cell>
          <cell r="J150">
            <v>28</v>
          </cell>
          <cell r="K150">
            <v>37</v>
          </cell>
          <cell r="L150">
            <v>61</v>
          </cell>
          <cell r="M150">
            <v>51</v>
          </cell>
          <cell r="N150">
            <v>70</v>
          </cell>
          <cell r="O150">
            <v>38</v>
          </cell>
          <cell r="P150">
            <v>54</v>
          </cell>
          <cell r="Q150">
            <v>40</v>
          </cell>
          <cell r="R150">
            <v>14</v>
          </cell>
          <cell r="S150">
            <v>114</v>
          </cell>
          <cell r="T150">
            <v>809</v>
          </cell>
        </row>
        <row r="151">
          <cell r="G151" t="str">
            <v>105440-P.S.R. DIVISADERO</v>
          </cell>
          <cell r="H151"/>
          <cell r="I151">
            <v>6</v>
          </cell>
          <cell r="J151">
            <v>11</v>
          </cell>
          <cell r="K151">
            <v>16</v>
          </cell>
          <cell r="L151">
            <v>9</v>
          </cell>
          <cell r="M151">
            <v>8</v>
          </cell>
          <cell r="N151">
            <v>8</v>
          </cell>
          <cell r="O151">
            <v>8</v>
          </cell>
          <cell r="P151">
            <v>6</v>
          </cell>
          <cell r="Q151">
            <v>9</v>
          </cell>
          <cell r="R151">
            <v>8</v>
          </cell>
          <cell r="S151">
            <v>10</v>
          </cell>
          <cell r="T151">
            <v>99</v>
          </cell>
        </row>
        <row r="152">
          <cell r="G152" t="str">
            <v xml:space="preserve">105508-P.S.R. EL PARRAL DE QUILES  </v>
          </cell>
          <cell r="H152"/>
          <cell r="I152"/>
          <cell r="J152"/>
          <cell r="K152">
            <v>1</v>
          </cell>
          <cell r="L152">
            <v>2</v>
          </cell>
          <cell r="M152"/>
          <cell r="N152"/>
          <cell r="O152"/>
          <cell r="P152"/>
          <cell r="Q152">
            <v>1</v>
          </cell>
          <cell r="R152"/>
          <cell r="S152"/>
          <cell r="T152">
            <v>4</v>
          </cell>
        </row>
        <row r="153">
          <cell r="G153" t="str">
            <v>04305-RIO HURTADO</v>
          </cell>
          <cell r="H153">
            <v>40</v>
          </cell>
          <cell r="I153">
            <v>111</v>
          </cell>
          <cell r="J153">
            <v>136</v>
          </cell>
          <cell r="K153">
            <v>80</v>
          </cell>
          <cell r="L153">
            <v>56</v>
          </cell>
          <cell r="M153">
            <v>22</v>
          </cell>
          <cell r="N153">
            <v>110</v>
          </cell>
          <cell r="O153">
            <v>17</v>
          </cell>
          <cell r="P153">
            <v>49</v>
          </cell>
          <cell r="Q153">
            <v>21</v>
          </cell>
          <cell r="R153">
            <v>10</v>
          </cell>
          <cell r="S153">
            <v>9</v>
          </cell>
          <cell r="T153">
            <v>661</v>
          </cell>
        </row>
        <row r="154">
          <cell r="G154" t="str">
            <v>105310-CES. RURAL PICHASCA</v>
          </cell>
          <cell r="H154">
            <v>33</v>
          </cell>
          <cell r="I154">
            <v>79</v>
          </cell>
          <cell r="J154">
            <v>82</v>
          </cell>
          <cell r="K154">
            <v>16</v>
          </cell>
          <cell r="L154">
            <v>36</v>
          </cell>
          <cell r="M154">
            <v>5</v>
          </cell>
          <cell r="N154">
            <v>50</v>
          </cell>
          <cell r="O154">
            <v>12</v>
          </cell>
          <cell r="P154">
            <v>18</v>
          </cell>
          <cell r="Q154">
            <v>12</v>
          </cell>
          <cell r="R154"/>
          <cell r="S154">
            <v>4</v>
          </cell>
          <cell r="T154">
            <v>347</v>
          </cell>
        </row>
        <row r="155">
          <cell r="G155" t="str">
            <v>105409-P.S.R. EL CHAÑAR</v>
          </cell>
          <cell r="H155"/>
          <cell r="I155">
            <v>3</v>
          </cell>
          <cell r="J155">
            <v>2</v>
          </cell>
          <cell r="K155"/>
          <cell r="L155"/>
          <cell r="M155"/>
          <cell r="N155">
            <v>3</v>
          </cell>
          <cell r="O155"/>
          <cell r="P155"/>
          <cell r="Q155">
            <v>2</v>
          </cell>
          <cell r="R155"/>
          <cell r="S155"/>
          <cell r="T155">
            <v>10</v>
          </cell>
        </row>
        <row r="156">
          <cell r="G156" t="str">
            <v>105410-P.S.R. HURTADO</v>
          </cell>
          <cell r="H156">
            <v>2</v>
          </cell>
          <cell r="I156">
            <v>5</v>
          </cell>
          <cell r="J156">
            <v>10</v>
          </cell>
          <cell r="K156">
            <v>8</v>
          </cell>
          <cell r="L156">
            <v>3</v>
          </cell>
          <cell r="M156">
            <v>6</v>
          </cell>
          <cell r="N156">
            <v>37</v>
          </cell>
          <cell r="O156"/>
          <cell r="P156"/>
          <cell r="Q156">
            <v>3</v>
          </cell>
          <cell r="R156">
            <v>6</v>
          </cell>
          <cell r="S156">
            <v>5</v>
          </cell>
          <cell r="T156">
            <v>85</v>
          </cell>
        </row>
        <row r="157">
          <cell r="G157" t="str">
            <v>105411-P.S.R. LAS BREAS</v>
          </cell>
          <cell r="H157"/>
          <cell r="I157">
            <v>10</v>
          </cell>
          <cell r="J157">
            <v>12</v>
          </cell>
          <cell r="K157">
            <v>3</v>
          </cell>
          <cell r="L157"/>
          <cell r="M157">
            <v>2</v>
          </cell>
          <cell r="N157">
            <v>6</v>
          </cell>
          <cell r="O157"/>
          <cell r="P157">
            <v>3</v>
          </cell>
          <cell r="Q157"/>
          <cell r="R157">
            <v>1</v>
          </cell>
          <cell r="S157"/>
          <cell r="T157">
            <v>37</v>
          </cell>
        </row>
        <row r="158">
          <cell r="G158" t="str">
            <v>105413-P.S.R. SAMO ALTO</v>
          </cell>
          <cell r="H158">
            <v>2</v>
          </cell>
          <cell r="I158">
            <v>6</v>
          </cell>
          <cell r="J158">
            <v>19</v>
          </cell>
          <cell r="K158">
            <v>32</v>
          </cell>
          <cell r="L158"/>
          <cell r="M158"/>
          <cell r="N158"/>
          <cell r="O158">
            <v>1</v>
          </cell>
          <cell r="P158">
            <v>27</v>
          </cell>
          <cell r="Q158"/>
          <cell r="R158">
            <v>1</v>
          </cell>
          <cell r="S158"/>
          <cell r="T158">
            <v>88</v>
          </cell>
        </row>
        <row r="159">
          <cell r="G159" t="str">
            <v>105414-P.S.R. SERON</v>
          </cell>
          <cell r="H159"/>
          <cell r="I159">
            <v>5</v>
          </cell>
          <cell r="J159">
            <v>9</v>
          </cell>
          <cell r="K159">
            <v>1</v>
          </cell>
          <cell r="L159">
            <v>2</v>
          </cell>
          <cell r="M159">
            <v>2</v>
          </cell>
          <cell r="N159">
            <v>5</v>
          </cell>
          <cell r="O159"/>
          <cell r="P159">
            <v>1</v>
          </cell>
          <cell r="Q159">
            <v>2</v>
          </cell>
          <cell r="R159"/>
          <cell r="S159"/>
          <cell r="T159">
            <v>27</v>
          </cell>
        </row>
        <row r="160">
          <cell r="G160" t="str">
            <v>105503-P.S.R. TABAQUEROS</v>
          </cell>
          <cell r="H160">
            <v>3</v>
          </cell>
          <cell r="I160">
            <v>3</v>
          </cell>
          <cell r="J160">
            <v>2</v>
          </cell>
          <cell r="K160">
            <v>20</v>
          </cell>
          <cell r="L160">
            <v>15</v>
          </cell>
          <cell r="M160">
            <v>7</v>
          </cell>
          <cell r="N160">
            <v>9</v>
          </cell>
          <cell r="O160">
            <v>4</v>
          </cell>
          <cell r="P160"/>
          <cell r="Q160">
            <v>2</v>
          </cell>
          <cell r="R160">
            <v>2</v>
          </cell>
          <cell r="S160"/>
          <cell r="T160">
            <v>67</v>
          </cell>
        </row>
        <row r="161">
          <cell r="G161" t="str">
            <v>Total general</v>
          </cell>
          <cell r="H161">
            <v>4298</v>
          </cell>
          <cell r="I161">
            <v>4817</v>
          </cell>
          <cell r="J161">
            <v>4594</v>
          </cell>
          <cell r="K161">
            <v>5438</v>
          </cell>
          <cell r="L161">
            <v>5250</v>
          </cell>
          <cell r="M161">
            <v>5305</v>
          </cell>
          <cell r="N161">
            <v>5716</v>
          </cell>
          <cell r="O161">
            <v>6499</v>
          </cell>
          <cell r="P161">
            <v>5226</v>
          </cell>
          <cell r="Q161">
            <v>5210</v>
          </cell>
          <cell r="R161">
            <v>2990</v>
          </cell>
          <cell r="S161">
            <v>5186</v>
          </cell>
          <cell r="T161">
            <v>60529</v>
          </cell>
        </row>
      </sheetData>
      <sheetData sheetId="4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1</v>
          </cell>
          <cell r="I4">
            <v>2</v>
          </cell>
          <cell r="J4">
            <v>3</v>
          </cell>
          <cell r="K4">
            <v>4</v>
          </cell>
          <cell r="L4">
            <v>5</v>
          </cell>
          <cell r="M4">
            <v>6</v>
          </cell>
          <cell r="N4">
            <v>7</v>
          </cell>
          <cell r="O4">
            <v>8</v>
          </cell>
          <cell r="P4">
            <v>9</v>
          </cell>
          <cell r="Q4">
            <v>10</v>
          </cell>
          <cell r="R4">
            <v>11</v>
          </cell>
          <cell r="S4">
            <v>12</v>
          </cell>
          <cell r="T4" t="str">
            <v>Total general</v>
          </cell>
        </row>
        <row r="5">
          <cell r="G5" t="str">
            <v>04101-LA SERENA</v>
          </cell>
          <cell r="H5">
            <v>1039</v>
          </cell>
          <cell r="I5">
            <v>1228</v>
          </cell>
          <cell r="J5">
            <v>1408</v>
          </cell>
          <cell r="K5">
            <v>1567</v>
          </cell>
          <cell r="L5">
            <v>2181</v>
          </cell>
          <cell r="M5">
            <v>1738</v>
          </cell>
          <cell r="N5">
            <v>2021</v>
          </cell>
          <cell r="O5">
            <v>1957</v>
          </cell>
          <cell r="P5">
            <v>1901</v>
          </cell>
          <cell r="Q5">
            <v>2277</v>
          </cell>
          <cell r="R5">
            <v>987</v>
          </cell>
          <cell r="S5">
            <v>1027</v>
          </cell>
          <cell r="T5">
            <v>19331</v>
          </cell>
        </row>
        <row r="6">
          <cell r="G6" t="str">
            <v>105300-CES. CARDENAL CARO</v>
          </cell>
          <cell r="H6">
            <v>204</v>
          </cell>
          <cell r="I6">
            <v>298</v>
          </cell>
          <cell r="J6">
            <v>359</v>
          </cell>
          <cell r="K6">
            <v>213</v>
          </cell>
          <cell r="L6">
            <v>268</v>
          </cell>
          <cell r="M6">
            <v>202</v>
          </cell>
          <cell r="N6">
            <v>174</v>
          </cell>
          <cell r="O6">
            <v>229</v>
          </cell>
          <cell r="P6">
            <v>123</v>
          </cell>
          <cell r="Q6">
            <v>218</v>
          </cell>
          <cell r="R6">
            <v>0</v>
          </cell>
          <cell r="S6">
            <v>5</v>
          </cell>
          <cell r="T6">
            <v>2293</v>
          </cell>
        </row>
        <row r="7">
          <cell r="G7" t="str">
            <v>105301-CES. LAS COMPAÑIAS</v>
          </cell>
          <cell r="H7">
            <v>19</v>
          </cell>
          <cell r="I7">
            <v>32</v>
          </cell>
          <cell r="J7">
            <v>46</v>
          </cell>
          <cell r="K7">
            <v>147</v>
          </cell>
          <cell r="L7">
            <v>173</v>
          </cell>
          <cell r="M7">
            <v>88</v>
          </cell>
          <cell r="N7">
            <v>26</v>
          </cell>
          <cell r="O7">
            <v>199</v>
          </cell>
          <cell r="P7">
            <v>378</v>
          </cell>
          <cell r="Q7">
            <v>409</v>
          </cell>
          <cell r="R7">
            <v>163</v>
          </cell>
          <cell r="S7">
            <v>22</v>
          </cell>
          <cell r="T7">
            <v>1702</v>
          </cell>
        </row>
        <row r="8">
          <cell r="G8" t="str">
            <v>105302-CES. PEDRO AGUIRRE C.</v>
          </cell>
          <cell r="H8">
            <v>293</v>
          </cell>
          <cell r="I8">
            <v>112</v>
          </cell>
          <cell r="J8">
            <v>185</v>
          </cell>
          <cell r="K8">
            <v>176</v>
          </cell>
          <cell r="L8">
            <v>167</v>
          </cell>
          <cell r="M8">
            <v>113</v>
          </cell>
          <cell r="N8">
            <v>127</v>
          </cell>
          <cell r="O8">
            <v>182</v>
          </cell>
          <cell r="P8">
            <v>81</v>
          </cell>
          <cell r="Q8">
            <v>128</v>
          </cell>
          <cell r="R8">
            <v>145</v>
          </cell>
          <cell r="S8">
            <v>88</v>
          </cell>
          <cell r="T8">
            <v>1797</v>
          </cell>
        </row>
        <row r="9">
          <cell r="G9" t="str">
            <v>105313-CES. SCHAFFHAUSER</v>
          </cell>
          <cell r="H9">
            <v>251</v>
          </cell>
          <cell r="I9">
            <v>483</v>
          </cell>
          <cell r="J9">
            <v>394</v>
          </cell>
          <cell r="K9">
            <v>511</v>
          </cell>
          <cell r="L9">
            <v>1038</v>
          </cell>
          <cell r="M9">
            <v>969</v>
          </cell>
          <cell r="N9">
            <v>952</v>
          </cell>
          <cell r="O9">
            <v>902</v>
          </cell>
          <cell r="P9">
            <v>840</v>
          </cell>
          <cell r="Q9">
            <v>1035</v>
          </cell>
          <cell r="R9">
            <v>573</v>
          </cell>
          <cell r="S9">
            <v>678</v>
          </cell>
          <cell r="T9">
            <v>8626</v>
          </cell>
        </row>
        <row r="10">
          <cell r="G10" t="str">
            <v>105319-CES. CARDENAL R.S.H.</v>
          </cell>
          <cell r="H10">
            <v>110</v>
          </cell>
          <cell r="I10">
            <v>104</v>
          </cell>
          <cell r="J10">
            <v>168</v>
          </cell>
          <cell r="K10">
            <v>171</v>
          </cell>
          <cell r="L10">
            <v>230</v>
          </cell>
          <cell r="M10">
            <v>123</v>
          </cell>
          <cell r="N10">
            <v>310</v>
          </cell>
          <cell r="O10">
            <v>88</v>
          </cell>
          <cell r="P10">
            <v>86</v>
          </cell>
          <cell r="Q10">
            <v>219</v>
          </cell>
          <cell r="R10"/>
          <cell r="S10">
            <v>93</v>
          </cell>
          <cell r="T10">
            <v>1702</v>
          </cell>
        </row>
        <row r="11">
          <cell r="G11" t="str">
            <v>105325-CESFAM JUAN PABLO II</v>
          </cell>
          <cell r="H11">
            <v>109</v>
          </cell>
          <cell r="I11">
            <v>123</v>
          </cell>
          <cell r="J11">
            <v>173</v>
          </cell>
          <cell r="K11">
            <v>184</v>
          </cell>
          <cell r="L11">
            <v>185</v>
          </cell>
          <cell r="M11">
            <v>151</v>
          </cell>
          <cell r="N11">
            <v>190</v>
          </cell>
          <cell r="O11">
            <v>225</v>
          </cell>
          <cell r="P11">
            <v>285</v>
          </cell>
          <cell r="Q11">
            <v>93</v>
          </cell>
          <cell r="R11">
            <v>14</v>
          </cell>
          <cell r="S11">
            <v>47</v>
          </cell>
          <cell r="T11">
            <v>1779</v>
          </cell>
        </row>
        <row r="12">
          <cell r="G12" t="str">
            <v xml:space="preserve">105400-P.S.R. ALGARROBITO            </v>
          </cell>
          <cell r="H12">
            <v>8</v>
          </cell>
          <cell r="I12">
            <v>7</v>
          </cell>
          <cell r="J12">
            <v>12</v>
          </cell>
          <cell r="K12">
            <v>1</v>
          </cell>
          <cell r="L12">
            <v>8</v>
          </cell>
          <cell r="M12">
            <v>6</v>
          </cell>
          <cell r="N12">
            <v>22</v>
          </cell>
          <cell r="O12">
            <v>1</v>
          </cell>
          <cell r="P12">
            <v>9</v>
          </cell>
          <cell r="Q12">
            <v>51</v>
          </cell>
          <cell r="R12">
            <v>20</v>
          </cell>
          <cell r="S12">
            <v>24</v>
          </cell>
          <cell r="T12">
            <v>169</v>
          </cell>
        </row>
        <row r="13">
          <cell r="G13" t="str">
            <v>105401-P.S.R. LAS ROJAS</v>
          </cell>
          <cell r="H13">
            <v>1</v>
          </cell>
          <cell r="I13">
            <v>2</v>
          </cell>
          <cell r="J13">
            <v>0</v>
          </cell>
          <cell r="K13">
            <v>17</v>
          </cell>
          <cell r="L13">
            <v>10</v>
          </cell>
          <cell r="M13"/>
          <cell r="N13">
            <v>4</v>
          </cell>
          <cell r="O13">
            <v>9</v>
          </cell>
          <cell r="P13">
            <v>8</v>
          </cell>
          <cell r="Q13">
            <v>31</v>
          </cell>
          <cell r="R13">
            <v>45</v>
          </cell>
          <cell r="S13">
            <v>7</v>
          </cell>
          <cell r="T13">
            <v>134</v>
          </cell>
        </row>
        <row r="14">
          <cell r="G14" t="str">
            <v>105402-P.S.R. EL ROMERO</v>
          </cell>
          <cell r="H14">
            <v>7</v>
          </cell>
          <cell r="I14">
            <v>7</v>
          </cell>
          <cell r="J14">
            <v>10</v>
          </cell>
          <cell r="K14">
            <v>12</v>
          </cell>
          <cell r="L14">
            <v>4</v>
          </cell>
          <cell r="M14">
            <v>10</v>
          </cell>
          <cell r="N14">
            <v>10</v>
          </cell>
          <cell r="O14">
            <v>15</v>
          </cell>
          <cell r="P14">
            <v>11</v>
          </cell>
          <cell r="Q14">
            <v>27</v>
          </cell>
          <cell r="R14">
            <v>3</v>
          </cell>
          <cell r="S14">
            <v>14</v>
          </cell>
          <cell r="T14">
            <v>130</v>
          </cell>
        </row>
        <row r="15">
          <cell r="G15" t="str">
            <v>105499-P.S.R. LAMBERT</v>
          </cell>
          <cell r="H15"/>
          <cell r="I15">
            <v>5</v>
          </cell>
          <cell r="J15">
            <v>7</v>
          </cell>
          <cell r="K15">
            <v>5</v>
          </cell>
          <cell r="L15">
            <v>0</v>
          </cell>
          <cell r="M15">
            <v>0</v>
          </cell>
          <cell r="N15">
            <v>140</v>
          </cell>
          <cell r="O15">
            <v>10</v>
          </cell>
          <cell r="P15">
            <v>20</v>
          </cell>
          <cell r="Q15">
            <v>26</v>
          </cell>
          <cell r="R15">
            <v>8</v>
          </cell>
          <cell r="S15">
            <v>11</v>
          </cell>
          <cell r="T15">
            <v>232</v>
          </cell>
        </row>
        <row r="16">
          <cell r="G16" t="str">
            <v>105700-CECOF VILLA EL INDIO</v>
          </cell>
          <cell r="H16">
            <v>9</v>
          </cell>
          <cell r="I16">
            <v>14</v>
          </cell>
          <cell r="J16">
            <v>18</v>
          </cell>
          <cell r="K16">
            <v>42</v>
          </cell>
          <cell r="L16">
            <v>33</v>
          </cell>
          <cell r="M16">
            <v>24</v>
          </cell>
          <cell r="N16">
            <v>31</v>
          </cell>
          <cell r="O16">
            <v>37</v>
          </cell>
          <cell r="P16">
            <v>28</v>
          </cell>
          <cell r="Q16">
            <v>14</v>
          </cell>
          <cell r="R16">
            <v>3</v>
          </cell>
          <cell r="S16">
            <v>9</v>
          </cell>
          <cell r="T16">
            <v>262</v>
          </cell>
        </row>
        <row r="17">
          <cell r="G17" t="str">
            <v>105701-CECOF VILLA ALEMANIA</v>
          </cell>
          <cell r="H17">
            <v>13</v>
          </cell>
          <cell r="I17">
            <v>24</v>
          </cell>
          <cell r="J17">
            <v>7</v>
          </cell>
          <cell r="K17">
            <v>6</v>
          </cell>
          <cell r="L17">
            <v>20</v>
          </cell>
          <cell r="M17">
            <v>15</v>
          </cell>
          <cell r="N17">
            <v>12</v>
          </cell>
          <cell r="O17">
            <v>5</v>
          </cell>
          <cell r="P17">
            <v>14</v>
          </cell>
          <cell r="Q17">
            <v>11</v>
          </cell>
          <cell r="R17">
            <v>3</v>
          </cell>
          <cell r="S17">
            <v>4</v>
          </cell>
          <cell r="T17">
            <v>134</v>
          </cell>
        </row>
        <row r="18">
          <cell r="G18" t="str">
            <v>105702-CECOF VILLA LAMBERT</v>
          </cell>
          <cell r="H18">
            <v>12</v>
          </cell>
          <cell r="I18">
            <v>11</v>
          </cell>
          <cell r="J18">
            <v>15</v>
          </cell>
          <cell r="K18">
            <v>51</v>
          </cell>
          <cell r="L18">
            <v>30</v>
          </cell>
          <cell r="M18">
            <v>30</v>
          </cell>
          <cell r="N18">
            <v>14</v>
          </cell>
          <cell r="O18">
            <v>4</v>
          </cell>
          <cell r="P18">
            <v>18</v>
          </cell>
          <cell r="Q18">
            <v>15</v>
          </cell>
          <cell r="R18">
            <v>10</v>
          </cell>
          <cell r="S18">
            <v>25</v>
          </cell>
          <cell r="T18">
            <v>235</v>
          </cell>
        </row>
        <row r="19">
          <cell r="G19" t="str">
            <v>200402-CECOF ARCOS DE PINAMAR</v>
          </cell>
          <cell r="H19">
            <v>3</v>
          </cell>
          <cell r="I19">
            <v>6</v>
          </cell>
          <cell r="J19">
            <v>14</v>
          </cell>
          <cell r="K19">
            <v>31</v>
          </cell>
          <cell r="L19">
            <v>15</v>
          </cell>
          <cell r="M19">
            <v>7</v>
          </cell>
          <cell r="N19">
            <v>9</v>
          </cell>
          <cell r="O19">
            <v>51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136</v>
          </cell>
        </row>
        <row r="20">
          <cell r="G20" t="str">
            <v>04102-COQUIMBO</v>
          </cell>
          <cell r="H20">
            <v>1193</v>
          </cell>
          <cell r="I20">
            <v>1525</v>
          </cell>
          <cell r="J20">
            <v>2124</v>
          </cell>
          <cell r="K20">
            <v>2222</v>
          </cell>
          <cell r="L20">
            <v>1841</v>
          </cell>
          <cell r="M20">
            <v>1680</v>
          </cell>
          <cell r="N20">
            <v>1881</v>
          </cell>
          <cell r="O20">
            <v>2285</v>
          </cell>
          <cell r="P20">
            <v>1691</v>
          </cell>
          <cell r="Q20">
            <v>1457</v>
          </cell>
          <cell r="R20">
            <v>86</v>
          </cell>
          <cell r="S20">
            <v>799</v>
          </cell>
          <cell r="T20">
            <v>18784</v>
          </cell>
        </row>
        <row r="21">
          <cell r="G21" t="str">
            <v>105303-CES. SAN JUAN</v>
          </cell>
          <cell r="H21">
            <v>72</v>
          </cell>
          <cell r="I21">
            <v>142</v>
          </cell>
          <cell r="J21">
            <v>200</v>
          </cell>
          <cell r="K21">
            <v>249</v>
          </cell>
          <cell r="L21">
            <v>356</v>
          </cell>
          <cell r="M21">
            <v>356</v>
          </cell>
          <cell r="N21">
            <v>374</v>
          </cell>
          <cell r="O21">
            <v>539</v>
          </cell>
          <cell r="P21">
            <v>561</v>
          </cell>
          <cell r="Q21">
            <v>503</v>
          </cell>
          <cell r="R21">
            <v>27</v>
          </cell>
          <cell r="S21">
            <v>54</v>
          </cell>
          <cell r="T21">
            <v>3433</v>
          </cell>
        </row>
        <row r="22">
          <cell r="G22" t="str">
            <v>105304-CES. SANTA CECILIA</v>
          </cell>
          <cell r="H22">
            <v>174</v>
          </cell>
          <cell r="I22">
            <v>163</v>
          </cell>
          <cell r="J22">
            <v>375</v>
          </cell>
          <cell r="K22">
            <v>558</v>
          </cell>
          <cell r="L22">
            <v>315</v>
          </cell>
          <cell r="M22">
            <v>319</v>
          </cell>
          <cell r="N22">
            <v>358</v>
          </cell>
          <cell r="O22">
            <v>354</v>
          </cell>
          <cell r="P22">
            <v>286</v>
          </cell>
          <cell r="Q22">
            <v>242</v>
          </cell>
          <cell r="R22">
            <v>0</v>
          </cell>
          <cell r="S22">
            <v>22</v>
          </cell>
          <cell r="T22">
            <v>3166</v>
          </cell>
        </row>
        <row r="23">
          <cell r="G23" t="str">
            <v>105305-CES. TIERRAS BLANCAS</v>
          </cell>
          <cell r="H23">
            <v>435</v>
          </cell>
          <cell r="I23">
            <v>438</v>
          </cell>
          <cell r="J23">
            <v>540</v>
          </cell>
          <cell r="K23">
            <v>505</v>
          </cell>
          <cell r="L23">
            <v>451</v>
          </cell>
          <cell r="M23">
            <v>373</v>
          </cell>
          <cell r="N23">
            <v>494</v>
          </cell>
          <cell r="O23">
            <v>506</v>
          </cell>
          <cell r="P23">
            <v>250</v>
          </cell>
          <cell r="Q23">
            <v>181</v>
          </cell>
          <cell r="R23"/>
          <cell r="S23">
            <v>169</v>
          </cell>
          <cell r="T23">
            <v>4342</v>
          </cell>
        </row>
        <row r="24">
          <cell r="G24" t="str">
            <v>105321-CES. RURAL  TONGOY</v>
          </cell>
          <cell r="H24">
            <v>15</v>
          </cell>
          <cell r="I24">
            <v>79</v>
          </cell>
          <cell r="J24">
            <v>89</v>
          </cell>
          <cell r="K24">
            <v>43</v>
          </cell>
          <cell r="L24">
            <v>68</v>
          </cell>
          <cell r="M24">
            <v>30</v>
          </cell>
          <cell r="N24">
            <v>46</v>
          </cell>
          <cell r="O24">
            <v>149</v>
          </cell>
          <cell r="P24">
            <v>69</v>
          </cell>
          <cell r="Q24">
            <v>73</v>
          </cell>
          <cell r="R24">
            <v>34</v>
          </cell>
          <cell r="S24">
            <v>37</v>
          </cell>
          <cell r="T24">
            <v>732</v>
          </cell>
        </row>
        <row r="25">
          <cell r="G25" t="str">
            <v>105323-CES. DR. SERGIO AGUILAR</v>
          </cell>
          <cell r="H25">
            <v>302</v>
          </cell>
          <cell r="I25">
            <v>501</v>
          </cell>
          <cell r="J25">
            <v>581</v>
          </cell>
          <cell r="K25">
            <v>584</v>
          </cell>
          <cell r="L25">
            <v>372</v>
          </cell>
          <cell r="M25">
            <v>338</v>
          </cell>
          <cell r="N25">
            <v>385</v>
          </cell>
          <cell r="O25">
            <v>412</v>
          </cell>
          <cell r="P25">
            <v>353</v>
          </cell>
          <cell r="Q25">
            <v>332</v>
          </cell>
          <cell r="R25">
            <v>24</v>
          </cell>
          <cell r="S25">
            <v>473</v>
          </cell>
          <cell r="T25">
            <v>4657</v>
          </cell>
        </row>
        <row r="26">
          <cell r="G26" t="str">
            <v xml:space="preserve">105404-P.S.R. EL TANGUE                         </v>
          </cell>
          <cell r="H26">
            <v>0</v>
          </cell>
          <cell r="I26"/>
          <cell r="J26">
            <v>2</v>
          </cell>
          <cell r="K26"/>
          <cell r="L26">
            <v>2</v>
          </cell>
          <cell r="M26">
            <v>0</v>
          </cell>
          <cell r="N26"/>
          <cell r="O26">
            <v>1</v>
          </cell>
          <cell r="P26">
            <v>1</v>
          </cell>
          <cell r="Q26">
            <v>1</v>
          </cell>
          <cell r="R26">
            <v>0</v>
          </cell>
          <cell r="S26"/>
          <cell r="T26">
            <v>7</v>
          </cell>
        </row>
        <row r="27">
          <cell r="G27" t="str">
            <v>105405-P.S.R. GUANAQUEROS</v>
          </cell>
          <cell r="H27">
            <v>7</v>
          </cell>
          <cell r="I27">
            <v>31</v>
          </cell>
          <cell r="J27">
            <v>18</v>
          </cell>
          <cell r="K27">
            <v>14</v>
          </cell>
          <cell r="L27">
            <v>27</v>
          </cell>
          <cell r="M27">
            <v>17</v>
          </cell>
          <cell r="N27">
            <v>21</v>
          </cell>
          <cell r="O27">
            <v>12</v>
          </cell>
          <cell r="P27">
            <v>14</v>
          </cell>
          <cell r="Q27">
            <v>13</v>
          </cell>
          <cell r="R27">
            <v>0</v>
          </cell>
          <cell r="S27">
            <v>0</v>
          </cell>
          <cell r="T27">
            <v>174</v>
          </cell>
        </row>
        <row r="28">
          <cell r="G28" t="str">
            <v>105407-P.S.R. TAMBILLOS</v>
          </cell>
          <cell r="H28">
            <v>8</v>
          </cell>
          <cell r="I28">
            <v>9</v>
          </cell>
          <cell r="J28">
            <v>22</v>
          </cell>
          <cell r="K28">
            <v>15</v>
          </cell>
          <cell r="L28">
            <v>15</v>
          </cell>
          <cell r="M28">
            <v>9</v>
          </cell>
          <cell r="N28">
            <v>6</v>
          </cell>
          <cell r="O28">
            <v>25</v>
          </cell>
          <cell r="P28">
            <v>22</v>
          </cell>
          <cell r="Q28">
            <v>4</v>
          </cell>
          <cell r="R28"/>
          <cell r="S28"/>
          <cell r="T28">
            <v>135</v>
          </cell>
        </row>
        <row r="29">
          <cell r="G29" t="str">
            <v>105705-CECOF EL ALBA</v>
          </cell>
          <cell r="H29">
            <v>34</v>
          </cell>
          <cell r="I29">
            <v>18</v>
          </cell>
          <cell r="J29">
            <v>17</v>
          </cell>
          <cell r="K29">
            <v>29</v>
          </cell>
          <cell r="L29">
            <v>33</v>
          </cell>
          <cell r="M29">
            <v>24</v>
          </cell>
          <cell r="N29">
            <v>34</v>
          </cell>
          <cell r="O29">
            <v>30</v>
          </cell>
          <cell r="P29">
            <v>22</v>
          </cell>
          <cell r="Q29">
            <v>7</v>
          </cell>
          <cell r="R29">
            <v>1</v>
          </cell>
          <cell r="S29">
            <v>6</v>
          </cell>
          <cell r="T29">
            <v>255</v>
          </cell>
        </row>
        <row r="30">
          <cell r="G30" t="str">
            <v>200273-CECOF PUNTA MIRA</v>
          </cell>
          <cell r="H30">
            <v>9</v>
          </cell>
          <cell r="I30">
            <v>0</v>
          </cell>
          <cell r="J30">
            <v>16</v>
          </cell>
          <cell r="K30">
            <v>20</v>
          </cell>
          <cell r="L30">
            <v>4</v>
          </cell>
          <cell r="M30">
            <v>1</v>
          </cell>
          <cell r="N30">
            <v>0</v>
          </cell>
          <cell r="O30">
            <v>31</v>
          </cell>
          <cell r="P30">
            <v>9</v>
          </cell>
          <cell r="Q30">
            <v>10</v>
          </cell>
          <cell r="R30">
            <v>0</v>
          </cell>
          <cell r="S30">
            <v>19</v>
          </cell>
          <cell r="T30">
            <v>119</v>
          </cell>
        </row>
        <row r="31">
          <cell r="G31" t="str">
            <v>200494-CESFAM EL SAUCE</v>
          </cell>
          <cell r="H31">
            <v>70</v>
          </cell>
          <cell r="I31">
            <v>83</v>
          </cell>
          <cell r="J31">
            <v>131</v>
          </cell>
          <cell r="K31">
            <v>72</v>
          </cell>
          <cell r="L31">
            <v>123</v>
          </cell>
          <cell r="M31">
            <v>130</v>
          </cell>
          <cell r="N31">
            <v>84</v>
          </cell>
          <cell r="O31">
            <v>98</v>
          </cell>
          <cell r="P31">
            <v>59</v>
          </cell>
          <cell r="Q31">
            <v>49</v>
          </cell>
          <cell r="R31">
            <v>0</v>
          </cell>
          <cell r="S31">
            <v>16</v>
          </cell>
          <cell r="T31">
            <v>915</v>
          </cell>
        </row>
        <row r="32">
          <cell r="G32" t="str">
            <v>200499-CESFAM PAN DE AZÚCAR</v>
          </cell>
          <cell r="H32">
            <v>67</v>
          </cell>
          <cell r="I32">
            <v>61</v>
          </cell>
          <cell r="J32">
            <v>133</v>
          </cell>
          <cell r="K32">
            <v>133</v>
          </cell>
          <cell r="L32">
            <v>75</v>
          </cell>
          <cell r="M32">
            <v>83</v>
          </cell>
          <cell r="N32">
            <v>79</v>
          </cell>
          <cell r="O32">
            <v>128</v>
          </cell>
          <cell r="P32">
            <v>45</v>
          </cell>
          <cell r="Q32">
            <v>42</v>
          </cell>
          <cell r="R32">
            <v>0</v>
          </cell>
          <cell r="S32">
            <v>0</v>
          </cell>
          <cell r="T32">
            <v>846</v>
          </cell>
        </row>
        <row r="33">
          <cell r="G33" t="str">
            <v>200607-CESFAM LILA CORTES</v>
          </cell>
          <cell r="H33"/>
          <cell r="I33"/>
          <cell r="J33"/>
          <cell r="K33"/>
          <cell r="L33"/>
          <cell r="M33"/>
          <cell r="N33"/>
          <cell r="O33"/>
          <cell r="P33"/>
          <cell r="Q33"/>
          <cell r="R33"/>
          <cell r="S33">
            <v>3</v>
          </cell>
          <cell r="T33">
            <v>3</v>
          </cell>
        </row>
        <row r="34">
          <cell r="G34" t="str">
            <v>04103-ANDACOLLO</v>
          </cell>
          <cell r="H34">
            <v>55</v>
          </cell>
          <cell r="I34">
            <v>94</v>
          </cell>
          <cell r="J34">
            <v>60</v>
          </cell>
          <cell r="K34">
            <v>153</v>
          </cell>
          <cell r="L34">
            <v>129</v>
          </cell>
          <cell r="M34">
            <v>99</v>
          </cell>
          <cell r="N34">
            <v>88</v>
          </cell>
          <cell r="O34">
            <v>138</v>
          </cell>
          <cell r="P34">
            <v>65</v>
          </cell>
          <cell r="Q34">
            <v>72</v>
          </cell>
          <cell r="R34">
            <v>31</v>
          </cell>
          <cell r="S34">
            <v>22</v>
          </cell>
          <cell r="T34">
            <v>1006</v>
          </cell>
        </row>
        <row r="35">
          <cell r="G35" t="str">
            <v>105106-HOSPITAL ANDACOLLO</v>
          </cell>
          <cell r="H35">
            <v>55</v>
          </cell>
          <cell r="I35">
            <v>94</v>
          </cell>
          <cell r="J35">
            <v>60</v>
          </cell>
          <cell r="K35">
            <v>153</v>
          </cell>
          <cell r="L35">
            <v>129</v>
          </cell>
          <cell r="M35">
            <v>99</v>
          </cell>
          <cell r="N35">
            <v>88</v>
          </cell>
          <cell r="O35">
            <v>138</v>
          </cell>
          <cell r="P35">
            <v>65</v>
          </cell>
          <cell r="Q35">
            <v>72</v>
          </cell>
          <cell r="R35">
            <v>31</v>
          </cell>
          <cell r="S35">
            <v>22</v>
          </cell>
          <cell r="T35">
            <v>1006</v>
          </cell>
        </row>
        <row r="36">
          <cell r="G36" t="str">
            <v>04104-LA HIGUERA</v>
          </cell>
          <cell r="H36">
            <v>2</v>
          </cell>
          <cell r="I36">
            <v>0</v>
          </cell>
          <cell r="J36">
            <v>10</v>
          </cell>
          <cell r="K36">
            <v>2</v>
          </cell>
          <cell r="L36">
            <v>6</v>
          </cell>
          <cell r="M36">
            <v>6</v>
          </cell>
          <cell r="N36">
            <v>0</v>
          </cell>
          <cell r="O36">
            <v>9</v>
          </cell>
          <cell r="P36">
            <v>8</v>
          </cell>
          <cell r="Q36">
            <v>12</v>
          </cell>
          <cell r="R36">
            <v>1</v>
          </cell>
          <cell r="S36">
            <v>1</v>
          </cell>
          <cell r="T36">
            <v>57</v>
          </cell>
        </row>
        <row r="37">
          <cell r="G37" t="str">
            <v>105314-CES. LA HIGUERA</v>
          </cell>
          <cell r="H37">
            <v>1</v>
          </cell>
          <cell r="I37">
            <v>0</v>
          </cell>
          <cell r="J37">
            <v>3</v>
          </cell>
          <cell r="K37">
            <v>1</v>
          </cell>
          <cell r="L37">
            <v>2</v>
          </cell>
          <cell r="M37">
            <v>2</v>
          </cell>
          <cell r="N37">
            <v>0</v>
          </cell>
          <cell r="O37">
            <v>6</v>
          </cell>
          <cell r="P37">
            <v>3</v>
          </cell>
          <cell r="Q37">
            <v>7</v>
          </cell>
          <cell r="R37">
            <v>1</v>
          </cell>
          <cell r="S37">
            <v>1</v>
          </cell>
          <cell r="T37">
            <v>27</v>
          </cell>
        </row>
        <row r="38">
          <cell r="G38" t="str">
            <v xml:space="preserve">105500-P.S.R. CALETA HORNOS        </v>
          </cell>
          <cell r="H38">
            <v>1</v>
          </cell>
          <cell r="I38"/>
          <cell r="J38">
            <v>2</v>
          </cell>
          <cell r="K38">
            <v>1</v>
          </cell>
          <cell r="L38">
            <v>0</v>
          </cell>
          <cell r="M38">
            <v>2</v>
          </cell>
          <cell r="N38"/>
          <cell r="O38">
            <v>1</v>
          </cell>
          <cell r="P38">
            <v>2</v>
          </cell>
          <cell r="Q38">
            <v>0</v>
          </cell>
          <cell r="R38"/>
          <cell r="S38">
            <v>0</v>
          </cell>
          <cell r="T38">
            <v>9</v>
          </cell>
        </row>
        <row r="39">
          <cell r="G39" t="str">
            <v>105505-P.S.R. LOS CHOROS</v>
          </cell>
          <cell r="H39"/>
          <cell r="I39"/>
          <cell r="J39">
            <v>2</v>
          </cell>
          <cell r="K39">
            <v>0</v>
          </cell>
          <cell r="L39">
            <v>0</v>
          </cell>
          <cell r="M39">
            <v>2</v>
          </cell>
          <cell r="N39"/>
          <cell r="O39">
            <v>2</v>
          </cell>
          <cell r="P39">
            <v>2</v>
          </cell>
          <cell r="Q39">
            <v>4</v>
          </cell>
          <cell r="R39"/>
          <cell r="S39">
            <v>0</v>
          </cell>
          <cell r="T39">
            <v>12</v>
          </cell>
        </row>
        <row r="40">
          <cell r="G40" t="str">
            <v>105506-P.S.R. EL TRAPICHE</v>
          </cell>
          <cell r="H40"/>
          <cell r="I40"/>
          <cell r="J40">
            <v>3</v>
          </cell>
          <cell r="K40">
            <v>0</v>
          </cell>
          <cell r="L40">
            <v>4</v>
          </cell>
          <cell r="M40">
            <v>0</v>
          </cell>
          <cell r="N40"/>
          <cell r="O40">
            <v>0</v>
          </cell>
          <cell r="P40">
            <v>1</v>
          </cell>
          <cell r="Q40">
            <v>1</v>
          </cell>
          <cell r="R40"/>
          <cell r="S40">
            <v>0</v>
          </cell>
          <cell r="T40">
            <v>9</v>
          </cell>
        </row>
        <row r="41">
          <cell r="G41" t="str">
            <v>04105-PAIHUANO</v>
          </cell>
          <cell r="H41">
            <v>0</v>
          </cell>
          <cell r="I41">
            <v>2</v>
          </cell>
          <cell r="J41">
            <v>2</v>
          </cell>
          <cell r="K41">
            <v>5</v>
          </cell>
          <cell r="L41">
            <v>50</v>
          </cell>
          <cell r="M41">
            <v>27</v>
          </cell>
          <cell r="N41">
            <v>1</v>
          </cell>
          <cell r="O41">
            <v>0</v>
          </cell>
          <cell r="P41">
            <v>5</v>
          </cell>
          <cell r="Q41">
            <v>17</v>
          </cell>
          <cell r="R41">
            <v>3</v>
          </cell>
          <cell r="S41">
            <v>5</v>
          </cell>
          <cell r="T41">
            <v>117</v>
          </cell>
        </row>
        <row r="42">
          <cell r="G42" t="str">
            <v>105306-CES. PAIHUANO</v>
          </cell>
          <cell r="H42">
            <v>0</v>
          </cell>
          <cell r="I42">
            <v>1</v>
          </cell>
          <cell r="J42">
            <v>1</v>
          </cell>
          <cell r="K42">
            <v>5</v>
          </cell>
          <cell r="L42">
            <v>50</v>
          </cell>
          <cell r="M42">
            <v>27</v>
          </cell>
          <cell r="N42">
            <v>1</v>
          </cell>
          <cell r="O42">
            <v>0</v>
          </cell>
          <cell r="P42">
            <v>5</v>
          </cell>
          <cell r="Q42">
            <v>16</v>
          </cell>
          <cell r="R42">
            <v>1</v>
          </cell>
          <cell r="S42">
            <v>4</v>
          </cell>
          <cell r="T42">
            <v>111</v>
          </cell>
        </row>
        <row r="43">
          <cell r="G43" t="str">
            <v>105475-P.S.R. HORCON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/>
          <cell r="O43">
            <v>0</v>
          </cell>
          <cell r="P43">
            <v>0</v>
          </cell>
          <cell r="Q43">
            <v>0</v>
          </cell>
          <cell r="R43"/>
          <cell r="S43">
            <v>1</v>
          </cell>
          <cell r="T43">
            <v>1</v>
          </cell>
        </row>
        <row r="44">
          <cell r="G44" t="str">
            <v>105476-P.S.R. MONTE GRANDE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/>
          <cell r="Q44">
            <v>0</v>
          </cell>
          <cell r="R44">
            <v>2</v>
          </cell>
          <cell r="S44">
            <v>0</v>
          </cell>
          <cell r="T44">
            <v>2</v>
          </cell>
        </row>
        <row r="45">
          <cell r="G45" t="str">
            <v>105477-P.S.R. PISCO ELQUI</v>
          </cell>
          <cell r="H45">
            <v>0</v>
          </cell>
          <cell r="I45">
            <v>1</v>
          </cell>
          <cell r="J45">
            <v>1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1</v>
          </cell>
          <cell r="R45">
            <v>0</v>
          </cell>
          <cell r="S45">
            <v>0</v>
          </cell>
          <cell r="T45">
            <v>3</v>
          </cell>
        </row>
        <row r="46">
          <cell r="G46" t="str">
            <v>04106-VICUÑA</v>
          </cell>
          <cell r="H46">
            <v>56</v>
          </cell>
          <cell r="I46">
            <v>159</v>
          </cell>
          <cell r="J46">
            <v>145</v>
          </cell>
          <cell r="K46">
            <v>151</v>
          </cell>
          <cell r="L46">
            <v>128</v>
          </cell>
          <cell r="M46">
            <v>282</v>
          </cell>
          <cell r="N46">
            <v>214</v>
          </cell>
          <cell r="O46">
            <v>449</v>
          </cell>
          <cell r="P46">
            <v>472</v>
          </cell>
          <cell r="Q46">
            <v>322</v>
          </cell>
          <cell r="R46">
            <v>143</v>
          </cell>
          <cell r="S46">
            <v>316</v>
          </cell>
          <cell r="T46">
            <v>2837</v>
          </cell>
        </row>
        <row r="47">
          <cell r="G47" t="str">
            <v>105107-HOSPITAL VICUÑA</v>
          </cell>
          <cell r="H47">
            <v>10</v>
          </cell>
          <cell r="I47">
            <v>32</v>
          </cell>
          <cell r="J47">
            <v>24</v>
          </cell>
          <cell r="K47">
            <v>32</v>
          </cell>
          <cell r="L47">
            <v>31</v>
          </cell>
          <cell r="M47">
            <v>53</v>
          </cell>
          <cell r="N47">
            <v>61</v>
          </cell>
          <cell r="O47">
            <v>293</v>
          </cell>
          <cell r="P47">
            <v>401</v>
          </cell>
          <cell r="Q47">
            <v>211</v>
          </cell>
          <cell r="R47">
            <v>11</v>
          </cell>
          <cell r="S47">
            <v>8</v>
          </cell>
          <cell r="T47">
            <v>1167</v>
          </cell>
        </row>
        <row r="48">
          <cell r="G48" t="str">
            <v>105467-P.S.R. DIAGUITAS</v>
          </cell>
          <cell r="H48">
            <v>3</v>
          </cell>
          <cell r="I48">
            <v>15</v>
          </cell>
          <cell r="J48">
            <v>23</v>
          </cell>
          <cell r="K48">
            <v>15</v>
          </cell>
          <cell r="L48">
            <v>15</v>
          </cell>
          <cell r="M48">
            <v>28</v>
          </cell>
          <cell r="N48">
            <v>27</v>
          </cell>
          <cell r="O48">
            <v>30</v>
          </cell>
          <cell r="P48">
            <v>20</v>
          </cell>
          <cell r="Q48">
            <v>12</v>
          </cell>
          <cell r="R48">
            <v>11</v>
          </cell>
          <cell r="S48">
            <v>48</v>
          </cell>
          <cell r="T48">
            <v>247</v>
          </cell>
        </row>
        <row r="49">
          <cell r="G49" t="str">
            <v>105468-P.S.R. EL MOLLE</v>
          </cell>
          <cell r="H49">
            <v>2</v>
          </cell>
          <cell r="I49">
            <v>11</v>
          </cell>
          <cell r="J49">
            <v>0</v>
          </cell>
          <cell r="K49">
            <v>2</v>
          </cell>
          <cell r="L49">
            <v>2</v>
          </cell>
          <cell r="M49">
            <v>14</v>
          </cell>
          <cell r="N49">
            <v>2</v>
          </cell>
          <cell r="O49">
            <v>36</v>
          </cell>
          <cell r="P49">
            <v>2</v>
          </cell>
          <cell r="Q49">
            <v>6</v>
          </cell>
          <cell r="R49">
            <v>26</v>
          </cell>
          <cell r="S49">
            <v>23</v>
          </cell>
          <cell r="T49">
            <v>126</v>
          </cell>
        </row>
        <row r="50">
          <cell r="G50" t="str">
            <v>105469-P.S.R. EL TAMBO</v>
          </cell>
          <cell r="H50">
            <v>0</v>
          </cell>
          <cell r="I50">
            <v>9</v>
          </cell>
          <cell r="J50">
            <v>7</v>
          </cell>
          <cell r="K50">
            <v>4</v>
          </cell>
          <cell r="L50">
            <v>2</v>
          </cell>
          <cell r="M50">
            <v>17</v>
          </cell>
          <cell r="N50">
            <v>51</v>
          </cell>
          <cell r="O50">
            <v>39</v>
          </cell>
          <cell r="P50">
            <v>5</v>
          </cell>
          <cell r="Q50">
            <v>1</v>
          </cell>
          <cell r="R50">
            <v>45</v>
          </cell>
          <cell r="S50">
            <v>119</v>
          </cell>
          <cell r="T50">
            <v>299</v>
          </cell>
        </row>
        <row r="51">
          <cell r="G51" t="str">
            <v>105470-P.S.R. HUANTA</v>
          </cell>
          <cell r="H51"/>
          <cell r="I51">
            <v>0</v>
          </cell>
          <cell r="J51">
            <v>1</v>
          </cell>
          <cell r="K51">
            <v>0</v>
          </cell>
          <cell r="L51"/>
          <cell r="M51"/>
          <cell r="N51"/>
          <cell r="O51"/>
          <cell r="P51">
            <v>0</v>
          </cell>
          <cell r="Q51">
            <v>7</v>
          </cell>
          <cell r="R51"/>
          <cell r="S51">
            <v>12</v>
          </cell>
          <cell r="T51">
            <v>20</v>
          </cell>
        </row>
        <row r="52">
          <cell r="G52" t="str">
            <v>105471-P.S.R. PERALILLO</v>
          </cell>
          <cell r="H52">
            <v>4</v>
          </cell>
          <cell r="I52">
            <v>8</v>
          </cell>
          <cell r="J52">
            <v>10</v>
          </cell>
          <cell r="K52">
            <v>1</v>
          </cell>
          <cell r="L52">
            <v>26</v>
          </cell>
          <cell r="M52">
            <v>101</v>
          </cell>
          <cell r="N52">
            <v>21</v>
          </cell>
          <cell r="O52">
            <v>16</v>
          </cell>
          <cell r="P52">
            <v>3</v>
          </cell>
          <cell r="Q52">
            <v>5</v>
          </cell>
          <cell r="R52">
            <v>0</v>
          </cell>
          <cell r="S52">
            <v>23</v>
          </cell>
          <cell r="T52">
            <v>218</v>
          </cell>
        </row>
        <row r="53">
          <cell r="G53" t="str">
            <v>105472-P.S.R. RIVADAVIA</v>
          </cell>
          <cell r="H53">
            <v>5</v>
          </cell>
          <cell r="I53">
            <v>1</v>
          </cell>
          <cell r="J53">
            <v>11</v>
          </cell>
          <cell r="K53">
            <v>19</v>
          </cell>
          <cell r="L53">
            <v>5</v>
          </cell>
          <cell r="M53">
            <v>21</v>
          </cell>
          <cell r="N53">
            <v>12</v>
          </cell>
          <cell r="O53">
            <v>24</v>
          </cell>
          <cell r="P53">
            <v>16</v>
          </cell>
          <cell r="Q53">
            <v>10</v>
          </cell>
          <cell r="R53">
            <v>7</v>
          </cell>
          <cell r="S53">
            <v>0</v>
          </cell>
          <cell r="T53">
            <v>131</v>
          </cell>
        </row>
        <row r="54">
          <cell r="G54" t="str">
            <v>105473-P.S.R. TALCUNA</v>
          </cell>
          <cell r="H54">
            <v>2</v>
          </cell>
          <cell r="I54">
            <v>10</v>
          </cell>
          <cell r="J54">
            <v>11</v>
          </cell>
          <cell r="K54">
            <v>16</v>
          </cell>
          <cell r="L54">
            <v>1</v>
          </cell>
          <cell r="M54">
            <v>3</v>
          </cell>
          <cell r="N54">
            <v>16</v>
          </cell>
          <cell r="O54">
            <v>0</v>
          </cell>
          <cell r="P54">
            <v>8</v>
          </cell>
          <cell r="Q54">
            <v>12</v>
          </cell>
          <cell r="R54">
            <v>0</v>
          </cell>
          <cell r="S54">
            <v>38</v>
          </cell>
          <cell r="T54">
            <v>117</v>
          </cell>
        </row>
        <row r="55">
          <cell r="G55" t="str">
            <v>105474-P.S.R. CHAPILCA</v>
          </cell>
          <cell r="H55">
            <v>5</v>
          </cell>
          <cell r="I55">
            <v>5</v>
          </cell>
          <cell r="J55">
            <v>12</v>
          </cell>
          <cell r="K55">
            <v>11</v>
          </cell>
          <cell r="L55">
            <v>15</v>
          </cell>
          <cell r="M55">
            <v>9</v>
          </cell>
          <cell r="N55">
            <v>1</v>
          </cell>
          <cell r="O55">
            <v>3</v>
          </cell>
          <cell r="P55">
            <v>1</v>
          </cell>
          <cell r="Q55">
            <v>3</v>
          </cell>
          <cell r="R55">
            <v>2</v>
          </cell>
          <cell r="S55">
            <v>0</v>
          </cell>
          <cell r="T55">
            <v>67</v>
          </cell>
        </row>
        <row r="56">
          <cell r="G56" t="str">
            <v>105509-P.S.R. GUALLIGUAICA</v>
          </cell>
          <cell r="H56">
            <v>0</v>
          </cell>
          <cell r="I56">
            <v>3</v>
          </cell>
          <cell r="J56">
            <v>10</v>
          </cell>
          <cell r="K56">
            <v>7</v>
          </cell>
          <cell r="L56">
            <v>6</v>
          </cell>
          <cell r="M56">
            <v>10</v>
          </cell>
          <cell r="N56">
            <v>6</v>
          </cell>
          <cell r="O56">
            <v>0</v>
          </cell>
          <cell r="P56">
            <v>4</v>
          </cell>
          <cell r="Q56">
            <v>7</v>
          </cell>
          <cell r="R56"/>
          <cell r="S56">
            <v>0</v>
          </cell>
          <cell r="T56">
            <v>53</v>
          </cell>
        </row>
        <row r="57">
          <cell r="G57" t="str">
            <v>200538-CESFAM SAN ISIDRO CALINGASTA</v>
          </cell>
          <cell r="H57">
            <v>25</v>
          </cell>
          <cell r="I57">
            <v>65</v>
          </cell>
          <cell r="J57">
            <v>36</v>
          </cell>
          <cell r="K57">
            <v>44</v>
          </cell>
          <cell r="L57">
            <v>25</v>
          </cell>
          <cell r="M57">
            <v>26</v>
          </cell>
          <cell r="N57">
            <v>17</v>
          </cell>
          <cell r="O57">
            <v>8</v>
          </cell>
          <cell r="P57">
            <v>12</v>
          </cell>
          <cell r="Q57">
            <v>48</v>
          </cell>
          <cell r="R57">
            <v>41</v>
          </cell>
          <cell r="S57">
            <v>45</v>
          </cell>
          <cell r="T57">
            <v>392</v>
          </cell>
        </row>
        <row r="58">
          <cell r="G58" t="str">
            <v>04201-ILLAPEL</v>
          </cell>
          <cell r="H58">
            <v>63</v>
          </cell>
          <cell r="I58">
            <v>116</v>
          </cell>
          <cell r="J58">
            <v>318</v>
          </cell>
          <cell r="K58">
            <v>237</v>
          </cell>
          <cell r="L58">
            <v>368</v>
          </cell>
          <cell r="M58">
            <v>264</v>
          </cell>
          <cell r="N58">
            <v>313</v>
          </cell>
          <cell r="O58">
            <v>361</v>
          </cell>
          <cell r="P58">
            <v>336</v>
          </cell>
          <cell r="Q58">
            <v>178</v>
          </cell>
          <cell r="R58">
            <v>213</v>
          </cell>
          <cell r="S58">
            <v>3</v>
          </cell>
          <cell r="T58">
            <v>2770</v>
          </cell>
        </row>
        <row r="59">
          <cell r="G59" t="str">
            <v>105103-HOSPITAL ILLAPEL</v>
          </cell>
          <cell r="H59"/>
          <cell r="I59"/>
          <cell r="J59"/>
          <cell r="K59"/>
          <cell r="L59"/>
          <cell r="M59"/>
          <cell r="N59"/>
          <cell r="O59">
            <v>47</v>
          </cell>
          <cell r="P59">
            <v>10</v>
          </cell>
          <cell r="Q59">
            <v>1</v>
          </cell>
          <cell r="R59">
            <v>4</v>
          </cell>
          <cell r="S59">
            <v>2</v>
          </cell>
          <cell r="T59">
            <v>64</v>
          </cell>
        </row>
        <row r="60">
          <cell r="G60" t="str">
            <v>105326-CESFAM SAN RAFAEL</v>
          </cell>
          <cell r="H60">
            <v>29</v>
          </cell>
          <cell r="I60">
            <v>45</v>
          </cell>
          <cell r="J60">
            <v>91</v>
          </cell>
          <cell r="K60">
            <v>62</v>
          </cell>
          <cell r="L60">
            <v>49</v>
          </cell>
          <cell r="M60">
            <v>77</v>
          </cell>
          <cell r="N60">
            <v>85</v>
          </cell>
          <cell r="O60">
            <v>60</v>
          </cell>
          <cell r="P60">
            <v>33</v>
          </cell>
          <cell r="Q60">
            <v>47</v>
          </cell>
          <cell r="R60">
            <v>160</v>
          </cell>
          <cell r="S60">
            <v>1</v>
          </cell>
          <cell r="T60">
            <v>739</v>
          </cell>
        </row>
        <row r="61">
          <cell r="G61" t="str">
            <v xml:space="preserve">105443-P.S.R. CARCAMO                   </v>
          </cell>
          <cell r="H61">
            <v>0</v>
          </cell>
          <cell r="I61">
            <v>6</v>
          </cell>
          <cell r="J61">
            <v>13</v>
          </cell>
          <cell r="K61">
            <v>6</v>
          </cell>
          <cell r="L61">
            <v>0</v>
          </cell>
          <cell r="M61">
            <v>20</v>
          </cell>
          <cell r="N61">
            <v>10</v>
          </cell>
          <cell r="O61">
            <v>4</v>
          </cell>
          <cell r="P61">
            <v>11</v>
          </cell>
          <cell r="Q61"/>
          <cell r="R61"/>
          <cell r="S61"/>
          <cell r="T61">
            <v>70</v>
          </cell>
        </row>
        <row r="62">
          <cell r="G62" t="str">
            <v>105444-P.S.R. HUINTIL</v>
          </cell>
          <cell r="H62">
            <v>1</v>
          </cell>
          <cell r="I62">
            <v>0</v>
          </cell>
          <cell r="J62">
            <v>6</v>
          </cell>
          <cell r="K62">
            <v>3</v>
          </cell>
          <cell r="L62">
            <v>0</v>
          </cell>
          <cell r="M62">
            <v>17</v>
          </cell>
          <cell r="N62">
            <v>7</v>
          </cell>
          <cell r="O62">
            <v>0</v>
          </cell>
          <cell r="P62">
            <v>4</v>
          </cell>
          <cell r="Q62">
            <v>0</v>
          </cell>
          <cell r="R62"/>
          <cell r="S62"/>
          <cell r="T62">
            <v>38</v>
          </cell>
        </row>
        <row r="63">
          <cell r="G63" t="str">
            <v>105445-P.S.R. LIMAHUIDA</v>
          </cell>
          <cell r="H63">
            <v>0</v>
          </cell>
          <cell r="I63">
            <v>0</v>
          </cell>
          <cell r="J63">
            <v>2</v>
          </cell>
          <cell r="K63">
            <v>1</v>
          </cell>
          <cell r="L63">
            <v>11</v>
          </cell>
          <cell r="M63">
            <v>6</v>
          </cell>
          <cell r="N63">
            <v>2</v>
          </cell>
          <cell r="O63">
            <v>9</v>
          </cell>
          <cell r="P63">
            <v>5</v>
          </cell>
          <cell r="Q63">
            <v>3</v>
          </cell>
          <cell r="R63">
            <v>1</v>
          </cell>
          <cell r="S63"/>
          <cell r="T63">
            <v>40</v>
          </cell>
        </row>
        <row r="64">
          <cell r="G64" t="str">
            <v>105446-P.S.R. MATANCILLA</v>
          </cell>
          <cell r="H64"/>
          <cell r="I64"/>
          <cell r="J64"/>
          <cell r="K64">
            <v>1</v>
          </cell>
          <cell r="L64"/>
          <cell r="M64">
            <v>6</v>
          </cell>
          <cell r="N64">
            <v>3</v>
          </cell>
          <cell r="O64">
            <v>2</v>
          </cell>
          <cell r="P64">
            <v>0</v>
          </cell>
          <cell r="Q64">
            <v>6</v>
          </cell>
          <cell r="R64">
            <v>1</v>
          </cell>
          <cell r="S64"/>
          <cell r="T64">
            <v>19</v>
          </cell>
        </row>
        <row r="65">
          <cell r="G65" t="str">
            <v>105447-P.S.R. PERALILLO</v>
          </cell>
          <cell r="H65">
            <v>5</v>
          </cell>
          <cell r="I65">
            <v>0</v>
          </cell>
          <cell r="J65">
            <v>1</v>
          </cell>
          <cell r="K65">
            <v>4</v>
          </cell>
          <cell r="L65">
            <v>5</v>
          </cell>
          <cell r="M65">
            <v>2</v>
          </cell>
          <cell r="N65">
            <v>2</v>
          </cell>
          <cell r="O65">
            <v>4</v>
          </cell>
          <cell r="P65">
            <v>7</v>
          </cell>
          <cell r="Q65">
            <v>6</v>
          </cell>
          <cell r="R65">
            <v>14</v>
          </cell>
          <cell r="S65">
            <v>0</v>
          </cell>
          <cell r="T65">
            <v>50</v>
          </cell>
        </row>
        <row r="66">
          <cell r="G66" t="str">
            <v>105448-P.S.R. SANTA VIRGINIA</v>
          </cell>
          <cell r="H66">
            <v>0</v>
          </cell>
          <cell r="I66">
            <v>0</v>
          </cell>
          <cell r="J66">
            <v>7</v>
          </cell>
          <cell r="K66">
            <v>8</v>
          </cell>
          <cell r="L66">
            <v>15</v>
          </cell>
          <cell r="M66">
            <v>0</v>
          </cell>
          <cell r="N66">
            <v>1</v>
          </cell>
          <cell r="O66">
            <v>1</v>
          </cell>
          <cell r="P66">
            <v>16</v>
          </cell>
          <cell r="Q66">
            <v>5</v>
          </cell>
          <cell r="R66">
            <v>0</v>
          </cell>
          <cell r="S66"/>
          <cell r="T66">
            <v>53</v>
          </cell>
        </row>
        <row r="67">
          <cell r="G67" t="str">
            <v>105449-P.S.R. TUNGA NORTE</v>
          </cell>
          <cell r="H67">
            <v>0</v>
          </cell>
          <cell r="I67">
            <v>0</v>
          </cell>
          <cell r="J67">
            <v>1</v>
          </cell>
          <cell r="K67">
            <v>3</v>
          </cell>
          <cell r="L67">
            <v>1</v>
          </cell>
          <cell r="M67">
            <v>5</v>
          </cell>
          <cell r="N67">
            <v>3</v>
          </cell>
          <cell r="O67">
            <v>1</v>
          </cell>
          <cell r="P67">
            <v>0</v>
          </cell>
          <cell r="Q67">
            <v>0</v>
          </cell>
          <cell r="R67">
            <v>0</v>
          </cell>
          <cell r="S67"/>
          <cell r="T67">
            <v>14</v>
          </cell>
        </row>
        <row r="68">
          <cell r="G68" t="str">
            <v>105485-P.S.R. PLAN DE HORNOS</v>
          </cell>
          <cell r="H68">
            <v>2</v>
          </cell>
          <cell r="I68">
            <v>0</v>
          </cell>
          <cell r="J68">
            <v>2</v>
          </cell>
          <cell r="K68">
            <v>3</v>
          </cell>
          <cell r="L68">
            <v>13</v>
          </cell>
          <cell r="M68">
            <v>5</v>
          </cell>
          <cell r="N68">
            <v>4</v>
          </cell>
          <cell r="O68">
            <v>8</v>
          </cell>
          <cell r="P68"/>
          <cell r="Q68">
            <v>3</v>
          </cell>
          <cell r="R68">
            <v>0</v>
          </cell>
          <cell r="S68">
            <v>0</v>
          </cell>
          <cell r="T68">
            <v>40</v>
          </cell>
        </row>
        <row r="69">
          <cell r="G69" t="str">
            <v>105486-P.S.R. TUNGA SUR</v>
          </cell>
          <cell r="H69">
            <v>2</v>
          </cell>
          <cell r="I69"/>
          <cell r="J69">
            <v>0</v>
          </cell>
          <cell r="K69">
            <v>4</v>
          </cell>
          <cell r="L69">
            <v>10</v>
          </cell>
          <cell r="M69"/>
          <cell r="N69">
            <v>3</v>
          </cell>
          <cell r="O69">
            <v>3</v>
          </cell>
          <cell r="P69">
            <v>7</v>
          </cell>
          <cell r="Q69">
            <v>0</v>
          </cell>
          <cell r="R69">
            <v>0</v>
          </cell>
          <cell r="S69"/>
          <cell r="T69">
            <v>29</v>
          </cell>
        </row>
        <row r="70">
          <cell r="G70" t="str">
            <v>105487-P.S.R. CAÑAS UNO</v>
          </cell>
          <cell r="H70">
            <v>4</v>
          </cell>
          <cell r="I70">
            <v>9</v>
          </cell>
          <cell r="J70">
            <v>20</v>
          </cell>
          <cell r="K70">
            <v>5</v>
          </cell>
          <cell r="L70">
            <v>21</v>
          </cell>
          <cell r="M70">
            <v>7</v>
          </cell>
          <cell r="N70">
            <v>5</v>
          </cell>
          <cell r="O70">
            <v>16</v>
          </cell>
          <cell r="P70">
            <v>19</v>
          </cell>
          <cell r="Q70">
            <v>5</v>
          </cell>
          <cell r="R70">
            <v>2</v>
          </cell>
          <cell r="S70"/>
          <cell r="T70">
            <v>113</v>
          </cell>
        </row>
        <row r="71">
          <cell r="G71" t="str">
            <v>105496-P.S.R. PINTACURA SUR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12</v>
          </cell>
          <cell r="M71">
            <v>7</v>
          </cell>
          <cell r="N71">
            <v>4</v>
          </cell>
          <cell r="O71">
            <v>1</v>
          </cell>
          <cell r="P71">
            <v>6</v>
          </cell>
          <cell r="Q71">
            <v>1</v>
          </cell>
          <cell r="R71">
            <v>0</v>
          </cell>
          <cell r="S71"/>
          <cell r="T71">
            <v>31</v>
          </cell>
        </row>
        <row r="72">
          <cell r="G72" t="str">
            <v>105504-P.S.R. SOCAVON</v>
          </cell>
          <cell r="H72">
            <v>0</v>
          </cell>
          <cell r="I72"/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4</v>
          </cell>
          <cell r="P72">
            <v>8</v>
          </cell>
          <cell r="Q72">
            <v>0</v>
          </cell>
          <cell r="R72">
            <v>4</v>
          </cell>
          <cell r="S72"/>
          <cell r="T72">
            <v>16</v>
          </cell>
        </row>
        <row r="73">
          <cell r="G73" t="str">
            <v>200366-CESFAM URBANO II</v>
          </cell>
          <cell r="H73">
            <v>20</v>
          </cell>
          <cell r="I73">
            <v>56</v>
          </cell>
          <cell r="J73">
            <v>175</v>
          </cell>
          <cell r="K73">
            <v>137</v>
          </cell>
          <cell r="L73">
            <v>231</v>
          </cell>
          <cell r="M73">
            <v>112</v>
          </cell>
          <cell r="N73">
            <v>184</v>
          </cell>
          <cell r="O73">
            <v>201</v>
          </cell>
          <cell r="P73">
            <v>210</v>
          </cell>
          <cell r="Q73">
            <v>101</v>
          </cell>
          <cell r="R73">
            <v>27</v>
          </cell>
          <cell r="S73"/>
          <cell r="T73">
            <v>1454</v>
          </cell>
        </row>
        <row r="74">
          <cell r="G74" t="str">
            <v>04202-CANELA</v>
          </cell>
          <cell r="H74">
            <v>19</v>
          </cell>
          <cell r="I74">
            <v>54</v>
          </cell>
          <cell r="J74">
            <v>91</v>
          </cell>
          <cell r="K74">
            <v>53</v>
          </cell>
          <cell r="L74">
            <v>47</v>
          </cell>
          <cell r="M74">
            <v>32</v>
          </cell>
          <cell r="N74">
            <v>66</v>
          </cell>
          <cell r="O74">
            <v>66</v>
          </cell>
          <cell r="P74">
            <v>125</v>
          </cell>
          <cell r="Q74">
            <v>48</v>
          </cell>
          <cell r="R74">
            <v>84</v>
          </cell>
          <cell r="S74">
            <v>44</v>
          </cell>
          <cell r="T74">
            <v>729</v>
          </cell>
        </row>
        <row r="75">
          <cell r="G75" t="str">
            <v>105309-CES. RURAL CANELA</v>
          </cell>
          <cell r="H75">
            <v>1</v>
          </cell>
          <cell r="I75">
            <v>10</v>
          </cell>
          <cell r="J75">
            <v>9</v>
          </cell>
          <cell r="K75">
            <v>2</v>
          </cell>
          <cell r="L75">
            <v>13</v>
          </cell>
          <cell r="M75">
            <v>7</v>
          </cell>
          <cell r="N75">
            <v>16</v>
          </cell>
          <cell r="O75">
            <v>23</v>
          </cell>
          <cell r="P75">
            <v>67</v>
          </cell>
          <cell r="Q75">
            <v>10</v>
          </cell>
          <cell r="R75">
            <v>34</v>
          </cell>
          <cell r="S75">
            <v>7</v>
          </cell>
          <cell r="T75">
            <v>199</v>
          </cell>
        </row>
        <row r="76">
          <cell r="G76" t="str">
            <v xml:space="preserve">105450-P.S.R. MINCHA NORTE            </v>
          </cell>
          <cell r="H76">
            <v>8</v>
          </cell>
          <cell r="I76">
            <v>24</v>
          </cell>
          <cell r="J76">
            <v>20</v>
          </cell>
          <cell r="K76">
            <v>14</v>
          </cell>
          <cell r="L76">
            <v>15</v>
          </cell>
          <cell r="M76">
            <v>11</v>
          </cell>
          <cell r="N76">
            <v>10</v>
          </cell>
          <cell r="O76">
            <v>20</v>
          </cell>
          <cell r="P76">
            <v>25</v>
          </cell>
          <cell r="Q76">
            <v>10</v>
          </cell>
          <cell r="R76">
            <v>8</v>
          </cell>
          <cell r="S76">
            <v>18</v>
          </cell>
          <cell r="T76">
            <v>183</v>
          </cell>
        </row>
        <row r="77">
          <cell r="G77" t="str">
            <v>105451-P.S.R. AGUA FRIA</v>
          </cell>
          <cell r="H77">
            <v>7</v>
          </cell>
          <cell r="I77">
            <v>0</v>
          </cell>
          <cell r="J77">
            <v>7</v>
          </cell>
          <cell r="K77">
            <v>6</v>
          </cell>
          <cell r="L77">
            <v>5</v>
          </cell>
          <cell r="M77">
            <v>2</v>
          </cell>
          <cell r="N77">
            <v>13</v>
          </cell>
          <cell r="O77">
            <v>11</v>
          </cell>
          <cell r="P77">
            <v>7</v>
          </cell>
          <cell r="Q77">
            <v>5</v>
          </cell>
          <cell r="R77">
            <v>3</v>
          </cell>
          <cell r="S77">
            <v>6</v>
          </cell>
          <cell r="T77">
            <v>72</v>
          </cell>
        </row>
        <row r="78">
          <cell r="G78" t="str">
            <v>105482-P.S.R. CANELA ALTA</v>
          </cell>
          <cell r="H78">
            <v>0</v>
          </cell>
          <cell r="I78">
            <v>10</v>
          </cell>
          <cell r="J78">
            <v>10</v>
          </cell>
          <cell r="K78">
            <v>7</v>
          </cell>
          <cell r="L78">
            <v>7</v>
          </cell>
          <cell r="M78">
            <v>9</v>
          </cell>
          <cell r="N78">
            <v>9</v>
          </cell>
          <cell r="O78">
            <v>4</v>
          </cell>
          <cell r="P78">
            <v>11</v>
          </cell>
          <cell r="Q78">
            <v>7</v>
          </cell>
          <cell r="R78">
            <v>9</v>
          </cell>
          <cell r="S78">
            <v>12</v>
          </cell>
          <cell r="T78">
            <v>95</v>
          </cell>
        </row>
        <row r="79">
          <cell r="G79" t="str">
            <v>105483-P.S.R. LOS RULOS</v>
          </cell>
          <cell r="H79">
            <v>2</v>
          </cell>
          <cell r="I79">
            <v>4</v>
          </cell>
          <cell r="J79">
            <v>10</v>
          </cell>
          <cell r="K79">
            <v>9</v>
          </cell>
          <cell r="L79">
            <v>2</v>
          </cell>
          <cell r="M79">
            <v>0</v>
          </cell>
          <cell r="N79">
            <v>2</v>
          </cell>
          <cell r="O79"/>
          <cell r="P79">
            <v>9</v>
          </cell>
          <cell r="Q79">
            <v>2</v>
          </cell>
          <cell r="R79">
            <v>4</v>
          </cell>
          <cell r="S79"/>
          <cell r="T79">
            <v>44</v>
          </cell>
        </row>
        <row r="80">
          <cell r="G80" t="str">
            <v>105484-P.S.R. HUENTELAUQUEN</v>
          </cell>
          <cell r="H80">
            <v>0</v>
          </cell>
          <cell r="I80"/>
          <cell r="J80">
            <v>14</v>
          </cell>
          <cell r="K80">
            <v>8</v>
          </cell>
          <cell r="L80">
            <v>0</v>
          </cell>
          <cell r="M80">
            <v>0</v>
          </cell>
          <cell r="N80">
            <v>8</v>
          </cell>
          <cell r="O80">
            <v>0</v>
          </cell>
          <cell r="P80">
            <v>0</v>
          </cell>
          <cell r="Q80">
            <v>0</v>
          </cell>
          <cell r="R80">
            <v>18</v>
          </cell>
          <cell r="S80">
            <v>0</v>
          </cell>
          <cell r="T80">
            <v>48</v>
          </cell>
        </row>
        <row r="81">
          <cell r="G81" t="str">
            <v>105488-P.S.R. ESPIRITU SANTO</v>
          </cell>
          <cell r="H81"/>
          <cell r="I81"/>
          <cell r="J81"/>
          <cell r="K81"/>
          <cell r="L81">
            <v>0</v>
          </cell>
          <cell r="M81"/>
          <cell r="N81"/>
          <cell r="O81"/>
          <cell r="P81">
            <v>1</v>
          </cell>
          <cell r="Q81"/>
          <cell r="R81"/>
          <cell r="S81">
            <v>0</v>
          </cell>
          <cell r="T81">
            <v>1</v>
          </cell>
        </row>
        <row r="82">
          <cell r="G82" t="str">
            <v>105493-P.S.R. MINCHA SUR</v>
          </cell>
          <cell r="H82"/>
          <cell r="I82"/>
          <cell r="J82">
            <v>5</v>
          </cell>
          <cell r="K82">
            <v>6</v>
          </cell>
          <cell r="L82">
            <v>2</v>
          </cell>
          <cell r="M82"/>
          <cell r="N82">
            <v>3</v>
          </cell>
          <cell r="O82">
            <v>4</v>
          </cell>
          <cell r="P82"/>
          <cell r="Q82">
            <v>10</v>
          </cell>
          <cell r="R82">
            <v>6</v>
          </cell>
          <cell r="S82">
            <v>1</v>
          </cell>
          <cell r="T82">
            <v>37</v>
          </cell>
        </row>
        <row r="83">
          <cell r="G83" t="str">
            <v>105497-P.S.R. JABONERIA</v>
          </cell>
          <cell r="H83">
            <v>1</v>
          </cell>
          <cell r="I83">
            <v>1</v>
          </cell>
          <cell r="J83">
            <v>2</v>
          </cell>
          <cell r="K83">
            <v>1</v>
          </cell>
          <cell r="L83">
            <v>3</v>
          </cell>
          <cell r="M83"/>
          <cell r="N83">
            <v>5</v>
          </cell>
          <cell r="O83">
            <v>4</v>
          </cell>
          <cell r="P83">
            <v>5</v>
          </cell>
          <cell r="Q83">
            <v>4</v>
          </cell>
          <cell r="R83">
            <v>2</v>
          </cell>
          <cell r="S83">
            <v>0</v>
          </cell>
          <cell r="T83">
            <v>28</v>
          </cell>
        </row>
        <row r="84">
          <cell r="G84" t="str">
            <v>105498-P.S.R. QUEBRADA DE LINARES</v>
          </cell>
          <cell r="H84"/>
          <cell r="I84">
            <v>5</v>
          </cell>
          <cell r="J84">
            <v>14</v>
          </cell>
          <cell r="K84"/>
          <cell r="L84"/>
          <cell r="M84">
            <v>3</v>
          </cell>
          <cell r="N84"/>
          <cell r="O84"/>
          <cell r="P84"/>
          <cell r="Q84"/>
          <cell r="R84">
            <v>0</v>
          </cell>
          <cell r="S84"/>
          <cell r="T84">
            <v>22</v>
          </cell>
        </row>
        <row r="85">
          <cell r="G85" t="str">
            <v>04203-LOS VILOS</v>
          </cell>
          <cell r="H85">
            <v>53</v>
          </cell>
          <cell r="I85">
            <v>120</v>
          </cell>
          <cell r="J85">
            <v>93</v>
          </cell>
          <cell r="K85">
            <v>132</v>
          </cell>
          <cell r="L85">
            <v>140</v>
          </cell>
          <cell r="M85">
            <v>126</v>
          </cell>
          <cell r="N85">
            <v>74</v>
          </cell>
          <cell r="O85">
            <v>64</v>
          </cell>
          <cell r="P85">
            <v>133</v>
          </cell>
          <cell r="Q85">
            <v>91</v>
          </cell>
          <cell r="R85">
            <v>22</v>
          </cell>
          <cell r="S85">
            <v>280</v>
          </cell>
          <cell r="T85">
            <v>1328</v>
          </cell>
        </row>
        <row r="86">
          <cell r="G86" t="str">
            <v>105108-HOSPITAL LOS VILOS</v>
          </cell>
          <cell r="H86">
            <v>15</v>
          </cell>
          <cell r="I86">
            <v>64</v>
          </cell>
          <cell r="J86">
            <v>46</v>
          </cell>
          <cell r="K86">
            <v>82</v>
          </cell>
          <cell r="L86">
            <v>71</v>
          </cell>
          <cell r="M86">
            <v>85</v>
          </cell>
          <cell r="N86">
            <v>27</v>
          </cell>
          <cell r="O86">
            <v>20</v>
          </cell>
          <cell r="P86">
            <v>113</v>
          </cell>
          <cell r="Q86">
            <v>49</v>
          </cell>
          <cell r="R86">
            <v>10</v>
          </cell>
          <cell r="S86">
            <v>117</v>
          </cell>
          <cell r="T86">
            <v>699</v>
          </cell>
        </row>
        <row r="87">
          <cell r="G87" t="str">
            <v xml:space="preserve">105478-P.S.R. CAIMANES                   </v>
          </cell>
          <cell r="H87">
            <v>3</v>
          </cell>
          <cell r="I87">
            <v>17</v>
          </cell>
          <cell r="J87">
            <v>4</v>
          </cell>
          <cell r="K87">
            <v>1</v>
          </cell>
          <cell r="L87">
            <v>10</v>
          </cell>
          <cell r="M87">
            <v>7</v>
          </cell>
          <cell r="N87">
            <v>16</v>
          </cell>
          <cell r="O87">
            <v>16</v>
          </cell>
          <cell r="P87">
            <v>9</v>
          </cell>
          <cell r="Q87">
            <v>14</v>
          </cell>
          <cell r="R87"/>
          <cell r="S87">
            <v>0</v>
          </cell>
          <cell r="T87">
            <v>97</v>
          </cell>
        </row>
        <row r="88">
          <cell r="G88" t="str">
            <v>105479-P.S.R. GUANGUALI</v>
          </cell>
          <cell r="H88">
            <v>0</v>
          </cell>
          <cell r="I88">
            <v>2</v>
          </cell>
          <cell r="J88">
            <v>8</v>
          </cell>
          <cell r="K88">
            <v>5</v>
          </cell>
          <cell r="L88">
            <v>6</v>
          </cell>
          <cell r="M88">
            <v>8</v>
          </cell>
          <cell r="N88">
            <v>8</v>
          </cell>
          <cell r="O88">
            <v>12</v>
          </cell>
          <cell r="P88">
            <v>1</v>
          </cell>
          <cell r="Q88">
            <v>1</v>
          </cell>
          <cell r="R88">
            <v>1</v>
          </cell>
          <cell r="S88">
            <v>36</v>
          </cell>
          <cell r="T88">
            <v>88</v>
          </cell>
        </row>
        <row r="89">
          <cell r="G89" t="str">
            <v>105480-P.S.R. QUILIMARI</v>
          </cell>
          <cell r="H89">
            <v>20</v>
          </cell>
          <cell r="I89">
            <v>32</v>
          </cell>
          <cell r="J89">
            <v>23</v>
          </cell>
          <cell r="K89">
            <v>24</v>
          </cell>
          <cell r="L89">
            <v>30</v>
          </cell>
          <cell r="M89">
            <v>17</v>
          </cell>
          <cell r="N89">
            <v>12</v>
          </cell>
          <cell r="O89">
            <v>6</v>
          </cell>
          <cell r="P89">
            <v>6</v>
          </cell>
          <cell r="Q89">
            <v>14</v>
          </cell>
          <cell r="R89">
            <v>0</v>
          </cell>
          <cell r="S89">
            <v>112</v>
          </cell>
          <cell r="T89">
            <v>296</v>
          </cell>
        </row>
        <row r="90">
          <cell r="G90" t="str">
            <v>105481-P.S.R. TILAMA</v>
          </cell>
          <cell r="H90">
            <v>6</v>
          </cell>
          <cell r="I90">
            <v>2</v>
          </cell>
          <cell r="J90">
            <v>2</v>
          </cell>
          <cell r="K90">
            <v>6</v>
          </cell>
          <cell r="L90">
            <v>1</v>
          </cell>
          <cell r="M90">
            <v>0</v>
          </cell>
          <cell r="N90">
            <v>3</v>
          </cell>
          <cell r="O90">
            <v>1</v>
          </cell>
          <cell r="P90">
            <v>2</v>
          </cell>
          <cell r="Q90">
            <v>0</v>
          </cell>
          <cell r="R90">
            <v>11</v>
          </cell>
          <cell r="S90">
            <v>10</v>
          </cell>
          <cell r="T90">
            <v>44</v>
          </cell>
        </row>
        <row r="91">
          <cell r="G91" t="str">
            <v>105511-P.S.R. LOS CONDORES</v>
          </cell>
          <cell r="H91">
            <v>9</v>
          </cell>
          <cell r="I91">
            <v>3</v>
          </cell>
          <cell r="J91">
            <v>10</v>
          </cell>
          <cell r="K91">
            <v>14</v>
          </cell>
          <cell r="L91">
            <v>22</v>
          </cell>
          <cell r="M91">
            <v>9</v>
          </cell>
          <cell r="N91">
            <v>8</v>
          </cell>
          <cell r="O91">
            <v>9</v>
          </cell>
          <cell r="P91">
            <v>2</v>
          </cell>
          <cell r="Q91">
            <v>13</v>
          </cell>
          <cell r="R91"/>
          <cell r="S91">
            <v>5</v>
          </cell>
          <cell r="T91">
            <v>104</v>
          </cell>
        </row>
        <row r="92">
          <cell r="G92" t="str">
            <v>04204-SALAMANCA</v>
          </cell>
          <cell r="H92">
            <v>150</v>
          </cell>
          <cell r="I92">
            <v>148</v>
          </cell>
          <cell r="J92">
            <v>216</v>
          </cell>
          <cell r="K92">
            <v>425</v>
          </cell>
          <cell r="L92">
            <v>556</v>
          </cell>
          <cell r="M92">
            <v>259</v>
          </cell>
          <cell r="N92">
            <v>203</v>
          </cell>
          <cell r="O92">
            <v>207</v>
          </cell>
          <cell r="P92">
            <v>192</v>
          </cell>
          <cell r="Q92">
            <v>163</v>
          </cell>
          <cell r="R92">
            <v>199</v>
          </cell>
          <cell r="S92">
            <v>183</v>
          </cell>
          <cell r="T92">
            <v>2901</v>
          </cell>
        </row>
        <row r="93">
          <cell r="G93" t="str">
            <v>105104-HOSPITAL SALAMANCA</v>
          </cell>
          <cell r="H93">
            <v>33</v>
          </cell>
          <cell r="I93">
            <v>86</v>
          </cell>
          <cell r="J93">
            <v>86</v>
          </cell>
          <cell r="K93">
            <v>273</v>
          </cell>
          <cell r="L93">
            <v>395</v>
          </cell>
          <cell r="M93">
            <v>143</v>
          </cell>
          <cell r="N93">
            <v>91</v>
          </cell>
          <cell r="O93">
            <v>43</v>
          </cell>
          <cell r="P93">
            <v>92</v>
          </cell>
          <cell r="Q93">
            <v>24</v>
          </cell>
          <cell r="R93">
            <v>57</v>
          </cell>
          <cell r="S93">
            <v>44</v>
          </cell>
          <cell r="T93">
            <v>1367</v>
          </cell>
        </row>
        <row r="94">
          <cell r="G94" t="str">
            <v xml:space="preserve">105452-P.S.R. CUNCUMEN                 </v>
          </cell>
          <cell r="H94">
            <v>0</v>
          </cell>
          <cell r="I94">
            <v>0</v>
          </cell>
          <cell r="J94"/>
          <cell r="K94">
            <v>23</v>
          </cell>
          <cell r="L94">
            <v>20</v>
          </cell>
          <cell r="M94">
            <v>3</v>
          </cell>
          <cell r="N94">
            <v>6</v>
          </cell>
          <cell r="O94">
            <v>13</v>
          </cell>
          <cell r="P94">
            <v>10</v>
          </cell>
          <cell r="Q94">
            <v>10</v>
          </cell>
          <cell r="R94">
            <v>16</v>
          </cell>
          <cell r="S94">
            <v>11</v>
          </cell>
          <cell r="T94">
            <v>112</v>
          </cell>
        </row>
        <row r="95">
          <cell r="G95" t="str">
            <v>105453-P.S.R. TRANQUILLA</v>
          </cell>
          <cell r="H95">
            <v>22</v>
          </cell>
          <cell r="I95">
            <v>13</v>
          </cell>
          <cell r="J95">
            <v>21</v>
          </cell>
          <cell r="K95">
            <v>32</v>
          </cell>
          <cell r="L95">
            <v>20</v>
          </cell>
          <cell r="M95">
            <v>20</v>
          </cell>
          <cell r="N95">
            <v>24</v>
          </cell>
          <cell r="O95">
            <v>29</v>
          </cell>
          <cell r="P95">
            <v>17</v>
          </cell>
          <cell r="Q95">
            <v>19</v>
          </cell>
          <cell r="R95">
            <v>14</v>
          </cell>
          <cell r="S95">
            <v>7</v>
          </cell>
          <cell r="T95">
            <v>238</v>
          </cell>
        </row>
        <row r="96">
          <cell r="G96" t="str">
            <v>105454-P.S.R. CUNLAGUA</v>
          </cell>
          <cell r="H96">
            <v>2</v>
          </cell>
          <cell r="I96">
            <v>2</v>
          </cell>
          <cell r="J96">
            <v>6</v>
          </cell>
          <cell r="K96">
            <v>2</v>
          </cell>
          <cell r="L96">
            <v>2</v>
          </cell>
          <cell r="M96">
            <v>4</v>
          </cell>
          <cell r="N96">
            <v>4</v>
          </cell>
          <cell r="O96">
            <v>2</v>
          </cell>
          <cell r="P96">
            <v>5</v>
          </cell>
          <cell r="Q96">
            <v>2</v>
          </cell>
          <cell r="R96">
            <v>1</v>
          </cell>
          <cell r="S96">
            <v>2</v>
          </cell>
          <cell r="T96">
            <v>34</v>
          </cell>
        </row>
        <row r="97">
          <cell r="G97" t="str">
            <v>105455-P.S.R. CHILLEPIN</v>
          </cell>
          <cell r="H97">
            <v>33</v>
          </cell>
          <cell r="I97">
            <v>3</v>
          </cell>
          <cell r="J97">
            <v>10</v>
          </cell>
          <cell r="K97">
            <v>6</v>
          </cell>
          <cell r="L97">
            <v>6</v>
          </cell>
          <cell r="M97">
            <v>8</v>
          </cell>
          <cell r="N97">
            <v>9</v>
          </cell>
          <cell r="O97">
            <v>24</v>
          </cell>
          <cell r="P97">
            <v>12</v>
          </cell>
          <cell r="Q97">
            <v>11</v>
          </cell>
          <cell r="R97">
            <v>14</v>
          </cell>
          <cell r="S97">
            <v>0</v>
          </cell>
          <cell r="T97">
            <v>136</v>
          </cell>
        </row>
        <row r="98">
          <cell r="G98" t="str">
            <v>105456-P.S.R. LLIMPO</v>
          </cell>
          <cell r="H98">
            <v>8</v>
          </cell>
          <cell r="I98">
            <v>7</v>
          </cell>
          <cell r="J98">
            <v>11</v>
          </cell>
          <cell r="K98">
            <v>8</v>
          </cell>
          <cell r="L98">
            <v>11</v>
          </cell>
          <cell r="M98">
            <v>12</v>
          </cell>
          <cell r="N98">
            <v>7</v>
          </cell>
          <cell r="O98">
            <v>9</v>
          </cell>
          <cell r="P98">
            <v>10</v>
          </cell>
          <cell r="Q98">
            <v>9</v>
          </cell>
          <cell r="R98">
            <v>16</v>
          </cell>
          <cell r="S98">
            <v>3</v>
          </cell>
          <cell r="T98">
            <v>111</v>
          </cell>
        </row>
        <row r="99">
          <cell r="G99" t="str">
            <v>105457-P.S.R. SAN AGUSTIN</v>
          </cell>
          <cell r="H99">
            <v>1</v>
          </cell>
          <cell r="I99">
            <v>0</v>
          </cell>
          <cell r="J99">
            <v>8</v>
          </cell>
          <cell r="K99">
            <v>1</v>
          </cell>
          <cell r="L99">
            <v>15</v>
          </cell>
          <cell r="M99">
            <v>3</v>
          </cell>
          <cell r="N99">
            <v>6</v>
          </cell>
          <cell r="O99">
            <v>3</v>
          </cell>
          <cell r="P99">
            <v>8</v>
          </cell>
          <cell r="Q99">
            <v>11</v>
          </cell>
          <cell r="R99">
            <v>6</v>
          </cell>
          <cell r="S99">
            <v>16</v>
          </cell>
          <cell r="T99">
            <v>78</v>
          </cell>
        </row>
        <row r="100">
          <cell r="G100" t="str">
            <v>105458-P.S.R. TAHUINCO</v>
          </cell>
          <cell r="H100">
            <v>15</v>
          </cell>
          <cell r="I100">
            <v>5</v>
          </cell>
          <cell r="J100">
            <v>15</v>
          </cell>
          <cell r="K100">
            <v>22</v>
          </cell>
          <cell r="L100">
            <v>29</v>
          </cell>
          <cell r="M100">
            <v>18</v>
          </cell>
          <cell r="N100">
            <v>27</v>
          </cell>
          <cell r="O100">
            <v>51</v>
          </cell>
          <cell r="P100">
            <v>1</v>
          </cell>
          <cell r="Q100">
            <v>42</v>
          </cell>
          <cell r="R100">
            <v>44</v>
          </cell>
          <cell r="S100">
            <v>60</v>
          </cell>
          <cell r="T100">
            <v>329</v>
          </cell>
        </row>
        <row r="101">
          <cell r="G101" t="str">
            <v>105491-P.S.R. QUELEN BAJO</v>
          </cell>
          <cell r="H101">
            <v>22</v>
          </cell>
          <cell r="I101">
            <v>19</v>
          </cell>
          <cell r="J101">
            <v>35</v>
          </cell>
          <cell r="K101">
            <v>32</v>
          </cell>
          <cell r="L101">
            <v>35</v>
          </cell>
          <cell r="M101">
            <v>32</v>
          </cell>
          <cell r="N101">
            <v>18</v>
          </cell>
          <cell r="O101">
            <v>20</v>
          </cell>
          <cell r="P101">
            <v>21</v>
          </cell>
          <cell r="Q101">
            <v>23</v>
          </cell>
          <cell r="R101">
            <v>16</v>
          </cell>
          <cell r="S101">
            <v>17</v>
          </cell>
          <cell r="T101">
            <v>290</v>
          </cell>
        </row>
        <row r="102">
          <cell r="G102" t="str">
            <v>105492-P.S.R. CAMISA</v>
          </cell>
          <cell r="H102">
            <v>3</v>
          </cell>
          <cell r="I102">
            <v>4</v>
          </cell>
          <cell r="J102">
            <v>2</v>
          </cell>
          <cell r="K102">
            <v>10</v>
          </cell>
          <cell r="L102">
            <v>4</v>
          </cell>
          <cell r="M102">
            <v>2</v>
          </cell>
          <cell r="N102">
            <v>2</v>
          </cell>
          <cell r="O102">
            <v>5</v>
          </cell>
          <cell r="P102">
            <v>8</v>
          </cell>
          <cell r="Q102">
            <v>0</v>
          </cell>
          <cell r="R102">
            <v>5</v>
          </cell>
          <cell r="S102">
            <v>20</v>
          </cell>
          <cell r="T102">
            <v>65</v>
          </cell>
        </row>
        <row r="103">
          <cell r="G103" t="str">
            <v>105501-P.S.R. ARBOLEDA GRANDE</v>
          </cell>
          <cell r="H103">
            <v>11</v>
          </cell>
          <cell r="I103">
            <v>9</v>
          </cell>
          <cell r="J103">
            <v>22</v>
          </cell>
          <cell r="K103">
            <v>16</v>
          </cell>
          <cell r="L103">
            <v>19</v>
          </cell>
          <cell r="M103">
            <v>14</v>
          </cell>
          <cell r="N103">
            <v>9</v>
          </cell>
          <cell r="O103">
            <v>8</v>
          </cell>
          <cell r="P103">
            <v>8</v>
          </cell>
          <cell r="Q103">
            <v>12</v>
          </cell>
          <cell r="R103">
            <v>10</v>
          </cell>
          <cell r="S103">
            <v>3</v>
          </cell>
          <cell r="T103">
            <v>141</v>
          </cell>
        </row>
        <row r="104">
          <cell r="G104" t="str">
            <v>04301-OVALLE</v>
          </cell>
          <cell r="H104">
            <v>465</v>
          </cell>
          <cell r="I104">
            <v>527</v>
          </cell>
          <cell r="J104">
            <v>1042</v>
          </cell>
          <cell r="K104">
            <v>1196</v>
          </cell>
          <cell r="L104">
            <v>1092</v>
          </cell>
          <cell r="M104">
            <v>689</v>
          </cell>
          <cell r="N104">
            <v>766</v>
          </cell>
          <cell r="O104">
            <v>1054</v>
          </cell>
          <cell r="P104">
            <v>1064</v>
          </cell>
          <cell r="Q104">
            <v>744</v>
          </cell>
          <cell r="R104">
            <v>328</v>
          </cell>
          <cell r="S104">
            <v>848</v>
          </cell>
          <cell r="T104">
            <v>9815</v>
          </cell>
        </row>
        <row r="105">
          <cell r="G105" t="str">
            <v>105315-CES. RURAL C. DE TAMAYA</v>
          </cell>
          <cell r="H105">
            <v>41</v>
          </cell>
          <cell r="I105">
            <v>33</v>
          </cell>
          <cell r="J105">
            <v>73</v>
          </cell>
          <cell r="K105">
            <v>106</v>
          </cell>
          <cell r="L105">
            <v>25</v>
          </cell>
          <cell r="M105">
            <v>37</v>
          </cell>
          <cell r="N105">
            <v>36</v>
          </cell>
          <cell r="O105">
            <v>97</v>
          </cell>
          <cell r="P105">
            <v>49</v>
          </cell>
          <cell r="Q105">
            <v>4</v>
          </cell>
          <cell r="R105">
            <v>34</v>
          </cell>
          <cell r="S105">
            <v>185</v>
          </cell>
          <cell r="T105">
            <v>720</v>
          </cell>
        </row>
        <row r="106">
          <cell r="G106" t="str">
            <v>105317-CES. JORGE JORDAN D.</v>
          </cell>
          <cell r="H106">
            <v>98</v>
          </cell>
          <cell r="I106">
            <v>126</v>
          </cell>
          <cell r="J106">
            <v>319</v>
          </cell>
          <cell r="K106">
            <v>373</v>
          </cell>
          <cell r="L106">
            <v>503</v>
          </cell>
          <cell r="M106">
            <v>254</v>
          </cell>
          <cell r="N106">
            <v>267</v>
          </cell>
          <cell r="O106">
            <v>396</v>
          </cell>
          <cell r="P106">
            <v>309</v>
          </cell>
          <cell r="Q106">
            <v>128</v>
          </cell>
          <cell r="R106">
            <v>90</v>
          </cell>
          <cell r="S106">
            <v>104</v>
          </cell>
          <cell r="T106">
            <v>2967</v>
          </cell>
        </row>
        <row r="107">
          <cell r="G107" t="str">
            <v>105322-CES. MARCOS MACUADA</v>
          </cell>
          <cell r="H107">
            <v>150</v>
          </cell>
          <cell r="I107">
            <v>198</v>
          </cell>
          <cell r="J107">
            <v>384</v>
          </cell>
          <cell r="K107">
            <v>388</v>
          </cell>
          <cell r="L107">
            <v>291</v>
          </cell>
          <cell r="M107">
            <v>181</v>
          </cell>
          <cell r="N107">
            <v>308</v>
          </cell>
          <cell r="O107">
            <v>216</v>
          </cell>
          <cell r="P107">
            <v>288</v>
          </cell>
          <cell r="Q107">
            <v>184</v>
          </cell>
          <cell r="R107">
            <v>113</v>
          </cell>
          <cell r="S107">
            <v>305</v>
          </cell>
          <cell r="T107">
            <v>3006</v>
          </cell>
        </row>
        <row r="108">
          <cell r="G108" t="str">
            <v>105324-CES. SOTAQUI</v>
          </cell>
          <cell r="H108">
            <v>27</v>
          </cell>
          <cell r="I108">
            <v>24</v>
          </cell>
          <cell r="J108">
            <v>38</v>
          </cell>
          <cell r="K108">
            <v>61</v>
          </cell>
          <cell r="L108">
            <v>39</v>
          </cell>
          <cell r="M108">
            <v>51</v>
          </cell>
          <cell r="N108">
            <v>40</v>
          </cell>
          <cell r="O108">
            <v>51</v>
          </cell>
          <cell r="P108">
            <v>92</v>
          </cell>
          <cell r="Q108">
            <v>56</v>
          </cell>
          <cell r="R108">
            <v>13</v>
          </cell>
          <cell r="S108">
            <v>87</v>
          </cell>
          <cell r="T108">
            <v>579</v>
          </cell>
        </row>
        <row r="109">
          <cell r="G109" t="str">
            <v>105415-P.S.R. BARRAZA</v>
          </cell>
          <cell r="H109">
            <v>6</v>
          </cell>
          <cell r="I109">
            <v>2</v>
          </cell>
          <cell r="J109">
            <v>15</v>
          </cell>
          <cell r="K109">
            <v>5</v>
          </cell>
          <cell r="L109">
            <v>1</v>
          </cell>
          <cell r="M109">
            <v>0</v>
          </cell>
          <cell r="N109">
            <v>0</v>
          </cell>
          <cell r="O109">
            <v>0</v>
          </cell>
          <cell r="P109">
            <v>2</v>
          </cell>
          <cell r="Q109">
            <v>0</v>
          </cell>
          <cell r="R109">
            <v>1</v>
          </cell>
          <cell r="S109">
            <v>20</v>
          </cell>
          <cell r="T109">
            <v>52</v>
          </cell>
        </row>
        <row r="110">
          <cell r="G110" t="str">
            <v xml:space="preserve">105416-P.S.R. CAMARICO                  </v>
          </cell>
          <cell r="H110">
            <v>5</v>
          </cell>
          <cell r="I110">
            <v>7</v>
          </cell>
          <cell r="J110">
            <v>5</v>
          </cell>
          <cell r="K110">
            <v>27</v>
          </cell>
          <cell r="L110">
            <v>4</v>
          </cell>
          <cell r="M110">
            <v>1</v>
          </cell>
          <cell r="N110">
            <v>1</v>
          </cell>
          <cell r="O110">
            <v>12</v>
          </cell>
          <cell r="P110">
            <v>3</v>
          </cell>
          <cell r="Q110">
            <v>14</v>
          </cell>
          <cell r="R110">
            <v>13</v>
          </cell>
          <cell r="S110">
            <v>23</v>
          </cell>
          <cell r="T110">
            <v>115</v>
          </cell>
        </row>
        <row r="111">
          <cell r="G111" t="str">
            <v>105417-P.S.R. ALCONES BAJOS</v>
          </cell>
          <cell r="H111">
            <v>1</v>
          </cell>
          <cell r="I111">
            <v>4</v>
          </cell>
          <cell r="J111">
            <v>3</v>
          </cell>
          <cell r="K111">
            <v>7</v>
          </cell>
          <cell r="L111">
            <v>4</v>
          </cell>
          <cell r="M111">
            <v>0</v>
          </cell>
          <cell r="N111">
            <v>2</v>
          </cell>
          <cell r="O111">
            <v>0</v>
          </cell>
          <cell r="P111">
            <v>3</v>
          </cell>
          <cell r="Q111">
            <v>0</v>
          </cell>
          <cell r="R111">
            <v>0</v>
          </cell>
          <cell r="S111">
            <v>7</v>
          </cell>
          <cell r="T111">
            <v>31</v>
          </cell>
        </row>
        <row r="112">
          <cell r="G112" t="str">
            <v>105419-P.S.R. LAS SOSSAS</v>
          </cell>
          <cell r="H112">
            <v>2</v>
          </cell>
          <cell r="I112">
            <v>0</v>
          </cell>
          <cell r="J112">
            <v>19</v>
          </cell>
          <cell r="K112">
            <v>9</v>
          </cell>
          <cell r="L112">
            <v>3</v>
          </cell>
          <cell r="M112">
            <v>2</v>
          </cell>
          <cell r="N112">
            <v>7</v>
          </cell>
          <cell r="O112">
            <v>1</v>
          </cell>
          <cell r="P112">
            <v>0</v>
          </cell>
          <cell r="Q112">
            <v>1</v>
          </cell>
          <cell r="R112"/>
          <cell r="S112"/>
          <cell r="T112">
            <v>44</v>
          </cell>
        </row>
        <row r="113">
          <cell r="G113" t="str">
            <v>105422-P.S.R. HORNILLOS</v>
          </cell>
          <cell r="H113">
            <v>0</v>
          </cell>
          <cell r="I113">
            <v>0</v>
          </cell>
          <cell r="J113">
            <v>0</v>
          </cell>
          <cell r="K113">
            <v>1</v>
          </cell>
          <cell r="L113">
            <v>0</v>
          </cell>
          <cell r="M113">
            <v>3</v>
          </cell>
          <cell r="N113">
            <v>0</v>
          </cell>
          <cell r="O113">
            <v>9</v>
          </cell>
          <cell r="P113">
            <v>6</v>
          </cell>
          <cell r="Q113">
            <v>1</v>
          </cell>
          <cell r="R113">
            <v>4</v>
          </cell>
          <cell r="S113">
            <v>2</v>
          </cell>
          <cell r="T113">
            <v>26</v>
          </cell>
        </row>
        <row r="114">
          <cell r="G114" t="str">
            <v>105437-P.S.R. CHALINGA</v>
          </cell>
          <cell r="H114">
            <v>10</v>
          </cell>
          <cell r="I114">
            <v>4</v>
          </cell>
          <cell r="J114">
            <v>13</v>
          </cell>
          <cell r="K114">
            <v>25</v>
          </cell>
          <cell r="L114">
            <v>10</v>
          </cell>
          <cell r="M114">
            <v>4</v>
          </cell>
          <cell r="N114">
            <v>3</v>
          </cell>
          <cell r="O114">
            <v>6</v>
          </cell>
          <cell r="P114">
            <v>0</v>
          </cell>
          <cell r="Q114">
            <v>7</v>
          </cell>
          <cell r="R114">
            <v>19</v>
          </cell>
          <cell r="S114">
            <v>1</v>
          </cell>
          <cell r="T114">
            <v>102</v>
          </cell>
        </row>
        <row r="115">
          <cell r="G115" t="str">
            <v>105439-P.S.R. CERRO BLANCO</v>
          </cell>
          <cell r="H115">
            <v>0</v>
          </cell>
          <cell r="I115">
            <v>0</v>
          </cell>
          <cell r="J115">
            <v>12</v>
          </cell>
          <cell r="K115">
            <v>6</v>
          </cell>
          <cell r="L115">
            <v>2</v>
          </cell>
          <cell r="M115">
            <v>0</v>
          </cell>
          <cell r="N115">
            <v>1</v>
          </cell>
          <cell r="O115">
            <v>5</v>
          </cell>
          <cell r="P115">
            <v>0</v>
          </cell>
          <cell r="Q115">
            <v>7</v>
          </cell>
          <cell r="R115">
            <v>1</v>
          </cell>
          <cell r="S115">
            <v>2</v>
          </cell>
          <cell r="T115">
            <v>36</v>
          </cell>
        </row>
        <row r="116">
          <cell r="G116" t="str">
            <v>105507-P.S.R. HUAMALATA</v>
          </cell>
          <cell r="H116">
            <v>0</v>
          </cell>
          <cell r="I116">
            <v>12</v>
          </cell>
          <cell r="J116">
            <v>1</v>
          </cell>
          <cell r="K116">
            <v>18</v>
          </cell>
          <cell r="L116">
            <v>3</v>
          </cell>
          <cell r="M116">
            <v>6</v>
          </cell>
          <cell r="N116">
            <v>5</v>
          </cell>
          <cell r="O116">
            <v>9</v>
          </cell>
          <cell r="P116">
            <v>24</v>
          </cell>
          <cell r="Q116">
            <v>19</v>
          </cell>
          <cell r="R116">
            <v>5</v>
          </cell>
          <cell r="S116">
            <v>8</v>
          </cell>
          <cell r="T116">
            <v>110</v>
          </cell>
        </row>
        <row r="117">
          <cell r="G117" t="str">
            <v>105510-P.S.R. RECOLETA</v>
          </cell>
          <cell r="H117">
            <v>3</v>
          </cell>
          <cell r="I117">
            <v>4</v>
          </cell>
          <cell r="J117">
            <v>25</v>
          </cell>
          <cell r="K117">
            <v>20</v>
          </cell>
          <cell r="L117">
            <v>14</v>
          </cell>
          <cell r="M117">
            <v>7</v>
          </cell>
          <cell r="N117">
            <v>2</v>
          </cell>
          <cell r="O117">
            <v>3</v>
          </cell>
          <cell r="P117">
            <v>0</v>
          </cell>
          <cell r="Q117">
            <v>1</v>
          </cell>
          <cell r="R117">
            <v>0</v>
          </cell>
          <cell r="S117">
            <v>1</v>
          </cell>
          <cell r="T117">
            <v>80</v>
          </cell>
        </row>
        <row r="118">
          <cell r="G118" t="str">
            <v>105722-CECOF SAN JOSE DE LA DEHESA</v>
          </cell>
          <cell r="H118">
            <v>49</v>
          </cell>
          <cell r="I118">
            <v>47</v>
          </cell>
          <cell r="J118">
            <v>44</v>
          </cell>
          <cell r="K118">
            <v>28</v>
          </cell>
          <cell r="L118">
            <v>72</v>
          </cell>
          <cell r="M118">
            <v>38</v>
          </cell>
          <cell r="N118">
            <v>32</v>
          </cell>
          <cell r="O118">
            <v>37</v>
          </cell>
          <cell r="P118">
            <v>21</v>
          </cell>
          <cell r="Q118">
            <v>50</v>
          </cell>
          <cell r="R118">
            <v>7</v>
          </cell>
          <cell r="S118">
            <v>1</v>
          </cell>
          <cell r="T118">
            <v>426</v>
          </cell>
        </row>
        <row r="119">
          <cell r="G119" t="str">
            <v>105723-CECOF LIMARI</v>
          </cell>
          <cell r="H119">
            <v>13</v>
          </cell>
          <cell r="I119">
            <v>12</v>
          </cell>
          <cell r="J119">
            <v>23</v>
          </cell>
          <cell r="K119">
            <v>7</v>
          </cell>
          <cell r="L119">
            <v>8</v>
          </cell>
          <cell r="M119">
            <v>17</v>
          </cell>
          <cell r="N119">
            <v>12</v>
          </cell>
          <cell r="O119">
            <v>48</v>
          </cell>
          <cell r="P119">
            <v>10</v>
          </cell>
          <cell r="Q119">
            <v>11</v>
          </cell>
          <cell r="R119">
            <v>0</v>
          </cell>
          <cell r="S119">
            <v>10</v>
          </cell>
          <cell r="T119">
            <v>171</v>
          </cell>
        </row>
        <row r="120">
          <cell r="G120" t="str">
            <v>200258-CECOF LOS COPIHUES</v>
          </cell>
          <cell r="H120">
            <v>36</v>
          </cell>
          <cell r="I120">
            <v>22</v>
          </cell>
          <cell r="J120">
            <v>21</v>
          </cell>
          <cell r="K120">
            <v>13</v>
          </cell>
          <cell r="L120">
            <v>8</v>
          </cell>
          <cell r="M120">
            <v>16</v>
          </cell>
          <cell r="N120">
            <v>12</v>
          </cell>
          <cell r="O120">
            <v>41</v>
          </cell>
          <cell r="P120">
            <v>34</v>
          </cell>
          <cell r="Q120">
            <v>10</v>
          </cell>
          <cell r="R120"/>
          <cell r="S120">
            <v>1</v>
          </cell>
          <cell r="T120">
            <v>214</v>
          </cell>
        </row>
        <row r="121">
          <cell r="G121" t="str">
            <v>200367-CECOF COLONIA LIMARÍ</v>
          </cell>
          <cell r="H121">
            <v>24</v>
          </cell>
          <cell r="I121">
            <v>32</v>
          </cell>
          <cell r="J121">
            <v>47</v>
          </cell>
          <cell r="K121">
            <v>18</v>
          </cell>
          <cell r="L121">
            <v>10</v>
          </cell>
          <cell r="M121">
            <v>17</v>
          </cell>
          <cell r="N121">
            <v>1</v>
          </cell>
          <cell r="O121">
            <v>34</v>
          </cell>
          <cell r="P121">
            <v>0</v>
          </cell>
          <cell r="Q121">
            <v>1</v>
          </cell>
          <cell r="R121">
            <v>5</v>
          </cell>
          <cell r="S121">
            <v>0</v>
          </cell>
          <cell r="T121">
            <v>189</v>
          </cell>
        </row>
        <row r="122">
          <cell r="G122" t="str">
            <v>200569-CESFAM FRAY JORGE</v>
          </cell>
          <cell r="H122"/>
          <cell r="I122"/>
          <cell r="J122"/>
          <cell r="K122">
            <v>84</v>
          </cell>
          <cell r="L122">
            <v>95</v>
          </cell>
          <cell r="M122">
            <v>55</v>
          </cell>
          <cell r="N122">
            <v>37</v>
          </cell>
          <cell r="O122">
            <v>89</v>
          </cell>
          <cell r="P122">
            <v>223</v>
          </cell>
          <cell r="Q122">
            <v>250</v>
          </cell>
          <cell r="R122">
            <v>23</v>
          </cell>
          <cell r="S122">
            <v>91</v>
          </cell>
          <cell r="T122">
            <v>947</v>
          </cell>
        </row>
        <row r="123">
          <cell r="G123" t="str">
            <v>04302-COMBARBALÁ</v>
          </cell>
          <cell r="H123">
            <v>97</v>
          </cell>
          <cell r="I123">
            <v>85</v>
          </cell>
          <cell r="J123">
            <v>60</v>
          </cell>
          <cell r="K123">
            <v>105</v>
          </cell>
          <cell r="L123">
            <v>233</v>
          </cell>
          <cell r="M123">
            <v>179</v>
          </cell>
          <cell r="N123">
            <v>44</v>
          </cell>
          <cell r="O123">
            <v>105</v>
          </cell>
          <cell r="P123">
            <v>156</v>
          </cell>
          <cell r="Q123">
            <v>88</v>
          </cell>
          <cell r="R123">
            <v>41</v>
          </cell>
          <cell r="S123">
            <v>43</v>
          </cell>
          <cell r="T123">
            <v>1236</v>
          </cell>
        </row>
        <row r="124">
          <cell r="G124" t="str">
            <v>105105-HOSPITAL COMBARBALÁ</v>
          </cell>
          <cell r="H124">
            <v>9</v>
          </cell>
          <cell r="I124">
            <v>6</v>
          </cell>
          <cell r="J124">
            <v>13</v>
          </cell>
          <cell r="K124">
            <v>48</v>
          </cell>
          <cell r="L124">
            <v>179</v>
          </cell>
          <cell r="M124">
            <v>126</v>
          </cell>
          <cell r="N124">
            <v>16</v>
          </cell>
          <cell r="O124">
            <v>31</v>
          </cell>
          <cell r="P124">
            <v>17</v>
          </cell>
          <cell r="Q124">
            <v>26</v>
          </cell>
          <cell r="R124">
            <v>27</v>
          </cell>
          <cell r="S124">
            <v>28</v>
          </cell>
          <cell r="T124">
            <v>526</v>
          </cell>
        </row>
        <row r="125">
          <cell r="G125" t="str">
            <v>105433-P.S.R. SAN LORENZO</v>
          </cell>
          <cell r="H125">
            <v>0</v>
          </cell>
          <cell r="I125">
            <v>0</v>
          </cell>
          <cell r="J125">
            <v>0</v>
          </cell>
          <cell r="K125">
            <v>2</v>
          </cell>
          <cell r="L125">
            <v>0</v>
          </cell>
          <cell r="M125">
            <v>2</v>
          </cell>
          <cell r="N125">
            <v>0</v>
          </cell>
          <cell r="O125">
            <v>0</v>
          </cell>
          <cell r="P125">
            <v>10</v>
          </cell>
          <cell r="Q125"/>
          <cell r="R125"/>
          <cell r="S125">
            <v>0</v>
          </cell>
          <cell r="T125">
            <v>14</v>
          </cell>
        </row>
        <row r="126">
          <cell r="G126" t="str">
            <v>105434-P.S.R. SAN MARCOS</v>
          </cell>
          <cell r="H126">
            <v>4</v>
          </cell>
          <cell r="I126">
            <v>2</v>
          </cell>
          <cell r="J126">
            <v>7</v>
          </cell>
          <cell r="K126">
            <v>5</v>
          </cell>
          <cell r="L126">
            <v>6</v>
          </cell>
          <cell r="M126">
            <v>17</v>
          </cell>
          <cell r="N126">
            <v>5</v>
          </cell>
          <cell r="O126">
            <v>31</v>
          </cell>
          <cell r="P126">
            <v>13</v>
          </cell>
          <cell r="Q126">
            <v>14</v>
          </cell>
          <cell r="R126">
            <v>0</v>
          </cell>
          <cell r="S126">
            <v>3</v>
          </cell>
          <cell r="T126">
            <v>107</v>
          </cell>
        </row>
        <row r="127">
          <cell r="G127" t="str">
            <v>105441-P.S.R. MANQUEHUA</v>
          </cell>
          <cell r="H127">
            <v>9</v>
          </cell>
          <cell r="I127">
            <v>2</v>
          </cell>
          <cell r="J127">
            <v>6</v>
          </cell>
          <cell r="K127">
            <v>9</v>
          </cell>
          <cell r="L127">
            <v>4</v>
          </cell>
          <cell r="M127">
            <v>1</v>
          </cell>
          <cell r="N127">
            <v>9</v>
          </cell>
          <cell r="O127">
            <v>8</v>
          </cell>
          <cell r="P127">
            <v>24</v>
          </cell>
          <cell r="Q127">
            <v>1</v>
          </cell>
          <cell r="R127"/>
          <cell r="S127">
            <v>5</v>
          </cell>
          <cell r="T127">
            <v>78</v>
          </cell>
        </row>
        <row r="128">
          <cell r="G128" t="str">
            <v xml:space="preserve">105459-P.S.R. BARRANCAS                </v>
          </cell>
          <cell r="H128">
            <v>12</v>
          </cell>
          <cell r="I128">
            <v>0</v>
          </cell>
          <cell r="J128">
            <v>0</v>
          </cell>
          <cell r="K128">
            <v>9</v>
          </cell>
          <cell r="L128">
            <v>7</v>
          </cell>
          <cell r="M128">
            <v>6</v>
          </cell>
          <cell r="N128">
            <v>6</v>
          </cell>
          <cell r="O128">
            <v>6</v>
          </cell>
          <cell r="P128"/>
          <cell r="Q128">
            <v>21</v>
          </cell>
          <cell r="R128">
            <v>0</v>
          </cell>
          <cell r="S128">
            <v>1</v>
          </cell>
          <cell r="T128">
            <v>68</v>
          </cell>
        </row>
        <row r="129">
          <cell r="G129" t="str">
            <v>105460-P.S.R. COGOTI 18</v>
          </cell>
          <cell r="H129">
            <v>14</v>
          </cell>
          <cell r="I129">
            <v>24</v>
          </cell>
          <cell r="J129">
            <v>1</v>
          </cell>
          <cell r="K129">
            <v>2</v>
          </cell>
          <cell r="L129">
            <v>23</v>
          </cell>
          <cell r="M129">
            <v>0</v>
          </cell>
          <cell r="N129">
            <v>0</v>
          </cell>
          <cell r="O129">
            <v>2</v>
          </cell>
          <cell r="P129">
            <v>32</v>
          </cell>
          <cell r="Q129">
            <v>7</v>
          </cell>
          <cell r="R129"/>
          <cell r="S129">
            <v>0</v>
          </cell>
          <cell r="T129">
            <v>105</v>
          </cell>
        </row>
        <row r="130">
          <cell r="G130" t="str">
            <v>105461-P.S.R. EL HUACHO</v>
          </cell>
          <cell r="H130">
            <v>2</v>
          </cell>
          <cell r="I130">
            <v>2</v>
          </cell>
          <cell r="J130">
            <v>0</v>
          </cell>
          <cell r="K130">
            <v>0</v>
          </cell>
          <cell r="L130"/>
          <cell r="M130">
            <v>0</v>
          </cell>
          <cell r="N130"/>
          <cell r="O130">
            <v>5</v>
          </cell>
          <cell r="P130">
            <v>0</v>
          </cell>
          <cell r="Q130">
            <v>0</v>
          </cell>
          <cell r="R130"/>
          <cell r="S130">
            <v>0</v>
          </cell>
          <cell r="T130">
            <v>9</v>
          </cell>
        </row>
        <row r="131">
          <cell r="G131" t="str">
            <v>105462-P.S.R. EL SAUCE</v>
          </cell>
          <cell r="H131">
            <v>4</v>
          </cell>
          <cell r="I131">
            <v>7</v>
          </cell>
          <cell r="J131">
            <v>6</v>
          </cell>
          <cell r="K131">
            <v>9</v>
          </cell>
          <cell r="L131">
            <v>0</v>
          </cell>
          <cell r="M131">
            <v>6</v>
          </cell>
          <cell r="N131">
            <v>1</v>
          </cell>
          <cell r="O131">
            <v>2</v>
          </cell>
          <cell r="P131">
            <v>0</v>
          </cell>
          <cell r="Q131">
            <v>11</v>
          </cell>
          <cell r="R131">
            <v>0</v>
          </cell>
          <cell r="S131">
            <v>2</v>
          </cell>
          <cell r="T131">
            <v>48</v>
          </cell>
        </row>
        <row r="132">
          <cell r="G132" t="str">
            <v>105463-P.S.R. QUILITAPIA</v>
          </cell>
          <cell r="H132">
            <v>23</v>
          </cell>
          <cell r="I132">
            <v>4</v>
          </cell>
          <cell r="J132">
            <v>9</v>
          </cell>
          <cell r="K132">
            <v>11</v>
          </cell>
          <cell r="L132">
            <v>7</v>
          </cell>
          <cell r="M132">
            <v>1</v>
          </cell>
          <cell r="N132">
            <v>2</v>
          </cell>
          <cell r="O132">
            <v>6</v>
          </cell>
          <cell r="P132">
            <v>22</v>
          </cell>
          <cell r="Q132">
            <v>4</v>
          </cell>
          <cell r="R132">
            <v>0</v>
          </cell>
          <cell r="S132">
            <v>0</v>
          </cell>
          <cell r="T132">
            <v>89</v>
          </cell>
        </row>
        <row r="133">
          <cell r="G133" t="str">
            <v>105464-P.S.R. LA LIGUA</v>
          </cell>
          <cell r="H133">
            <v>1</v>
          </cell>
          <cell r="I133">
            <v>8</v>
          </cell>
          <cell r="J133">
            <v>4</v>
          </cell>
          <cell r="K133">
            <v>0</v>
          </cell>
          <cell r="L133">
            <v>3</v>
          </cell>
          <cell r="M133">
            <v>7</v>
          </cell>
          <cell r="N133">
            <v>2</v>
          </cell>
          <cell r="O133">
            <v>2</v>
          </cell>
          <cell r="P133">
            <v>15</v>
          </cell>
          <cell r="Q133">
            <v>2</v>
          </cell>
          <cell r="R133"/>
          <cell r="S133">
            <v>0</v>
          </cell>
          <cell r="T133">
            <v>44</v>
          </cell>
        </row>
        <row r="134">
          <cell r="G134" t="str">
            <v>105465-P.S.R. RAMADILLA</v>
          </cell>
          <cell r="H134">
            <v>7</v>
          </cell>
          <cell r="I134">
            <v>1</v>
          </cell>
          <cell r="J134">
            <v>10</v>
          </cell>
          <cell r="K134">
            <v>4</v>
          </cell>
          <cell r="L134">
            <v>1</v>
          </cell>
          <cell r="M134">
            <v>5</v>
          </cell>
          <cell r="N134">
            <v>1</v>
          </cell>
          <cell r="O134">
            <v>2</v>
          </cell>
          <cell r="P134"/>
          <cell r="Q134">
            <v>1</v>
          </cell>
          <cell r="R134">
            <v>14</v>
          </cell>
          <cell r="S134">
            <v>2</v>
          </cell>
          <cell r="T134">
            <v>48</v>
          </cell>
        </row>
        <row r="135">
          <cell r="G135" t="str">
            <v>105466-P.S.R. VALLE HERMOSO</v>
          </cell>
          <cell r="H135">
            <v>2</v>
          </cell>
          <cell r="I135">
            <v>14</v>
          </cell>
          <cell r="J135">
            <v>3</v>
          </cell>
          <cell r="K135">
            <v>1</v>
          </cell>
          <cell r="L135">
            <v>0</v>
          </cell>
          <cell r="M135">
            <v>5</v>
          </cell>
          <cell r="N135">
            <v>1</v>
          </cell>
          <cell r="O135">
            <v>8</v>
          </cell>
          <cell r="P135">
            <v>23</v>
          </cell>
          <cell r="Q135">
            <v>1</v>
          </cell>
          <cell r="R135">
            <v>0</v>
          </cell>
          <cell r="S135">
            <v>0</v>
          </cell>
          <cell r="T135">
            <v>58</v>
          </cell>
        </row>
        <row r="136">
          <cell r="G136" t="str">
            <v>105490-P.S.R. EL DURAZNO</v>
          </cell>
          <cell r="H136">
            <v>10</v>
          </cell>
          <cell r="I136">
            <v>15</v>
          </cell>
          <cell r="J136">
            <v>1</v>
          </cell>
          <cell r="K136">
            <v>5</v>
          </cell>
          <cell r="L136">
            <v>3</v>
          </cell>
          <cell r="M136">
            <v>3</v>
          </cell>
          <cell r="N136">
            <v>1</v>
          </cell>
          <cell r="O136">
            <v>2</v>
          </cell>
          <cell r="P136">
            <v>0</v>
          </cell>
          <cell r="Q136">
            <v>0</v>
          </cell>
          <cell r="R136">
            <v>0</v>
          </cell>
          <cell r="S136">
            <v>2</v>
          </cell>
          <cell r="T136">
            <v>42</v>
          </cell>
        </row>
        <row r="137">
          <cell r="G137" t="str">
            <v>04303-MONTE PATRIA</v>
          </cell>
          <cell r="H137">
            <v>118</v>
          </cell>
          <cell r="I137">
            <v>165</v>
          </cell>
          <cell r="J137">
            <v>264</v>
          </cell>
          <cell r="K137">
            <v>249</v>
          </cell>
          <cell r="L137">
            <v>113</v>
          </cell>
          <cell r="M137">
            <v>501</v>
          </cell>
          <cell r="N137">
            <v>233</v>
          </cell>
          <cell r="O137">
            <v>355</v>
          </cell>
          <cell r="P137">
            <v>291</v>
          </cell>
          <cell r="Q137">
            <v>358</v>
          </cell>
          <cell r="R137">
            <v>237</v>
          </cell>
          <cell r="S137">
            <v>346</v>
          </cell>
          <cell r="T137">
            <v>3230</v>
          </cell>
        </row>
        <row r="138">
          <cell r="G138" t="str">
            <v>105307-CES. RURAL MONTE PATRIA</v>
          </cell>
          <cell r="H138">
            <v>9</v>
          </cell>
          <cell r="I138">
            <v>37</v>
          </cell>
          <cell r="J138">
            <v>83</v>
          </cell>
          <cell r="K138">
            <v>63</v>
          </cell>
          <cell r="L138">
            <v>0</v>
          </cell>
          <cell r="M138">
            <v>69</v>
          </cell>
          <cell r="N138">
            <v>60</v>
          </cell>
          <cell r="O138">
            <v>123</v>
          </cell>
          <cell r="P138">
            <v>73</v>
          </cell>
          <cell r="Q138">
            <v>175</v>
          </cell>
          <cell r="R138">
            <v>70</v>
          </cell>
          <cell r="S138">
            <v>156</v>
          </cell>
          <cell r="T138">
            <v>918</v>
          </cell>
        </row>
        <row r="139">
          <cell r="G139" t="str">
            <v>105311-CES. RURAL CHAÑARAL ALTO</v>
          </cell>
          <cell r="H139">
            <v>53</v>
          </cell>
          <cell r="I139">
            <v>77</v>
          </cell>
          <cell r="J139">
            <v>124</v>
          </cell>
          <cell r="K139">
            <v>17</v>
          </cell>
          <cell r="L139">
            <v>23</v>
          </cell>
          <cell r="M139">
            <v>41</v>
          </cell>
          <cell r="N139">
            <v>17</v>
          </cell>
          <cell r="O139">
            <v>24</v>
          </cell>
          <cell r="P139">
            <v>50</v>
          </cell>
          <cell r="Q139">
            <v>24</v>
          </cell>
          <cell r="R139">
            <v>41</v>
          </cell>
          <cell r="S139">
            <v>32</v>
          </cell>
          <cell r="T139">
            <v>523</v>
          </cell>
        </row>
        <row r="140">
          <cell r="G140" t="str">
            <v>105312-CES. RURAL CAREN</v>
          </cell>
          <cell r="H140">
            <v>8</v>
          </cell>
          <cell r="I140">
            <v>6</v>
          </cell>
          <cell r="J140">
            <v>12</v>
          </cell>
          <cell r="K140">
            <v>6</v>
          </cell>
          <cell r="L140">
            <v>19</v>
          </cell>
          <cell r="M140">
            <v>61</v>
          </cell>
          <cell r="N140">
            <v>20</v>
          </cell>
          <cell r="O140">
            <v>72</v>
          </cell>
          <cell r="P140">
            <v>31</v>
          </cell>
          <cell r="Q140">
            <v>45</v>
          </cell>
          <cell r="R140">
            <v>5</v>
          </cell>
          <cell r="S140">
            <v>30</v>
          </cell>
          <cell r="T140">
            <v>315</v>
          </cell>
        </row>
        <row r="141">
          <cell r="G141" t="str">
            <v>105318-CES. RURAL EL PALQUI</v>
          </cell>
          <cell r="H141">
            <v>22</v>
          </cell>
          <cell r="I141">
            <v>19</v>
          </cell>
          <cell r="J141">
            <v>11</v>
          </cell>
          <cell r="K141">
            <v>76</v>
          </cell>
          <cell r="L141">
            <v>31</v>
          </cell>
          <cell r="M141">
            <v>267</v>
          </cell>
          <cell r="N141">
            <v>84</v>
          </cell>
          <cell r="O141">
            <v>55</v>
          </cell>
          <cell r="P141">
            <v>41</v>
          </cell>
          <cell r="Q141">
            <v>65</v>
          </cell>
          <cell r="R141">
            <v>103</v>
          </cell>
          <cell r="S141">
            <v>74</v>
          </cell>
          <cell r="T141">
            <v>848</v>
          </cell>
        </row>
        <row r="142">
          <cell r="G142" t="str">
            <v>105425-P.S.R. CHILECITO</v>
          </cell>
          <cell r="H142"/>
          <cell r="I142">
            <v>0</v>
          </cell>
          <cell r="J142">
            <v>2</v>
          </cell>
          <cell r="K142">
            <v>32</v>
          </cell>
          <cell r="L142">
            <v>3</v>
          </cell>
          <cell r="M142">
            <v>1</v>
          </cell>
          <cell r="N142">
            <v>3</v>
          </cell>
          <cell r="O142">
            <v>0</v>
          </cell>
          <cell r="P142">
            <v>0</v>
          </cell>
          <cell r="Q142">
            <v>0</v>
          </cell>
          <cell r="R142">
            <v>5</v>
          </cell>
          <cell r="S142">
            <v>0</v>
          </cell>
          <cell r="T142">
            <v>46</v>
          </cell>
        </row>
        <row r="143">
          <cell r="G143" t="str">
            <v>105427-P.S.R. HACIENDA VALDIVIA</v>
          </cell>
          <cell r="H143">
            <v>9</v>
          </cell>
          <cell r="I143">
            <v>7</v>
          </cell>
          <cell r="J143">
            <v>8</v>
          </cell>
          <cell r="K143">
            <v>9</v>
          </cell>
          <cell r="L143">
            <v>3</v>
          </cell>
          <cell r="M143">
            <v>4</v>
          </cell>
          <cell r="N143">
            <v>7</v>
          </cell>
          <cell r="O143">
            <v>6</v>
          </cell>
          <cell r="P143">
            <v>5</v>
          </cell>
          <cell r="Q143">
            <v>7</v>
          </cell>
          <cell r="R143">
            <v>4</v>
          </cell>
          <cell r="S143">
            <v>2</v>
          </cell>
          <cell r="T143">
            <v>71</v>
          </cell>
        </row>
        <row r="144">
          <cell r="G144" t="str">
            <v>105428-P.S.R. HUATULAME</v>
          </cell>
          <cell r="H144">
            <v>0</v>
          </cell>
          <cell r="I144">
            <v>8</v>
          </cell>
          <cell r="J144">
            <v>3</v>
          </cell>
          <cell r="K144">
            <v>3</v>
          </cell>
          <cell r="L144">
            <v>6</v>
          </cell>
          <cell r="M144">
            <v>7</v>
          </cell>
          <cell r="N144">
            <v>2</v>
          </cell>
          <cell r="O144">
            <v>2</v>
          </cell>
          <cell r="P144">
            <v>3</v>
          </cell>
          <cell r="Q144">
            <v>1</v>
          </cell>
          <cell r="R144">
            <v>1</v>
          </cell>
          <cell r="S144">
            <v>11</v>
          </cell>
          <cell r="T144">
            <v>47</v>
          </cell>
        </row>
        <row r="145">
          <cell r="G145" t="str">
            <v>105430-P.S.R. MIALQUI</v>
          </cell>
          <cell r="H145"/>
          <cell r="I145"/>
          <cell r="J145">
            <v>0</v>
          </cell>
          <cell r="K145">
            <v>10</v>
          </cell>
          <cell r="L145">
            <v>4</v>
          </cell>
          <cell r="M145">
            <v>17</v>
          </cell>
          <cell r="N145">
            <v>0</v>
          </cell>
          <cell r="O145">
            <v>2</v>
          </cell>
          <cell r="P145">
            <v>0</v>
          </cell>
          <cell r="Q145">
            <v>5</v>
          </cell>
          <cell r="R145"/>
          <cell r="S145"/>
          <cell r="T145">
            <v>38</v>
          </cell>
        </row>
        <row r="146">
          <cell r="G146" t="str">
            <v>105431-P.S.R. PEDREGAL</v>
          </cell>
          <cell r="H146">
            <v>4</v>
          </cell>
          <cell r="I146">
            <v>4</v>
          </cell>
          <cell r="J146">
            <v>3</v>
          </cell>
          <cell r="K146">
            <v>9</v>
          </cell>
          <cell r="L146">
            <v>3</v>
          </cell>
          <cell r="M146">
            <v>8</v>
          </cell>
          <cell r="N146">
            <v>15</v>
          </cell>
          <cell r="O146">
            <v>8</v>
          </cell>
          <cell r="P146">
            <v>15</v>
          </cell>
          <cell r="Q146">
            <v>3</v>
          </cell>
          <cell r="R146">
            <v>0</v>
          </cell>
          <cell r="S146">
            <v>10</v>
          </cell>
          <cell r="T146">
            <v>82</v>
          </cell>
        </row>
        <row r="147">
          <cell r="G147" t="str">
            <v>105432-P.S.R. RAPEL</v>
          </cell>
          <cell r="H147">
            <v>9</v>
          </cell>
          <cell r="I147"/>
          <cell r="J147">
            <v>12</v>
          </cell>
          <cell r="K147">
            <v>16</v>
          </cell>
          <cell r="L147">
            <v>14</v>
          </cell>
          <cell r="M147">
            <v>24</v>
          </cell>
          <cell r="N147">
            <v>10</v>
          </cell>
          <cell r="O147">
            <v>26</v>
          </cell>
          <cell r="P147">
            <v>3</v>
          </cell>
          <cell r="Q147">
            <v>19</v>
          </cell>
          <cell r="R147">
            <v>7</v>
          </cell>
          <cell r="S147">
            <v>8</v>
          </cell>
          <cell r="T147">
            <v>148</v>
          </cell>
        </row>
        <row r="148">
          <cell r="G148" t="str">
            <v>105435-P.S.R. TULAHUEN</v>
          </cell>
          <cell r="H148">
            <v>1</v>
          </cell>
          <cell r="I148">
            <v>3</v>
          </cell>
          <cell r="J148">
            <v>5</v>
          </cell>
          <cell r="K148">
            <v>1</v>
          </cell>
          <cell r="L148">
            <v>0</v>
          </cell>
          <cell r="M148">
            <v>0</v>
          </cell>
          <cell r="N148">
            <v>11</v>
          </cell>
          <cell r="O148">
            <v>29</v>
          </cell>
          <cell r="P148">
            <v>54</v>
          </cell>
          <cell r="Q148">
            <v>12</v>
          </cell>
          <cell r="R148">
            <v>1</v>
          </cell>
          <cell r="S148">
            <v>10</v>
          </cell>
          <cell r="T148">
            <v>127</v>
          </cell>
        </row>
        <row r="149">
          <cell r="G149" t="str">
            <v>105436-P.S.R. EL MAITEN</v>
          </cell>
          <cell r="H149">
            <v>1</v>
          </cell>
          <cell r="I149">
            <v>2</v>
          </cell>
          <cell r="J149">
            <v>1</v>
          </cell>
          <cell r="K149">
            <v>6</v>
          </cell>
          <cell r="L149">
            <v>5</v>
          </cell>
          <cell r="M149">
            <v>2</v>
          </cell>
          <cell r="N149">
            <v>4</v>
          </cell>
          <cell r="O149">
            <v>5</v>
          </cell>
          <cell r="P149">
            <v>11</v>
          </cell>
          <cell r="Q149">
            <v>0</v>
          </cell>
          <cell r="R149">
            <v>0</v>
          </cell>
          <cell r="S149">
            <v>2</v>
          </cell>
          <cell r="T149">
            <v>39</v>
          </cell>
        </row>
        <row r="150">
          <cell r="G150" t="str">
            <v>105489-P.S.R. RAMADAS DE TULAHUEN</v>
          </cell>
          <cell r="H150">
            <v>2</v>
          </cell>
          <cell r="I150">
            <v>2</v>
          </cell>
          <cell r="J150"/>
          <cell r="K150">
            <v>1</v>
          </cell>
          <cell r="L150">
            <v>2</v>
          </cell>
          <cell r="M150"/>
          <cell r="N150"/>
          <cell r="O150">
            <v>3</v>
          </cell>
          <cell r="P150">
            <v>5</v>
          </cell>
          <cell r="Q150">
            <v>2</v>
          </cell>
          <cell r="R150"/>
          <cell r="S150">
            <v>11</v>
          </cell>
          <cell r="T150">
            <v>28</v>
          </cell>
        </row>
        <row r="151">
          <cell r="G151" t="str">
            <v>04304-PUNITAQUI</v>
          </cell>
          <cell r="H151">
            <v>6</v>
          </cell>
          <cell r="I151">
            <v>2</v>
          </cell>
          <cell r="J151">
            <v>37</v>
          </cell>
          <cell r="K151">
            <v>223</v>
          </cell>
          <cell r="L151">
            <v>57</v>
          </cell>
          <cell r="M151">
            <v>26</v>
          </cell>
          <cell r="N151">
            <v>117</v>
          </cell>
          <cell r="O151">
            <v>59</v>
          </cell>
          <cell r="P151">
            <v>176</v>
          </cell>
          <cell r="Q151">
            <v>30</v>
          </cell>
          <cell r="R151">
            <v>16</v>
          </cell>
          <cell r="S151">
            <v>181</v>
          </cell>
          <cell r="T151">
            <v>930</v>
          </cell>
        </row>
        <row r="152">
          <cell r="G152" t="str">
            <v>105308-CES. RURAL PUNITAQUI</v>
          </cell>
          <cell r="H152">
            <v>6</v>
          </cell>
          <cell r="I152">
            <v>2</v>
          </cell>
          <cell r="J152">
            <v>30</v>
          </cell>
          <cell r="K152">
            <v>223</v>
          </cell>
          <cell r="L152">
            <v>57</v>
          </cell>
          <cell r="M152">
            <v>25</v>
          </cell>
          <cell r="N152">
            <v>117</v>
          </cell>
          <cell r="O152">
            <v>56</v>
          </cell>
          <cell r="P152">
            <v>176</v>
          </cell>
          <cell r="Q152">
            <v>30</v>
          </cell>
          <cell r="R152">
            <v>16</v>
          </cell>
          <cell r="S152">
            <v>181</v>
          </cell>
          <cell r="T152">
            <v>919</v>
          </cell>
        </row>
        <row r="153">
          <cell r="G153" t="str">
            <v>105440-P.S.R. DIVISADERO</v>
          </cell>
          <cell r="H153"/>
          <cell r="I153">
            <v>0</v>
          </cell>
          <cell r="J153">
            <v>7</v>
          </cell>
          <cell r="K153"/>
          <cell r="L153">
            <v>0</v>
          </cell>
          <cell r="M153">
            <v>1</v>
          </cell>
          <cell r="N153">
            <v>0</v>
          </cell>
          <cell r="O153">
            <v>2</v>
          </cell>
          <cell r="P153"/>
          <cell r="Q153"/>
          <cell r="R153"/>
          <cell r="S153">
            <v>0</v>
          </cell>
          <cell r="T153">
            <v>10</v>
          </cell>
        </row>
        <row r="154">
          <cell r="G154" t="str">
            <v>105442-P.S.R. SAN PEDRO DE QUILES</v>
          </cell>
          <cell r="H154">
            <v>0</v>
          </cell>
          <cell r="I154">
            <v>0</v>
          </cell>
          <cell r="J154">
            <v>0</v>
          </cell>
          <cell r="K154"/>
          <cell r="L154">
            <v>0</v>
          </cell>
          <cell r="M154"/>
          <cell r="N154"/>
          <cell r="O154"/>
          <cell r="P154"/>
          <cell r="Q154">
            <v>0</v>
          </cell>
          <cell r="R154"/>
          <cell r="S154">
            <v>0</v>
          </cell>
          <cell r="T154">
            <v>0</v>
          </cell>
        </row>
        <row r="155">
          <cell r="G155" t="str">
            <v xml:space="preserve">105508-P.S.R. EL PARRAL DE QUILES  </v>
          </cell>
          <cell r="H155">
            <v>0</v>
          </cell>
          <cell r="I155"/>
          <cell r="J155"/>
          <cell r="K155">
            <v>0</v>
          </cell>
          <cell r="L155">
            <v>0</v>
          </cell>
          <cell r="M155"/>
          <cell r="N155"/>
          <cell r="O155">
            <v>1</v>
          </cell>
          <cell r="P155"/>
          <cell r="Q155"/>
          <cell r="R155"/>
          <cell r="S155">
            <v>0</v>
          </cell>
          <cell r="T155">
            <v>1</v>
          </cell>
        </row>
        <row r="156">
          <cell r="G156" t="str">
            <v>04305-RIO HURTADO</v>
          </cell>
          <cell r="H156">
            <v>22</v>
          </cell>
          <cell r="I156">
            <v>35</v>
          </cell>
          <cell r="J156">
            <v>56</v>
          </cell>
          <cell r="K156">
            <v>68</v>
          </cell>
          <cell r="L156">
            <v>72</v>
          </cell>
          <cell r="M156">
            <v>63</v>
          </cell>
          <cell r="N156">
            <v>61</v>
          </cell>
          <cell r="O156">
            <v>44</v>
          </cell>
          <cell r="P156">
            <v>21</v>
          </cell>
          <cell r="Q156">
            <v>17</v>
          </cell>
          <cell r="R156">
            <v>0</v>
          </cell>
          <cell r="S156">
            <v>1</v>
          </cell>
          <cell r="T156">
            <v>460</v>
          </cell>
        </row>
        <row r="157">
          <cell r="G157" t="str">
            <v>105310-CES. RURAL PICHASCA</v>
          </cell>
          <cell r="H157">
            <v>4</v>
          </cell>
          <cell r="I157">
            <v>12</v>
          </cell>
          <cell r="J157">
            <v>24</v>
          </cell>
          <cell r="K157">
            <v>19</v>
          </cell>
          <cell r="L157">
            <v>25</v>
          </cell>
          <cell r="M157">
            <v>18</v>
          </cell>
          <cell r="N157">
            <v>17</v>
          </cell>
          <cell r="O157">
            <v>13</v>
          </cell>
          <cell r="P157">
            <v>5</v>
          </cell>
          <cell r="Q157">
            <v>6</v>
          </cell>
          <cell r="R157">
            <v>0</v>
          </cell>
          <cell r="S157">
            <v>1</v>
          </cell>
          <cell r="T157">
            <v>144</v>
          </cell>
        </row>
        <row r="158">
          <cell r="G158" t="str">
            <v>105409-P.S.R. EL CHAÑAR</v>
          </cell>
          <cell r="H158">
            <v>3</v>
          </cell>
          <cell r="I158">
            <v>1</v>
          </cell>
          <cell r="J158">
            <v>1</v>
          </cell>
          <cell r="K158">
            <v>2</v>
          </cell>
          <cell r="L158">
            <v>8</v>
          </cell>
          <cell r="M158">
            <v>4</v>
          </cell>
          <cell r="N158"/>
          <cell r="O158">
            <v>3</v>
          </cell>
          <cell r="P158">
            <v>4</v>
          </cell>
          <cell r="Q158">
            <v>0</v>
          </cell>
          <cell r="R158"/>
          <cell r="S158"/>
          <cell r="T158">
            <v>26</v>
          </cell>
        </row>
        <row r="159">
          <cell r="G159" t="str">
            <v>105410-P.S.R. HURTADO</v>
          </cell>
          <cell r="H159">
            <v>2</v>
          </cell>
          <cell r="I159">
            <v>6</v>
          </cell>
          <cell r="J159">
            <v>9</v>
          </cell>
          <cell r="K159">
            <v>7</v>
          </cell>
          <cell r="L159">
            <v>9</v>
          </cell>
          <cell r="M159">
            <v>4</v>
          </cell>
          <cell r="N159">
            <v>8</v>
          </cell>
          <cell r="O159">
            <v>4</v>
          </cell>
          <cell r="P159">
            <v>1</v>
          </cell>
          <cell r="Q159">
            <v>2</v>
          </cell>
          <cell r="R159"/>
          <cell r="S159"/>
          <cell r="T159">
            <v>52</v>
          </cell>
        </row>
        <row r="160">
          <cell r="G160" t="str">
            <v>105411-P.S.R. LAS BREAS</v>
          </cell>
          <cell r="H160">
            <v>0</v>
          </cell>
          <cell r="I160">
            <v>4</v>
          </cell>
          <cell r="J160">
            <v>5</v>
          </cell>
          <cell r="K160">
            <v>2</v>
          </cell>
          <cell r="L160">
            <v>7</v>
          </cell>
          <cell r="M160">
            <v>12</v>
          </cell>
          <cell r="N160">
            <v>2</v>
          </cell>
          <cell r="O160">
            <v>4</v>
          </cell>
          <cell r="P160">
            <v>5</v>
          </cell>
          <cell r="Q160"/>
          <cell r="R160"/>
          <cell r="S160"/>
          <cell r="T160">
            <v>41</v>
          </cell>
        </row>
        <row r="161">
          <cell r="G161" t="str">
            <v>105413-P.S.R. SAMO ALTO</v>
          </cell>
          <cell r="H161">
            <v>0</v>
          </cell>
          <cell r="I161"/>
          <cell r="J161">
            <v>15</v>
          </cell>
          <cell r="K161">
            <v>23</v>
          </cell>
          <cell r="L161">
            <v>6</v>
          </cell>
          <cell r="M161">
            <v>6</v>
          </cell>
          <cell r="N161">
            <v>10</v>
          </cell>
          <cell r="O161">
            <v>9</v>
          </cell>
          <cell r="P161">
            <v>0</v>
          </cell>
          <cell r="Q161">
            <v>0</v>
          </cell>
          <cell r="R161"/>
          <cell r="S161"/>
          <cell r="T161">
            <v>69</v>
          </cell>
        </row>
        <row r="162">
          <cell r="G162" t="str">
            <v>105414-P.S.R. SERON</v>
          </cell>
          <cell r="H162">
            <v>13</v>
          </cell>
          <cell r="I162">
            <v>6</v>
          </cell>
          <cell r="J162">
            <v>2</v>
          </cell>
          <cell r="K162">
            <v>15</v>
          </cell>
          <cell r="L162">
            <v>1</v>
          </cell>
          <cell r="M162">
            <v>11</v>
          </cell>
          <cell r="N162">
            <v>19</v>
          </cell>
          <cell r="O162">
            <v>6</v>
          </cell>
          <cell r="P162">
            <v>6</v>
          </cell>
          <cell r="Q162">
            <v>6</v>
          </cell>
          <cell r="R162"/>
          <cell r="S162"/>
          <cell r="T162">
            <v>85</v>
          </cell>
        </row>
        <row r="163">
          <cell r="G163" t="str">
            <v>105503-P.S.R. TABAQUEROS</v>
          </cell>
          <cell r="H163"/>
          <cell r="I163">
            <v>6</v>
          </cell>
          <cell r="J163">
            <v>0</v>
          </cell>
          <cell r="K163">
            <v>0</v>
          </cell>
          <cell r="L163">
            <v>16</v>
          </cell>
          <cell r="M163">
            <v>8</v>
          </cell>
          <cell r="N163">
            <v>5</v>
          </cell>
          <cell r="O163">
            <v>5</v>
          </cell>
          <cell r="P163">
            <v>0</v>
          </cell>
          <cell r="Q163">
            <v>3</v>
          </cell>
          <cell r="R163"/>
          <cell r="S163">
            <v>0</v>
          </cell>
          <cell r="T163">
            <v>43</v>
          </cell>
        </row>
        <row r="164">
          <cell r="G164" t="str">
            <v>Total general</v>
          </cell>
          <cell r="H164">
            <v>3338</v>
          </cell>
          <cell r="I164">
            <v>4260</v>
          </cell>
          <cell r="J164">
            <v>5926</v>
          </cell>
          <cell r="K164">
            <v>6788</v>
          </cell>
          <cell r="L164">
            <v>7013</v>
          </cell>
          <cell r="M164">
            <v>5971</v>
          </cell>
          <cell r="N164">
            <v>6082</v>
          </cell>
          <cell r="O164">
            <v>7153</v>
          </cell>
          <cell r="P164">
            <v>6636</v>
          </cell>
          <cell r="Q164">
            <v>5874</v>
          </cell>
          <cell r="R164">
            <v>2391</v>
          </cell>
          <cell r="S164">
            <v>4099</v>
          </cell>
          <cell r="T164">
            <v>65531</v>
          </cell>
        </row>
      </sheetData>
      <sheetData sheetId="5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6</v>
          </cell>
          <cell r="I4">
            <v>12</v>
          </cell>
          <cell r="J4" t="str">
            <v>Total general</v>
          </cell>
        </row>
        <row r="5">
          <cell r="G5" t="str">
            <v>04101-LA SERENA</v>
          </cell>
          <cell r="H5">
            <v>11138</v>
          </cell>
          <cell r="I5">
            <v>11388</v>
          </cell>
          <cell r="J5">
            <v>22526</v>
          </cell>
        </row>
        <row r="6">
          <cell r="G6" t="str">
            <v>105100-HOSPITAL LA SERENA</v>
          </cell>
          <cell r="H6">
            <v>40</v>
          </cell>
          <cell r="I6">
            <v>13</v>
          </cell>
          <cell r="J6">
            <v>53</v>
          </cell>
        </row>
        <row r="7">
          <cell r="G7" t="str">
            <v>105300-CES. CARDENAL CARO</v>
          </cell>
          <cell r="H7">
            <v>1825</v>
          </cell>
          <cell r="I7">
            <v>1829</v>
          </cell>
          <cell r="J7">
            <v>3654</v>
          </cell>
        </row>
        <row r="8">
          <cell r="G8" t="str">
            <v>105301-CES. LAS COMPAÑIAS</v>
          </cell>
          <cell r="H8">
            <v>1286</v>
          </cell>
          <cell r="I8">
            <v>1288</v>
          </cell>
          <cell r="J8">
            <v>2574</v>
          </cell>
        </row>
        <row r="9">
          <cell r="G9" t="str">
            <v>105302-CES. PEDRO AGUIRRE C.</v>
          </cell>
          <cell r="H9">
            <v>2044</v>
          </cell>
          <cell r="I9">
            <v>1918</v>
          </cell>
          <cell r="J9">
            <v>3962</v>
          </cell>
        </row>
        <row r="10">
          <cell r="G10" t="str">
            <v>105313-CES. SCHAFFHAUSER</v>
          </cell>
          <cell r="H10">
            <v>1717</v>
          </cell>
          <cell r="I10">
            <v>1965</v>
          </cell>
          <cell r="J10">
            <v>3682</v>
          </cell>
        </row>
        <row r="11">
          <cell r="G11" t="str">
            <v>105319-CES. CARDENAL R.S.H.</v>
          </cell>
          <cell r="H11">
            <v>1520</v>
          </cell>
          <cell r="I11">
            <v>1594</v>
          </cell>
          <cell r="J11">
            <v>3114</v>
          </cell>
        </row>
        <row r="12">
          <cell r="G12" t="str">
            <v>105325-CESFAM JUAN PABLO II</v>
          </cell>
          <cell r="H12">
            <v>1474</v>
          </cell>
          <cell r="I12">
            <v>1518</v>
          </cell>
          <cell r="J12">
            <v>2992</v>
          </cell>
        </row>
        <row r="13">
          <cell r="G13" t="str">
            <v xml:space="preserve">105400-P.S.R. ALGARROBITO            </v>
          </cell>
          <cell r="H13">
            <v>411</v>
          </cell>
          <cell r="I13">
            <v>380</v>
          </cell>
          <cell r="J13">
            <v>791</v>
          </cell>
        </row>
        <row r="14">
          <cell r="G14" t="str">
            <v>105401-P.S.R. LAS ROJAS</v>
          </cell>
          <cell r="H14">
            <v>66</v>
          </cell>
          <cell r="I14">
            <v>56</v>
          </cell>
          <cell r="J14">
            <v>122</v>
          </cell>
        </row>
        <row r="15">
          <cell r="G15" t="str">
            <v>105402-P.S.R. EL ROMERO</v>
          </cell>
          <cell r="H15">
            <v>74</v>
          </cell>
          <cell r="I15">
            <v>49</v>
          </cell>
          <cell r="J15">
            <v>123</v>
          </cell>
        </row>
        <row r="16">
          <cell r="G16" t="str">
            <v>105499-P.S.R. LAMBERT</v>
          </cell>
          <cell r="H16">
            <v>59</v>
          </cell>
          <cell r="I16">
            <v>55</v>
          </cell>
          <cell r="J16">
            <v>114</v>
          </cell>
        </row>
        <row r="17">
          <cell r="G17" t="str">
            <v>105700-CECOF VILLA EL INDIO</v>
          </cell>
          <cell r="H17">
            <v>185</v>
          </cell>
          <cell r="I17">
            <v>229</v>
          </cell>
          <cell r="J17">
            <v>414</v>
          </cell>
        </row>
        <row r="18">
          <cell r="G18" t="str">
            <v>105701-CECOF VILLA ALEMANIA</v>
          </cell>
          <cell r="H18">
            <v>106</v>
          </cell>
          <cell r="I18">
            <v>90</v>
          </cell>
          <cell r="J18">
            <v>196</v>
          </cell>
        </row>
        <row r="19">
          <cell r="G19" t="str">
            <v>105702-CECOF VILLA LAMBERT</v>
          </cell>
          <cell r="H19">
            <v>198</v>
          </cell>
          <cell r="I19">
            <v>253</v>
          </cell>
          <cell r="J19">
            <v>451</v>
          </cell>
        </row>
        <row r="20">
          <cell r="G20" t="str">
            <v>200402-CECOF ARCOS DE PINAMAR</v>
          </cell>
          <cell r="H20">
            <v>133</v>
          </cell>
          <cell r="I20">
            <v>151</v>
          </cell>
          <cell r="J20">
            <v>284</v>
          </cell>
        </row>
        <row r="21">
          <cell r="G21" t="str">
            <v>04102-COQUIMBO</v>
          </cell>
          <cell r="H21">
            <v>11818</v>
          </cell>
          <cell r="I21">
            <v>11953</v>
          </cell>
          <cell r="J21">
            <v>23771</v>
          </cell>
        </row>
        <row r="22">
          <cell r="G22" t="str">
            <v>105101-HOSPITAL COQUIMBO</v>
          </cell>
          <cell r="H22"/>
          <cell r="I22">
            <v>346</v>
          </cell>
          <cell r="J22">
            <v>346</v>
          </cell>
        </row>
        <row r="23">
          <cell r="G23" t="str">
            <v>105303-CES. SAN JUAN</v>
          </cell>
          <cell r="H23">
            <v>1833</v>
          </cell>
          <cell r="I23">
            <v>1671</v>
          </cell>
          <cell r="J23">
            <v>3504</v>
          </cell>
        </row>
        <row r="24">
          <cell r="G24" t="str">
            <v>105304-CES. SANTA CECILIA</v>
          </cell>
          <cell r="H24">
            <v>1610</v>
          </cell>
          <cell r="I24">
            <v>1663</v>
          </cell>
          <cell r="J24">
            <v>3273</v>
          </cell>
        </row>
        <row r="25">
          <cell r="G25" t="str">
            <v>105305-CES. TIERRAS BLANCAS</v>
          </cell>
          <cell r="H25">
            <v>3871</v>
          </cell>
          <cell r="I25">
            <v>3774</v>
          </cell>
          <cell r="J25">
            <v>7645</v>
          </cell>
        </row>
        <row r="26">
          <cell r="G26" t="str">
            <v>105321-CES. RURAL  TONGOY</v>
          </cell>
          <cell r="H26">
            <v>447</v>
          </cell>
          <cell r="I26">
            <v>313</v>
          </cell>
          <cell r="J26">
            <v>760</v>
          </cell>
        </row>
        <row r="27">
          <cell r="G27" t="str">
            <v>105323-CES. DR. SERGIO AGUILAR</v>
          </cell>
          <cell r="H27">
            <v>1990</v>
          </cell>
          <cell r="I27">
            <v>1926</v>
          </cell>
          <cell r="J27">
            <v>3916</v>
          </cell>
        </row>
        <row r="28">
          <cell r="G28" t="str">
            <v xml:space="preserve">105404-P.S.R. EL TANGUE                         </v>
          </cell>
          <cell r="H28">
            <v>15</v>
          </cell>
          <cell r="I28">
            <v>15</v>
          </cell>
          <cell r="J28">
            <v>30</v>
          </cell>
        </row>
        <row r="29">
          <cell r="G29" t="str">
            <v>105405-P.S.R. GUANAQUEROS</v>
          </cell>
          <cell r="H29">
            <v>189</v>
          </cell>
          <cell r="I29">
            <v>87</v>
          </cell>
          <cell r="J29">
            <v>276</v>
          </cell>
        </row>
        <row r="30">
          <cell r="G30" t="str">
            <v>105407-P.S.R. TAMBILLOS</v>
          </cell>
          <cell r="H30">
            <v>42</v>
          </cell>
          <cell r="I30">
            <v>51</v>
          </cell>
          <cell r="J30">
            <v>93</v>
          </cell>
        </row>
        <row r="31">
          <cell r="G31" t="str">
            <v>105705-CECOF EL ALBA</v>
          </cell>
          <cell r="H31">
            <v>319</v>
          </cell>
          <cell r="I31">
            <v>523</v>
          </cell>
          <cell r="J31">
            <v>842</v>
          </cell>
        </row>
        <row r="32">
          <cell r="G32" t="str">
            <v>200273-CECOF PUNTA MIRA</v>
          </cell>
          <cell r="H32">
            <v>270</v>
          </cell>
          <cell r="I32">
            <v>226</v>
          </cell>
          <cell r="J32">
            <v>496</v>
          </cell>
        </row>
        <row r="33">
          <cell r="G33" t="str">
            <v>200494-CESFAM EL SAUCE</v>
          </cell>
          <cell r="H33">
            <v>555</v>
          </cell>
          <cell r="I33">
            <v>618</v>
          </cell>
          <cell r="J33">
            <v>1173</v>
          </cell>
        </row>
        <row r="34">
          <cell r="G34" t="str">
            <v>200499-CESFAM PAN DE AZÚCAR</v>
          </cell>
          <cell r="H34">
            <v>677</v>
          </cell>
          <cell r="I34">
            <v>740</v>
          </cell>
          <cell r="J34">
            <v>1417</v>
          </cell>
        </row>
        <row r="35">
          <cell r="G35" t="str">
            <v>04103-ANDACOLLO</v>
          </cell>
          <cell r="H35">
            <v>767</v>
          </cell>
          <cell r="I35">
            <v>739</v>
          </cell>
          <cell r="J35">
            <v>1506</v>
          </cell>
        </row>
        <row r="36">
          <cell r="G36" t="str">
            <v>105106-HOSPITAL ANDACOLLO</v>
          </cell>
          <cell r="H36">
            <v>767</v>
          </cell>
          <cell r="I36">
            <v>739</v>
          </cell>
          <cell r="J36">
            <v>1506</v>
          </cell>
        </row>
        <row r="37">
          <cell r="G37" t="str">
            <v>04104-LA HIGUERA</v>
          </cell>
          <cell r="H37">
            <v>381</v>
          </cell>
          <cell r="I37">
            <v>381</v>
          </cell>
          <cell r="J37">
            <v>762</v>
          </cell>
        </row>
        <row r="38">
          <cell r="G38" t="str">
            <v>105314-CES. LA HIGUERA</v>
          </cell>
          <cell r="H38">
            <v>123</v>
          </cell>
          <cell r="I38">
            <v>128</v>
          </cell>
          <cell r="J38">
            <v>251</v>
          </cell>
        </row>
        <row r="39">
          <cell r="G39" t="str">
            <v xml:space="preserve">105500-P.S.R. CALETA HORNOS        </v>
          </cell>
          <cell r="H39">
            <v>106</v>
          </cell>
          <cell r="I39">
            <v>109</v>
          </cell>
          <cell r="J39">
            <v>215</v>
          </cell>
        </row>
        <row r="40">
          <cell r="G40" t="str">
            <v>105505-P.S.R. LOS CHOROS</v>
          </cell>
          <cell r="H40">
            <v>72</v>
          </cell>
          <cell r="I40">
            <v>71</v>
          </cell>
          <cell r="J40">
            <v>143</v>
          </cell>
        </row>
        <row r="41">
          <cell r="G41" t="str">
            <v>105506-P.S.R. EL TRAPICHE</v>
          </cell>
          <cell r="H41">
            <v>80</v>
          </cell>
          <cell r="I41">
            <v>73</v>
          </cell>
          <cell r="J41">
            <v>153</v>
          </cell>
        </row>
        <row r="42">
          <cell r="G42" t="str">
            <v>04105-PAIHUANO</v>
          </cell>
          <cell r="H42">
            <v>450</v>
          </cell>
          <cell r="I42">
            <v>432</v>
          </cell>
          <cell r="J42">
            <v>882</v>
          </cell>
        </row>
        <row r="43">
          <cell r="G43" t="str">
            <v>105306-CES. PAIHUANO</v>
          </cell>
          <cell r="H43">
            <v>180</v>
          </cell>
          <cell r="I43">
            <v>198</v>
          </cell>
          <cell r="J43">
            <v>378</v>
          </cell>
        </row>
        <row r="44">
          <cell r="G44" t="str">
            <v>105475-P.S.R. HORCON</v>
          </cell>
          <cell r="H44">
            <v>82</v>
          </cell>
          <cell r="I44">
            <v>76</v>
          </cell>
          <cell r="J44">
            <v>158</v>
          </cell>
        </row>
        <row r="45">
          <cell r="G45" t="str">
            <v>105476-P.S.R. MONTE GRANDE</v>
          </cell>
          <cell r="H45">
            <v>70</v>
          </cell>
          <cell r="I45">
            <v>63</v>
          </cell>
          <cell r="J45">
            <v>133</v>
          </cell>
        </row>
        <row r="46">
          <cell r="G46" t="str">
            <v>105477-P.S.R. PISCO ELQUI</v>
          </cell>
          <cell r="H46">
            <v>118</v>
          </cell>
          <cell r="I46">
            <v>95</v>
          </cell>
          <cell r="J46">
            <v>213</v>
          </cell>
        </row>
        <row r="47">
          <cell r="G47" t="str">
            <v>04106-VICUÑA</v>
          </cell>
          <cell r="H47">
            <v>2015</v>
          </cell>
          <cell r="I47">
            <v>2015</v>
          </cell>
          <cell r="J47">
            <v>4030</v>
          </cell>
        </row>
        <row r="48">
          <cell r="G48" t="str">
            <v>105107-HOSPITAL VICUÑA</v>
          </cell>
          <cell r="H48">
            <v>1073</v>
          </cell>
          <cell r="I48">
            <v>1049</v>
          </cell>
          <cell r="J48">
            <v>2122</v>
          </cell>
        </row>
        <row r="49">
          <cell r="G49" t="str">
            <v>105467-P.S.R. DIAGUITAS</v>
          </cell>
          <cell r="H49">
            <v>141</v>
          </cell>
          <cell r="I49">
            <v>141</v>
          </cell>
          <cell r="J49">
            <v>282</v>
          </cell>
        </row>
        <row r="50">
          <cell r="G50" t="str">
            <v>105468-P.S.R. EL MOLLE</v>
          </cell>
          <cell r="H50">
            <v>64</v>
          </cell>
          <cell r="I50">
            <v>64</v>
          </cell>
          <cell r="J50">
            <v>128</v>
          </cell>
        </row>
        <row r="51">
          <cell r="G51" t="str">
            <v>105469-P.S.R. EL TAMBO</v>
          </cell>
          <cell r="H51">
            <v>137</v>
          </cell>
          <cell r="I51">
            <v>137</v>
          </cell>
          <cell r="J51">
            <v>274</v>
          </cell>
        </row>
        <row r="52">
          <cell r="G52" t="str">
            <v>105470-P.S.R. HUANTA</v>
          </cell>
          <cell r="H52">
            <v>13</v>
          </cell>
          <cell r="I52">
            <v>13</v>
          </cell>
          <cell r="J52">
            <v>26</v>
          </cell>
        </row>
        <row r="53">
          <cell r="G53" t="str">
            <v>105471-P.S.R. PERALILLO</v>
          </cell>
          <cell r="H53">
            <v>151</v>
          </cell>
          <cell r="I53">
            <v>151</v>
          </cell>
          <cell r="J53">
            <v>302</v>
          </cell>
        </row>
        <row r="54">
          <cell r="G54" t="str">
            <v>105472-P.S.R. RIVADAVIA</v>
          </cell>
          <cell r="H54">
            <v>99</v>
          </cell>
          <cell r="I54">
            <v>99</v>
          </cell>
          <cell r="J54">
            <v>198</v>
          </cell>
        </row>
        <row r="55">
          <cell r="G55" t="str">
            <v>105473-P.S.R. TALCUNA</v>
          </cell>
          <cell r="H55">
            <v>112</v>
          </cell>
          <cell r="I55">
            <v>112</v>
          </cell>
          <cell r="J55">
            <v>224</v>
          </cell>
        </row>
        <row r="56">
          <cell r="G56" t="str">
            <v>105474-P.S.R. CHAPILCA</v>
          </cell>
          <cell r="H56">
            <v>42</v>
          </cell>
          <cell r="I56">
            <v>42</v>
          </cell>
          <cell r="J56">
            <v>84</v>
          </cell>
        </row>
        <row r="57">
          <cell r="G57" t="str">
            <v>105509-P.S.R. GUALLIGUAICA</v>
          </cell>
          <cell r="H57">
            <v>46</v>
          </cell>
          <cell r="I57">
            <v>46</v>
          </cell>
          <cell r="J57">
            <v>92</v>
          </cell>
        </row>
        <row r="58">
          <cell r="G58" t="str">
            <v>200538-CESFAM SAN ISIDRO CALINGASTA</v>
          </cell>
          <cell r="H58">
            <v>137</v>
          </cell>
          <cell r="I58">
            <v>161</v>
          </cell>
          <cell r="J58">
            <v>298</v>
          </cell>
        </row>
        <row r="59">
          <cell r="G59" t="str">
            <v>04201-ILLAPEL</v>
          </cell>
          <cell r="H59">
            <v>2509</v>
          </cell>
          <cell r="I59">
            <v>2599</v>
          </cell>
          <cell r="J59">
            <v>5108</v>
          </cell>
        </row>
        <row r="60">
          <cell r="G60" t="str">
            <v>105326-CESFAM SAN RAFAEL</v>
          </cell>
          <cell r="H60">
            <v>793</v>
          </cell>
          <cell r="I60">
            <v>694</v>
          </cell>
          <cell r="J60">
            <v>1487</v>
          </cell>
        </row>
        <row r="61">
          <cell r="G61" t="str">
            <v xml:space="preserve">105443-P.S.R. CARCAMO                   </v>
          </cell>
          <cell r="H61">
            <v>94</v>
          </cell>
          <cell r="I61">
            <v>103</v>
          </cell>
          <cell r="J61">
            <v>197</v>
          </cell>
        </row>
        <row r="62">
          <cell r="G62" t="str">
            <v>105444-P.S.R. HUINTIL</v>
          </cell>
          <cell r="H62">
            <v>60</v>
          </cell>
          <cell r="I62">
            <v>64</v>
          </cell>
          <cell r="J62">
            <v>124</v>
          </cell>
        </row>
        <row r="63">
          <cell r="G63" t="str">
            <v>105445-P.S.R. LIMAHUIDA</v>
          </cell>
          <cell r="H63">
            <v>53</v>
          </cell>
          <cell r="I63">
            <v>54</v>
          </cell>
          <cell r="J63">
            <v>107</v>
          </cell>
        </row>
        <row r="64">
          <cell r="G64" t="str">
            <v>105446-P.S.R. MATANCILLA</v>
          </cell>
          <cell r="H64">
            <v>12</v>
          </cell>
          <cell r="I64">
            <v>12</v>
          </cell>
          <cell r="J64">
            <v>24</v>
          </cell>
        </row>
        <row r="65">
          <cell r="G65" t="str">
            <v>105447-P.S.R. PERALILLO</v>
          </cell>
          <cell r="H65">
            <v>44</v>
          </cell>
          <cell r="I65">
            <v>46</v>
          </cell>
          <cell r="J65">
            <v>90</v>
          </cell>
        </row>
        <row r="66">
          <cell r="G66" t="str">
            <v>105448-P.S.R. SANTA VIRGINIA</v>
          </cell>
          <cell r="H66">
            <v>73</v>
          </cell>
          <cell r="I66">
            <v>77</v>
          </cell>
          <cell r="J66">
            <v>150</v>
          </cell>
        </row>
        <row r="67">
          <cell r="G67" t="str">
            <v>105449-P.S.R. TUNGA NORTE</v>
          </cell>
          <cell r="H67">
            <v>22</v>
          </cell>
          <cell r="I67">
            <v>21</v>
          </cell>
          <cell r="J67">
            <v>43</v>
          </cell>
        </row>
        <row r="68">
          <cell r="G68" t="str">
            <v>105485-P.S.R. PLAN DE HORNOS</v>
          </cell>
          <cell r="H68">
            <v>81</v>
          </cell>
          <cell r="I68">
            <v>85</v>
          </cell>
          <cell r="J68">
            <v>166</v>
          </cell>
        </row>
        <row r="69">
          <cell r="G69" t="str">
            <v>105486-P.S.R. TUNGA SUR</v>
          </cell>
          <cell r="H69">
            <v>35</v>
          </cell>
          <cell r="I69">
            <v>35</v>
          </cell>
          <cell r="J69">
            <v>70</v>
          </cell>
        </row>
        <row r="70">
          <cell r="G70" t="str">
            <v>105487-P.S.R. CAÑAS UNO</v>
          </cell>
          <cell r="H70">
            <v>136</v>
          </cell>
          <cell r="I70">
            <v>139</v>
          </cell>
          <cell r="J70">
            <v>275</v>
          </cell>
        </row>
        <row r="71">
          <cell r="G71" t="str">
            <v>105496-P.S.R. PINTACURA SUR</v>
          </cell>
          <cell r="H71">
            <v>33</v>
          </cell>
          <cell r="I71">
            <v>30</v>
          </cell>
          <cell r="J71">
            <v>63</v>
          </cell>
        </row>
        <row r="72">
          <cell r="G72" t="str">
            <v>105504-P.S.R. SOCAVON</v>
          </cell>
          <cell r="H72">
            <v>40</v>
          </cell>
          <cell r="I72">
            <v>47</v>
          </cell>
          <cell r="J72">
            <v>87</v>
          </cell>
        </row>
        <row r="73">
          <cell r="G73" t="str">
            <v>200366-CESFAM URBANO II</v>
          </cell>
          <cell r="H73">
            <v>1033</v>
          </cell>
          <cell r="I73">
            <v>1192</v>
          </cell>
          <cell r="J73">
            <v>2225</v>
          </cell>
        </row>
        <row r="74">
          <cell r="G74" t="str">
            <v>04202-CANELA</v>
          </cell>
          <cell r="H74">
            <v>967</v>
          </cell>
          <cell r="I74">
            <v>913</v>
          </cell>
          <cell r="J74">
            <v>1880</v>
          </cell>
        </row>
        <row r="75">
          <cell r="G75" t="str">
            <v>105309-CES. RURAL CANELA</v>
          </cell>
          <cell r="H75">
            <v>530</v>
          </cell>
          <cell r="I75">
            <v>489</v>
          </cell>
          <cell r="J75">
            <v>1019</v>
          </cell>
        </row>
        <row r="76">
          <cell r="G76" t="str">
            <v xml:space="preserve">105450-P.S.R. MINCHA NORTE            </v>
          </cell>
          <cell r="H76">
            <v>158</v>
          </cell>
          <cell r="I76">
            <v>160</v>
          </cell>
          <cell r="J76">
            <v>318</v>
          </cell>
        </row>
        <row r="77">
          <cell r="G77" t="str">
            <v>105451-P.S.R. AGUA FRIA</v>
          </cell>
          <cell r="H77">
            <v>37</v>
          </cell>
          <cell r="I77">
            <v>35</v>
          </cell>
          <cell r="J77">
            <v>72</v>
          </cell>
        </row>
        <row r="78">
          <cell r="G78" t="str">
            <v>105482-P.S.R. CANELA ALTA</v>
          </cell>
          <cell r="H78">
            <v>86</v>
          </cell>
          <cell r="I78">
            <v>81</v>
          </cell>
          <cell r="J78">
            <v>167</v>
          </cell>
        </row>
        <row r="79">
          <cell r="G79" t="str">
            <v>105483-P.S.R. LOS RULOS</v>
          </cell>
          <cell r="H79">
            <v>27</v>
          </cell>
          <cell r="I79">
            <v>25</v>
          </cell>
          <cell r="J79">
            <v>52</v>
          </cell>
        </row>
        <row r="80">
          <cell r="G80" t="str">
            <v>105484-P.S.R. HUENTELAUQUEN</v>
          </cell>
          <cell r="H80">
            <v>73</v>
          </cell>
          <cell r="I80">
            <v>71</v>
          </cell>
          <cell r="J80">
            <v>144</v>
          </cell>
        </row>
        <row r="81">
          <cell r="G81" t="str">
            <v>105488-P.S.R. ESPIRITU SANTO</v>
          </cell>
          <cell r="H81">
            <v>14</v>
          </cell>
          <cell r="I81">
            <v>13</v>
          </cell>
          <cell r="J81">
            <v>27</v>
          </cell>
        </row>
        <row r="82">
          <cell r="G82" t="str">
            <v>105493-P.S.R. MINCHA SUR</v>
          </cell>
          <cell r="H82">
            <v>17</v>
          </cell>
          <cell r="I82">
            <v>15</v>
          </cell>
          <cell r="J82">
            <v>32</v>
          </cell>
        </row>
        <row r="83">
          <cell r="G83" t="str">
            <v>105497-P.S.R. JABONERIA</v>
          </cell>
          <cell r="H83">
            <v>16</v>
          </cell>
          <cell r="I83">
            <v>16</v>
          </cell>
          <cell r="J83">
            <v>32</v>
          </cell>
        </row>
        <row r="84">
          <cell r="G84" t="str">
            <v>105498-P.S.R. QUEBRADA DE LINARES</v>
          </cell>
          <cell r="H84">
            <v>9</v>
          </cell>
          <cell r="I84">
            <v>8</v>
          </cell>
          <cell r="J84">
            <v>17</v>
          </cell>
        </row>
        <row r="85">
          <cell r="G85" t="str">
            <v>04203-LOS VILOS</v>
          </cell>
          <cell r="H85">
            <v>1621</v>
          </cell>
          <cell r="I85">
            <v>1710</v>
          </cell>
          <cell r="J85">
            <v>3331</v>
          </cell>
        </row>
        <row r="86">
          <cell r="G86" t="str">
            <v>105108-HOSPITAL LOS VILOS</v>
          </cell>
          <cell r="H86">
            <v>1026</v>
          </cell>
          <cell r="I86">
            <v>1086</v>
          </cell>
          <cell r="J86">
            <v>2112</v>
          </cell>
        </row>
        <row r="87">
          <cell r="G87" t="str">
            <v xml:space="preserve">105478-P.S.R. CAIMANES                   </v>
          </cell>
          <cell r="H87">
            <v>142</v>
          </cell>
          <cell r="I87">
            <v>137</v>
          </cell>
          <cell r="J87">
            <v>279</v>
          </cell>
        </row>
        <row r="88">
          <cell r="G88" t="str">
            <v>105479-P.S.R. GUANGUALI</v>
          </cell>
          <cell r="H88">
            <v>84</v>
          </cell>
          <cell r="I88">
            <v>91</v>
          </cell>
          <cell r="J88">
            <v>175</v>
          </cell>
        </row>
        <row r="89">
          <cell r="G89" t="str">
            <v>105480-P.S.R. QUILIMARI</v>
          </cell>
          <cell r="H89">
            <v>251</v>
          </cell>
          <cell r="I89">
            <v>272</v>
          </cell>
          <cell r="J89">
            <v>523</v>
          </cell>
        </row>
        <row r="90">
          <cell r="G90" t="str">
            <v>105481-P.S.R. TILAMA</v>
          </cell>
          <cell r="H90">
            <v>42</v>
          </cell>
          <cell r="I90">
            <v>45</v>
          </cell>
          <cell r="J90">
            <v>87</v>
          </cell>
        </row>
        <row r="91">
          <cell r="G91" t="str">
            <v>105511-P.S.R. LOS CONDORES</v>
          </cell>
          <cell r="H91">
            <v>76</v>
          </cell>
          <cell r="I91">
            <v>79</v>
          </cell>
          <cell r="J91">
            <v>155</v>
          </cell>
        </row>
        <row r="92">
          <cell r="G92" t="str">
            <v>04204-SALAMANCA</v>
          </cell>
          <cell r="H92">
            <v>2252</v>
          </cell>
          <cell r="I92">
            <v>2222</v>
          </cell>
          <cell r="J92">
            <v>4474</v>
          </cell>
        </row>
        <row r="93">
          <cell r="G93" t="str">
            <v>105104-HOSPITAL SALAMANCA</v>
          </cell>
          <cell r="H93">
            <v>898</v>
          </cell>
          <cell r="I93">
            <v>870</v>
          </cell>
          <cell r="J93">
            <v>1768</v>
          </cell>
        </row>
        <row r="94">
          <cell r="G94" t="str">
            <v xml:space="preserve">105452-P.S.R. CUNCUMEN                 </v>
          </cell>
          <cell r="H94">
            <v>60</v>
          </cell>
          <cell r="I94">
            <v>63</v>
          </cell>
          <cell r="J94">
            <v>123</v>
          </cell>
        </row>
        <row r="95">
          <cell r="G95" t="str">
            <v>105453-P.S.R. TRANQUILLA</v>
          </cell>
          <cell r="H95">
            <v>245</v>
          </cell>
          <cell r="I95">
            <v>244</v>
          </cell>
          <cell r="J95">
            <v>489</v>
          </cell>
        </row>
        <row r="96">
          <cell r="G96" t="str">
            <v>105454-P.S.R. CUNLAGUA</v>
          </cell>
          <cell r="H96">
            <v>28</v>
          </cell>
          <cell r="I96">
            <v>27</v>
          </cell>
          <cell r="J96">
            <v>55</v>
          </cell>
        </row>
        <row r="97">
          <cell r="G97" t="str">
            <v>105455-P.S.R. CHILLEPIN</v>
          </cell>
          <cell r="H97">
            <v>118</v>
          </cell>
          <cell r="I97">
            <v>117</v>
          </cell>
          <cell r="J97">
            <v>235</v>
          </cell>
        </row>
        <row r="98">
          <cell r="G98" t="str">
            <v>105456-P.S.R. LLIMPO</v>
          </cell>
          <cell r="H98">
            <v>132</v>
          </cell>
          <cell r="I98">
            <v>130</v>
          </cell>
          <cell r="J98">
            <v>262</v>
          </cell>
        </row>
        <row r="99">
          <cell r="G99" t="str">
            <v>105457-P.S.R. SAN AGUSTIN</v>
          </cell>
          <cell r="H99">
            <v>65</v>
          </cell>
          <cell r="I99">
            <v>63</v>
          </cell>
          <cell r="J99">
            <v>128</v>
          </cell>
        </row>
        <row r="100">
          <cell r="G100" t="str">
            <v>105458-P.S.R. TAHUINCO</v>
          </cell>
          <cell r="H100">
            <v>205</v>
          </cell>
          <cell r="I100">
            <v>209</v>
          </cell>
          <cell r="J100">
            <v>414</v>
          </cell>
        </row>
        <row r="101">
          <cell r="G101" t="str">
            <v>105491-P.S.R. QUELEN BAJO</v>
          </cell>
          <cell r="H101">
            <v>278</v>
          </cell>
          <cell r="I101">
            <v>272</v>
          </cell>
          <cell r="J101">
            <v>550</v>
          </cell>
        </row>
        <row r="102">
          <cell r="G102" t="str">
            <v>105492-P.S.R. CAMISA</v>
          </cell>
          <cell r="H102">
            <v>71</v>
          </cell>
          <cell r="I102">
            <v>77</v>
          </cell>
          <cell r="J102">
            <v>148</v>
          </cell>
        </row>
        <row r="103">
          <cell r="G103" t="str">
            <v>105501-P.S.R. ARBOLEDA GRANDE</v>
          </cell>
          <cell r="H103">
            <v>152</v>
          </cell>
          <cell r="I103">
            <v>150</v>
          </cell>
          <cell r="J103">
            <v>302</v>
          </cell>
        </row>
        <row r="104">
          <cell r="G104" t="str">
            <v>04301-OVALLE</v>
          </cell>
          <cell r="H104">
            <v>7822</v>
          </cell>
          <cell r="I104">
            <v>7646</v>
          </cell>
          <cell r="J104">
            <v>15468</v>
          </cell>
        </row>
        <row r="105">
          <cell r="G105" t="str">
            <v>105102-HOSPITAL OVALLE</v>
          </cell>
          <cell r="H105">
            <v>55</v>
          </cell>
          <cell r="I105">
            <v>73</v>
          </cell>
          <cell r="J105">
            <v>128</v>
          </cell>
        </row>
        <row r="106">
          <cell r="G106" t="str">
            <v>105315-CES. RURAL C. DE TAMAYA</v>
          </cell>
          <cell r="H106">
            <v>672</v>
          </cell>
          <cell r="I106">
            <v>672</v>
          </cell>
          <cell r="J106">
            <v>1344</v>
          </cell>
        </row>
        <row r="107">
          <cell r="G107" t="str">
            <v>105317-CES. JORGE JORDAN D.</v>
          </cell>
          <cell r="H107">
            <v>1884</v>
          </cell>
          <cell r="I107">
            <v>1915</v>
          </cell>
          <cell r="J107">
            <v>3799</v>
          </cell>
        </row>
        <row r="108">
          <cell r="G108" t="str">
            <v>105322-CES. MARCOS MACUADA</v>
          </cell>
          <cell r="H108">
            <v>1529</v>
          </cell>
          <cell r="I108">
            <v>1357</v>
          </cell>
          <cell r="J108">
            <v>2886</v>
          </cell>
        </row>
        <row r="109">
          <cell r="G109" t="str">
            <v>105324-CES. SOTAQUI</v>
          </cell>
          <cell r="H109">
            <v>442</v>
          </cell>
          <cell r="I109">
            <v>409</v>
          </cell>
          <cell r="J109">
            <v>851</v>
          </cell>
        </row>
        <row r="110">
          <cell r="G110" t="str">
            <v>105415-P.S.R. BARRAZA</v>
          </cell>
          <cell r="H110">
            <v>143</v>
          </cell>
          <cell r="I110">
            <v>137</v>
          </cell>
          <cell r="J110">
            <v>280</v>
          </cell>
        </row>
        <row r="111">
          <cell r="G111" t="str">
            <v xml:space="preserve">105416-P.S.R. CAMARICO                  </v>
          </cell>
          <cell r="H111">
            <v>152</v>
          </cell>
          <cell r="I111">
            <v>150</v>
          </cell>
          <cell r="J111">
            <v>302</v>
          </cell>
        </row>
        <row r="112">
          <cell r="G112" t="str">
            <v>105417-P.S.R. ALCONES BAJOS</v>
          </cell>
          <cell r="H112">
            <v>92</v>
          </cell>
          <cell r="I112">
            <v>92</v>
          </cell>
          <cell r="J112">
            <v>184</v>
          </cell>
        </row>
        <row r="113">
          <cell r="G113" t="str">
            <v>105419-P.S.R. LAS SOSSAS</v>
          </cell>
          <cell r="H113">
            <v>47</v>
          </cell>
          <cell r="I113">
            <v>49</v>
          </cell>
          <cell r="J113">
            <v>96</v>
          </cell>
        </row>
        <row r="114">
          <cell r="G114" t="str">
            <v>105422-P.S.R. HORNILLOS</v>
          </cell>
          <cell r="H114">
            <v>37</v>
          </cell>
          <cell r="I114">
            <v>33</v>
          </cell>
          <cell r="J114">
            <v>70</v>
          </cell>
        </row>
        <row r="115">
          <cell r="G115" t="str">
            <v>105437-P.S.R. CHALINGA</v>
          </cell>
          <cell r="H115">
            <v>69</v>
          </cell>
          <cell r="I115">
            <v>70</v>
          </cell>
          <cell r="J115">
            <v>139</v>
          </cell>
        </row>
        <row r="116">
          <cell r="G116" t="str">
            <v>105439-P.S.R. CERRO BLANCO</v>
          </cell>
          <cell r="H116">
            <v>31</v>
          </cell>
          <cell r="I116">
            <v>31</v>
          </cell>
          <cell r="J116">
            <v>62</v>
          </cell>
        </row>
        <row r="117">
          <cell r="G117" t="str">
            <v>105507-P.S.R. HUAMALATA</v>
          </cell>
          <cell r="H117">
            <v>134</v>
          </cell>
          <cell r="I117">
            <v>124</v>
          </cell>
          <cell r="J117">
            <v>258</v>
          </cell>
        </row>
        <row r="118">
          <cell r="G118" t="str">
            <v>105510-P.S.R. RECOLETA</v>
          </cell>
          <cell r="H118">
            <v>162</v>
          </cell>
          <cell r="I118">
            <v>165</v>
          </cell>
          <cell r="J118">
            <v>327</v>
          </cell>
        </row>
        <row r="119">
          <cell r="G119" t="str">
            <v>105722-CECOF SAN JOSE DE LA DEHESA</v>
          </cell>
          <cell r="H119">
            <v>471</v>
          </cell>
          <cell r="I119">
            <v>484</v>
          </cell>
          <cell r="J119">
            <v>955</v>
          </cell>
        </row>
        <row r="120">
          <cell r="G120" t="str">
            <v>105723-CECOF LIMARI</v>
          </cell>
          <cell r="H120">
            <v>333</v>
          </cell>
          <cell r="I120">
            <v>339</v>
          </cell>
          <cell r="J120">
            <v>672</v>
          </cell>
        </row>
        <row r="121">
          <cell r="G121" t="str">
            <v>200258-CECOF LOS COPIHUES</v>
          </cell>
          <cell r="H121">
            <v>323</v>
          </cell>
          <cell r="I121">
            <v>334</v>
          </cell>
          <cell r="J121">
            <v>657</v>
          </cell>
        </row>
        <row r="122">
          <cell r="G122" t="str">
            <v>200367-CECOF COLONIA LIMARÍ</v>
          </cell>
          <cell r="H122">
            <v>285</v>
          </cell>
          <cell r="I122">
            <v>319</v>
          </cell>
          <cell r="J122">
            <v>604</v>
          </cell>
        </row>
        <row r="123">
          <cell r="G123" t="str">
            <v>200569-CESFAM FRAY JORGE</v>
          </cell>
          <cell r="H123">
            <v>961</v>
          </cell>
          <cell r="I123">
            <v>893</v>
          </cell>
          <cell r="J123">
            <v>1854</v>
          </cell>
        </row>
        <row r="124">
          <cell r="G124" t="str">
            <v>04302-COMBARBALÁ</v>
          </cell>
          <cell r="H124">
            <v>1228</v>
          </cell>
          <cell r="I124">
            <v>1270</v>
          </cell>
          <cell r="J124">
            <v>2498</v>
          </cell>
        </row>
        <row r="125">
          <cell r="G125" t="str">
            <v>105105-HOSPITAL COMBARBALÁ</v>
          </cell>
          <cell r="H125">
            <v>600</v>
          </cell>
          <cell r="I125">
            <v>646</v>
          </cell>
          <cell r="J125">
            <v>1246</v>
          </cell>
        </row>
        <row r="126">
          <cell r="G126" t="str">
            <v>105433-P.S.R. SAN LORENZO</v>
          </cell>
          <cell r="H126">
            <v>10</v>
          </cell>
          <cell r="I126">
            <v>12</v>
          </cell>
          <cell r="J126">
            <v>22</v>
          </cell>
        </row>
        <row r="127">
          <cell r="G127" t="str">
            <v>105434-P.S.R. SAN MARCOS</v>
          </cell>
          <cell r="H127">
            <v>83</v>
          </cell>
          <cell r="I127">
            <v>82</v>
          </cell>
          <cell r="J127">
            <v>165</v>
          </cell>
        </row>
        <row r="128">
          <cell r="G128" t="str">
            <v>105441-P.S.R. MANQUEHUA</v>
          </cell>
          <cell r="H128">
            <v>35</v>
          </cell>
          <cell r="I128">
            <v>39</v>
          </cell>
          <cell r="J128">
            <v>74</v>
          </cell>
        </row>
        <row r="129">
          <cell r="G129" t="str">
            <v xml:space="preserve">105459-P.S.R. BARRANCAS                </v>
          </cell>
          <cell r="H129">
            <v>30</v>
          </cell>
          <cell r="I129">
            <v>28</v>
          </cell>
          <cell r="J129">
            <v>58</v>
          </cell>
        </row>
        <row r="130">
          <cell r="G130" t="str">
            <v>105460-P.S.R. COGOTI 18</v>
          </cell>
          <cell r="H130">
            <v>110</v>
          </cell>
          <cell r="I130">
            <v>103</v>
          </cell>
          <cell r="J130">
            <v>213</v>
          </cell>
        </row>
        <row r="131">
          <cell r="G131" t="str">
            <v>105461-P.S.R. EL HUACHO</v>
          </cell>
          <cell r="H131">
            <v>24</v>
          </cell>
          <cell r="I131">
            <v>23</v>
          </cell>
          <cell r="J131">
            <v>47</v>
          </cell>
        </row>
        <row r="132">
          <cell r="G132" t="str">
            <v>105462-P.S.R. EL SAUCE</v>
          </cell>
          <cell r="H132">
            <v>43</v>
          </cell>
          <cell r="I132">
            <v>46</v>
          </cell>
          <cell r="J132">
            <v>89</v>
          </cell>
        </row>
        <row r="133">
          <cell r="G133" t="str">
            <v>105463-P.S.R. QUILITAPIA</v>
          </cell>
          <cell r="H133">
            <v>89</v>
          </cell>
          <cell r="I133">
            <v>76</v>
          </cell>
          <cell r="J133">
            <v>165</v>
          </cell>
        </row>
        <row r="134">
          <cell r="G134" t="str">
            <v>105464-P.S.R. LA LIGUA</v>
          </cell>
          <cell r="H134">
            <v>58</v>
          </cell>
          <cell r="I134">
            <v>85</v>
          </cell>
          <cell r="J134">
            <v>143</v>
          </cell>
        </row>
        <row r="135">
          <cell r="G135" t="str">
            <v>105465-P.S.R. RAMADILLA</v>
          </cell>
          <cell r="H135">
            <v>45</v>
          </cell>
          <cell r="I135">
            <v>42</v>
          </cell>
          <cell r="J135">
            <v>87</v>
          </cell>
        </row>
        <row r="136">
          <cell r="G136" t="str">
            <v>105466-P.S.R. VALLE HERMOSO</v>
          </cell>
          <cell r="H136">
            <v>64</v>
          </cell>
          <cell r="I136">
            <v>52</v>
          </cell>
          <cell r="J136">
            <v>116</v>
          </cell>
        </row>
        <row r="137">
          <cell r="G137" t="str">
            <v>105490-P.S.R. EL DURAZNO</v>
          </cell>
          <cell r="H137">
            <v>37</v>
          </cell>
          <cell r="I137">
            <v>36</v>
          </cell>
          <cell r="J137">
            <v>73</v>
          </cell>
        </row>
        <row r="138">
          <cell r="G138" t="str">
            <v>04303-MONTE PATRIA</v>
          </cell>
          <cell r="H138">
            <v>2486</v>
          </cell>
          <cell r="I138">
            <v>2508</v>
          </cell>
          <cell r="J138">
            <v>4994</v>
          </cell>
        </row>
        <row r="139">
          <cell r="G139" t="str">
            <v>105307-CES. RURAL MONTE PATRIA</v>
          </cell>
          <cell r="H139">
            <v>716</v>
          </cell>
          <cell r="I139">
            <v>710</v>
          </cell>
          <cell r="J139">
            <v>1426</v>
          </cell>
        </row>
        <row r="140">
          <cell r="G140" t="str">
            <v>105311-CES. RURAL CHAÑARAL ALTO</v>
          </cell>
          <cell r="H140">
            <v>352</v>
          </cell>
          <cell r="I140">
            <v>382</v>
          </cell>
          <cell r="J140">
            <v>734</v>
          </cell>
        </row>
        <row r="141">
          <cell r="G141" t="str">
            <v>105312-CES. RURAL CAREN</v>
          </cell>
          <cell r="H141">
            <v>253</v>
          </cell>
          <cell r="I141">
            <v>249</v>
          </cell>
          <cell r="J141">
            <v>502</v>
          </cell>
        </row>
        <row r="142">
          <cell r="G142" t="str">
            <v>105318-CES. RURAL EL PALQUI</v>
          </cell>
          <cell r="H142">
            <v>669</v>
          </cell>
          <cell r="I142">
            <v>639</v>
          </cell>
          <cell r="J142">
            <v>1308</v>
          </cell>
        </row>
        <row r="143">
          <cell r="G143" t="str">
            <v>105425-P.S.R. CHILECITO</v>
          </cell>
          <cell r="H143">
            <v>41</v>
          </cell>
          <cell r="I143">
            <v>34</v>
          </cell>
          <cell r="J143">
            <v>75</v>
          </cell>
        </row>
        <row r="144">
          <cell r="G144" t="str">
            <v>105427-P.S.R. HACIENDA VALDIVIA</v>
          </cell>
          <cell r="H144">
            <v>57</v>
          </cell>
          <cell r="I144">
            <v>41</v>
          </cell>
          <cell r="J144">
            <v>98</v>
          </cell>
        </row>
        <row r="145">
          <cell r="G145" t="str">
            <v>105428-P.S.R. HUATULAME</v>
          </cell>
          <cell r="H145">
            <v>72</v>
          </cell>
          <cell r="I145">
            <v>71</v>
          </cell>
          <cell r="J145">
            <v>143</v>
          </cell>
        </row>
        <row r="146">
          <cell r="G146" t="str">
            <v>105430-P.S.R. MIALQUI</v>
          </cell>
          <cell r="H146">
            <v>53</v>
          </cell>
          <cell r="I146">
            <v>44</v>
          </cell>
          <cell r="J146">
            <v>97</v>
          </cell>
        </row>
        <row r="147">
          <cell r="G147" t="str">
            <v>105431-P.S.R. PEDREGAL</v>
          </cell>
          <cell r="H147">
            <v>66</v>
          </cell>
          <cell r="I147">
            <v>66</v>
          </cell>
          <cell r="J147">
            <v>132</v>
          </cell>
        </row>
        <row r="148">
          <cell r="G148" t="str">
            <v>105432-P.S.R. RAPEL</v>
          </cell>
          <cell r="H148">
            <v>61</v>
          </cell>
          <cell r="I148">
            <v>114</v>
          </cell>
          <cell r="J148">
            <v>175</v>
          </cell>
        </row>
        <row r="149">
          <cell r="G149" t="str">
            <v>105435-P.S.R. TULAHUEN</v>
          </cell>
          <cell r="H149">
            <v>87</v>
          </cell>
          <cell r="I149">
            <v>101</v>
          </cell>
          <cell r="J149">
            <v>188</v>
          </cell>
        </row>
        <row r="150">
          <cell r="G150" t="str">
            <v>105436-P.S.R. EL MAITEN</v>
          </cell>
          <cell r="H150">
            <v>37</v>
          </cell>
          <cell r="I150">
            <v>35</v>
          </cell>
          <cell r="J150">
            <v>72</v>
          </cell>
        </row>
        <row r="151">
          <cell r="G151" t="str">
            <v>105489-P.S.R. RAMADAS DE TULAHUEN</v>
          </cell>
          <cell r="H151">
            <v>22</v>
          </cell>
          <cell r="I151">
            <v>22</v>
          </cell>
          <cell r="J151">
            <v>44</v>
          </cell>
        </row>
        <row r="152">
          <cell r="G152" t="str">
            <v>04304-PUNITAQUI</v>
          </cell>
          <cell r="H152">
            <v>994</v>
          </cell>
          <cell r="I152">
            <v>906</v>
          </cell>
          <cell r="J152">
            <v>1900</v>
          </cell>
        </row>
        <row r="153">
          <cell r="G153" t="str">
            <v>105308-CES. RURAL PUNITAQUI</v>
          </cell>
          <cell r="H153">
            <v>858</v>
          </cell>
          <cell r="I153">
            <v>792</v>
          </cell>
          <cell r="J153">
            <v>1650</v>
          </cell>
        </row>
        <row r="154">
          <cell r="G154" t="str">
            <v>105440-P.S.R. DIVISADERO</v>
          </cell>
          <cell r="H154">
            <v>52</v>
          </cell>
          <cell r="I154">
            <v>33</v>
          </cell>
          <cell r="J154">
            <v>85</v>
          </cell>
        </row>
        <row r="155">
          <cell r="G155" t="str">
            <v>105442-P.S.R. SAN PEDRO DE QUILES</v>
          </cell>
          <cell r="H155">
            <v>33</v>
          </cell>
          <cell r="I155">
            <v>27</v>
          </cell>
          <cell r="J155">
            <v>60</v>
          </cell>
        </row>
        <row r="156">
          <cell r="G156" t="str">
            <v xml:space="preserve">105508-P.S.R. EL PARRAL DE QUILES  </v>
          </cell>
          <cell r="H156">
            <v>51</v>
          </cell>
          <cell r="I156">
            <v>54</v>
          </cell>
          <cell r="J156">
            <v>105</v>
          </cell>
        </row>
        <row r="157">
          <cell r="G157" t="str">
            <v>04305-RIO HURTADO</v>
          </cell>
          <cell r="H157">
            <v>466</v>
          </cell>
          <cell r="I157">
            <v>461</v>
          </cell>
          <cell r="J157">
            <v>927</v>
          </cell>
        </row>
        <row r="158">
          <cell r="G158" t="str">
            <v>105310-CES. RURAL PICHASCA</v>
          </cell>
          <cell r="H158">
            <v>189</v>
          </cell>
          <cell r="I158">
            <v>196</v>
          </cell>
          <cell r="J158">
            <v>385</v>
          </cell>
        </row>
        <row r="159">
          <cell r="G159" t="str">
            <v>105409-P.S.R. EL CHAÑAR</v>
          </cell>
          <cell r="H159">
            <v>18</v>
          </cell>
          <cell r="I159">
            <v>19</v>
          </cell>
          <cell r="J159">
            <v>37</v>
          </cell>
        </row>
        <row r="160">
          <cell r="G160" t="str">
            <v>105410-P.S.R. HURTADO</v>
          </cell>
          <cell r="H160">
            <v>48</v>
          </cell>
          <cell r="I160">
            <v>46</v>
          </cell>
          <cell r="J160">
            <v>94</v>
          </cell>
        </row>
        <row r="161">
          <cell r="G161" t="str">
            <v>105411-P.S.R. LAS BREAS</v>
          </cell>
          <cell r="H161">
            <v>26</v>
          </cell>
          <cell r="I161">
            <v>27</v>
          </cell>
          <cell r="J161">
            <v>53</v>
          </cell>
        </row>
        <row r="162">
          <cell r="G162" t="str">
            <v>105413-P.S.R. SAMO ALTO</v>
          </cell>
          <cell r="H162">
            <v>83</v>
          </cell>
          <cell r="I162">
            <v>76</v>
          </cell>
          <cell r="J162">
            <v>159</v>
          </cell>
        </row>
        <row r="163">
          <cell r="G163" t="str">
            <v>105414-P.S.R. SERON</v>
          </cell>
          <cell r="H163">
            <v>67</v>
          </cell>
          <cell r="I163">
            <v>65</v>
          </cell>
          <cell r="J163">
            <v>132</v>
          </cell>
        </row>
        <row r="164">
          <cell r="G164" t="str">
            <v>105503-P.S.R. TABAQUEROS</v>
          </cell>
          <cell r="H164">
            <v>35</v>
          </cell>
          <cell r="I164">
            <v>32</v>
          </cell>
          <cell r="J164">
            <v>67</v>
          </cell>
        </row>
        <row r="165">
          <cell r="G165" t="str">
            <v>Total general</v>
          </cell>
          <cell r="H165">
            <v>46914</v>
          </cell>
          <cell r="I165">
            <v>47143</v>
          </cell>
          <cell r="J165">
            <v>94057</v>
          </cell>
        </row>
      </sheetData>
      <sheetData sheetId="6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1</v>
          </cell>
          <cell r="I4">
            <v>2</v>
          </cell>
          <cell r="J4">
            <v>3</v>
          </cell>
          <cell r="K4">
            <v>4</v>
          </cell>
          <cell r="L4">
            <v>5</v>
          </cell>
          <cell r="M4">
            <v>6</v>
          </cell>
          <cell r="N4">
            <v>7</v>
          </cell>
          <cell r="O4">
            <v>8</v>
          </cell>
          <cell r="P4">
            <v>9</v>
          </cell>
          <cell r="Q4">
            <v>10</v>
          </cell>
          <cell r="R4">
            <v>11</v>
          </cell>
          <cell r="S4">
            <v>12</v>
          </cell>
          <cell r="T4" t="str">
            <v>Total general</v>
          </cell>
        </row>
        <row r="5">
          <cell r="G5" t="str">
            <v>04101-LA SERENA</v>
          </cell>
          <cell r="H5">
            <v>634</v>
          </cell>
          <cell r="I5">
            <v>650</v>
          </cell>
          <cell r="J5">
            <v>875</v>
          </cell>
          <cell r="K5">
            <v>993</v>
          </cell>
          <cell r="L5">
            <v>789</v>
          </cell>
          <cell r="M5">
            <v>877</v>
          </cell>
          <cell r="N5">
            <v>845</v>
          </cell>
          <cell r="O5">
            <v>890</v>
          </cell>
          <cell r="P5">
            <v>1244</v>
          </cell>
          <cell r="Q5">
            <v>1752</v>
          </cell>
          <cell r="R5">
            <v>510</v>
          </cell>
          <cell r="S5">
            <v>1626</v>
          </cell>
          <cell r="T5">
            <v>11685</v>
          </cell>
        </row>
        <row r="6">
          <cell r="G6" t="str">
            <v>105300-CES. CARDENAL CARO</v>
          </cell>
          <cell r="H6">
            <v>180</v>
          </cell>
          <cell r="I6">
            <v>99</v>
          </cell>
          <cell r="J6">
            <v>149</v>
          </cell>
          <cell r="K6">
            <v>216</v>
          </cell>
          <cell r="L6">
            <v>169</v>
          </cell>
          <cell r="M6">
            <v>306</v>
          </cell>
          <cell r="N6">
            <v>155</v>
          </cell>
          <cell r="O6">
            <v>201</v>
          </cell>
          <cell r="P6">
            <v>236</v>
          </cell>
          <cell r="Q6">
            <v>415</v>
          </cell>
          <cell r="R6">
            <v>115</v>
          </cell>
          <cell r="S6">
            <v>313</v>
          </cell>
          <cell r="T6">
            <v>2554</v>
          </cell>
        </row>
        <row r="7">
          <cell r="G7" t="str">
            <v>105301-CES. LAS COMPAÑIAS</v>
          </cell>
          <cell r="H7">
            <v>69</v>
          </cell>
          <cell r="I7">
            <v>160</v>
          </cell>
          <cell r="J7">
            <v>142</v>
          </cell>
          <cell r="K7">
            <v>178</v>
          </cell>
          <cell r="L7">
            <v>78</v>
          </cell>
          <cell r="M7">
            <v>138</v>
          </cell>
          <cell r="N7">
            <v>83</v>
          </cell>
          <cell r="O7">
            <v>103</v>
          </cell>
          <cell r="P7">
            <v>159</v>
          </cell>
          <cell r="Q7">
            <v>217</v>
          </cell>
          <cell r="R7">
            <v>94</v>
          </cell>
          <cell r="S7">
            <v>217</v>
          </cell>
          <cell r="T7">
            <v>1638</v>
          </cell>
        </row>
        <row r="8">
          <cell r="G8" t="str">
            <v>105302-CES. PEDRO AGUIRRE C.</v>
          </cell>
          <cell r="H8">
            <v>94</v>
          </cell>
          <cell r="I8">
            <v>112</v>
          </cell>
          <cell r="J8">
            <v>141</v>
          </cell>
          <cell r="K8">
            <v>144</v>
          </cell>
          <cell r="L8">
            <v>107</v>
          </cell>
          <cell r="M8">
            <v>111</v>
          </cell>
          <cell r="N8">
            <v>201</v>
          </cell>
          <cell r="O8">
            <v>223</v>
          </cell>
          <cell r="P8">
            <v>132</v>
          </cell>
          <cell r="Q8">
            <v>203</v>
          </cell>
          <cell r="R8">
            <v>146</v>
          </cell>
          <cell r="S8">
            <v>185</v>
          </cell>
          <cell r="T8">
            <v>1799</v>
          </cell>
        </row>
        <row r="9">
          <cell r="G9" t="str">
            <v>105313-CES. SCHAFFHAUSER</v>
          </cell>
          <cell r="H9">
            <v>111</v>
          </cell>
          <cell r="I9">
            <v>145</v>
          </cell>
          <cell r="J9">
            <v>225</v>
          </cell>
          <cell r="K9">
            <v>237</v>
          </cell>
          <cell r="L9">
            <v>238</v>
          </cell>
          <cell r="M9">
            <v>186</v>
          </cell>
          <cell r="N9">
            <v>150</v>
          </cell>
          <cell r="O9">
            <v>149</v>
          </cell>
          <cell r="P9">
            <v>466</v>
          </cell>
          <cell r="Q9">
            <v>425</v>
          </cell>
          <cell r="R9">
            <v>82</v>
          </cell>
          <cell r="S9">
            <v>431</v>
          </cell>
          <cell r="T9">
            <v>2845</v>
          </cell>
        </row>
        <row r="10">
          <cell r="G10" t="str">
            <v>105319-CES. CARDENAL R.S.H.</v>
          </cell>
          <cell r="H10">
            <v>69</v>
          </cell>
          <cell r="I10">
            <v>45</v>
          </cell>
          <cell r="J10">
            <v>116</v>
          </cell>
          <cell r="K10">
            <v>144</v>
          </cell>
          <cell r="L10">
            <v>72</v>
          </cell>
          <cell r="M10">
            <v>43</v>
          </cell>
          <cell r="N10">
            <v>127</v>
          </cell>
          <cell r="O10">
            <v>74</v>
          </cell>
          <cell r="P10">
            <v>95</v>
          </cell>
          <cell r="Q10">
            <v>189</v>
          </cell>
          <cell r="R10"/>
          <cell r="S10">
            <v>248</v>
          </cell>
          <cell r="T10">
            <v>1222</v>
          </cell>
        </row>
        <row r="11">
          <cell r="G11" t="str">
            <v>105325-CESFAM JUAN PABLO II</v>
          </cell>
          <cell r="H11">
            <v>56</v>
          </cell>
          <cell r="I11">
            <v>43</v>
          </cell>
          <cell r="J11">
            <v>60</v>
          </cell>
          <cell r="K11">
            <v>24</v>
          </cell>
          <cell r="L11">
            <v>59</v>
          </cell>
          <cell r="M11">
            <v>21</v>
          </cell>
          <cell r="N11">
            <v>36</v>
          </cell>
          <cell r="O11">
            <v>48</v>
          </cell>
          <cell r="P11">
            <v>60</v>
          </cell>
          <cell r="Q11">
            <v>109</v>
          </cell>
          <cell r="R11">
            <v>40</v>
          </cell>
          <cell r="S11">
            <v>109</v>
          </cell>
          <cell r="T11">
            <v>665</v>
          </cell>
        </row>
        <row r="12">
          <cell r="G12" t="str">
            <v xml:space="preserve">105400-P.S.R. ALGARROBITO            </v>
          </cell>
          <cell r="H12">
            <v>20</v>
          </cell>
          <cell r="I12">
            <v>21</v>
          </cell>
          <cell r="J12">
            <v>16</v>
          </cell>
          <cell r="K12">
            <v>17</v>
          </cell>
          <cell r="L12">
            <v>17</v>
          </cell>
          <cell r="M12">
            <v>16</v>
          </cell>
          <cell r="N12">
            <v>36</v>
          </cell>
          <cell r="O12">
            <v>21</v>
          </cell>
          <cell r="P12">
            <v>20</v>
          </cell>
          <cell r="Q12">
            <v>67</v>
          </cell>
          <cell r="R12">
            <v>3</v>
          </cell>
          <cell r="S12">
            <v>26</v>
          </cell>
          <cell r="T12">
            <v>280</v>
          </cell>
        </row>
        <row r="13">
          <cell r="G13" t="str">
            <v>105401-P.S.R. LAS ROJAS</v>
          </cell>
          <cell r="H13">
            <v>1</v>
          </cell>
          <cell r="I13">
            <v>7</v>
          </cell>
          <cell r="J13">
            <v>2</v>
          </cell>
          <cell r="K13">
            <v>0</v>
          </cell>
          <cell r="L13">
            <v>0</v>
          </cell>
          <cell r="M13"/>
          <cell r="N13">
            <v>9</v>
          </cell>
          <cell r="O13">
            <v>4</v>
          </cell>
          <cell r="P13">
            <v>2</v>
          </cell>
          <cell r="Q13">
            <v>25</v>
          </cell>
          <cell r="R13">
            <v>0</v>
          </cell>
          <cell r="S13">
            <v>4</v>
          </cell>
          <cell r="T13">
            <v>54</v>
          </cell>
        </row>
        <row r="14">
          <cell r="G14" t="str">
            <v>105402-P.S.R. EL ROMERO</v>
          </cell>
          <cell r="H14">
            <v>0</v>
          </cell>
          <cell r="I14">
            <v>0</v>
          </cell>
          <cell r="J14">
            <v>3</v>
          </cell>
          <cell r="K14">
            <v>7</v>
          </cell>
          <cell r="L14">
            <v>7</v>
          </cell>
          <cell r="M14">
            <v>3</v>
          </cell>
          <cell r="N14">
            <v>4</v>
          </cell>
          <cell r="O14">
            <v>1</v>
          </cell>
          <cell r="P14">
            <v>8</v>
          </cell>
          <cell r="Q14">
            <v>37</v>
          </cell>
          <cell r="R14">
            <v>4</v>
          </cell>
          <cell r="S14">
            <v>6</v>
          </cell>
          <cell r="T14">
            <v>80</v>
          </cell>
        </row>
        <row r="15">
          <cell r="G15" t="str">
            <v>105499-P.S.R. LAMBERT</v>
          </cell>
          <cell r="H15"/>
          <cell r="I15">
            <v>2</v>
          </cell>
          <cell r="J15">
            <v>0</v>
          </cell>
          <cell r="K15">
            <v>0</v>
          </cell>
          <cell r="L15">
            <v>3</v>
          </cell>
          <cell r="M15">
            <v>1</v>
          </cell>
          <cell r="N15">
            <v>3</v>
          </cell>
          <cell r="O15">
            <v>3</v>
          </cell>
          <cell r="P15">
            <v>2</v>
          </cell>
          <cell r="Q15">
            <v>5</v>
          </cell>
          <cell r="R15">
            <v>0</v>
          </cell>
          <cell r="S15">
            <v>13</v>
          </cell>
          <cell r="T15">
            <v>32</v>
          </cell>
        </row>
        <row r="16">
          <cell r="G16" t="str">
            <v>105700-CECOF VILLA EL INDIO</v>
          </cell>
          <cell r="H16">
            <v>19</v>
          </cell>
          <cell r="I16">
            <v>4</v>
          </cell>
          <cell r="J16">
            <v>15</v>
          </cell>
          <cell r="K16">
            <v>11</v>
          </cell>
          <cell r="L16">
            <v>22</v>
          </cell>
          <cell r="M16">
            <v>28</v>
          </cell>
          <cell r="N16">
            <v>18</v>
          </cell>
          <cell r="O16">
            <v>34</v>
          </cell>
          <cell r="P16">
            <v>41</v>
          </cell>
          <cell r="Q16">
            <v>6</v>
          </cell>
          <cell r="R16">
            <v>11</v>
          </cell>
          <cell r="S16">
            <v>37</v>
          </cell>
          <cell r="T16">
            <v>246</v>
          </cell>
        </row>
        <row r="17">
          <cell r="G17" t="str">
            <v>105701-CECOF VILLA ALEMANIA</v>
          </cell>
          <cell r="H17">
            <v>4</v>
          </cell>
          <cell r="I17">
            <v>6</v>
          </cell>
          <cell r="J17">
            <v>1</v>
          </cell>
          <cell r="K17">
            <v>3</v>
          </cell>
          <cell r="L17">
            <v>4</v>
          </cell>
          <cell r="M17">
            <v>2</v>
          </cell>
          <cell r="N17">
            <v>2</v>
          </cell>
          <cell r="O17">
            <v>3</v>
          </cell>
          <cell r="P17">
            <v>2</v>
          </cell>
          <cell r="Q17">
            <v>15</v>
          </cell>
          <cell r="R17">
            <v>2</v>
          </cell>
          <cell r="S17">
            <v>6</v>
          </cell>
          <cell r="T17">
            <v>50</v>
          </cell>
        </row>
        <row r="18">
          <cell r="G18" t="str">
            <v>105702-CECOF VILLA LAMBERT</v>
          </cell>
          <cell r="H18">
            <v>6</v>
          </cell>
          <cell r="I18">
            <v>2</v>
          </cell>
          <cell r="J18">
            <v>2</v>
          </cell>
          <cell r="K18">
            <v>8</v>
          </cell>
          <cell r="L18">
            <v>3</v>
          </cell>
          <cell r="M18">
            <v>20</v>
          </cell>
          <cell r="N18">
            <v>7</v>
          </cell>
          <cell r="O18">
            <v>2</v>
          </cell>
          <cell r="P18">
            <v>5</v>
          </cell>
          <cell r="Q18">
            <v>24</v>
          </cell>
          <cell r="R18">
            <v>10</v>
          </cell>
          <cell r="S18">
            <v>26</v>
          </cell>
          <cell r="T18">
            <v>115</v>
          </cell>
        </row>
        <row r="19">
          <cell r="G19" t="str">
            <v>200402-CECOF ARCOS DE PINAMAR</v>
          </cell>
          <cell r="H19">
            <v>5</v>
          </cell>
          <cell r="I19">
            <v>4</v>
          </cell>
          <cell r="J19">
            <v>3</v>
          </cell>
          <cell r="K19">
            <v>4</v>
          </cell>
          <cell r="L19">
            <v>10</v>
          </cell>
          <cell r="M19">
            <v>2</v>
          </cell>
          <cell r="N19">
            <v>14</v>
          </cell>
          <cell r="O19">
            <v>24</v>
          </cell>
          <cell r="P19">
            <v>16</v>
          </cell>
          <cell r="Q19">
            <v>15</v>
          </cell>
          <cell r="R19">
            <v>3</v>
          </cell>
          <cell r="S19">
            <v>5</v>
          </cell>
          <cell r="T19">
            <v>105</v>
          </cell>
        </row>
        <row r="20">
          <cell r="G20" t="str">
            <v>04102-COQUIMBO</v>
          </cell>
          <cell r="H20">
            <v>1024</v>
          </cell>
          <cell r="I20">
            <v>827</v>
          </cell>
          <cell r="J20">
            <v>957</v>
          </cell>
          <cell r="K20">
            <v>1098</v>
          </cell>
          <cell r="L20">
            <v>1099</v>
          </cell>
          <cell r="M20">
            <v>1002</v>
          </cell>
          <cell r="N20">
            <v>1105</v>
          </cell>
          <cell r="O20">
            <v>1220</v>
          </cell>
          <cell r="P20">
            <v>1152</v>
          </cell>
          <cell r="Q20">
            <v>856</v>
          </cell>
          <cell r="R20">
            <v>102</v>
          </cell>
          <cell r="S20">
            <v>667</v>
          </cell>
          <cell r="T20">
            <v>11109</v>
          </cell>
        </row>
        <row r="21">
          <cell r="G21" t="str">
            <v>105303-CES. SAN JUAN</v>
          </cell>
          <cell r="H21">
            <v>254</v>
          </cell>
          <cell r="I21">
            <v>146</v>
          </cell>
          <cell r="J21">
            <v>149</v>
          </cell>
          <cell r="K21">
            <v>155</v>
          </cell>
          <cell r="L21">
            <v>179</v>
          </cell>
          <cell r="M21">
            <v>178</v>
          </cell>
          <cell r="N21">
            <v>220</v>
          </cell>
          <cell r="O21">
            <v>183</v>
          </cell>
          <cell r="P21">
            <v>174</v>
          </cell>
          <cell r="Q21">
            <v>112</v>
          </cell>
          <cell r="R21">
            <v>0</v>
          </cell>
          <cell r="S21">
            <v>93</v>
          </cell>
          <cell r="T21">
            <v>1843</v>
          </cell>
        </row>
        <row r="22">
          <cell r="G22" t="str">
            <v>105304-CES. SANTA CECILIA</v>
          </cell>
          <cell r="H22">
            <v>138</v>
          </cell>
          <cell r="I22">
            <v>141</v>
          </cell>
          <cell r="J22">
            <v>183</v>
          </cell>
          <cell r="K22">
            <v>194</v>
          </cell>
          <cell r="L22">
            <v>166</v>
          </cell>
          <cell r="M22">
            <v>170</v>
          </cell>
          <cell r="N22">
            <v>252</v>
          </cell>
          <cell r="O22">
            <v>214</v>
          </cell>
          <cell r="P22">
            <v>159</v>
          </cell>
          <cell r="Q22">
            <v>103</v>
          </cell>
          <cell r="R22">
            <v>16</v>
          </cell>
          <cell r="S22">
            <v>38</v>
          </cell>
          <cell r="T22">
            <v>1774</v>
          </cell>
        </row>
        <row r="23">
          <cell r="G23" t="str">
            <v>105305-CES. TIERRAS BLANCAS</v>
          </cell>
          <cell r="H23">
            <v>258</v>
          </cell>
          <cell r="I23">
            <v>191</v>
          </cell>
          <cell r="J23">
            <v>230</v>
          </cell>
          <cell r="K23">
            <v>310</v>
          </cell>
          <cell r="L23">
            <v>334</v>
          </cell>
          <cell r="M23">
            <v>228</v>
          </cell>
          <cell r="N23">
            <v>275</v>
          </cell>
          <cell r="O23">
            <v>259</v>
          </cell>
          <cell r="P23">
            <v>249</v>
          </cell>
          <cell r="Q23">
            <v>283</v>
          </cell>
          <cell r="R23"/>
          <cell r="S23">
            <v>200</v>
          </cell>
          <cell r="T23">
            <v>2817</v>
          </cell>
        </row>
        <row r="24">
          <cell r="G24" t="str">
            <v>105321-CES. RURAL  TONGOY</v>
          </cell>
          <cell r="H24">
            <v>31</v>
          </cell>
          <cell r="I24">
            <v>24</v>
          </cell>
          <cell r="J24">
            <v>19</v>
          </cell>
          <cell r="K24">
            <v>16</v>
          </cell>
          <cell r="L24">
            <v>12</v>
          </cell>
          <cell r="M24">
            <v>30</v>
          </cell>
          <cell r="N24">
            <v>31</v>
          </cell>
          <cell r="O24">
            <v>34</v>
          </cell>
          <cell r="P24">
            <v>32</v>
          </cell>
          <cell r="Q24">
            <v>12</v>
          </cell>
          <cell r="R24">
            <v>60</v>
          </cell>
          <cell r="S24">
            <v>61</v>
          </cell>
          <cell r="T24">
            <v>362</v>
          </cell>
        </row>
        <row r="25">
          <cell r="G25" t="str">
            <v>105323-CES. DR. SERGIO AGUILAR</v>
          </cell>
          <cell r="H25">
            <v>224</v>
          </cell>
          <cell r="I25">
            <v>164</v>
          </cell>
          <cell r="J25">
            <v>227</v>
          </cell>
          <cell r="K25">
            <v>251</v>
          </cell>
          <cell r="L25">
            <v>252</v>
          </cell>
          <cell r="M25">
            <v>276</v>
          </cell>
          <cell r="N25">
            <v>230</v>
          </cell>
          <cell r="O25">
            <v>394</v>
          </cell>
          <cell r="P25">
            <v>418</v>
          </cell>
          <cell r="Q25">
            <v>272</v>
          </cell>
          <cell r="R25">
            <v>0</v>
          </cell>
          <cell r="S25">
            <v>229</v>
          </cell>
          <cell r="T25">
            <v>2937</v>
          </cell>
        </row>
        <row r="26">
          <cell r="G26" t="str">
            <v xml:space="preserve">105404-P.S.R. EL TANGUE                         </v>
          </cell>
          <cell r="H26">
            <v>4</v>
          </cell>
          <cell r="I26"/>
          <cell r="J26">
            <v>0</v>
          </cell>
          <cell r="K26"/>
          <cell r="L26">
            <v>5</v>
          </cell>
          <cell r="M26">
            <v>3</v>
          </cell>
          <cell r="N26"/>
          <cell r="O26">
            <v>2</v>
          </cell>
          <cell r="P26">
            <v>1</v>
          </cell>
          <cell r="Q26">
            <v>0</v>
          </cell>
          <cell r="R26">
            <v>3</v>
          </cell>
          <cell r="S26"/>
          <cell r="T26">
            <v>18</v>
          </cell>
        </row>
        <row r="27">
          <cell r="G27" t="str">
            <v>105405-P.S.R. GUANAQUEROS</v>
          </cell>
          <cell r="H27">
            <v>12</v>
          </cell>
          <cell r="I27">
            <v>17</v>
          </cell>
          <cell r="J27">
            <v>10</v>
          </cell>
          <cell r="K27">
            <v>15</v>
          </cell>
          <cell r="L27">
            <v>11</v>
          </cell>
          <cell r="M27">
            <v>13</v>
          </cell>
          <cell r="N27">
            <v>0</v>
          </cell>
          <cell r="O27">
            <v>6</v>
          </cell>
          <cell r="P27">
            <v>7</v>
          </cell>
          <cell r="Q27">
            <v>2</v>
          </cell>
          <cell r="R27">
            <v>6</v>
          </cell>
          <cell r="S27">
            <v>4</v>
          </cell>
          <cell r="T27">
            <v>103</v>
          </cell>
        </row>
        <row r="28">
          <cell r="G28" t="str">
            <v>105407-P.S.R. TAMBILLOS</v>
          </cell>
          <cell r="H28">
            <v>3</v>
          </cell>
          <cell r="I28">
            <v>35</v>
          </cell>
          <cell r="J28">
            <v>11</v>
          </cell>
          <cell r="K28">
            <v>7</v>
          </cell>
          <cell r="L28">
            <v>7</v>
          </cell>
          <cell r="M28">
            <v>8</v>
          </cell>
          <cell r="N28">
            <v>4</v>
          </cell>
          <cell r="O28">
            <v>4</v>
          </cell>
          <cell r="P28">
            <v>2</v>
          </cell>
          <cell r="Q28">
            <v>3</v>
          </cell>
          <cell r="R28"/>
          <cell r="S28"/>
          <cell r="T28">
            <v>84</v>
          </cell>
        </row>
        <row r="29">
          <cell r="G29" t="str">
            <v>105705-CECOF EL ALBA</v>
          </cell>
          <cell r="H29">
            <v>11</v>
          </cell>
          <cell r="I29">
            <v>3</v>
          </cell>
          <cell r="J29">
            <v>10</v>
          </cell>
          <cell r="K29">
            <v>7</v>
          </cell>
          <cell r="L29">
            <v>7</v>
          </cell>
          <cell r="M29">
            <v>8</v>
          </cell>
          <cell r="N29">
            <v>5</v>
          </cell>
          <cell r="O29">
            <v>5</v>
          </cell>
          <cell r="P29">
            <v>5</v>
          </cell>
          <cell r="Q29">
            <v>2</v>
          </cell>
          <cell r="R29">
            <v>0</v>
          </cell>
          <cell r="S29">
            <v>11</v>
          </cell>
          <cell r="T29">
            <v>74</v>
          </cell>
        </row>
        <row r="30">
          <cell r="G30" t="str">
            <v>200273-CECOF PUNTA MIRA</v>
          </cell>
          <cell r="H30">
            <v>4</v>
          </cell>
          <cell r="I30">
            <v>5</v>
          </cell>
          <cell r="J30">
            <v>10</v>
          </cell>
          <cell r="K30">
            <v>7</v>
          </cell>
          <cell r="L30">
            <v>7</v>
          </cell>
          <cell r="M30">
            <v>7</v>
          </cell>
          <cell r="N30">
            <v>5</v>
          </cell>
          <cell r="O30">
            <v>8</v>
          </cell>
          <cell r="P30">
            <v>4</v>
          </cell>
          <cell r="Q30">
            <v>0</v>
          </cell>
          <cell r="R30">
            <v>3</v>
          </cell>
          <cell r="S30">
            <v>0</v>
          </cell>
          <cell r="T30">
            <v>60</v>
          </cell>
        </row>
        <row r="31">
          <cell r="G31" t="str">
            <v>200494-CESFAM EL SAUCE</v>
          </cell>
          <cell r="H31">
            <v>37</v>
          </cell>
          <cell r="I31">
            <v>42</v>
          </cell>
          <cell r="J31">
            <v>47</v>
          </cell>
          <cell r="K31">
            <v>54</v>
          </cell>
          <cell r="L31">
            <v>61</v>
          </cell>
          <cell r="M31">
            <v>42</v>
          </cell>
          <cell r="N31">
            <v>47</v>
          </cell>
          <cell r="O31">
            <v>44</v>
          </cell>
          <cell r="P31">
            <v>47</v>
          </cell>
          <cell r="Q31">
            <v>31</v>
          </cell>
          <cell r="R31">
            <v>4</v>
          </cell>
          <cell r="S31">
            <v>10</v>
          </cell>
          <cell r="T31">
            <v>466</v>
          </cell>
        </row>
        <row r="32">
          <cell r="G32" t="str">
            <v>200499-CESFAM PAN DE AZÚCAR</v>
          </cell>
          <cell r="H32">
            <v>48</v>
          </cell>
          <cell r="I32">
            <v>59</v>
          </cell>
          <cell r="J32">
            <v>61</v>
          </cell>
          <cell r="K32">
            <v>82</v>
          </cell>
          <cell r="L32">
            <v>58</v>
          </cell>
          <cell r="M32">
            <v>39</v>
          </cell>
          <cell r="N32">
            <v>36</v>
          </cell>
          <cell r="O32">
            <v>67</v>
          </cell>
          <cell r="P32">
            <v>54</v>
          </cell>
          <cell r="Q32">
            <v>36</v>
          </cell>
          <cell r="R32">
            <v>10</v>
          </cell>
          <cell r="S32">
            <v>18</v>
          </cell>
          <cell r="T32">
            <v>568</v>
          </cell>
        </row>
        <row r="33">
          <cell r="G33" t="str">
            <v>200607-CESFAM LILA CORTES</v>
          </cell>
          <cell r="H33"/>
          <cell r="I33"/>
          <cell r="J33"/>
          <cell r="K33"/>
          <cell r="L33"/>
          <cell r="M33"/>
          <cell r="N33"/>
          <cell r="O33"/>
          <cell r="P33"/>
          <cell r="Q33"/>
          <cell r="R33"/>
          <cell r="S33">
            <v>3</v>
          </cell>
          <cell r="T33">
            <v>3</v>
          </cell>
        </row>
        <row r="34">
          <cell r="G34" t="str">
            <v>04103-ANDACOLLO</v>
          </cell>
          <cell r="H34">
            <v>40</v>
          </cell>
          <cell r="I34">
            <v>66</v>
          </cell>
          <cell r="J34">
            <v>55</v>
          </cell>
          <cell r="K34">
            <v>43</v>
          </cell>
          <cell r="L34">
            <v>69</v>
          </cell>
          <cell r="M34">
            <v>80</v>
          </cell>
          <cell r="N34">
            <v>104</v>
          </cell>
          <cell r="O34">
            <v>87</v>
          </cell>
          <cell r="P34">
            <v>53</v>
          </cell>
          <cell r="Q34">
            <v>52</v>
          </cell>
          <cell r="R34">
            <v>60</v>
          </cell>
          <cell r="S34">
            <v>44</v>
          </cell>
          <cell r="T34">
            <v>753</v>
          </cell>
        </row>
        <row r="35">
          <cell r="G35" t="str">
            <v>105106-HOSPITAL ANDACOLLO</v>
          </cell>
          <cell r="H35">
            <v>40</v>
          </cell>
          <cell r="I35">
            <v>66</v>
          </cell>
          <cell r="J35">
            <v>55</v>
          </cell>
          <cell r="K35">
            <v>43</v>
          </cell>
          <cell r="L35">
            <v>69</v>
          </cell>
          <cell r="M35">
            <v>80</v>
          </cell>
          <cell r="N35">
            <v>104</v>
          </cell>
          <cell r="O35">
            <v>87</v>
          </cell>
          <cell r="P35">
            <v>53</v>
          </cell>
          <cell r="Q35">
            <v>52</v>
          </cell>
          <cell r="R35">
            <v>60</v>
          </cell>
          <cell r="S35">
            <v>44</v>
          </cell>
          <cell r="T35">
            <v>753</v>
          </cell>
        </row>
        <row r="36">
          <cell r="G36" t="str">
            <v>04104-LA HIGUERA</v>
          </cell>
          <cell r="H36">
            <v>0</v>
          </cell>
          <cell r="I36">
            <v>6</v>
          </cell>
          <cell r="J36">
            <v>14</v>
          </cell>
          <cell r="K36">
            <v>7</v>
          </cell>
          <cell r="L36">
            <v>13</v>
          </cell>
          <cell r="M36">
            <v>4</v>
          </cell>
          <cell r="N36">
            <v>4</v>
          </cell>
          <cell r="O36">
            <v>21</v>
          </cell>
          <cell r="P36">
            <v>16</v>
          </cell>
          <cell r="Q36">
            <v>17</v>
          </cell>
          <cell r="R36">
            <v>0</v>
          </cell>
          <cell r="S36">
            <v>15</v>
          </cell>
          <cell r="T36">
            <v>117</v>
          </cell>
        </row>
        <row r="37">
          <cell r="G37" t="str">
            <v>105314-CES. LA HIGUERA</v>
          </cell>
          <cell r="H37">
            <v>0</v>
          </cell>
          <cell r="I37">
            <v>6</v>
          </cell>
          <cell r="J37">
            <v>1</v>
          </cell>
          <cell r="K37">
            <v>2</v>
          </cell>
          <cell r="L37">
            <v>7</v>
          </cell>
          <cell r="M37">
            <v>0</v>
          </cell>
          <cell r="N37">
            <v>4</v>
          </cell>
          <cell r="O37">
            <v>6</v>
          </cell>
          <cell r="P37">
            <v>0</v>
          </cell>
          <cell r="Q37">
            <v>8</v>
          </cell>
          <cell r="R37">
            <v>0</v>
          </cell>
          <cell r="S37">
            <v>7</v>
          </cell>
          <cell r="T37">
            <v>41</v>
          </cell>
        </row>
        <row r="38">
          <cell r="G38" t="str">
            <v xml:space="preserve">105500-P.S.R. CALETA HORNOS        </v>
          </cell>
          <cell r="H38">
            <v>0</v>
          </cell>
          <cell r="I38"/>
          <cell r="J38">
            <v>6</v>
          </cell>
          <cell r="K38">
            <v>1</v>
          </cell>
          <cell r="L38">
            <v>1</v>
          </cell>
          <cell r="M38">
            <v>2</v>
          </cell>
          <cell r="N38"/>
          <cell r="O38">
            <v>9</v>
          </cell>
          <cell r="P38">
            <v>6</v>
          </cell>
          <cell r="Q38">
            <v>2</v>
          </cell>
          <cell r="R38"/>
          <cell r="S38">
            <v>2</v>
          </cell>
          <cell r="T38">
            <v>29</v>
          </cell>
        </row>
        <row r="39">
          <cell r="G39" t="str">
            <v>105505-P.S.R. LOS CHOROS</v>
          </cell>
          <cell r="H39"/>
          <cell r="I39"/>
          <cell r="J39">
            <v>3</v>
          </cell>
          <cell r="K39">
            <v>3</v>
          </cell>
          <cell r="L39">
            <v>4</v>
          </cell>
          <cell r="M39">
            <v>1</v>
          </cell>
          <cell r="N39"/>
          <cell r="O39">
            <v>4</v>
          </cell>
          <cell r="P39">
            <v>7</v>
          </cell>
          <cell r="Q39">
            <v>5</v>
          </cell>
          <cell r="R39"/>
          <cell r="S39">
            <v>1</v>
          </cell>
          <cell r="T39">
            <v>28</v>
          </cell>
        </row>
        <row r="40">
          <cell r="G40" t="str">
            <v>105506-P.S.R. EL TRAPICHE</v>
          </cell>
          <cell r="H40"/>
          <cell r="I40"/>
          <cell r="J40">
            <v>4</v>
          </cell>
          <cell r="K40">
            <v>1</v>
          </cell>
          <cell r="L40">
            <v>1</v>
          </cell>
          <cell r="M40">
            <v>1</v>
          </cell>
          <cell r="N40"/>
          <cell r="O40">
            <v>2</v>
          </cell>
          <cell r="P40">
            <v>3</v>
          </cell>
          <cell r="Q40">
            <v>2</v>
          </cell>
          <cell r="R40"/>
          <cell r="S40">
            <v>5</v>
          </cell>
          <cell r="T40">
            <v>19</v>
          </cell>
        </row>
        <row r="41">
          <cell r="G41" t="str">
            <v>04105-PAIHUANO</v>
          </cell>
          <cell r="H41">
            <v>21</v>
          </cell>
          <cell r="I41">
            <v>18</v>
          </cell>
          <cell r="J41">
            <v>17</v>
          </cell>
          <cell r="K41">
            <v>11</v>
          </cell>
          <cell r="L41">
            <v>26</v>
          </cell>
          <cell r="M41">
            <v>20</v>
          </cell>
          <cell r="N41">
            <v>9</v>
          </cell>
          <cell r="O41">
            <v>28</v>
          </cell>
          <cell r="P41">
            <v>27</v>
          </cell>
          <cell r="Q41">
            <v>28</v>
          </cell>
          <cell r="R41">
            <v>5</v>
          </cell>
          <cell r="S41">
            <v>77</v>
          </cell>
          <cell r="T41">
            <v>287</v>
          </cell>
        </row>
        <row r="42">
          <cell r="G42" t="str">
            <v>105306-CES. PAIHUANO</v>
          </cell>
          <cell r="H42">
            <v>12</v>
          </cell>
          <cell r="I42">
            <v>7</v>
          </cell>
          <cell r="J42">
            <v>6</v>
          </cell>
          <cell r="K42">
            <v>5</v>
          </cell>
          <cell r="L42">
            <v>15</v>
          </cell>
          <cell r="M42">
            <v>9</v>
          </cell>
          <cell r="N42">
            <v>5</v>
          </cell>
          <cell r="O42">
            <v>13</v>
          </cell>
          <cell r="P42">
            <v>7</v>
          </cell>
          <cell r="Q42">
            <v>4</v>
          </cell>
          <cell r="R42">
            <v>1</v>
          </cell>
          <cell r="S42">
            <v>14</v>
          </cell>
          <cell r="T42">
            <v>98</v>
          </cell>
        </row>
        <row r="43">
          <cell r="G43" t="str">
            <v>105475-P.S.R. HORCON</v>
          </cell>
          <cell r="H43">
            <v>4</v>
          </cell>
          <cell r="I43">
            <v>6</v>
          </cell>
          <cell r="J43">
            <v>5</v>
          </cell>
          <cell r="K43">
            <v>3</v>
          </cell>
          <cell r="L43">
            <v>4</v>
          </cell>
          <cell r="M43">
            <v>4</v>
          </cell>
          <cell r="N43"/>
          <cell r="O43">
            <v>3</v>
          </cell>
          <cell r="P43">
            <v>12</v>
          </cell>
          <cell r="Q43">
            <v>9</v>
          </cell>
          <cell r="R43"/>
          <cell r="S43">
            <v>7</v>
          </cell>
          <cell r="T43">
            <v>57</v>
          </cell>
        </row>
        <row r="44">
          <cell r="G44" t="str">
            <v>105476-P.S.R. MONTE GRANDE</v>
          </cell>
          <cell r="H44">
            <v>2</v>
          </cell>
          <cell r="I44">
            <v>3</v>
          </cell>
          <cell r="J44">
            <v>5</v>
          </cell>
          <cell r="K44">
            <v>1</v>
          </cell>
          <cell r="L44">
            <v>2</v>
          </cell>
          <cell r="M44">
            <v>3</v>
          </cell>
          <cell r="N44">
            <v>1</v>
          </cell>
          <cell r="O44">
            <v>3</v>
          </cell>
          <cell r="P44"/>
          <cell r="Q44">
            <v>5</v>
          </cell>
          <cell r="R44">
            <v>0</v>
          </cell>
          <cell r="S44">
            <v>5</v>
          </cell>
          <cell r="T44">
            <v>30</v>
          </cell>
        </row>
        <row r="45">
          <cell r="G45" t="str">
            <v>105477-P.S.R. PISCO ELQUI</v>
          </cell>
          <cell r="H45">
            <v>3</v>
          </cell>
          <cell r="I45">
            <v>2</v>
          </cell>
          <cell r="J45">
            <v>1</v>
          </cell>
          <cell r="K45">
            <v>2</v>
          </cell>
          <cell r="L45">
            <v>5</v>
          </cell>
          <cell r="M45">
            <v>4</v>
          </cell>
          <cell r="N45">
            <v>3</v>
          </cell>
          <cell r="O45">
            <v>9</v>
          </cell>
          <cell r="P45">
            <v>8</v>
          </cell>
          <cell r="Q45">
            <v>10</v>
          </cell>
          <cell r="R45">
            <v>4</v>
          </cell>
          <cell r="S45">
            <v>51</v>
          </cell>
          <cell r="T45">
            <v>102</v>
          </cell>
        </row>
        <row r="46">
          <cell r="G46" t="str">
            <v>04106-VICUÑA</v>
          </cell>
          <cell r="H46">
            <v>74</v>
          </cell>
          <cell r="I46">
            <v>48</v>
          </cell>
          <cell r="J46">
            <v>62</v>
          </cell>
          <cell r="K46">
            <v>76</v>
          </cell>
          <cell r="L46">
            <v>33</v>
          </cell>
          <cell r="M46">
            <v>100</v>
          </cell>
          <cell r="N46">
            <v>71</v>
          </cell>
          <cell r="O46">
            <v>94</v>
          </cell>
          <cell r="P46">
            <v>79</v>
          </cell>
          <cell r="Q46">
            <v>62</v>
          </cell>
          <cell r="R46">
            <v>61</v>
          </cell>
          <cell r="S46">
            <v>308</v>
          </cell>
          <cell r="T46">
            <v>1068</v>
          </cell>
        </row>
        <row r="47">
          <cell r="G47" t="str">
            <v>105107-HOSPITAL VICUÑA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65</v>
          </cell>
          <cell r="N47">
            <v>0</v>
          </cell>
          <cell r="O47">
            <v>37</v>
          </cell>
          <cell r="P47">
            <v>0</v>
          </cell>
          <cell r="Q47">
            <v>0</v>
          </cell>
          <cell r="R47">
            <v>0</v>
          </cell>
          <cell r="S47">
            <v>14</v>
          </cell>
          <cell r="T47">
            <v>116</v>
          </cell>
        </row>
        <row r="48">
          <cell r="G48" t="str">
            <v>105467-P.S.R. DIAGUITAS</v>
          </cell>
          <cell r="H48">
            <v>2</v>
          </cell>
          <cell r="I48">
            <v>6</v>
          </cell>
          <cell r="J48">
            <v>5</v>
          </cell>
          <cell r="K48">
            <v>16</v>
          </cell>
          <cell r="L48">
            <v>15</v>
          </cell>
          <cell r="M48">
            <v>10</v>
          </cell>
          <cell r="N48">
            <v>10</v>
          </cell>
          <cell r="O48">
            <v>2</v>
          </cell>
          <cell r="P48">
            <v>3</v>
          </cell>
          <cell r="Q48">
            <v>3</v>
          </cell>
          <cell r="R48">
            <v>23</v>
          </cell>
          <cell r="S48">
            <v>4</v>
          </cell>
          <cell r="T48">
            <v>99</v>
          </cell>
        </row>
        <row r="49">
          <cell r="G49" t="str">
            <v>105468-P.S.R. EL MOLLE</v>
          </cell>
          <cell r="H49">
            <v>3</v>
          </cell>
          <cell r="I49">
            <v>2</v>
          </cell>
          <cell r="J49">
            <v>5</v>
          </cell>
          <cell r="K49">
            <v>12</v>
          </cell>
          <cell r="L49">
            <v>0</v>
          </cell>
          <cell r="M49">
            <v>3</v>
          </cell>
          <cell r="N49">
            <v>7</v>
          </cell>
          <cell r="O49">
            <v>4</v>
          </cell>
          <cell r="P49">
            <v>0</v>
          </cell>
          <cell r="Q49">
            <v>2</v>
          </cell>
          <cell r="R49">
            <v>12</v>
          </cell>
          <cell r="S49">
            <v>20</v>
          </cell>
          <cell r="T49">
            <v>70</v>
          </cell>
        </row>
        <row r="50">
          <cell r="G50" t="str">
            <v>105469-P.S.R. EL TAMBO</v>
          </cell>
          <cell r="H50">
            <v>7</v>
          </cell>
          <cell r="I50">
            <v>3</v>
          </cell>
          <cell r="J50">
            <v>3</v>
          </cell>
          <cell r="K50">
            <v>7</v>
          </cell>
          <cell r="L50">
            <v>0</v>
          </cell>
          <cell r="M50">
            <v>2</v>
          </cell>
          <cell r="N50">
            <v>10</v>
          </cell>
          <cell r="O50">
            <v>2</v>
          </cell>
          <cell r="P50">
            <v>7</v>
          </cell>
          <cell r="Q50">
            <v>6</v>
          </cell>
          <cell r="R50">
            <v>2</v>
          </cell>
          <cell r="S50">
            <v>56</v>
          </cell>
          <cell r="T50">
            <v>105</v>
          </cell>
        </row>
        <row r="51">
          <cell r="G51" t="str">
            <v>105470-P.S.R. HUANTA</v>
          </cell>
          <cell r="H51"/>
          <cell r="I51">
            <v>5</v>
          </cell>
          <cell r="J51">
            <v>3</v>
          </cell>
          <cell r="K51">
            <v>3</v>
          </cell>
          <cell r="L51"/>
          <cell r="M51"/>
          <cell r="N51"/>
          <cell r="O51"/>
          <cell r="P51">
            <v>2</v>
          </cell>
          <cell r="Q51">
            <v>2</v>
          </cell>
          <cell r="R51"/>
          <cell r="S51">
            <v>4</v>
          </cell>
          <cell r="T51">
            <v>19</v>
          </cell>
        </row>
        <row r="52">
          <cell r="G52" t="str">
            <v>105471-P.S.R. PERALILLO</v>
          </cell>
          <cell r="H52">
            <v>12</v>
          </cell>
          <cell r="I52">
            <v>2</v>
          </cell>
          <cell r="J52">
            <v>2</v>
          </cell>
          <cell r="K52">
            <v>0</v>
          </cell>
          <cell r="L52">
            <v>13</v>
          </cell>
          <cell r="M52">
            <v>9</v>
          </cell>
          <cell r="N52">
            <v>27</v>
          </cell>
          <cell r="O52">
            <v>10</v>
          </cell>
          <cell r="P52">
            <v>34</v>
          </cell>
          <cell r="Q52">
            <v>22</v>
          </cell>
          <cell r="R52">
            <v>9</v>
          </cell>
          <cell r="S52">
            <v>42</v>
          </cell>
          <cell r="T52">
            <v>182</v>
          </cell>
        </row>
        <row r="53">
          <cell r="G53" t="str">
            <v>105472-P.S.R. RIVADAVIA</v>
          </cell>
          <cell r="H53">
            <v>6</v>
          </cell>
          <cell r="I53">
            <v>8</v>
          </cell>
          <cell r="J53">
            <v>13</v>
          </cell>
          <cell r="K53">
            <v>15</v>
          </cell>
          <cell r="L53">
            <v>4</v>
          </cell>
          <cell r="M53">
            <v>1</v>
          </cell>
          <cell r="N53">
            <v>1</v>
          </cell>
          <cell r="O53">
            <v>6</v>
          </cell>
          <cell r="P53">
            <v>3</v>
          </cell>
          <cell r="Q53">
            <v>4</v>
          </cell>
          <cell r="R53">
            <v>1</v>
          </cell>
          <cell r="S53">
            <v>9</v>
          </cell>
          <cell r="T53">
            <v>71</v>
          </cell>
        </row>
        <row r="54">
          <cell r="G54" t="str">
            <v>105473-P.S.R. TALCUNA</v>
          </cell>
          <cell r="H54">
            <v>8</v>
          </cell>
          <cell r="I54">
            <v>13</v>
          </cell>
          <cell r="J54">
            <v>15</v>
          </cell>
          <cell r="K54">
            <v>9</v>
          </cell>
          <cell r="L54">
            <v>0</v>
          </cell>
          <cell r="M54">
            <v>2</v>
          </cell>
          <cell r="N54">
            <v>3</v>
          </cell>
          <cell r="O54">
            <v>9</v>
          </cell>
          <cell r="P54">
            <v>7</v>
          </cell>
          <cell r="Q54">
            <v>5</v>
          </cell>
          <cell r="R54">
            <v>9</v>
          </cell>
          <cell r="S54">
            <v>50</v>
          </cell>
          <cell r="T54">
            <v>130</v>
          </cell>
        </row>
        <row r="55">
          <cell r="G55" t="str">
            <v>105474-P.S.R. CHAPILCA</v>
          </cell>
          <cell r="H55">
            <v>2</v>
          </cell>
          <cell r="I55">
            <v>2</v>
          </cell>
          <cell r="J55">
            <v>3</v>
          </cell>
          <cell r="K55">
            <v>4</v>
          </cell>
          <cell r="L55">
            <v>0</v>
          </cell>
          <cell r="M55">
            <v>0</v>
          </cell>
          <cell r="N55">
            <v>0</v>
          </cell>
          <cell r="O55">
            <v>2</v>
          </cell>
          <cell r="P55">
            <v>0</v>
          </cell>
          <cell r="Q55">
            <v>1</v>
          </cell>
          <cell r="R55">
            <v>0</v>
          </cell>
          <cell r="S55">
            <v>25</v>
          </cell>
          <cell r="T55">
            <v>39</v>
          </cell>
        </row>
        <row r="56">
          <cell r="G56" t="str">
            <v>105509-P.S.R. GUALLIGUAICA</v>
          </cell>
          <cell r="H56">
            <v>10</v>
          </cell>
          <cell r="I56">
            <v>3</v>
          </cell>
          <cell r="J56">
            <v>8</v>
          </cell>
          <cell r="K56">
            <v>10</v>
          </cell>
          <cell r="L56">
            <v>0</v>
          </cell>
          <cell r="M56">
            <v>0</v>
          </cell>
          <cell r="N56">
            <v>0</v>
          </cell>
          <cell r="O56">
            <v>6</v>
          </cell>
          <cell r="P56">
            <v>4</v>
          </cell>
          <cell r="Q56">
            <v>2</v>
          </cell>
          <cell r="R56"/>
          <cell r="S56">
            <v>9</v>
          </cell>
          <cell r="T56">
            <v>52</v>
          </cell>
        </row>
        <row r="57">
          <cell r="G57" t="str">
            <v>200538-CESFAM SAN ISIDRO CALINGASTA</v>
          </cell>
          <cell r="H57">
            <v>24</v>
          </cell>
          <cell r="I57">
            <v>4</v>
          </cell>
          <cell r="J57">
            <v>5</v>
          </cell>
          <cell r="K57">
            <v>0</v>
          </cell>
          <cell r="L57">
            <v>1</v>
          </cell>
          <cell r="M57">
            <v>8</v>
          </cell>
          <cell r="N57">
            <v>13</v>
          </cell>
          <cell r="O57">
            <v>16</v>
          </cell>
          <cell r="P57">
            <v>19</v>
          </cell>
          <cell r="Q57">
            <v>15</v>
          </cell>
          <cell r="R57">
            <v>5</v>
          </cell>
          <cell r="S57">
            <v>75</v>
          </cell>
          <cell r="T57">
            <v>185</v>
          </cell>
        </row>
        <row r="58">
          <cell r="G58" t="str">
            <v>04201-ILLAPEL</v>
          </cell>
          <cell r="H58">
            <v>152</v>
          </cell>
          <cell r="I58">
            <v>107</v>
          </cell>
          <cell r="J58">
            <v>218</v>
          </cell>
          <cell r="K58">
            <v>219</v>
          </cell>
          <cell r="L58">
            <v>186</v>
          </cell>
          <cell r="M58">
            <v>183</v>
          </cell>
          <cell r="N58">
            <v>248</v>
          </cell>
          <cell r="O58">
            <v>241</v>
          </cell>
          <cell r="P58">
            <v>178</v>
          </cell>
          <cell r="Q58">
            <v>196</v>
          </cell>
          <cell r="R58">
            <v>345</v>
          </cell>
          <cell r="S58">
            <v>17</v>
          </cell>
          <cell r="T58">
            <v>2290</v>
          </cell>
        </row>
        <row r="59">
          <cell r="G59" t="str">
            <v>105103-HOSPITAL ILLAPEL</v>
          </cell>
          <cell r="H59"/>
          <cell r="I59"/>
          <cell r="J59"/>
          <cell r="K59"/>
          <cell r="L59"/>
          <cell r="M59"/>
          <cell r="N59"/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</row>
        <row r="60">
          <cell r="G60" t="str">
            <v>105326-CESFAM SAN RAFAEL</v>
          </cell>
          <cell r="H60">
            <v>40</v>
          </cell>
          <cell r="I60">
            <v>45</v>
          </cell>
          <cell r="J60">
            <v>21</v>
          </cell>
          <cell r="K60">
            <v>31</v>
          </cell>
          <cell r="L60">
            <v>26</v>
          </cell>
          <cell r="M60">
            <v>28</v>
          </cell>
          <cell r="N60">
            <v>30</v>
          </cell>
          <cell r="O60">
            <v>24</v>
          </cell>
          <cell r="P60">
            <v>9</v>
          </cell>
          <cell r="Q60">
            <v>21</v>
          </cell>
          <cell r="R60">
            <v>1</v>
          </cell>
          <cell r="S60">
            <v>15</v>
          </cell>
          <cell r="T60">
            <v>291</v>
          </cell>
        </row>
        <row r="61">
          <cell r="G61" t="str">
            <v xml:space="preserve">105443-P.S.R. CARCAMO                   </v>
          </cell>
          <cell r="H61">
            <v>2</v>
          </cell>
          <cell r="I61">
            <v>0</v>
          </cell>
          <cell r="J61">
            <v>12</v>
          </cell>
          <cell r="K61">
            <v>10</v>
          </cell>
          <cell r="L61">
            <v>14</v>
          </cell>
          <cell r="M61">
            <v>18</v>
          </cell>
          <cell r="N61">
            <v>15</v>
          </cell>
          <cell r="O61">
            <v>24</v>
          </cell>
          <cell r="P61">
            <v>9</v>
          </cell>
          <cell r="Q61"/>
          <cell r="R61"/>
          <cell r="S61"/>
          <cell r="T61">
            <v>104</v>
          </cell>
        </row>
        <row r="62">
          <cell r="G62" t="str">
            <v>105444-P.S.R. HUINTIL</v>
          </cell>
          <cell r="H62">
            <v>2</v>
          </cell>
          <cell r="I62">
            <v>2</v>
          </cell>
          <cell r="J62">
            <v>6</v>
          </cell>
          <cell r="K62">
            <v>5</v>
          </cell>
          <cell r="L62">
            <v>8</v>
          </cell>
          <cell r="M62">
            <v>5</v>
          </cell>
          <cell r="N62">
            <v>1</v>
          </cell>
          <cell r="O62">
            <v>6</v>
          </cell>
          <cell r="P62">
            <v>2</v>
          </cell>
          <cell r="Q62">
            <v>2</v>
          </cell>
          <cell r="R62"/>
          <cell r="S62"/>
          <cell r="T62">
            <v>39</v>
          </cell>
        </row>
        <row r="63">
          <cell r="G63" t="str">
            <v>105445-P.S.R. LIMAHUIDA</v>
          </cell>
          <cell r="H63">
            <v>5</v>
          </cell>
          <cell r="I63">
            <v>1</v>
          </cell>
          <cell r="J63">
            <v>3</v>
          </cell>
          <cell r="K63">
            <v>3</v>
          </cell>
          <cell r="L63">
            <v>6</v>
          </cell>
          <cell r="M63">
            <v>1</v>
          </cell>
          <cell r="N63">
            <v>1</v>
          </cell>
          <cell r="O63">
            <v>4</v>
          </cell>
          <cell r="P63">
            <v>1</v>
          </cell>
          <cell r="Q63">
            <v>4</v>
          </cell>
          <cell r="R63">
            <v>5</v>
          </cell>
          <cell r="S63"/>
          <cell r="T63">
            <v>34</v>
          </cell>
        </row>
        <row r="64">
          <cell r="G64" t="str">
            <v>105446-P.S.R. MATANCILLA</v>
          </cell>
          <cell r="H64"/>
          <cell r="I64"/>
          <cell r="J64"/>
          <cell r="K64">
            <v>0</v>
          </cell>
          <cell r="L64"/>
          <cell r="M64">
            <v>0</v>
          </cell>
          <cell r="N64">
            <v>2</v>
          </cell>
          <cell r="O64">
            <v>1</v>
          </cell>
          <cell r="P64">
            <v>2</v>
          </cell>
          <cell r="Q64">
            <v>0</v>
          </cell>
          <cell r="R64">
            <v>3</v>
          </cell>
          <cell r="S64"/>
          <cell r="T64">
            <v>8</v>
          </cell>
        </row>
        <row r="65">
          <cell r="G65" t="str">
            <v>105447-P.S.R. PERALILLO</v>
          </cell>
          <cell r="H65">
            <v>7</v>
          </cell>
          <cell r="I65">
            <v>2</v>
          </cell>
          <cell r="J65">
            <v>6</v>
          </cell>
          <cell r="K65">
            <v>0</v>
          </cell>
          <cell r="L65">
            <v>3</v>
          </cell>
          <cell r="M65">
            <v>0</v>
          </cell>
          <cell r="N65">
            <v>6</v>
          </cell>
          <cell r="O65">
            <v>1</v>
          </cell>
          <cell r="P65">
            <v>1</v>
          </cell>
          <cell r="Q65">
            <v>15</v>
          </cell>
          <cell r="R65">
            <v>0</v>
          </cell>
          <cell r="S65">
            <v>1</v>
          </cell>
          <cell r="T65">
            <v>42</v>
          </cell>
        </row>
        <row r="66">
          <cell r="G66" t="str">
            <v>105448-P.S.R. SANTA VIRGINIA</v>
          </cell>
          <cell r="H66">
            <v>1</v>
          </cell>
          <cell r="I66">
            <v>2</v>
          </cell>
          <cell r="J66">
            <v>4</v>
          </cell>
          <cell r="K66">
            <v>2</v>
          </cell>
          <cell r="L66">
            <v>5</v>
          </cell>
          <cell r="M66">
            <v>2</v>
          </cell>
          <cell r="N66">
            <v>2</v>
          </cell>
          <cell r="O66">
            <v>2</v>
          </cell>
          <cell r="P66">
            <v>6</v>
          </cell>
          <cell r="Q66">
            <v>6</v>
          </cell>
          <cell r="R66">
            <v>1</v>
          </cell>
          <cell r="S66"/>
          <cell r="T66">
            <v>33</v>
          </cell>
        </row>
        <row r="67">
          <cell r="G67" t="str">
            <v>105449-P.S.R. TUNGA NORTE</v>
          </cell>
          <cell r="H67">
            <v>1</v>
          </cell>
          <cell r="I67">
            <v>1</v>
          </cell>
          <cell r="J67">
            <v>0</v>
          </cell>
          <cell r="K67">
            <v>2</v>
          </cell>
          <cell r="L67">
            <v>0</v>
          </cell>
          <cell r="M67">
            <v>0</v>
          </cell>
          <cell r="N67">
            <v>1</v>
          </cell>
          <cell r="O67">
            <v>2</v>
          </cell>
          <cell r="P67">
            <v>5</v>
          </cell>
          <cell r="Q67">
            <v>1</v>
          </cell>
          <cell r="R67">
            <v>7</v>
          </cell>
          <cell r="S67"/>
          <cell r="T67">
            <v>20</v>
          </cell>
        </row>
        <row r="68">
          <cell r="G68" t="str">
            <v>105485-P.S.R. PLAN DE HORNOS</v>
          </cell>
          <cell r="H68">
            <v>6</v>
          </cell>
          <cell r="I68">
            <v>1</v>
          </cell>
          <cell r="J68">
            <v>5</v>
          </cell>
          <cell r="K68">
            <v>3</v>
          </cell>
          <cell r="L68">
            <v>5</v>
          </cell>
          <cell r="M68">
            <v>2</v>
          </cell>
          <cell r="N68">
            <v>3</v>
          </cell>
          <cell r="O68">
            <v>21</v>
          </cell>
          <cell r="P68"/>
          <cell r="Q68">
            <v>3</v>
          </cell>
          <cell r="R68">
            <v>4</v>
          </cell>
          <cell r="S68">
            <v>1</v>
          </cell>
          <cell r="T68">
            <v>54</v>
          </cell>
        </row>
        <row r="69">
          <cell r="G69" t="str">
            <v>105486-P.S.R. TUNGA SUR</v>
          </cell>
          <cell r="H69">
            <v>9</v>
          </cell>
          <cell r="I69"/>
          <cell r="J69">
            <v>7</v>
          </cell>
          <cell r="K69">
            <v>3</v>
          </cell>
          <cell r="L69">
            <v>8</v>
          </cell>
          <cell r="M69"/>
          <cell r="N69">
            <v>3</v>
          </cell>
          <cell r="O69">
            <v>1</v>
          </cell>
          <cell r="P69">
            <v>8</v>
          </cell>
          <cell r="Q69">
            <v>2</v>
          </cell>
          <cell r="R69">
            <v>5</v>
          </cell>
          <cell r="S69"/>
          <cell r="T69">
            <v>46</v>
          </cell>
        </row>
        <row r="70">
          <cell r="G70" t="str">
            <v>105487-P.S.R. CAÑAS UNO</v>
          </cell>
          <cell r="H70">
            <v>6</v>
          </cell>
          <cell r="I70">
            <v>4</v>
          </cell>
          <cell r="J70">
            <v>11</v>
          </cell>
          <cell r="K70">
            <v>17</v>
          </cell>
          <cell r="L70">
            <v>10</v>
          </cell>
          <cell r="M70">
            <v>12</v>
          </cell>
          <cell r="N70">
            <v>1</v>
          </cell>
          <cell r="O70">
            <v>12</v>
          </cell>
          <cell r="P70">
            <v>23</v>
          </cell>
          <cell r="Q70">
            <v>13</v>
          </cell>
          <cell r="R70">
            <v>10</v>
          </cell>
          <cell r="S70"/>
          <cell r="T70">
            <v>119</v>
          </cell>
        </row>
        <row r="71">
          <cell r="G71" t="str">
            <v>105496-P.S.R. PINTACURA SUR</v>
          </cell>
          <cell r="H71">
            <v>4</v>
          </cell>
          <cell r="I71">
            <v>1</v>
          </cell>
          <cell r="J71">
            <v>8</v>
          </cell>
          <cell r="K71">
            <v>6</v>
          </cell>
          <cell r="L71">
            <v>10</v>
          </cell>
          <cell r="M71">
            <v>8</v>
          </cell>
          <cell r="N71">
            <v>0</v>
          </cell>
          <cell r="O71">
            <v>4</v>
          </cell>
          <cell r="P71">
            <v>2</v>
          </cell>
          <cell r="Q71">
            <v>3</v>
          </cell>
          <cell r="R71">
            <v>1</v>
          </cell>
          <cell r="S71"/>
          <cell r="T71">
            <v>47</v>
          </cell>
        </row>
        <row r="72">
          <cell r="G72" t="str">
            <v>105504-P.S.R. SOCAVON</v>
          </cell>
          <cell r="H72">
            <v>9</v>
          </cell>
          <cell r="I72"/>
          <cell r="J72">
            <v>6</v>
          </cell>
          <cell r="K72">
            <v>3</v>
          </cell>
          <cell r="L72">
            <v>2</v>
          </cell>
          <cell r="M72">
            <v>3</v>
          </cell>
          <cell r="N72">
            <v>2</v>
          </cell>
          <cell r="O72">
            <v>1</v>
          </cell>
          <cell r="P72">
            <v>6</v>
          </cell>
          <cell r="Q72">
            <v>2</v>
          </cell>
          <cell r="R72">
            <v>1</v>
          </cell>
          <cell r="S72"/>
          <cell r="T72">
            <v>35</v>
          </cell>
        </row>
        <row r="73">
          <cell r="G73" t="str">
            <v>200366-CESFAM URBANO II</v>
          </cell>
          <cell r="H73">
            <v>60</v>
          </cell>
          <cell r="I73">
            <v>48</v>
          </cell>
          <cell r="J73">
            <v>129</v>
          </cell>
          <cell r="K73">
            <v>134</v>
          </cell>
          <cell r="L73">
            <v>89</v>
          </cell>
          <cell r="M73">
            <v>104</v>
          </cell>
          <cell r="N73">
            <v>181</v>
          </cell>
          <cell r="O73">
            <v>138</v>
          </cell>
          <cell r="P73">
            <v>104</v>
          </cell>
          <cell r="Q73">
            <v>124</v>
          </cell>
          <cell r="R73">
            <v>307</v>
          </cell>
          <cell r="S73"/>
          <cell r="T73">
            <v>1418</v>
          </cell>
        </row>
        <row r="74">
          <cell r="G74" t="str">
            <v>04202-CANELA</v>
          </cell>
          <cell r="H74">
            <v>38</v>
          </cell>
          <cell r="I74">
            <v>10</v>
          </cell>
          <cell r="J74">
            <v>44</v>
          </cell>
          <cell r="K74">
            <v>57</v>
          </cell>
          <cell r="L74">
            <v>59</v>
          </cell>
          <cell r="M74">
            <v>102</v>
          </cell>
          <cell r="N74">
            <v>139</v>
          </cell>
          <cell r="O74">
            <v>104</v>
          </cell>
          <cell r="P74">
            <v>98</v>
          </cell>
          <cell r="Q74">
            <v>107</v>
          </cell>
          <cell r="R74">
            <v>69</v>
          </cell>
          <cell r="S74">
            <v>80</v>
          </cell>
          <cell r="T74">
            <v>907</v>
          </cell>
        </row>
        <row r="75">
          <cell r="G75" t="str">
            <v>105309-CES. RURAL CANELA</v>
          </cell>
          <cell r="H75">
            <v>0</v>
          </cell>
          <cell r="I75">
            <v>0</v>
          </cell>
          <cell r="J75">
            <v>2</v>
          </cell>
          <cell r="K75">
            <v>42</v>
          </cell>
          <cell r="L75">
            <v>13</v>
          </cell>
          <cell r="M75">
            <v>43</v>
          </cell>
          <cell r="N75">
            <v>13</v>
          </cell>
          <cell r="O75">
            <v>40</v>
          </cell>
          <cell r="P75">
            <v>39</v>
          </cell>
          <cell r="Q75">
            <v>49</v>
          </cell>
          <cell r="R75">
            <v>28</v>
          </cell>
          <cell r="S75">
            <v>25</v>
          </cell>
          <cell r="T75">
            <v>294</v>
          </cell>
        </row>
        <row r="76">
          <cell r="G76" t="str">
            <v xml:space="preserve">105450-P.S.R. MINCHA NORTE            </v>
          </cell>
          <cell r="H76">
            <v>13</v>
          </cell>
          <cell r="I76">
            <v>0</v>
          </cell>
          <cell r="J76">
            <v>24</v>
          </cell>
          <cell r="K76">
            <v>8</v>
          </cell>
          <cell r="L76">
            <v>14</v>
          </cell>
          <cell r="M76">
            <v>4</v>
          </cell>
          <cell r="N76">
            <v>15</v>
          </cell>
          <cell r="O76">
            <v>13</v>
          </cell>
          <cell r="P76">
            <v>15</v>
          </cell>
          <cell r="Q76">
            <v>23</v>
          </cell>
          <cell r="R76">
            <v>11</v>
          </cell>
          <cell r="S76">
            <v>12</v>
          </cell>
          <cell r="T76">
            <v>152</v>
          </cell>
        </row>
        <row r="77">
          <cell r="G77" t="str">
            <v>105451-P.S.R. AGUA FRIA</v>
          </cell>
          <cell r="H77">
            <v>0</v>
          </cell>
          <cell r="I77">
            <v>10</v>
          </cell>
          <cell r="J77">
            <v>7</v>
          </cell>
          <cell r="K77">
            <v>0</v>
          </cell>
          <cell r="L77">
            <v>7</v>
          </cell>
          <cell r="M77">
            <v>5</v>
          </cell>
          <cell r="N77">
            <v>7</v>
          </cell>
          <cell r="O77">
            <v>6</v>
          </cell>
          <cell r="P77">
            <v>0</v>
          </cell>
          <cell r="Q77">
            <v>7</v>
          </cell>
          <cell r="R77">
            <v>5</v>
          </cell>
          <cell r="S77">
            <v>5</v>
          </cell>
          <cell r="T77">
            <v>59</v>
          </cell>
        </row>
        <row r="78">
          <cell r="G78" t="str">
            <v>105482-P.S.R. CANELA ALTA</v>
          </cell>
          <cell r="H78">
            <v>5</v>
          </cell>
          <cell r="I78">
            <v>0</v>
          </cell>
          <cell r="J78">
            <v>0</v>
          </cell>
          <cell r="K78">
            <v>0</v>
          </cell>
          <cell r="L78">
            <v>1</v>
          </cell>
          <cell r="M78">
            <v>20</v>
          </cell>
          <cell r="N78">
            <v>52</v>
          </cell>
          <cell r="O78">
            <v>33</v>
          </cell>
          <cell r="P78">
            <v>32</v>
          </cell>
          <cell r="Q78">
            <v>1</v>
          </cell>
          <cell r="R78">
            <v>0</v>
          </cell>
          <cell r="S78">
            <v>1</v>
          </cell>
          <cell r="T78">
            <v>145</v>
          </cell>
        </row>
        <row r="79">
          <cell r="G79" t="str">
            <v>105483-P.S.R. LOS RULOS</v>
          </cell>
          <cell r="H79">
            <v>12</v>
          </cell>
          <cell r="I79">
            <v>0</v>
          </cell>
          <cell r="J79">
            <v>1</v>
          </cell>
          <cell r="K79">
            <v>6</v>
          </cell>
          <cell r="L79">
            <v>0</v>
          </cell>
          <cell r="M79">
            <v>8</v>
          </cell>
          <cell r="N79">
            <v>6</v>
          </cell>
          <cell r="O79"/>
          <cell r="P79">
            <v>0</v>
          </cell>
          <cell r="Q79">
            <v>8</v>
          </cell>
          <cell r="R79">
            <v>7</v>
          </cell>
          <cell r="S79"/>
          <cell r="T79">
            <v>48</v>
          </cell>
        </row>
        <row r="80">
          <cell r="G80" t="str">
            <v>105484-P.S.R. HUENTELAUQUEN</v>
          </cell>
          <cell r="H80">
            <v>8</v>
          </cell>
          <cell r="I80"/>
          <cell r="J80">
            <v>4</v>
          </cell>
          <cell r="K80">
            <v>1</v>
          </cell>
          <cell r="L80">
            <v>6</v>
          </cell>
          <cell r="M80">
            <v>22</v>
          </cell>
          <cell r="N80">
            <v>37</v>
          </cell>
          <cell r="O80">
            <v>8</v>
          </cell>
          <cell r="P80">
            <v>8</v>
          </cell>
          <cell r="Q80">
            <v>10</v>
          </cell>
          <cell r="R80">
            <v>0</v>
          </cell>
          <cell r="S80">
            <v>17</v>
          </cell>
          <cell r="T80">
            <v>121</v>
          </cell>
        </row>
        <row r="81">
          <cell r="G81" t="str">
            <v>105488-P.S.R. ESPIRITU SANTO</v>
          </cell>
          <cell r="H81"/>
          <cell r="I81"/>
          <cell r="J81"/>
          <cell r="K81"/>
          <cell r="L81">
            <v>3</v>
          </cell>
          <cell r="M81"/>
          <cell r="N81"/>
          <cell r="O81"/>
          <cell r="P81">
            <v>0</v>
          </cell>
          <cell r="Q81"/>
          <cell r="R81"/>
          <cell r="S81">
            <v>9</v>
          </cell>
          <cell r="T81">
            <v>12</v>
          </cell>
        </row>
        <row r="82">
          <cell r="G82" t="str">
            <v>105493-P.S.R. MINCHA SUR</v>
          </cell>
          <cell r="H82"/>
          <cell r="I82"/>
          <cell r="J82">
            <v>0</v>
          </cell>
          <cell r="K82">
            <v>0</v>
          </cell>
          <cell r="L82">
            <v>10</v>
          </cell>
          <cell r="M82"/>
          <cell r="N82">
            <v>9</v>
          </cell>
          <cell r="O82">
            <v>0</v>
          </cell>
          <cell r="P82"/>
          <cell r="Q82">
            <v>9</v>
          </cell>
          <cell r="R82">
            <v>11</v>
          </cell>
          <cell r="S82">
            <v>5</v>
          </cell>
          <cell r="T82">
            <v>44</v>
          </cell>
        </row>
        <row r="83">
          <cell r="G83" t="str">
            <v>105497-P.S.R. JABONERIA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5</v>
          </cell>
          <cell r="M83"/>
          <cell r="N83">
            <v>0</v>
          </cell>
          <cell r="O83">
            <v>4</v>
          </cell>
          <cell r="P83">
            <v>4</v>
          </cell>
          <cell r="Q83">
            <v>0</v>
          </cell>
          <cell r="R83">
            <v>0</v>
          </cell>
          <cell r="S83">
            <v>6</v>
          </cell>
          <cell r="T83">
            <v>19</v>
          </cell>
        </row>
        <row r="84">
          <cell r="G84" t="str">
            <v>105498-P.S.R. QUEBRADA DE LINARES</v>
          </cell>
          <cell r="H84"/>
          <cell r="I84">
            <v>0</v>
          </cell>
          <cell r="J84">
            <v>6</v>
          </cell>
          <cell r="K84"/>
          <cell r="L84"/>
          <cell r="M84">
            <v>0</v>
          </cell>
          <cell r="N84"/>
          <cell r="O84"/>
          <cell r="P84"/>
          <cell r="Q84"/>
          <cell r="R84">
            <v>7</v>
          </cell>
          <cell r="S84"/>
          <cell r="T84">
            <v>13</v>
          </cell>
        </row>
        <row r="85">
          <cell r="G85" t="str">
            <v>04203-LOS VILOS</v>
          </cell>
          <cell r="H85">
            <v>128</v>
          </cell>
          <cell r="I85">
            <v>116</v>
          </cell>
          <cell r="J85">
            <v>91</v>
          </cell>
          <cell r="K85">
            <v>118</v>
          </cell>
          <cell r="L85">
            <v>89</v>
          </cell>
          <cell r="M85">
            <v>86</v>
          </cell>
          <cell r="N85">
            <v>108</v>
          </cell>
          <cell r="O85">
            <v>74</v>
          </cell>
          <cell r="P85">
            <v>70</v>
          </cell>
          <cell r="Q85">
            <v>105</v>
          </cell>
          <cell r="R85">
            <v>42</v>
          </cell>
          <cell r="S85">
            <v>111</v>
          </cell>
          <cell r="T85">
            <v>1138</v>
          </cell>
        </row>
        <row r="86">
          <cell r="G86" t="str">
            <v>105108-HOSPITAL LOS VILOS</v>
          </cell>
          <cell r="H86">
            <v>78</v>
          </cell>
          <cell r="I86">
            <v>98</v>
          </cell>
          <cell r="J86">
            <v>48</v>
          </cell>
          <cell r="K86">
            <v>45</v>
          </cell>
          <cell r="L86">
            <v>43</v>
          </cell>
          <cell r="M86">
            <v>29</v>
          </cell>
          <cell r="N86">
            <v>65</v>
          </cell>
          <cell r="O86">
            <v>48</v>
          </cell>
          <cell r="P86">
            <v>38</v>
          </cell>
          <cell r="Q86">
            <v>76</v>
          </cell>
          <cell r="R86">
            <v>35</v>
          </cell>
          <cell r="S86">
            <v>36</v>
          </cell>
          <cell r="T86">
            <v>639</v>
          </cell>
        </row>
        <row r="87">
          <cell r="G87" t="str">
            <v xml:space="preserve">105478-P.S.R. CAIMANES                   </v>
          </cell>
          <cell r="H87">
            <v>6</v>
          </cell>
          <cell r="I87">
            <v>0</v>
          </cell>
          <cell r="J87">
            <v>9</v>
          </cell>
          <cell r="K87">
            <v>8</v>
          </cell>
          <cell r="L87">
            <v>5</v>
          </cell>
          <cell r="M87">
            <v>8</v>
          </cell>
          <cell r="N87">
            <v>4</v>
          </cell>
          <cell r="O87">
            <v>5</v>
          </cell>
          <cell r="P87">
            <v>4</v>
          </cell>
          <cell r="Q87">
            <v>6</v>
          </cell>
          <cell r="R87"/>
          <cell r="S87">
            <v>5</v>
          </cell>
          <cell r="T87">
            <v>60</v>
          </cell>
        </row>
        <row r="88">
          <cell r="G88" t="str">
            <v>105479-P.S.R. GUANGUALI</v>
          </cell>
          <cell r="H88">
            <v>4</v>
          </cell>
          <cell r="I88">
            <v>1</v>
          </cell>
          <cell r="J88">
            <v>14</v>
          </cell>
          <cell r="K88">
            <v>18</v>
          </cell>
          <cell r="L88">
            <v>15</v>
          </cell>
          <cell r="M88">
            <v>17</v>
          </cell>
          <cell r="N88">
            <v>10</v>
          </cell>
          <cell r="O88">
            <v>9</v>
          </cell>
          <cell r="P88">
            <v>1</v>
          </cell>
          <cell r="Q88">
            <v>0</v>
          </cell>
          <cell r="R88">
            <v>0</v>
          </cell>
          <cell r="S88">
            <v>2</v>
          </cell>
          <cell r="T88">
            <v>91</v>
          </cell>
        </row>
        <row r="89">
          <cell r="G89" t="str">
            <v>105480-P.S.R. QUILIMARI</v>
          </cell>
          <cell r="H89">
            <v>8</v>
          </cell>
          <cell r="I89">
            <v>9</v>
          </cell>
          <cell r="J89">
            <v>10</v>
          </cell>
          <cell r="K89">
            <v>38</v>
          </cell>
          <cell r="L89">
            <v>21</v>
          </cell>
          <cell r="M89">
            <v>27</v>
          </cell>
          <cell r="N89">
            <v>24</v>
          </cell>
          <cell r="O89">
            <v>4</v>
          </cell>
          <cell r="P89">
            <v>25</v>
          </cell>
          <cell r="Q89">
            <v>18</v>
          </cell>
          <cell r="R89">
            <v>7</v>
          </cell>
          <cell r="S89">
            <v>58</v>
          </cell>
          <cell r="T89">
            <v>249</v>
          </cell>
        </row>
        <row r="90">
          <cell r="G90" t="str">
            <v>105481-P.S.R. TILAMA</v>
          </cell>
          <cell r="H90">
            <v>8</v>
          </cell>
          <cell r="I90">
            <v>0</v>
          </cell>
          <cell r="J90">
            <v>1</v>
          </cell>
          <cell r="K90">
            <v>3</v>
          </cell>
          <cell r="L90">
            <v>2</v>
          </cell>
          <cell r="M90">
            <v>5</v>
          </cell>
          <cell r="N90">
            <v>2</v>
          </cell>
          <cell r="O90">
            <v>3</v>
          </cell>
          <cell r="P90">
            <v>0</v>
          </cell>
          <cell r="Q90">
            <v>1</v>
          </cell>
          <cell r="R90">
            <v>0</v>
          </cell>
          <cell r="S90">
            <v>4</v>
          </cell>
          <cell r="T90">
            <v>29</v>
          </cell>
        </row>
        <row r="91">
          <cell r="G91" t="str">
            <v>105511-P.S.R. LOS CONDORES</v>
          </cell>
          <cell r="H91">
            <v>24</v>
          </cell>
          <cell r="I91">
            <v>8</v>
          </cell>
          <cell r="J91">
            <v>9</v>
          </cell>
          <cell r="K91">
            <v>6</v>
          </cell>
          <cell r="L91">
            <v>3</v>
          </cell>
          <cell r="M91">
            <v>0</v>
          </cell>
          <cell r="N91">
            <v>3</v>
          </cell>
          <cell r="O91">
            <v>5</v>
          </cell>
          <cell r="P91">
            <v>2</v>
          </cell>
          <cell r="Q91">
            <v>4</v>
          </cell>
          <cell r="R91"/>
          <cell r="S91">
            <v>6</v>
          </cell>
          <cell r="T91">
            <v>70</v>
          </cell>
        </row>
        <row r="92">
          <cell r="G92" t="str">
            <v>04204-SALAMANCA</v>
          </cell>
          <cell r="H92">
            <v>165</v>
          </cell>
          <cell r="I92">
            <v>168</v>
          </cell>
          <cell r="J92">
            <v>179</v>
          </cell>
          <cell r="K92">
            <v>192</v>
          </cell>
          <cell r="L92">
            <v>200</v>
          </cell>
          <cell r="M92">
            <v>229</v>
          </cell>
          <cell r="N92">
            <v>137</v>
          </cell>
          <cell r="O92">
            <v>224</v>
          </cell>
          <cell r="P92">
            <v>185</v>
          </cell>
          <cell r="Q92">
            <v>140</v>
          </cell>
          <cell r="R92">
            <v>183</v>
          </cell>
          <cell r="S92">
            <v>167</v>
          </cell>
          <cell r="T92">
            <v>2169</v>
          </cell>
        </row>
        <row r="93">
          <cell r="G93" t="str">
            <v>105104-HOSPITAL SALAMANCA</v>
          </cell>
          <cell r="H93">
            <v>62</v>
          </cell>
          <cell r="I93">
            <v>92</v>
          </cell>
          <cell r="J93">
            <v>75</v>
          </cell>
          <cell r="K93">
            <v>77</v>
          </cell>
          <cell r="L93">
            <v>67</v>
          </cell>
          <cell r="M93">
            <v>87</v>
          </cell>
          <cell r="N93">
            <v>34</v>
          </cell>
          <cell r="O93">
            <v>74</v>
          </cell>
          <cell r="P93">
            <v>63</v>
          </cell>
          <cell r="Q93">
            <v>38</v>
          </cell>
          <cell r="R93">
            <v>39</v>
          </cell>
          <cell r="S93">
            <v>50</v>
          </cell>
          <cell r="T93">
            <v>758</v>
          </cell>
        </row>
        <row r="94">
          <cell r="G94" t="str">
            <v xml:space="preserve">105452-P.S.R. CUNCUMEN                 </v>
          </cell>
          <cell r="H94">
            <v>5</v>
          </cell>
          <cell r="I94">
            <v>4</v>
          </cell>
          <cell r="J94"/>
          <cell r="K94">
            <v>0</v>
          </cell>
          <cell r="L94">
            <v>20</v>
          </cell>
          <cell r="M94">
            <v>12</v>
          </cell>
          <cell r="N94">
            <v>8</v>
          </cell>
          <cell r="O94">
            <v>5</v>
          </cell>
          <cell r="P94">
            <v>1</v>
          </cell>
          <cell r="Q94">
            <v>1</v>
          </cell>
          <cell r="R94">
            <v>9</v>
          </cell>
          <cell r="S94">
            <v>7</v>
          </cell>
          <cell r="T94">
            <v>72</v>
          </cell>
        </row>
        <row r="95">
          <cell r="G95" t="str">
            <v>105453-P.S.R. TRANQUILLA</v>
          </cell>
          <cell r="H95">
            <v>15</v>
          </cell>
          <cell r="I95">
            <v>12</v>
          </cell>
          <cell r="J95">
            <v>2</v>
          </cell>
          <cell r="K95">
            <v>12</v>
          </cell>
          <cell r="L95">
            <v>20</v>
          </cell>
          <cell r="M95">
            <v>19</v>
          </cell>
          <cell r="N95">
            <v>17</v>
          </cell>
          <cell r="O95">
            <v>24</v>
          </cell>
          <cell r="P95">
            <v>21</v>
          </cell>
          <cell r="Q95">
            <v>14</v>
          </cell>
          <cell r="R95">
            <v>19</v>
          </cell>
          <cell r="S95">
            <v>29</v>
          </cell>
          <cell r="T95">
            <v>204</v>
          </cell>
        </row>
        <row r="96">
          <cell r="G96" t="str">
            <v>105454-P.S.R. CUNLAGUA</v>
          </cell>
          <cell r="H96">
            <v>12</v>
          </cell>
          <cell r="I96">
            <v>6</v>
          </cell>
          <cell r="J96">
            <v>5</v>
          </cell>
          <cell r="K96">
            <v>4</v>
          </cell>
          <cell r="L96">
            <v>8</v>
          </cell>
          <cell r="M96">
            <v>4</v>
          </cell>
          <cell r="N96">
            <v>5</v>
          </cell>
          <cell r="O96">
            <v>2</v>
          </cell>
          <cell r="P96">
            <v>3</v>
          </cell>
          <cell r="Q96">
            <v>5</v>
          </cell>
          <cell r="R96">
            <v>1</v>
          </cell>
          <cell r="S96">
            <v>6</v>
          </cell>
          <cell r="T96">
            <v>61</v>
          </cell>
        </row>
        <row r="97">
          <cell r="G97" t="str">
            <v>105455-P.S.R. CHILLEPIN</v>
          </cell>
          <cell r="H97">
            <v>5</v>
          </cell>
          <cell r="I97">
            <v>2</v>
          </cell>
          <cell r="J97">
            <v>18</v>
          </cell>
          <cell r="K97">
            <v>9</v>
          </cell>
          <cell r="L97">
            <v>11</v>
          </cell>
          <cell r="M97">
            <v>8</v>
          </cell>
          <cell r="N97">
            <v>7</v>
          </cell>
          <cell r="O97">
            <v>8</v>
          </cell>
          <cell r="P97">
            <v>26</v>
          </cell>
          <cell r="Q97">
            <v>18</v>
          </cell>
          <cell r="R97">
            <v>13</v>
          </cell>
          <cell r="S97">
            <v>6</v>
          </cell>
          <cell r="T97">
            <v>131</v>
          </cell>
        </row>
        <row r="98">
          <cell r="G98" t="str">
            <v>105456-P.S.R. LLIMPO</v>
          </cell>
          <cell r="H98">
            <v>2</v>
          </cell>
          <cell r="I98">
            <v>2</v>
          </cell>
          <cell r="J98">
            <v>4</v>
          </cell>
          <cell r="K98">
            <v>7</v>
          </cell>
          <cell r="L98">
            <v>2</v>
          </cell>
          <cell r="M98">
            <v>12</v>
          </cell>
          <cell r="N98">
            <v>9</v>
          </cell>
          <cell r="O98">
            <v>19</v>
          </cell>
          <cell r="P98">
            <v>5</v>
          </cell>
          <cell r="Q98">
            <v>3</v>
          </cell>
          <cell r="R98">
            <v>8</v>
          </cell>
          <cell r="S98">
            <v>5</v>
          </cell>
          <cell r="T98">
            <v>78</v>
          </cell>
        </row>
        <row r="99">
          <cell r="G99" t="str">
            <v>105457-P.S.R. SAN AGUSTIN</v>
          </cell>
          <cell r="H99">
            <v>6</v>
          </cell>
          <cell r="I99">
            <v>8</v>
          </cell>
          <cell r="J99">
            <v>3</v>
          </cell>
          <cell r="K99">
            <v>6</v>
          </cell>
          <cell r="L99">
            <v>10</v>
          </cell>
          <cell r="M99">
            <v>5</v>
          </cell>
          <cell r="N99">
            <v>3</v>
          </cell>
          <cell r="O99">
            <v>9</v>
          </cell>
          <cell r="P99">
            <v>5</v>
          </cell>
          <cell r="Q99">
            <v>11</v>
          </cell>
          <cell r="R99">
            <v>6</v>
          </cell>
          <cell r="S99">
            <v>5</v>
          </cell>
          <cell r="T99">
            <v>77</v>
          </cell>
        </row>
        <row r="100">
          <cell r="G100" t="str">
            <v>105458-P.S.R. TAHUINCO</v>
          </cell>
          <cell r="H100">
            <v>13</v>
          </cell>
          <cell r="I100">
            <v>6</v>
          </cell>
          <cell r="J100">
            <v>18</v>
          </cell>
          <cell r="K100">
            <v>30</v>
          </cell>
          <cell r="L100">
            <v>23</v>
          </cell>
          <cell r="M100">
            <v>30</v>
          </cell>
          <cell r="N100">
            <v>17</v>
          </cell>
          <cell r="O100">
            <v>31</v>
          </cell>
          <cell r="P100">
            <v>28</v>
          </cell>
          <cell r="Q100">
            <v>17</v>
          </cell>
          <cell r="R100">
            <v>60</v>
          </cell>
          <cell r="S100">
            <v>21</v>
          </cell>
          <cell r="T100">
            <v>294</v>
          </cell>
        </row>
        <row r="101">
          <cell r="G101" t="str">
            <v>105491-P.S.R. QUELEN BAJO</v>
          </cell>
          <cell r="H101">
            <v>25</v>
          </cell>
          <cell r="I101">
            <v>11</v>
          </cell>
          <cell r="J101">
            <v>24</v>
          </cell>
          <cell r="K101">
            <v>16</v>
          </cell>
          <cell r="L101">
            <v>21</v>
          </cell>
          <cell r="M101">
            <v>28</v>
          </cell>
          <cell r="N101">
            <v>17</v>
          </cell>
          <cell r="O101">
            <v>21</v>
          </cell>
          <cell r="P101">
            <v>19</v>
          </cell>
          <cell r="Q101">
            <v>13</v>
          </cell>
          <cell r="R101">
            <v>9</v>
          </cell>
          <cell r="S101">
            <v>11</v>
          </cell>
          <cell r="T101">
            <v>215</v>
          </cell>
        </row>
        <row r="102">
          <cell r="G102" t="str">
            <v>105492-P.S.R. CAMISA</v>
          </cell>
          <cell r="H102">
            <v>6</v>
          </cell>
          <cell r="I102">
            <v>4</v>
          </cell>
          <cell r="J102">
            <v>9</v>
          </cell>
          <cell r="K102">
            <v>9</v>
          </cell>
          <cell r="L102">
            <v>4</v>
          </cell>
          <cell r="M102">
            <v>9</v>
          </cell>
          <cell r="N102">
            <v>3</v>
          </cell>
          <cell r="O102">
            <v>3</v>
          </cell>
          <cell r="P102">
            <v>2</v>
          </cell>
          <cell r="Q102">
            <v>3</v>
          </cell>
          <cell r="R102">
            <v>0</v>
          </cell>
          <cell r="S102">
            <v>3</v>
          </cell>
          <cell r="T102">
            <v>55</v>
          </cell>
        </row>
        <row r="103">
          <cell r="G103" t="str">
            <v>105501-P.S.R. ARBOLEDA GRANDE</v>
          </cell>
          <cell r="H103">
            <v>14</v>
          </cell>
          <cell r="I103">
            <v>21</v>
          </cell>
          <cell r="J103">
            <v>21</v>
          </cell>
          <cell r="K103">
            <v>22</v>
          </cell>
          <cell r="L103">
            <v>14</v>
          </cell>
          <cell r="M103">
            <v>15</v>
          </cell>
          <cell r="N103">
            <v>17</v>
          </cell>
          <cell r="O103">
            <v>28</v>
          </cell>
          <cell r="P103">
            <v>12</v>
          </cell>
          <cell r="Q103">
            <v>17</v>
          </cell>
          <cell r="R103">
            <v>19</v>
          </cell>
          <cell r="S103">
            <v>24</v>
          </cell>
          <cell r="T103">
            <v>224</v>
          </cell>
        </row>
        <row r="104">
          <cell r="G104" t="str">
            <v>04301-OVALLE</v>
          </cell>
          <cell r="H104">
            <v>635</v>
          </cell>
          <cell r="I104">
            <v>592</v>
          </cell>
          <cell r="J104">
            <v>610</v>
          </cell>
          <cell r="K104">
            <v>594</v>
          </cell>
          <cell r="L104">
            <v>658</v>
          </cell>
          <cell r="M104">
            <v>566</v>
          </cell>
          <cell r="N104">
            <v>614</v>
          </cell>
          <cell r="O104">
            <v>683</v>
          </cell>
          <cell r="P104">
            <v>597</v>
          </cell>
          <cell r="Q104">
            <v>575</v>
          </cell>
          <cell r="R104">
            <v>144</v>
          </cell>
          <cell r="S104">
            <v>782</v>
          </cell>
          <cell r="T104">
            <v>7050</v>
          </cell>
        </row>
        <row r="105">
          <cell r="G105" t="str">
            <v>105315-CES. RURAL C. DE TAMAYA</v>
          </cell>
          <cell r="H105">
            <v>26</v>
          </cell>
          <cell r="I105">
            <v>38</v>
          </cell>
          <cell r="J105">
            <v>40</v>
          </cell>
          <cell r="K105">
            <v>38</v>
          </cell>
          <cell r="L105">
            <v>42</v>
          </cell>
          <cell r="M105">
            <v>30</v>
          </cell>
          <cell r="N105">
            <v>45</v>
          </cell>
          <cell r="O105">
            <v>57</v>
          </cell>
          <cell r="P105">
            <v>31</v>
          </cell>
          <cell r="Q105">
            <v>27</v>
          </cell>
          <cell r="R105">
            <v>7</v>
          </cell>
          <cell r="S105">
            <v>52</v>
          </cell>
          <cell r="T105">
            <v>433</v>
          </cell>
        </row>
        <row r="106">
          <cell r="G106" t="str">
            <v>105317-CES. JORGE JORDAN D.</v>
          </cell>
          <cell r="H106">
            <v>114</v>
          </cell>
          <cell r="I106">
            <v>75</v>
          </cell>
          <cell r="J106">
            <v>116</v>
          </cell>
          <cell r="K106">
            <v>141</v>
          </cell>
          <cell r="L106">
            <v>168</v>
          </cell>
          <cell r="M106">
            <v>103</v>
          </cell>
          <cell r="N106">
            <v>119</v>
          </cell>
          <cell r="O106">
            <v>163</v>
          </cell>
          <cell r="P106">
            <v>158</v>
          </cell>
          <cell r="Q106">
            <v>116</v>
          </cell>
          <cell r="R106">
            <v>17</v>
          </cell>
          <cell r="S106">
            <v>178</v>
          </cell>
          <cell r="T106">
            <v>1468</v>
          </cell>
        </row>
        <row r="107">
          <cell r="G107" t="str">
            <v>105322-CES. MARCOS MACUADA</v>
          </cell>
          <cell r="H107">
            <v>300</v>
          </cell>
          <cell r="I107">
            <v>245</v>
          </cell>
          <cell r="J107">
            <v>245</v>
          </cell>
          <cell r="K107">
            <v>155</v>
          </cell>
          <cell r="L107">
            <v>178</v>
          </cell>
          <cell r="M107">
            <v>168</v>
          </cell>
          <cell r="N107">
            <v>140</v>
          </cell>
          <cell r="O107">
            <v>190</v>
          </cell>
          <cell r="P107">
            <v>106</v>
          </cell>
          <cell r="Q107">
            <v>95</v>
          </cell>
          <cell r="R107">
            <v>40</v>
          </cell>
          <cell r="S107">
            <v>223</v>
          </cell>
          <cell r="T107">
            <v>2085</v>
          </cell>
        </row>
        <row r="108">
          <cell r="G108" t="str">
            <v>105324-CES. SOTAQUI</v>
          </cell>
          <cell r="H108">
            <v>34</v>
          </cell>
          <cell r="I108">
            <v>30</v>
          </cell>
          <cell r="J108">
            <v>40</v>
          </cell>
          <cell r="K108">
            <v>26</v>
          </cell>
          <cell r="L108">
            <v>35</v>
          </cell>
          <cell r="M108">
            <v>31</v>
          </cell>
          <cell r="N108">
            <v>16</v>
          </cell>
          <cell r="O108">
            <v>32</v>
          </cell>
          <cell r="P108">
            <v>29</v>
          </cell>
          <cell r="Q108">
            <v>91</v>
          </cell>
          <cell r="R108">
            <v>0</v>
          </cell>
          <cell r="S108">
            <v>58</v>
          </cell>
          <cell r="T108">
            <v>422</v>
          </cell>
        </row>
        <row r="109">
          <cell r="G109" t="str">
            <v>105415-P.S.R. BARRAZA</v>
          </cell>
          <cell r="H109">
            <v>9</v>
          </cell>
          <cell r="I109">
            <v>15</v>
          </cell>
          <cell r="J109">
            <v>14</v>
          </cell>
          <cell r="K109">
            <v>8</v>
          </cell>
          <cell r="L109">
            <v>22</v>
          </cell>
          <cell r="M109">
            <v>10</v>
          </cell>
          <cell r="N109">
            <v>13</v>
          </cell>
          <cell r="O109">
            <v>8</v>
          </cell>
          <cell r="P109">
            <v>38</v>
          </cell>
          <cell r="Q109">
            <v>13</v>
          </cell>
          <cell r="R109">
            <v>11</v>
          </cell>
          <cell r="S109">
            <v>6</v>
          </cell>
          <cell r="T109">
            <v>167</v>
          </cell>
        </row>
        <row r="110">
          <cell r="G110" t="str">
            <v xml:space="preserve">105416-P.S.R. CAMARICO                  </v>
          </cell>
          <cell r="H110">
            <v>9</v>
          </cell>
          <cell r="I110">
            <v>15</v>
          </cell>
          <cell r="J110">
            <v>4</v>
          </cell>
          <cell r="K110">
            <v>7</v>
          </cell>
          <cell r="L110">
            <v>13</v>
          </cell>
          <cell r="M110">
            <v>9</v>
          </cell>
          <cell r="N110">
            <v>8</v>
          </cell>
          <cell r="O110">
            <v>0</v>
          </cell>
          <cell r="P110">
            <v>7</v>
          </cell>
          <cell r="Q110">
            <v>9</v>
          </cell>
          <cell r="R110">
            <v>8</v>
          </cell>
          <cell r="S110">
            <v>23</v>
          </cell>
          <cell r="T110">
            <v>112</v>
          </cell>
        </row>
        <row r="111">
          <cell r="G111" t="str">
            <v>105417-P.S.R. ALCONES BAJOS</v>
          </cell>
          <cell r="H111">
            <v>4</v>
          </cell>
          <cell r="I111">
            <v>8</v>
          </cell>
          <cell r="J111">
            <v>13</v>
          </cell>
          <cell r="K111">
            <v>11</v>
          </cell>
          <cell r="L111">
            <v>2</v>
          </cell>
          <cell r="M111">
            <v>15</v>
          </cell>
          <cell r="N111">
            <v>7</v>
          </cell>
          <cell r="O111">
            <v>3</v>
          </cell>
          <cell r="P111">
            <v>16</v>
          </cell>
          <cell r="Q111">
            <v>4</v>
          </cell>
          <cell r="R111">
            <v>6</v>
          </cell>
          <cell r="S111">
            <v>12</v>
          </cell>
          <cell r="T111">
            <v>101</v>
          </cell>
        </row>
        <row r="112">
          <cell r="G112" t="str">
            <v>105419-P.S.R. LAS SOSSAS</v>
          </cell>
          <cell r="H112">
            <v>8</v>
          </cell>
          <cell r="I112">
            <v>4</v>
          </cell>
          <cell r="J112">
            <v>4</v>
          </cell>
          <cell r="K112">
            <v>6</v>
          </cell>
          <cell r="L112">
            <v>7</v>
          </cell>
          <cell r="M112">
            <v>6</v>
          </cell>
          <cell r="N112">
            <v>8</v>
          </cell>
          <cell r="O112">
            <v>4</v>
          </cell>
          <cell r="P112">
            <v>6</v>
          </cell>
          <cell r="Q112">
            <v>5</v>
          </cell>
          <cell r="R112"/>
          <cell r="S112"/>
          <cell r="T112">
            <v>58</v>
          </cell>
        </row>
        <row r="113">
          <cell r="G113" t="str">
            <v>105422-P.S.R. HORNILLOS</v>
          </cell>
          <cell r="H113">
            <v>3</v>
          </cell>
          <cell r="I113">
            <v>8</v>
          </cell>
          <cell r="J113">
            <v>6</v>
          </cell>
          <cell r="K113">
            <v>3</v>
          </cell>
          <cell r="L113">
            <v>1</v>
          </cell>
          <cell r="M113">
            <v>3</v>
          </cell>
          <cell r="N113">
            <v>2</v>
          </cell>
          <cell r="O113">
            <v>4</v>
          </cell>
          <cell r="P113">
            <v>3</v>
          </cell>
          <cell r="Q113">
            <v>0</v>
          </cell>
          <cell r="R113">
            <v>3</v>
          </cell>
          <cell r="S113">
            <v>1</v>
          </cell>
          <cell r="T113">
            <v>37</v>
          </cell>
        </row>
        <row r="114">
          <cell r="G114" t="str">
            <v>105437-P.S.R. CHALINGA</v>
          </cell>
          <cell r="H114">
            <v>5</v>
          </cell>
          <cell r="I114">
            <v>7</v>
          </cell>
          <cell r="J114">
            <v>4</v>
          </cell>
          <cell r="K114">
            <v>11</v>
          </cell>
          <cell r="L114">
            <v>11</v>
          </cell>
          <cell r="M114">
            <v>12</v>
          </cell>
          <cell r="N114">
            <v>7</v>
          </cell>
          <cell r="O114">
            <v>2</v>
          </cell>
          <cell r="P114">
            <v>1</v>
          </cell>
          <cell r="Q114">
            <v>10</v>
          </cell>
          <cell r="R114">
            <v>0</v>
          </cell>
          <cell r="S114">
            <v>21</v>
          </cell>
          <cell r="T114">
            <v>91</v>
          </cell>
        </row>
        <row r="115">
          <cell r="G115" t="str">
            <v>105439-P.S.R. CERRO BLANCO</v>
          </cell>
          <cell r="H115">
            <v>9</v>
          </cell>
          <cell r="I115">
            <v>8</v>
          </cell>
          <cell r="J115">
            <v>4</v>
          </cell>
          <cell r="K115">
            <v>1</v>
          </cell>
          <cell r="L115">
            <v>4</v>
          </cell>
          <cell r="M115">
            <v>4</v>
          </cell>
          <cell r="N115">
            <v>7</v>
          </cell>
          <cell r="O115">
            <v>6</v>
          </cell>
          <cell r="P115">
            <v>7</v>
          </cell>
          <cell r="Q115">
            <v>6</v>
          </cell>
          <cell r="R115">
            <v>0</v>
          </cell>
          <cell r="S115">
            <v>6</v>
          </cell>
          <cell r="T115">
            <v>62</v>
          </cell>
        </row>
        <row r="116">
          <cell r="G116" t="str">
            <v>105507-P.S.R. HUAMALATA</v>
          </cell>
          <cell r="H116">
            <v>15</v>
          </cell>
          <cell r="I116">
            <v>11</v>
          </cell>
          <cell r="J116">
            <v>8</v>
          </cell>
          <cell r="K116">
            <v>5</v>
          </cell>
          <cell r="L116">
            <v>6</v>
          </cell>
          <cell r="M116">
            <v>13</v>
          </cell>
          <cell r="N116">
            <v>6</v>
          </cell>
          <cell r="O116">
            <v>8</v>
          </cell>
          <cell r="P116">
            <v>11</v>
          </cell>
          <cell r="Q116">
            <v>2</v>
          </cell>
          <cell r="R116">
            <v>24</v>
          </cell>
          <cell r="S116">
            <v>42</v>
          </cell>
          <cell r="T116">
            <v>151</v>
          </cell>
        </row>
        <row r="117">
          <cell r="G117" t="str">
            <v>105510-P.S.R. RECOLETA</v>
          </cell>
          <cell r="H117">
            <v>13</v>
          </cell>
          <cell r="I117">
            <v>9</v>
          </cell>
          <cell r="J117">
            <v>15</v>
          </cell>
          <cell r="K117">
            <v>22</v>
          </cell>
          <cell r="L117">
            <v>8</v>
          </cell>
          <cell r="M117">
            <v>5</v>
          </cell>
          <cell r="N117">
            <v>17</v>
          </cell>
          <cell r="O117">
            <v>12</v>
          </cell>
          <cell r="P117">
            <v>9</v>
          </cell>
          <cell r="Q117">
            <v>5</v>
          </cell>
          <cell r="R117">
            <v>9</v>
          </cell>
          <cell r="S117">
            <v>16</v>
          </cell>
          <cell r="T117">
            <v>140</v>
          </cell>
        </row>
        <row r="118">
          <cell r="G118" t="str">
            <v>105722-CECOF SAN JOSE DE LA DEHESA</v>
          </cell>
          <cell r="H118">
            <v>13</v>
          </cell>
          <cell r="I118">
            <v>46</v>
          </cell>
          <cell r="J118">
            <v>17</v>
          </cell>
          <cell r="K118">
            <v>63</v>
          </cell>
          <cell r="L118">
            <v>59</v>
          </cell>
          <cell r="M118">
            <v>27</v>
          </cell>
          <cell r="N118">
            <v>19</v>
          </cell>
          <cell r="O118">
            <v>20</v>
          </cell>
          <cell r="P118">
            <v>21</v>
          </cell>
          <cell r="Q118">
            <v>11</v>
          </cell>
          <cell r="R118">
            <v>8</v>
          </cell>
          <cell r="S118">
            <v>6</v>
          </cell>
          <cell r="T118">
            <v>310</v>
          </cell>
        </row>
        <row r="119">
          <cell r="G119" t="str">
            <v>105723-CECOF LIMARI</v>
          </cell>
          <cell r="H119">
            <v>23</v>
          </cell>
          <cell r="I119">
            <v>21</v>
          </cell>
          <cell r="J119">
            <v>37</v>
          </cell>
          <cell r="K119">
            <v>24</v>
          </cell>
          <cell r="L119">
            <v>19</v>
          </cell>
          <cell r="M119">
            <v>37</v>
          </cell>
          <cell r="N119">
            <v>62</v>
          </cell>
          <cell r="O119">
            <v>29</v>
          </cell>
          <cell r="P119">
            <v>31</v>
          </cell>
          <cell r="Q119">
            <v>15</v>
          </cell>
          <cell r="R119">
            <v>8</v>
          </cell>
          <cell r="S119">
            <v>24</v>
          </cell>
          <cell r="T119">
            <v>330</v>
          </cell>
        </row>
        <row r="120">
          <cell r="G120" t="str">
            <v>200258-CECOF LOS COPIHUES</v>
          </cell>
          <cell r="H120">
            <v>29</v>
          </cell>
          <cell r="I120">
            <v>39</v>
          </cell>
          <cell r="J120">
            <v>27</v>
          </cell>
          <cell r="K120">
            <v>12</v>
          </cell>
          <cell r="L120">
            <v>11</v>
          </cell>
          <cell r="M120">
            <v>13</v>
          </cell>
          <cell r="N120">
            <v>26</v>
          </cell>
          <cell r="O120">
            <v>23</v>
          </cell>
          <cell r="P120">
            <v>29</v>
          </cell>
          <cell r="Q120">
            <v>33</v>
          </cell>
          <cell r="R120"/>
          <cell r="S120">
            <v>0</v>
          </cell>
          <cell r="T120">
            <v>242</v>
          </cell>
        </row>
        <row r="121">
          <cell r="G121" t="str">
            <v>200367-CECOF COLONIA LIMARÍ</v>
          </cell>
          <cell r="H121">
            <v>21</v>
          </cell>
          <cell r="I121">
            <v>13</v>
          </cell>
          <cell r="J121">
            <v>16</v>
          </cell>
          <cell r="K121">
            <v>13</v>
          </cell>
          <cell r="L121">
            <v>26</v>
          </cell>
          <cell r="M121">
            <v>14</v>
          </cell>
          <cell r="N121">
            <v>27</v>
          </cell>
          <cell r="O121">
            <v>22</v>
          </cell>
          <cell r="P121">
            <v>13</v>
          </cell>
          <cell r="Q121">
            <v>33</v>
          </cell>
          <cell r="R121">
            <v>0</v>
          </cell>
          <cell r="S121">
            <v>25</v>
          </cell>
          <cell r="T121">
            <v>223</v>
          </cell>
        </row>
        <row r="122">
          <cell r="G122" t="str">
            <v>200569-CESFAM FRAY JORGE</v>
          </cell>
          <cell r="H122"/>
          <cell r="I122"/>
          <cell r="J122"/>
          <cell r="K122">
            <v>48</v>
          </cell>
          <cell r="L122">
            <v>46</v>
          </cell>
          <cell r="M122">
            <v>66</v>
          </cell>
          <cell r="N122">
            <v>85</v>
          </cell>
          <cell r="O122">
            <v>100</v>
          </cell>
          <cell r="P122">
            <v>81</v>
          </cell>
          <cell r="Q122">
            <v>100</v>
          </cell>
          <cell r="R122">
            <v>3</v>
          </cell>
          <cell r="S122">
            <v>89</v>
          </cell>
          <cell r="T122">
            <v>618</v>
          </cell>
        </row>
        <row r="123">
          <cell r="G123" t="str">
            <v>04302-COMBARBALÁ</v>
          </cell>
          <cell r="H123">
            <v>131</v>
          </cell>
          <cell r="I123">
            <v>144</v>
          </cell>
          <cell r="J123">
            <v>107</v>
          </cell>
          <cell r="K123">
            <v>111</v>
          </cell>
          <cell r="L123">
            <v>85</v>
          </cell>
          <cell r="M123">
            <v>155</v>
          </cell>
          <cell r="N123">
            <v>200</v>
          </cell>
          <cell r="O123">
            <v>229</v>
          </cell>
          <cell r="P123">
            <v>196</v>
          </cell>
          <cell r="Q123">
            <v>75</v>
          </cell>
          <cell r="R123">
            <v>53</v>
          </cell>
          <cell r="S123">
            <v>101</v>
          </cell>
          <cell r="T123">
            <v>1587</v>
          </cell>
        </row>
        <row r="124">
          <cell r="G124" t="str">
            <v>105105-HOSPITAL COMBARBALÁ</v>
          </cell>
          <cell r="H124">
            <v>30</v>
          </cell>
          <cell r="I124">
            <v>41</v>
          </cell>
          <cell r="J124">
            <v>16</v>
          </cell>
          <cell r="K124">
            <v>9</v>
          </cell>
          <cell r="L124">
            <v>17</v>
          </cell>
          <cell r="M124">
            <v>88</v>
          </cell>
          <cell r="N124">
            <v>98</v>
          </cell>
          <cell r="O124">
            <v>150</v>
          </cell>
          <cell r="P124">
            <v>139</v>
          </cell>
          <cell r="Q124">
            <v>32</v>
          </cell>
          <cell r="R124">
            <v>20</v>
          </cell>
          <cell r="S124">
            <v>15</v>
          </cell>
          <cell r="T124">
            <v>655</v>
          </cell>
        </row>
        <row r="125">
          <cell r="G125" t="str">
            <v>105433-P.S.R. SAN LORENZO</v>
          </cell>
          <cell r="H125">
            <v>2</v>
          </cell>
          <cell r="I125">
            <v>4</v>
          </cell>
          <cell r="J125">
            <v>5</v>
          </cell>
          <cell r="K125">
            <v>1</v>
          </cell>
          <cell r="L125">
            <v>3</v>
          </cell>
          <cell r="M125">
            <v>0</v>
          </cell>
          <cell r="N125">
            <v>3</v>
          </cell>
          <cell r="O125">
            <v>6</v>
          </cell>
          <cell r="P125">
            <v>1</v>
          </cell>
          <cell r="Q125"/>
          <cell r="R125"/>
          <cell r="S125">
            <v>2</v>
          </cell>
          <cell r="T125">
            <v>27</v>
          </cell>
        </row>
        <row r="126">
          <cell r="G126" t="str">
            <v>105434-P.S.R. SAN MARCOS</v>
          </cell>
          <cell r="H126">
            <v>11</v>
          </cell>
          <cell r="I126">
            <v>7</v>
          </cell>
          <cell r="J126">
            <v>4</v>
          </cell>
          <cell r="K126">
            <v>9</v>
          </cell>
          <cell r="L126">
            <v>8</v>
          </cell>
          <cell r="M126">
            <v>2</v>
          </cell>
          <cell r="N126">
            <v>11</v>
          </cell>
          <cell r="O126">
            <v>10</v>
          </cell>
          <cell r="P126">
            <v>7</v>
          </cell>
          <cell r="Q126">
            <v>4</v>
          </cell>
          <cell r="R126">
            <v>2</v>
          </cell>
          <cell r="S126">
            <v>6</v>
          </cell>
          <cell r="T126">
            <v>81</v>
          </cell>
        </row>
        <row r="127">
          <cell r="G127" t="str">
            <v>105441-P.S.R. MANQUEHUA</v>
          </cell>
          <cell r="H127">
            <v>9</v>
          </cell>
          <cell r="I127">
            <v>14</v>
          </cell>
          <cell r="J127">
            <v>11</v>
          </cell>
          <cell r="K127">
            <v>26</v>
          </cell>
          <cell r="L127">
            <v>12</v>
          </cell>
          <cell r="M127">
            <v>6</v>
          </cell>
          <cell r="N127">
            <v>12</v>
          </cell>
          <cell r="O127">
            <v>9</v>
          </cell>
          <cell r="P127">
            <v>7</v>
          </cell>
          <cell r="Q127">
            <v>5</v>
          </cell>
          <cell r="R127"/>
          <cell r="S127">
            <v>8</v>
          </cell>
          <cell r="T127">
            <v>119</v>
          </cell>
        </row>
        <row r="128">
          <cell r="G128" t="str">
            <v xml:space="preserve">105459-P.S.R. BARRANCAS                </v>
          </cell>
          <cell r="H128">
            <v>6</v>
          </cell>
          <cell r="I128">
            <v>5</v>
          </cell>
          <cell r="J128">
            <v>7</v>
          </cell>
          <cell r="K128">
            <v>9</v>
          </cell>
          <cell r="L128">
            <v>8</v>
          </cell>
          <cell r="M128">
            <v>9</v>
          </cell>
          <cell r="N128">
            <v>2</v>
          </cell>
          <cell r="O128">
            <v>3</v>
          </cell>
          <cell r="P128"/>
          <cell r="Q128">
            <v>0</v>
          </cell>
          <cell r="R128">
            <v>5</v>
          </cell>
          <cell r="S128">
            <v>7</v>
          </cell>
          <cell r="T128">
            <v>61</v>
          </cell>
        </row>
        <row r="129">
          <cell r="G129" t="str">
            <v>105460-P.S.R. COGOTI 18</v>
          </cell>
          <cell r="H129">
            <v>15</v>
          </cell>
          <cell r="I129">
            <v>21</v>
          </cell>
          <cell r="J129">
            <v>14</v>
          </cell>
          <cell r="K129">
            <v>6</v>
          </cell>
          <cell r="L129">
            <v>10</v>
          </cell>
          <cell r="M129">
            <v>2</v>
          </cell>
          <cell r="N129">
            <v>17</v>
          </cell>
          <cell r="O129">
            <v>9</v>
          </cell>
          <cell r="P129">
            <v>6</v>
          </cell>
          <cell r="Q129">
            <v>3</v>
          </cell>
          <cell r="R129"/>
          <cell r="S129">
            <v>9</v>
          </cell>
          <cell r="T129">
            <v>112</v>
          </cell>
        </row>
        <row r="130">
          <cell r="G130" t="str">
            <v>105461-P.S.R. EL HUACHO</v>
          </cell>
          <cell r="H130">
            <v>7</v>
          </cell>
          <cell r="I130">
            <v>5</v>
          </cell>
          <cell r="J130">
            <v>1</v>
          </cell>
          <cell r="K130">
            <v>6</v>
          </cell>
          <cell r="L130"/>
          <cell r="M130">
            <v>7</v>
          </cell>
          <cell r="N130"/>
          <cell r="O130">
            <v>13</v>
          </cell>
          <cell r="P130">
            <v>1</v>
          </cell>
          <cell r="Q130">
            <v>3</v>
          </cell>
          <cell r="R130"/>
          <cell r="S130">
            <v>7</v>
          </cell>
          <cell r="T130">
            <v>50</v>
          </cell>
        </row>
        <row r="131">
          <cell r="G131" t="str">
            <v>105462-P.S.R. EL SAUCE</v>
          </cell>
          <cell r="H131">
            <v>12</v>
          </cell>
          <cell r="I131">
            <v>14</v>
          </cell>
          <cell r="J131">
            <v>7</v>
          </cell>
          <cell r="K131">
            <v>12</v>
          </cell>
          <cell r="L131">
            <v>6</v>
          </cell>
          <cell r="M131">
            <v>8</v>
          </cell>
          <cell r="N131">
            <v>11</v>
          </cell>
          <cell r="O131">
            <v>1</v>
          </cell>
          <cell r="P131">
            <v>12</v>
          </cell>
          <cell r="Q131">
            <v>6</v>
          </cell>
          <cell r="R131">
            <v>2</v>
          </cell>
          <cell r="S131">
            <v>17</v>
          </cell>
          <cell r="T131">
            <v>108</v>
          </cell>
        </row>
        <row r="132">
          <cell r="G132" t="str">
            <v>105463-P.S.R. QUILITAPIA</v>
          </cell>
          <cell r="H132">
            <v>13</v>
          </cell>
          <cell r="I132">
            <v>5</v>
          </cell>
          <cell r="J132">
            <v>19</v>
          </cell>
          <cell r="K132">
            <v>10</v>
          </cell>
          <cell r="L132">
            <v>11</v>
          </cell>
          <cell r="M132">
            <v>12</v>
          </cell>
          <cell r="N132">
            <v>14</v>
          </cell>
          <cell r="O132">
            <v>8</v>
          </cell>
          <cell r="P132">
            <v>10</v>
          </cell>
          <cell r="Q132">
            <v>4</v>
          </cell>
          <cell r="R132">
            <v>7</v>
          </cell>
          <cell r="S132">
            <v>3</v>
          </cell>
          <cell r="T132">
            <v>116</v>
          </cell>
        </row>
        <row r="133">
          <cell r="G133" t="str">
            <v>105464-P.S.R. LA LIGUA</v>
          </cell>
          <cell r="H133">
            <v>2</v>
          </cell>
          <cell r="I133">
            <v>11</v>
          </cell>
          <cell r="J133">
            <v>6</v>
          </cell>
          <cell r="K133">
            <v>7</v>
          </cell>
          <cell r="L133">
            <v>0</v>
          </cell>
          <cell r="M133">
            <v>2</v>
          </cell>
          <cell r="N133">
            <v>9</v>
          </cell>
          <cell r="O133">
            <v>13</v>
          </cell>
          <cell r="P133">
            <v>6</v>
          </cell>
          <cell r="Q133">
            <v>1</v>
          </cell>
          <cell r="R133"/>
          <cell r="S133">
            <v>9</v>
          </cell>
          <cell r="T133">
            <v>66</v>
          </cell>
        </row>
        <row r="134">
          <cell r="G134" t="str">
            <v>105465-P.S.R. RAMADILLA</v>
          </cell>
          <cell r="H134">
            <v>8</v>
          </cell>
          <cell r="I134">
            <v>3</v>
          </cell>
          <cell r="J134">
            <v>3</v>
          </cell>
          <cell r="K134">
            <v>3</v>
          </cell>
          <cell r="L134">
            <v>3</v>
          </cell>
          <cell r="M134">
            <v>5</v>
          </cell>
          <cell r="N134">
            <v>4</v>
          </cell>
          <cell r="O134">
            <v>2</v>
          </cell>
          <cell r="P134"/>
          <cell r="Q134">
            <v>9</v>
          </cell>
          <cell r="R134">
            <v>0</v>
          </cell>
          <cell r="S134">
            <v>4</v>
          </cell>
          <cell r="T134">
            <v>44</v>
          </cell>
        </row>
        <row r="135">
          <cell r="G135" t="str">
            <v>105466-P.S.R. VALLE HERMOSO</v>
          </cell>
          <cell r="H135">
            <v>4</v>
          </cell>
          <cell r="I135">
            <v>3</v>
          </cell>
          <cell r="J135">
            <v>12</v>
          </cell>
          <cell r="K135">
            <v>10</v>
          </cell>
          <cell r="L135">
            <v>5</v>
          </cell>
          <cell r="M135">
            <v>13</v>
          </cell>
          <cell r="N135">
            <v>11</v>
          </cell>
          <cell r="O135">
            <v>5</v>
          </cell>
          <cell r="P135">
            <v>4</v>
          </cell>
          <cell r="Q135">
            <v>3</v>
          </cell>
          <cell r="R135">
            <v>11</v>
          </cell>
          <cell r="S135">
            <v>12</v>
          </cell>
          <cell r="T135">
            <v>93</v>
          </cell>
        </row>
        <row r="136">
          <cell r="G136" t="str">
            <v>105490-P.S.R. EL DURAZNO</v>
          </cell>
          <cell r="H136">
            <v>12</v>
          </cell>
          <cell r="I136">
            <v>11</v>
          </cell>
          <cell r="J136">
            <v>2</v>
          </cell>
          <cell r="K136">
            <v>3</v>
          </cell>
          <cell r="L136">
            <v>2</v>
          </cell>
          <cell r="M136">
            <v>1</v>
          </cell>
          <cell r="N136">
            <v>8</v>
          </cell>
          <cell r="O136">
            <v>0</v>
          </cell>
          <cell r="P136">
            <v>3</v>
          </cell>
          <cell r="Q136">
            <v>5</v>
          </cell>
          <cell r="R136">
            <v>6</v>
          </cell>
          <cell r="S136">
            <v>2</v>
          </cell>
          <cell r="T136">
            <v>55</v>
          </cell>
        </row>
        <row r="137">
          <cell r="G137" t="str">
            <v>04303-MONTE PATRIA</v>
          </cell>
          <cell r="H137">
            <v>207</v>
          </cell>
          <cell r="I137">
            <v>144</v>
          </cell>
          <cell r="J137">
            <v>186</v>
          </cell>
          <cell r="K137">
            <v>305</v>
          </cell>
          <cell r="L137">
            <v>172</v>
          </cell>
          <cell r="M137">
            <v>179</v>
          </cell>
          <cell r="N137">
            <v>208</v>
          </cell>
          <cell r="O137">
            <v>178</v>
          </cell>
          <cell r="P137">
            <v>219</v>
          </cell>
          <cell r="Q137">
            <v>243</v>
          </cell>
          <cell r="R137">
            <v>43</v>
          </cell>
          <cell r="S137">
            <v>178</v>
          </cell>
          <cell r="T137">
            <v>2262</v>
          </cell>
        </row>
        <row r="138">
          <cell r="G138" t="str">
            <v>105307-CES. RURAL MONTE PATRIA</v>
          </cell>
          <cell r="H138">
            <v>25</v>
          </cell>
          <cell r="I138">
            <v>32</v>
          </cell>
          <cell r="J138">
            <v>27</v>
          </cell>
          <cell r="K138">
            <v>60</v>
          </cell>
          <cell r="L138">
            <v>31</v>
          </cell>
          <cell r="M138">
            <v>30</v>
          </cell>
          <cell r="N138">
            <v>43</v>
          </cell>
          <cell r="O138">
            <v>35</v>
          </cell>
          <cell r="P138">
            <v>44</v>
          </cell>
          <cell r="Q138">
            <v>67</v>
          </cell>
          <cell r="R138">
            <v>16</v>
          </cell>
          <cell r="S138">
            <v>40</v>
          </cell>
          <cell r="T138">
            <v>450</v>
          </cell>
        </row>
        <row r="139">
          <cell r="G139" t="str">
            <v>105311-CES. RURAL CHAÑARAL ALTO</v>
          </cell>
          <cell r="H139">
            <v>67</v>
          </cell>
          <cell r="I139">
            <v>31</v>
          </cell>
          <cell r="J139">
            <v>41</v>
          </cell>
          <cell r="K139">
            <v>51</v>
          </cell>
          <cell r="L139">
            <v>46</v>
          </cell>
          <cell r="M139">
            <v>38</v>
          </cell>
          <cell r="N139">
            <v>31</v>
          </cell>
          <cell r="O139">
            <v>6</v>
          </cell>
          <cell r="P139">
            <v>5</v>
          </cell>
          <cell r="Q139">
            <v>0</v>
          </cell>
          <cell r="R139">
            <v>0</v>
          </cell>
          <cell r="S139">
            <v>0</v>
          </cell>
          <cell r="T139">
            <v>316</v>
          </cell>
        </row>
        <row r="140">
          <cell r="G140" t="str">
            <v>105312-CES. RURAL CAREN</v>
          </cell>
          <cell r="H140">
            <v>28</v>
          </cell>
          <cell r="I140">
            <v>16</v>
          </cell>
          <cell r="J140">
            <v>27</v>
          </cell>
          <cell r="K140">
            <v>39</v>
          </cell>
          <cell r="L140">
            <v>21</v>
          </cell>
          <cell r="M140">
            <v>23</v>
          </cell>
          <cell r="N140">
            <v>39</v>
          </cell>
          <cell r="O140">
            <v>21</v>
          </cell>
          <cell r="P140">
            <v>24</v>
          </cell>
          <cell r="Q140">
            <v>30</v>
          </cell>
          <cell r="R140">
            <v>3</v>
          </cell>
          <cell r="S140">
            <v>21</v>
          </cell>
          <cell r="T140">
            <v>292</v>
          </cell>
        </row>
        <row r="141">
          <cell r="G141" t="str">
            <v>105318-CES. RURAL EL PALQUI</v>
          </cell>
          <cell r="H141">
            <v>44</v>
          </cell>
          <cell r="I141">
            <v>39</v>
          </cell>
          <cell r="J141">
            <v>41</v>
          </cell>
          <cell r="K141">
            <v>86</v>
          </cell>
          <cell r="L141">
            <v>37</v>
          </cell>
          <cell r="M141">
            <v>32</v>
          </cell>
          <cell r="N141">
            <v>39</v>
          </cell>
          <cell r="O141">
            <v>30</v>
          </cell>
          <cell r="P141">
            <v>53</v>
          </cell>
          <cell r="Q141">
            <v>33</v>
          </cell>
          <cell r="R141">
            <v>11</v>
          </cell>
          <cell r="S141">
            <v>60</v>
          </cell>
          <cell r="T141">
            <v>505</v>
          </cell>
        </row>
        <row r="142">
          <cell r="G142" t="str">
            <v>105425-P.S.R. CHILECITO</v>
          </cell>
          <cell r="H142"/>
          <cell r="I142">
            <v>2</v>
          </cell>
          <cell r="J142">
            <v>3</v>
          </cell>
          <cell r="K142">
            <v>0</v>
          </cell>
          <cell r="L142">
            <v>6</v>
          </cell>
          <cell r="M142">
            <v>5</v>
          </cell>
          <cell r="N142">
            <v>0</v>
          </cell>
          <cell r="O142">
            <v>14</v>
          </cell>
          <cell r="P142">
            <v>5</v>
          </cell>
          <cell r="Q142">
            <v>9</v>
          </cell>
          <cell r="R142">
            <v>0</v>
          </cell>
          <cell r="S142">
            <v>6</v>
          </cell>
          <cell r="T142">
            <v>50</v>
          </cell>
        </row>
        <row r="143">
          <cell r="G143" t="str">
            <v>105427-P.S.R. HACIENDA VALDIVIA</v>
          </cell>
          <cell r="H143">
            <v>2</v>
          </cell>
          <cell r="I143">
            <v>4</v>
          </cell>
          <cell r="J143">
            <v>6</v>
          </cell>
          <cell r="K143">
            <v>8</v>
          </cell>
          <cell r="L143">
            <v>1</v>
          </cell>
          <cell r="M143">
            <v>4</v>
          </cell>
          <cell r="N143">
            <v>4</v>
          </cell>
          <cell r="O143">
            <v>13</v>
          </cell>
          <cell r="P143">
            <v>5</v>
          </cell>
          <cell r="Q143">
            <v>20</v>
          </cell>
          <cell r="R143">
            <v>3</v>
          </cell>
          <cell r="S143">
            <v>14</v>
          </cell>
          <cell r="T143">
            <v>84</v>
          </cell>
        </row>
        <row r="144">
          <cell r="G144" t="str">
            <v>105428-P.S.R. HUATULAME</v>
          </cell>
          <cell r="H144">
            <v>7</v>
          </cell>
          <cell r="I144">
            <v>2</v>
          </cell>
          <cell r="J144">
            <v>0</v>
          </cell>
          <cell r="K144">
            <v>9</v>
          </cell>
          <cell r="L144">
            <v>12</v>
          </cell>
          <cell r="M144">
            <v>3</v>
          </cell>
          <cell r="N144">
            <v>9</v>
          </cell>
          <cell r="O144">
            <v>26</v>
          </cell>
          <cell r="P144">
            <v>10</v>
          </cell>
          <cell r="Q144">
            <v>6</v>
          </cell>
          <cell r="R144">
            <v>0</v>
          </cell>
          <cell r="S144">
            <v>0</v>
          </cell>
          <cell r="T144">
            <v>84</v>
          </cell>
        </row>
        <row r="145">
          <cell r="G145" t="str">
            <v>105430-P.S.R. MIALQUI</v>
          </cell>
          <cell r="H145"/>
          <cell r="I145"/>
          <cell r="J145">
            <v>4</v>
          </cell>
          <cell r="K145">
            <v>2</v>
          </cell>
          <cell r="L145">
            <v>0</v>
          </cell>
          <cell r="M145">
            <v>3</v>
          </cell>
          <cell r="N145">
            <v>4</v>
          </cell>
          <cell r="O145">
            <v>0</v>
          </cell>
          <cell r="P145">
            <v>13</v>
          </cell>
          <cell r="Q145">
            <v>6</v>
          </cell>
          <cell r="R145"/>
          <cell r="S145"/>
          <cell r="T145">
            <v>32</v>
          </cell>
        </row>
        <row r="146">
          <cell r="G146" t="str">
            <v>105431-P.S.R. PEDREGAL</v>
          </cell>
          <cell r="H146">
            <v>12</v>
          </cell>
          <cell r="I146">
            <v>4</v>
          </cell>
          <cell r="J146">
            <v>9</v>
          </cell>
          <cell r="K146">
            <v>13</v>
          </cell>
          <cell r="L146">
            <v>7</v>
          </cell>
          <cell r="M146">
            <v>14</v>
          </cell>
          <cell r="N146">
            <v>6</v>
          </cell>
          <cell r="O146">
            <v>5</v>
          </cell>
          <cell r="P146">
            <v>26</v>
          </cell>
          <cell r="Q146">
            <v>17</v>
          </cell>
          <cell r="R146">
            <v>3</v>
          </cell>
          <cell r="S146">
            <v>5</v>
          </cell>
          <cell r="T146">
            <v>121</v>
          </cell>
        </row>
        <row r="147">
          <cell r="G147" t="str">
            <v>105432-P.S.R. RAPEL</v>
          </cell>
          <cell r="H147">
            <v>2</v>
          </cell>
          <cell r="I147"/>
          <cell r="J147">
            <v>0</v>
          </cell>
          <cell r="K147">
            <v>15</v>
          </cell>
          <cell r="L147">
            <v>0</v>
          </cell>
          <cell r="M147">
            <v>2</v>
          </cell>
          <cell r="N147">
            <v>8</v>
          </cell>
          <cell r="O147">
            <v>14</v>
          </cell>
          <cell r="P147">
            <v>11</v>
          </cell>
          <cell r="Q147">
            <v>36</v>
          </cell>
          <cell r="R147">
            <v>3</v>
          </cell>
          <cell r="S147">
            <v>3</v>
          </cell>
          <cell r="T147">
            <v>94</v>
          </cell>
        </row>
        <row r="148">
          <cell r="G148" t="str">
            <v>105435-P.S.R. TULAHUEN</v>
          </cell>
          <cell r="H148">
            <v>15</v>
          </cell>
          <cell r="I148">
            <v>13</v>
          </cell>
          <cell r="J148">
            <v>21</v>
          </cell>
          <cell r="K148">
            <v>21</v>
          </cell>
          <cell r="L148">
            <v>7</v>
          </cell>
          <cell r="M148">
            <v>16</v>
          </cell>
          <cell r="N148">
            <v>20</v>
          </cell>
          <cell r="O148">
            <v>9</v>
          </cell>
          <cell r="P148">
            <v>17</v>
          </cell>
          <cell r="Q148">
            <v>15</v>
          </cell>
          <cell r="R148">
            <v>0</v>
          </cell>
          <cell r="S148">
            <v>25</v>
          </cell>
          <cell r="T148">
            <v>179</v>
          </cell>
        </row>
        <row r="149">
          <cell r="G149" t="str">
            <v>105436-P.S.R. EL MAITEN</v>
          </cell>
          <cell r="H149">
            <v>5</v>
          </cell>
          <cell r="I149">
            <v>1</v>
          </cell>
          <cell r="J149">
            <v>7</v>
          </cell>
          <cell r="K149">
            <v>1</v>
          </cell>
          <cell r="L149">
            <v>4</v>
          </cell>
          <cell r="M149">
            <v>9</v>
          </cell>
          <cell r="N149">
            <v>5</v>
          </cell>
          <cell r="O149">
            <v>5</v>
          </cell>
          <cell r="P149">
            <v>6</v>
          </cell>
          <cell r="Q149">
            <v>4</v>
          </cell>
          <cell r="R149">
            <v>4</v>
          </cell>
          <cell r="S149">
            <v>4</v>
          </cell>
          <cell r="T149">
            <v>55</v>
          </cell>
        </row>
        <row r="150">
          <cell r="G150" t="str">
            <v>105489-P.S.R. RAMADAS DE TULAHUEN</v>
          </cell>
          <cell r="H150">
            <v>0</v>
          </cell>
          <cell r="I150">
            <v>0</v>
          </cell>
          <cell r="J150"/>
          <cell r="K150">
            <v>0</v>
          </cell>
          <cell r="L150">
            <v>0</v>
          </cell>
          <cell r="M150"/>
          <cell r="N150"/>
          <cell r="O150">
            <v>0</v>
          </cell>
          <cell r="P150">
            <v>0</v>
          </cell>
          <cell r="Q150">
            <v>0</v>
          </cell>
          <cell r="R150"/>
          <cell r="S150">
            <v>0</v>
          </cell>
          <cell r="T150">
            <v>0</v>
          </cell>
        </row>
        <row r="151">
          <cell r="G151" t="str">
            <v>04304-PUNITAQUI</v>
          </cell>
          <cell r="H151">
            <v>44</v>
          </cell>
          <cell r="I151">
            <v>60</v>
          </cell>
          <cell r="J151">
            <v>74</v>
          </cell>
          <cell r="K151">
            <v>58</v>
          </cell>
          <cell r="L151">
            <v>54</v>
          </cell>
          <cell r="M151">
            <v>50</v>
          </cell>
          <cell r="N151">
            <v>157</v>
          </cell>
          <cell r="O151">
            <v>80</v>
          </cell>
          <cell r="P151">
            <v>110</v>
          </cell>
          <cell r="Q151">
            <v>55</v>
          </cell>
          <cell r="R151">
            <v>24</v>
          </cell>
          <cell r="S151">
            <v>197</v>
          </cell>
          <cell r="T151">
            <v>963</v>
          </cell>
        </row>
        <row r="152">
          <cell r="G152" t="str">
            <v>105308-CES. RURAL PUNITAQUI</v>
          </cell>
          <cell r="H152">
            <v>34</v>
          </cell>
          <cell r="I152">
            <v>58</v>
          </cell>
          <cell r="J152">
            <v>63</v>
          </cell>
          <cell r="K152">
            <v>57</v>
          </cell>
          <cell r="L152">
            <v>47</v>
          </cell>
          <cell r="M152">
            <v>47</v>
          </cell>
          <cell r="N152">
            <v>155</v>
          </cell>
          <cell r="O152">
            <v>65</v>
          </cell>
          <cell r="P152">
            <v>110</v>
          </cell>
          <cell r="Q152">
            <v>53</v>
          </cell>
          <cell r="R152">
            <v>24</v>
          </cell>
          <cell r="S152">
            <v>189</v>
          </cell>
          <cell r="T152">
            <v>902</v>
          </cell>
        </row>
        <row r="153">
          <cell r="G153" t="str">
            <v>105440-P.S.R. DIVISADERO</v>
          </cell>
          <cell r="H153"/>
          <cell r="I153">
            <v>1</v>
          </cell>
          <cell r="J153">
            <v>0</v>
          </cell>
          <cell r="K153"/>
          <cell r="L153">
            <v>1</v>
          </cell>
          <cell r="M153">
            <v>3</v>
          </cell>
          <cell r="N153">
            <v>2</v>
          </cell>
          <cell r="O153">
            <v>11</v>
          </cell>
          <cell r="P153"/>
          <cell r="Q153"/>
          <cell r="R153"/>
          <cell r="S153">
            <v>3</v>
          </cell>
          <cell r="T153">
            <v>21</v>
          </cell>
        </row>
        <row r="154">
          <cell r="G154" t="str">
            <v>105442-P.S.R. SAN PEDRO DE QUILES</v>
          </cell>
          <cell r="H154">
            <v>9</v>
          </cell>
          <cell r="I154">
            <v>1</v>
          </cell>
          <cell r="J154">
            <v>11</v>
          </cell>
          <cell r="K154"/>
          <cell r="L154">
            <v>3</v>
          </cell>
          <cell r="M154"/>
          <cell r="N154"/>
          <cell r="O154"/>
          <cell r="P154"/>
          <cell r="Q154">
            <v>2</v>
          </cell>
          <cell r="R154"/>
          <cell r="S154">
            <v>1</v>
          </cell>
          <cell r="T154">
            <v>27</v>
          </cell>
        </row>
        <row r="155">
          <cell r="G155" t="str">
            <v xml:space="preserve">105508-P.S.R. EL PARRAL DE QUILES  </v>
          </cell>
          <cell r="H155">
            <v>1</v>
          </cell>
          <cell r="I155"/>
          <cell r="J155"/>
          <cell r="K155">
            <v>1</v>
          </cell>
          <cell r="L155">
            <v>3</v>
          </cell>
          <cell r="M155"/>
          <cell r="N155"/>
          <cell r="O155">
            <v>4</v>
          </cell>
          <cell r="P155"/>
          <cell r="Q155"/>
          <cell r="R155"/>
          <cell r="S155">
            <v>4</v>
          </cell>
          <cell r="T155">
            <v>13</v>
          </cell>
        </row>
        <row r="156">
          <cell r="G156" t="str">
            <v>04305-RIO HURTADO</v>
          </cell>
          <cell r="H156">
            <v>26</v>
          </cell>
          <cell r="I156">
            <v>35</v>
          </cell>
          <cell r="J156">
            <v>44</v>
          </cell>
          <cell r="K156">
            <v>40</v>
          </cell>
          <cell r="L156">
            <v>57</v>
          </cell>
          <cell r="M156">
            <v>54</v>
          </cell>
          <cell r="N156">
            <v>54</v>
          </cell>
          <cell r="O156">
            <v>45</v>
          </cell>
          <cell r="P156">
            <v>60</v>
          </cell>
          <cell r="Q156">
            <v>50</v>
          </cell>
          <cell r="R156">
            <v>7</v>
          </cell>
          <cell r="S156">
            <v>41</v>
          </cell>
          <cell r="T156">
            <v>513</v>
          </cell>
        </row>
        <row r="157">
          <cell r="G157" t="str">
            <v>105310-CES. RURAL PICHASCA</v>
          </cell>
          <cell r="H157">
            <v>0</v>
          </cell>
          <cell r="I157">
            <v>15</v>
          </cell>
          <cell r="J157">
            <v>18</v>
          </cell>
          <cell r="K157">
            <v>6</v>
          </cell>
          <cell r="L157">
            <v>7</v>
          </cell>
          <cell r="M157">
            <v>27</v>
          </cell>
          <cell r="N157">
            <v>20</v>
          </cell>
          <cell r="O157">
            <v>7</v>
          </cell>
          <cell r="P157">
            <v>22</v>
          </cell>
          <cell r="Q157">
            <v>18</v>
          </cell>
          <cell r="R157">
            <v>7</v>
          </cell>
          <cell r="S157">
            <v>40</v>
          </cell>
          <cell r="T157">
            <v>187</v>
          </cell>
        </row>
        <row r="158">
          <cell r="G158" t="str">
            <v>105409-P.S.R. EL CHAÑAR</v>
          </cell>
          <cell r="H158">
            <v>6</v>
          </cell>
          <cell r="I158">
            <v>2</v>
          </cell>
          <cell r="J158">
            <v>3</v>
          </cell>
          <cell r="K158">
            <v>2</v>
          </cell>
          <cell r="L158">
            <v>3</v>
          </cell>
          <cell r="M158">
            <v>0</v>
          </cell>
          <cell r="N158"/>
          <cell r="O158">
            <v>9</v>
          </cell>
          <cell r="P158">
            <v>5</v>
          </cell>
          <cell r="Q158">
            <v>1</v>
          </cell>
          <cell r="R158"/>
          <cell r="S158"/>
          <cell r="T158">
            <v>31</v>
          </cell>
        </row>
        <row r="159">
          <cell r="G159" t="str">
            <v>105410-P.S.R. HURTADO</v>
          </cell>
          <cell r="H159">
            <v>9</v>
          </cell>
          <cell r="I159">
            <v>6</v>
          </cell>
          <cell r="J159">
            <v>6</v>
          </cell>
          <cell r="K159">
            <v>1</v>
          </cell>
          <cell r="L159">
            <v>9</v>
          </cell>
          <cell r="M159">
            <v>2</v>
          </cell>
          <cell r="N159">
            <v>5</v>
          </cell>
          <cell r="O159">
            <v>1</v>
          </cell>
          <cell r="P159">
            <v>11</v>
          </cell>
          <cell r="Q159">
            <v>4</v>
          </cell>
          <cell r="R159"/>
          <cell r="S159"/>
          <cell r="T159">
            <v>54</v>
          </cell>
        </row>
        <row r="160">
          <cell r="G160" t="str">
            <v>105411-P.S.R. LAS BREAS</v>
          </cell>
          <cell r="H160">
            <v>1</v>
          </cell>
          <cell r="I160">
            <v>4</v>
          </cell>
          <cell r="J160">
            <v>3</v>
          </cell>
          <cell r="K160">
            <v>2</v>
          </cell>
          <cell r="L160">
            <v>4</v>
          </cell>
          <cell r="M160">
            <v>0</v>
          </cell>
          <cell r="N160">
            <v>8</v>
          </cell>
          <cell r="O160">
            <v>3</v>
          </cell>
          <cell r="P160">
            <v>4</v>
          </cell>
          <cell r="Q160"/>
          <cell r="R160"/>
          <cell r="S160"/>
          <cell r="T160">
            <v>29</v>
          </cell>
        </row>
        <row r="161">
          <cell r="G161" t="str">
            <v>105413-P.S.R. SAMO ALTO</v>
          </cell>
          <cell r="H161">
            <v>9</v>
          </cell>
          <cell r="I161"/>
          <cell r="J161">
            <v>11</v>
          </cell>
          <cell r="K161">
            <v>19</v>
          </cell>
          <cell r="L161">
            <v>20</v>
          </cell>
          <cell r="M161">
            <v>8</v>
          </cell>
          <cell r="N161">
            <v>11</v>
          </cell>
          <cell r="O161">
            <v>8</v>
          </cell>
          <cell r="P161">
            <v>4</v>
          </cell>
          <cell r="Q161">
            <v>16</v>
          </cell>
          <cell r="R161"/>
          <cell r="S161"/>
          <cell r="T161">
            <v>106</v>
          </cell>
        </row>
        <row r="162">
          <cell r="G162" t="str">
            <v>105414-P.S.R. SERON</v>
          </cell>
          <cell r="H162">
            <v>1</v>
          </cell>
          <cell r="I162">
            <v>3</v>
          </cell>
          <cell r="J162">
            <v>0</v>
          </cell>
          <cell r="K162">
            <v>7</v>
          </cell>
          <cell r="L162">
            <v>10</v>
          </cell>
          <cell r="M162">
            <v>9</v>
          </cell>
          <cell r="N162">
            <v>7</v>
          </cell>
          <cell r="O162">
            <v>4</v>
          </cell>
          <cell r="P162">
            <v>10</v>
          </cell>
          <cell r="Q162">
            <v>11</v>
          </cell>
          <cell r="R162"/>
          <cell r="S162"/>
          <cell r="T162">
            <v>62</v>
          </cell>
        </row>
        <row r="163">
          <cell r="G163" t="str">
            <v>105503-P.S.R. TABAQUEROS</v>
          </cell>
          <cell r="H163"/>
          <cell r="I163">
            <v>5</v>
          </cell>
          <cell r="J163">
            <v>3</v>
          </cell>
          <cell r="K163">
            <v>3</v>
          </cell>
          <cell r="L163">
            <v>4</v>
          </cell>
          <cell r="M163">
            <v>8</v>
          </cell>
          <cell r="N163">
            <v>3</v>
          </cell>
          <cell r="O163">
            <v>13</v>
          </cell>
          <cell r="P163">
            <v>4</v>
          </cell>
          <cell r="Q163">
            <v>0</v>
          </cell>
          <cell r="R163"/>
          <cell r="S163">
            <v>1</v>
          </cell>
          <cell r="T163">
            <v>44</v>
          </cell>
        </row>
        <row r="164">
          <cell r="G164" t="str">
            <v>Total general</v>
          </cell>
          <cell r="H164">
            <v>3319</v>
          </cell>
          <cell r="I164">
            <v>2991</v>
          </cell>
          <cell r="J164">
            <v>3533</v>
          </cell>
          <cell r="K164">
            <v>3922</v>
          </cell>
          <cell r="L164">
            <v>3589</v>
          </cell>
          <cell r="M164">
            <v>3687</v>
          </cell>
          <cell r="N164">
            <v>4003</v>
          </cell>
          <cell r="O164">
            <v>4198</v>
          </cell>
          <cell r="P164">
            <v>4284</v>
          </cell>
          <cell r="Q164">
            <v>4313</v>
          </cell>
          <cell r="R164">
            <v>1648</v>
          </cell>
          <cell r="S164">
            <v>4411</v>
          </cell>
          <cell r="T164">
            <v>43898</v>
          </cell>
        </row>
      </sheetData>
      <sheetData sheetId="7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1</v>
          </cell>
          <cell r="I4">
            <v>2</v>
          </cell>
          <cell r="J4">
            <v>3</v>
          </cell>
          <cell r="K4">
            <v>4</v>
          </cell>
          <cell r="L4">
            <v>5</v>
          </cell>
          <cell r="M4">
            <v>6</v>
          </cell>
          <cell r="N4">
            <v>7</v>
          </cell>
          <cell r="O4">
            <v>8</v>
          </cell>
          <cell r="P4">
            <v>9</v>
          </cell>
          <cell r="Q4">
            <v>10</v>
          </cell>
          <cell r="R4">
            <v>11</v>
          </cell>
          <cell r="S4">
            <v>12</v>
          </cell>
          <cell r="T4" t="str">
            <v>Total general</v>
          </cell>
        </row>
        <row r="5">
          <cell r="G5" t="str">
            <v>04101-LA SERENA</v>
          </cell>
          <cell r="H5">
            <v>146</v>
          </cell>
          <cell r="I5">
            <v>115</v>
          </cell>
          <cell r="J5">
            <v>173</v>
          </cell>
          <cell r="K5">
            <v>177</v>
          </cell>
          <cell r="L5">
            <v>128</v>
          </cell>
          <cell r="M5">
            <v>167</v>
          </cell>
          <cell r="N5">
            <v>173</v>
          </cell>
          <cell r="O5">
            <v>162</v>
          </cell>
          <cell r="P5">
            <v>203</v>
          </cell>
          <cell r="Q5">
            <v>269</v>
          </cell>
          <cell r="R5">
            <v>50</v>
          </cell>
          <cell r="S5">
            <v>285</v>
          </cell>
          <cell r="T5">
            <v>2048</v>
          </cell>
        </row>
        <row r="6">
          <cell r="G6" t="str">
            <v>105300-CES. CARDENAL CARO</v>
          </cell>
          <cell r="H6">
            <v>21</v>
          </cell>
          <cell r="I6">
            <v>13</v>
          </cell>
          <cell r="J6">
            <v>22</v>
          </cell>
          <cell r="K6">
            <v>36</v>
          </cell>
          <cell r="L6">
            <v>15</v>
          </cell>
          <cell r="M6">
            <v>32</v>
          </cell>
          <cell r="N6">
            <v>24</v>
          </cell>
          <cell r="O6">
            <v>14</v>
          </cell>
          <cell r="P6">
            <v>34</v>
          </cell>
          <cell r="Q6">
            <v>44</v>
          </cell>
          <cell r="R6">
            <v>1</v>
          </cell>
          <cell r="S6">
            <v>36</v>
          </cell>
          <cell r="T6">
            <v>292</v>
          </cell>
        </row>
        <row r="7">
          <cell r="G7" t="str">
            <v>105301-CES. LAS COMPAÑIAS</v>
          </cell>
          <cell r="H7">
            <v>19</v>
          </cell>
          <cell r="I7">
            <v>22</v>
          </cell>
          <cell r="J7">
            <v>23</v>
          </cell>
          <cell r="K7">
            <v>17</v>
          </cell>
          <cell r="L7">
            <v>13</v>
          </cell>
          <cell r="M7">
            <v>11</v>
          </cell>
          <cell r="N7">
            <v>20</v>
          </cell>
          <cell r="O7">
            <v>17</v>
          </cell>
          <cell r="P7">
            <v>20</v>
          </cell>
          <cell r="Q7">
            <v>25</v>
          </cell>
          <cell r="R7">
            <v>22</v>
          </cell>
          <cell r="S7">
            <v>34</v>
          </cell>
          <cell r="T7">
            <v>243</v>
          </cell>
        </row>
        <row r="8">
          <cell r="G8" t="str">
            <v>105302-CES. PEDRO AGUIRRE C.</v>
          </cell>
          <cell r="H8">
            <v>24</v>
          </cell>
          <cell r="I8">
            <v>18</v>
          </cell>
          <cell r="J8">
            <v>37</v>
          </cell>
          <cell r="K8">
            <v>25</v>
          </cell>
          <cell r="L8">
            <v>15</v>
          </cell>
          <cell r="M8">
            <v>25</v>
          </cell>
          <cell r="N8">
            <v>34</v>
          </cell>
          <cell r="O8">
            <v>27</v>
          </cell>
          <cell r="P8">
            <v>40</v>
          </cell>
          <cell r="Q8">
            <v>28</v>
          </cell>
          <cell r="R8">
            <v>18</v>
          </cell>
          <cell r="S8">
            <v>27</v>
          </cell>
          <cell r="T8">
            <v>318</v>
          </cell>
        </row>
        <row r="9">
          <cell r="G9" t="str">
            <v>105313-CES. SCHAFFHAUSER</v>
          </cell>
          <cell r="H9">
            <v>28</v>
          </cell>
          <cell r="I9">
            <v>16</v>
          </cell>
          <cell r="J9">
            <v>18</v>
          </cell>
          <cell r="K9">
            <v>24</v>
          </cell>
          <cell r="L9">
            <v>27</v>
          </cell>
          <cell r="M9">
            <v>31</v>
          </cell>
          <cell r="N9">
            <v>20</v>
          </cell>
          <cell r="O9">
            <v>28</v>
          </cell>
          <cell r="P9">
            <v>24</v>
          </cell>
          <cell r="Q9">
            <v>51</v>
          </cell>
          <cell r="R9"/>
          <cell r="S9">
            <v>65</v>
          </cell>
          <cell r="T9">
            <v>332</v>
          </cell>
        </row>
        <row r="10">
          <cell r="G10" t="str">
            <v>105319-CES. CARDENAL R.S.H.</v>
          </cell>
          <cell r="H10"/>
          <cell r="I10">
            <v>30</v>
          </cell>
          <cell r="J10">
            <v>25</v>
          </cell>
          <cell r="K10">
            <v>45</v>
          </cell>
          <cell r="L10">
            <v>16</v>
          </cell>
          <cell r="M10">
            <v>19</v>
          </cell>
          <cell r="N10">
            <v>31</v>
          </cell>
          <cell r="O10">
            <v>21</v>
          </cell>
          <cell r="P10">
            <v>35</v>
          </cell>
          <cell r="Q10">
            <v>52</v>
          </cell>
          <cell r="R10"/>
          <cell r="S10">
            <v>23</v>
          </cell>
          <cell r="T10">
            <v>297</v>
          </cell>
        </row>
        <row r="11">
          <cell r="G11" t="str">
            <v>105325-CESFAM JUAN PABLO II</v>
          </cell>
          <cell r="H11">
            <v>34</v>
          </cell>
          <cell r="I11">
            <v>3</v>
          </cell>
          <cell r="J11">
            <v>37</v>
          </cell>
          <cell r="K11">
            <v>13</v>
          </cell>
          <cell r="L11">
            <v>34</v>
          </cell>
          <cell r="M11">
            <v>42</v>
          </cell>
          <cell r="N11">
            <v>33</v>
          </cell>
          <cell r="O11">
            <v>45</v>
          </cell>
          <cell r="P11">
            <v>20</v>
          </cell>
          <cell r="Q11">
            <v>47</v>
          </cell>
          <cell r="R11"/>
          <cell r="S11">
            <v>59</v>
          </cell>
          <cell r="T11">
            <v>367</v>
          </cell>
        </row>
        <row r="12">
          <cell r="G12" t="str">
            <v xml:space="preserve">105400-P.S.R. ALGARROBITO            </v>
          </cell>
          <cell r="H12">
            <v>4</v>
          </cell>
          <cell r="I12">
            <v>2</v>
          </cell>
          <cell r="J12">
            <v>3</v>
          </cell>
          <cell r="K12">
            <v>8</v>
          </cell>
          <cell r="L12"/>
          <cell r="M12"/>
          <cell r="N12">
            <v>2</v>
          </cell>
          <cell r="O12">
            <v>2</v>
          </cell>
          <cell r="P12">
            <v>1</v>
          </cell>
          <cell r="Q12">
            <v>3</v>
          </cell>
          <cell r="R12"/>
          <cell r="S12">
            <v>12</v>
          </cell>
          <cell r="T12">
            <v>37</v>
          </cell>
        </row>
        <row r="13">
          <cell r="G13" t="str">
            <v>105401-P.S.R. LAS ROJAS</v>
          </cell>
          <cell r="H13">
            <v>3</v>
          </cell>
          <cell r="I13"/>
          <cell r="J13">
            <v>2</v>
          </cell>
          <cell r="K13">
            <v>1</v>
          </cell>
          <cell r="L13"/>
          <cell r="M13"/>
          <cell r="N13"/>
          <cell r="O13"/>
          <cell r="P13">
            <v>0</v>
          </cell>
          <cell r="Q13">
            <v>0</v>
          </cell>
          <cell r="R13"/>
          <cell r="S13"/>
          <cell r="T13">
            <v>6</v>
          </cell>
        </row>
        <row r="14">
          <cell r="G14" t="str">
            <v>105402-P.S.R. EL ROMERO</v>
          </cell>
          <cell r="H14">
            <v>1</v>
          </cell>
          <cell r="I14">
            <v>2</v>
          </cell>
          <cell r="J14">
            <v>2</v>
          </cell>
          <cell r="K14">
            <v>1</v>
          </cell>
          <cell r="L14">
            <v>1</v>
          </cell>
          <cell r="M14">
            <v>0</v>
          </cell>
          <cell r="N14">
            <v>0</v>
          </cell>
          <cell r="O14">
            <v>0</v>
          </cell>
          <cell r="P14"/>
          <cell r="Q14">
            <v>3</v>
          </cell>
          <cell r="R14"/>
          <cell r="S14">
            <v>2</v>
          </cell>
          <cell r="T14">
            <v>12</v>
          </cell>
        </row>
        <row r="15">
          <cell r="G15" t="str">
            <v>105499-P.S.R. LAMBERT</v>
          </cell>
          <cell r="H15">
            <v>1</v>
          </cell>
          <cell r="I15"/>
          <cell r="J15">
            <v>1</v>
          </cell>
          <cell r="K15"/>
          <cell r="L15"/>
          <cell r="M15"/>
          <cell r="N15"/>
          <cell r="O15">
            <v>2</v>
          </cell>
          <cell r="P15"/>
          <cell r="Q15">
            <v>2</v>
          </cell>
          <cell r="R15"/>
          <cell r="S15">
            <v>1</v>
          </cell>
          <cell r="T15">
            <v>7</v>
          </cell>
        </row>
        <row r="16">
          <cell r="G16" t="str">
            <v>105700-CECOF VILLA EL INDIO</v>
          </cell>
          <cell r="H16">
            <v>2</v>
          </cell>
          <cell r="I16">
            <v>1</v>
          </cell>
          <cell r="J16"/>
          <cell r="K16">
            <v>1</v>
          </cell>
          <cell r="L16">
            <v>0</v>
          </cell>
          <cell r="M16">
            <v>3</v>
          </cell>
          <cell r="N16">
            <v>2</v>
          </cell>
          <cell r="O16">
            <v>3</v>
          </cell>
          <cell r="P16">
            <v>4</v>
          </cell>
          <cell r="Q16">
            <v>4</v>
          </cell>
          <cell r="R16">
            <v>2</v>
          </cell>
          <cell r="S16">
            <v>6</v>
          </cell>
          <cell r="T16">
            <v>28</v>
          </cell>
        </row>
        <row r="17">
          <cell r="G17" t="str">
            <v>105701-CECOF VILLA ALEMANIA</v>
          </cell>
          <cell r="H17">
            <v>4</v>
          </cell>
          <cell r="I17">
            <v>1</v>
          </cell>
          <cell r="J17">
            <v>1</v>
          </cell>
          <cell r="K17">
            <v>1</v>
          </cell>
          <cell r="L17">
            <v>0</v>
          </cell>
          <cell r="M17">
            <v>2</v>
          </cell>
          <cell r="N17">
            <v>2</v>
          </cell>
          <cell r="O17">
            <v>0</v>
          </cell>
          <cell r="P17">
            <v>3</v>
          </cell>
          <cell r="Q17">
            <v>0</v>
          </cell>
          <cell r="R17">
            <v>4</v>
          </cell>
          <cell r="S17">
            <v>2</v>
          </cell>
          <cell r="T17">
            <v>20</v>
          </cell>
        </row>
        <row r="18">
          <cell r="G18" t="str">
            <v>105702-CECOF VILLA LAMBERT</v>
          </cell>
          <cell r="H18">
            <v>1</v>
          </cell>
          <cell r="I18">
            <v>4</v>
          </cell>
          <cell r="J18">
            <v>0</v>
          </cell>
          <cell r="K18">
            <v>2</v>
          </cell>
          <cell r="L18">
            <v>5</v>
          </cell>
          <cell r="M18">
            <v>1</v>
          </cell>
          <cell r="N18">
            <v>2</v>
          </cell>
          <cell r="O18">
            <v>0</v>
          </cell>
          <cell r="P18">
            <v>4</v>
          </cell>
          <cell r="Q18">
            <v>6</v>
          </cell>
          <cell r="R18">
            <v>2</v>
          </cell>
          <cell r="S18">
            <v>12</v>
          </cell>
          <cell r="T18">
            <v>39</v>
          </cell>
        </row>
        <row r="19">
          <cell r="G19" t="str">
            <v>200402-CECOF ARCOS DE PINAMAR</v>
          </cell>
          <cell r="H19">
            <v>4</v>
          </cell>
          <cell r="I19">
            <v>3</v>
          </cell>
          <cell r="J19">
            <v>2</v>
          </cell>
          <cell r="K19">
            <v>3</v>
          </cell>
          <cell r="L19">
            <v>2</v>
          </cell>
          <cell r="M19">
            <v>1</v>
          </cell>
          <cell r="N19">
            <v>3</v>
          </cell>
          <cell r="O19">
            <v>3</v>
          </cell>
          <cell r="P19">
            <v>18</v>
          </cell>
          <cell r="Q19">
            <v>4</v>
          </cell>
          <cell r="R19">
            <v>1</v>
          </cell>
          <cell r="S19">
            <v>6</v>
          </cell>
          <cell r="T19">
            <v>50</v>
          </cell>
        </row>
        <row r="20">
          <cell r="G20" t="str">
            <v>04102-COQUIMBO</v>
          </cell>
          <cell r="H20">
            <v>194</v>
          </cell>
          <cell r="I20">
            <v>164</v>
          </cell>
          <cell r="J20">
            <v>160</v>
          </cell>
          <cell r="K20">
            <v>159</v>
          </cell>
          <cell r="L20">
            <v>141</v>
          </cell>
          <cell r="M20">
            <v>157</v>
          </cell>
          <cell r="N20">
            <v>168</v>
          </cell>
          <cell r="O20">
            <v>196</v>
          </cell>
          <cell r="P20">
            <v>155</v>
          </cell>
          <cell r="Q20">
            <v>121</v>
          </cell>
          <cell r="R20">
            <v>8</v>
          </cell>
          <cell r="S20">
            <v>199</v>
          </cell>
          <cell r="T20">
            <v>1822</v>
          </cell>
        </row>
        <row r="21">
          <cell r="G21" t="str">
            <v>105303-CES. SAN JUAN</v>
          </cell>
          <cell r="H21">
            <v>34</v>
          </cell>
          <cell r="I21">
            <v>19</v>
          </cell>
          <cell r="J21">
            <v>20</v>
          </cell>
          <cell r="K21">
            <v>17</v>
          </cell>
          <cell r="L21">
            <v>24</v>
          </cell>
          <cell r="M21">
            <v>16</v>
          </cell>
          <cell r="N21">
            <v>25</v>
          </cell>
          <cell r="O21">
            <v>24</v>
          </cell>
          <cell r="P21">
            <v>24</v>
          </cell>
          <cell r="Q21">
            <v>11</v>
          </cell>
          <cell r="R21"/>
          <cell r="S21">
            <v>31</v>
          </cell>
          <cell r="T21">
            <v>245</v>
          </cell>
        </row>
        <row r="22">
          <cell r="G22" t="str">
            <v>105304-CES. SANTA CECILIA</v>
          </cell>
          <cell r="H22">
            <v>43</v>
          </cell>
          <cell r="I22">
            <v>28</v>
          </cell>
          <cell r="J22">
            <v>29</v>
          </cell>
          <cell r="K22">
            <v>28</v>
          </cell>
          <cell r="L22">
            <v>26</v>
          </cell>
          <cell r="M22">
            <v>20</v>
          </cell>
          <cell r="N22">
            <v>22</v>
          </cell>
          <cell r="O22">
            <v>34</v>
          </cell>
          <cell r="P22">
            <v>29</v>
          </cell>
          <cell r="Q22">
            <v>15</v>
          </cell>
          <cell r="R22"/>
          <cell r="S22">
            <v>14</v>
          </cell>
          <cell r="T22">
            <v>288</v>
          </cell>
        </row>
        <row r="23">
          <cell r="G23" t="str">
            <v>105305-CES. TIERRAS BLANCAS</v>
          </cell>
          <cell r="H23">
            <v>47</v>
          </cell>
          <cell r="I23">
            <v>50</v>
          </cell>
          <cell r="J23">
            <v>36</v>
          </cell>
          <cell r="K23">
            <v>49</v>
          </cell>
          <cell r="L23">
            <v>48</v>
          </cell>
          <cell r="M23">
            <v>50</v>
          </cell>
          <cell r="N23">
            <v>48</v>
          </cell>
          <cell r="O23">
            <v>56</v>
          </cell>
          <cell r="P23">
            <v>45</v>
          </cell>
          <cell r="Q23">
            <v>32</v>
          </cell>
          <cell r="R23"/>
          <cell r="S23">
            <v>96</v>
          </cell>
          <cell r="T23">
            <v>557</v>
          </cell>
        </row>
        <row r="24">
          <cell r="G24" t="str">
            <v>105321-CES. RURAL  TONGOY</v>
          </cell>
          <cell r="H24">
            <v>6</v>
          </cell>
          <cell r="I24">
            <v>9</v>
          </cell>
          <cell r="J24">
            <v>6</v>
          </cell>
          <cell r="K24">
            <v>5</v>
          </cell>
          <cell r="L24">
            <v>5</v>
          </cell>
          <cell r="M24">
            <v>7</v>
          </cell>
          <cell r="N24">
            <v>7</v>
          </cell>
          <cell r="O24">
            <v>4</v>
          </cell>
          <cell r="P24">
            <v>4</v>
          </cell>
          <cell r="Q24">
            <v>10</v>
          </cell>
          <cell r="R24"/>
          <cell r="S24">
            <v>9</v>
          </cell>
          <cell r="T24">
            <v>72</v>
          </cell>
        </row>
        <row r="25">
          <cell r="G25" t="str">
            <v>105323-CES. DR. SERGIO AGUILAR</v>
          </cell>
          <cell r="H25">
            <v>27</v>
          </cell>
          <cell r="I25">
            <v>32</v>
          </cell>
          <cell r="J25">
            <v>27</v>
          </cell>
          <cell r="K25">
            <v>27</v>
          </cell>
          <cell r="L25">
            <v>13</v>
          </cell>
          <cell r="M25">
            <v>24</v>
          </cell>
          <cell r="N25">
            <v>33</v>
          </cell>
          <cell r="O25">
            <v>38</v>
          </cell>
          <cell r="P25">
            <v>27</v>
          </cell>
          <cell r="Q25">
            <v>18</v>
          </cell>
          <cell r="R25"/>
          <cell r="S25">
            <v>11</v>
          </cell>
          <cell r="T25">
            <v>277</v>
          </cell>
        </row>
        <row r="26">
          <cell r="G26" t="str">
            <v>105405-P.S.R. GUANAQUEROS</v>
          </cell>
          <cell r="H26">
            <v>5</v>
          </cell>
          <cell r="I26">
            <v>2</v>
          </cell>
          <cell r="J26">
            <v>3</v>
          </cell>
          <cell r="K26">
            <v>1</v>
          </cell>
          <cell r="L26">
            <v>1</v>
          </cell>
          <cell r="M26">
            <v>3</v>
          </cell>
          <cell r="N26"/>
          <cell r="O26">
            <v>5</v>
          </cell>
          <cell r="P26">
            <v>3</v>
          </cell>
          <cell r="Q26">
            <v>5</v>
          </cell>
          <cell r="R26"/>
          <cell r="S26">
            <v>5</v>
          </cell>
          <cell r="T26">
            <v>33</v>
          </cell>
        </row>
        <row r="27">
          <cell r="G27" t="str">
            <v>105407-P.S.R. TAMBILLOS</v>
          </cell>
          <cell r="H27"/>
          <cell r="I27"/>
          <cell r="J27"/>
          <cell r="K27">
            <v>0</v>
          </cell>
          <cell r="L27">
            <v>1</v>
          </cell>
          <cell r="M27"/>
          <cell r="N27">
            <v>1</v>
          </cell>
          <cell r="O27">
            <v>0</v>
          </cell>
          <cell r="P27">
            <v>0</v>
          </cell>
          <cell r="Q27">
            <v>1</v>
          </cell>
          <cell r="R27"/>
          <cell r="S27">
            <v>1</v>
          </cell>
          <cell r="T27">
            <v>4</v>
          </cell>
        </row>
        <row r="28">
          <cell r="G28" t="str">
            <v>105705-CECOF EL ALBA</v>
          </cell>
          <cell r="H28">
            <v>2</v>
          </cell>
          <cell r="I28">
            <v>6</v>
          </cell>
          <cell r="J28">
            <v>7</v>
          </cell>
          <cell r="K28">
            <v>3</v>
          </cell>
          <cell r="L28">
            <v>4</v>
          </cell>
          <cell r="M28">
            <v>15</v>
          </cell>
          <cell r="N28">
            <v>4</v>
          </cell>
          <cell r="O28">
            <v>8</v>
          </cell>
          <cell r="P28">
            <v>4</v>
          </cell>
          <cell r="Q28"/>
          <cell r="R28"/>
          <cell r="S28">
            <v>0</v>
          </cell>
          <cell r="T28">
            <v>53</v>
          </cell>
        </row>
        <row r="29">
          <cell r="G29" t="str">
            <v>200273-CECOF PUNTA MIRA</v>
          </cell>
          <cell r="H29">
            <v>4</v>
          </cell>
          <cell r="I29">
            <v>5</v>
          </cell>
          <cell r="J29">
            <v>7</v>
          </cell>
          <cell r="K29">
            <v>7</v>
          </cell>
          <cell r="L29">
            <v>7</v>
          </cell>
          <cell r="M29">
            <v>1</v>
          </cell>
          <cell r="N29">
            <v>3</v>
          </cell>
          <cell r="O29">
            <v>3</v>
          </cell>
          <cell r="P29">
            <v>2</v>
          </cell>
          <cell r="Q29">
            <v>3</v>
          </cell>
          <cell r="R29">
            <v>5</v>
          </cell>
          <cell r="S29">
            <v>4</v>
          </cell>
          <cell r="T29">
            <v>51</v>
          </cell>
        </row>
        <row r="30">
          <cell r="G30" t="str">
            <v>200494-CESFAM EL SAUCE</v>
          </cell>
          <cell r="H30">
            <v>9</v>
          </cell>
          <cell r="I30">
            <v>10</v>
          </cell>
          <cell r="J30">
            <v>11</v>
          </cell>
          <cell r="K30">
            <v>14</v>
          </cell>
          <cell r="L30">
            <v>5</v>
          </cell>
          <cell r="M30">
            <v>13</v>
          </cell>
          <cell r="N30">
            <v>18</v>
          </cell>
          <cell r="O30">
            <v>13</v>
          </cell>
          <cell r="P30">
            <v>7</v>
          </cell>
          <cell r="Q30">
            <v>19</v>
          </cell>
          <cell r="R30"/>
          <cell r="S30">
            <v>11</v>
          </cell>
          <cell r="T30">
            <v>130</v>
          </cell>
        </row>
        <row r="31">
          <cell r="G31" t="str">
            <v>200499-CESFAM PAN DE AZÚCAR</v>
          </cell>
          <cell r="H31">
            <v>17</v>
          </cell>
          <cell r="I31">
            <v>3</v>
          </cell>
          <cell r="J31">
            <v>14</v>
          </cell>
          <cell r="K31">
            <v>8</v>
          </cell>
          <cell r="L31">
            <v>7</v>
          </cell>
          <cell r="M31">
            <v>8</v>
          </cell>
          <cell r="N31">
            <v>7</v>
          </cell>
          <cell r="O31">
            <v>11</v>
          </cell>
          <cell r="P31">
            <v>10</v>
          </cell>
          <cell r="Q31">
            <v>7</v>
          </cell>
          <cell r="R31">
            <v>3</v>
          </cell>
          <cell r="S31">
            <v>11</v>
          </cell>
          <cell r="T31">
            <v>106</v>
          </cell>
        </row>
        <row r="32">
          <cell r="G32" t="str">
            <v>200607-CESFAM LILA CORTES</v>
          </cell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R32"/>
          <cell r="S32">
            <v>6</v>
          </cell>
          <cell r="T32">
            <v>6</v>
          </cell>
        </row>
        <row r="33">
          <cell r="G33" t="str">
            <v>04103-ANDACOLLO</v>
          </cell>
          <cell r="H33">
            <v>24</v>
          </cell>
          <cell r="I33">
            <v>22</v>
          </cell>
          <cell r="J33">
            <v>15</v>
          </cell>
          <cell r="K33">
            <v>17</v>
          </cell>
          <cell r="L33">
            <v>9</v>
          </cell>
          <cell r="M33">
            <v>17</v>
          </cell>
          <cell r="N33">
            <v>6</v>
          </cell>
          <cell r="O33">
            <v>9</v>
          </cell>
          <cell r="P33">
            <v>8</v>
          </cell>
          <cell r="Q33">
            <v>17</v>
          </cell>
          <cell r="R33">
            <v>7</v>
          </cell>
          <cell r="S33">
            <v>6</v>
          </cell>
          <cell r="T33">
            <v>157</v>
          </cell>
        </row>
        <row r="34">
          <cell r="G34" t="str">
            <v>105106-HOSPITAL ANDACOLLO</v>
          </cell>
          <cell r="H34">
            <v>24</v>
          </cell>
          <cell r="I34">
            <v>22</v>
          </cell>
          <cell r="J34">
            <v>15</v>
          </cell>
          <cell r="K34">
            <v>17</v>
          </cell>
          <cell r="L34">
            <v>9</v>
          </cell>
          <cell r="M34">
            <v>17</v>
          </cell>
          <cell r="N34">
            <v>6</v>
          </cell>
          <cell r="O34">
            <v>9</v>
          </cell>
          <cell r="P34">
            <v>8</v>
          </cell>
          <cell r="Q34">
            <v>17</v>
          </cell>
          <cell r="R34">
            <v>7</v>
          </cell>
          <cell r="S34">
            <v>6</v>
          </cell>
          <cell r="T34">
            <v>157</v>
          </cell>
        </row>
        <row r="35">
          <cell r="G35" t="str">
            <v>04104-LA HIGUERA</v>
          </cell>
          <cell r="H35">
            <v>3</v>
          </cell>
          <cell r="I35">
            <v>3</v>
          </cell>
          <cell r="J35">
            <v>6</v>
          </cell>
          <cell r="K35">
            <v>3</v>
          </cell>
          <cell r="L35">
            <v>5</v>
          </cell>
          <cell r="M35">
            <v>3</v>
          </cell>
          <cell r="N35">
            <v>3</v>
          </cell>
          <cell r="O35">
            <v>4</v>
          </cell>
          <cell r="P35">
            <v>4</v>
          </cell>
          <cell r="Q35">
            <v>2</v>
          </cell>
          <cell r="R35">
            <v>1</v>
          </cell>
          <cell r="S35">
            <v>3</v>
          </cell>
          <cell r="T35">
            <v>40</v>
          </cell>
        </row>
        <row r="36">
          <cell r="G36" t="str">
            <v>105314-CES. LA HIGUERA</v>
          </cell>
          <cell r="H36">
            <v>0</v>
          </cell>
          <cell r="I36">
            <v>3</v>
          </cell>
          <cell r="J36">
            <v>2</v>
          </cell>
          <cell r="K36">
            <v>1</v>
          </cell>
          <cell r="L36">
            <v>2</v>
          </cell>
          <cell r="M36">
            <v>2</v>
          </cell>
          <cell r="N36">
            <v>0</v>
          </cell>
          <cell r="O36">
            <v>0</v>
          </cell>
          <cell r="P36">
            <v>1</v>
          </cell>
          <cell r="Q36">
            <v>1</v>
          </cell>
          <cell r="R36">
            <v>0</v>
          </cell>
          <cell r="S36"/>
          <cell r="T36">
            <v>12</v>
          </cell>
        </row>
        <row r="37">
          <cell r="G37" t="str">
            <v xml:space="preserve">105500-P.S.R. CALETA HORNOS        </v>
          </cell>
          <cell r="H37">
            <v>0</v>
          </cell>
          <cell r="I37"/>
          <cell r="J37">
            <v>2</v>
          </cell>
          <cell r="K37">
            <v>1</v>
          </cell>
          <cell r="L37">
            <v>0</v>
          </cell>
          <cell r="M37">
            <v>1</v>
          </cell>
          <cell r="N37">
            <v>1</v>
          </cell>
          <cell r="O37">
            <v>1</v>
          </cell>
          <cell r="P37">
            <v>1</v>
          </cell>
          <cell r="Q37">
            <v>1</v>
          </cell>
          <cell r="R37"/>
          <cell r="S37">
            <v>2</v>
          </cell>
          <cell r="T37">
            <v>10</v>
          </cell>
        </row>
        <row r="38">
          <cell r="G38" t="str">
            <v>105505-P.S.R. LOS CHOROS</v>
          </cell>
          <cell r="H38">
            <v>1</v>
          </cell>
          <cell r="I38"/>
          <cell r="J38">
            <v>1</v>
          </cell>
          <cell r="K38">
            <v>0</v>
          </cell>
          <cell r="L38">
            <v>2</v>
          </cell>
          <cell r="M38">
            <v>0</v>
          </cell>
          <cell r="N38">
            <v>2</v>
          </cell>
          <cell r="O38">
            <v>3</v>
          </cell>
          <cell r="P38">
            <v>1</v>
          </cell>
          <cell r="Q38">
            <v>0</v>
          </cell>
          <cell r="R38"/>
          <cell r="S38">
            <v>0</v>
          </cell>
          <cell r="T38">
            <v>10</v>
          </cell>
        </row>
        <row r="39">
          <cell r="G39" t="str">
            <v>105506-P.S.R. EL TRAPICHE</v>
          </cell>
          <cell r="H39">
            <v>2</v>
          </cell>
          <cell r="I39"/>
          <cell r="J39">
            <v>1</v>
          </cell>
          <cell r="K39">
            <v>1</v>
          </cell>
          <cell r="L39">
            <v>1</v>
          </cell>
          <cell r="M39"/>
          <cell r="N39"/>
          <cell r="O39"/>
          <cell r="P39">
            <v>1</v>
          </cell>
          <cell r="Q39"/>
          <cell r="R39">
            <v>1</v>
          </cell>
          <cell r="S39">
            <v>1</v>
          </cell>
          <cell r="T39">
            <v>8</v>
          </cell>
        </row>
        <row r="40">
          <cell r="G40" t="str">
            <v>04105-PAIHUANO</v>
          </cell>
          <cell r="H40">
            <v>5</v>
          </cell>
          <cell r="I40">
            <v>5</v>
          </cell>
          <cell r="J40">
            <v>0</v>
          </cell>
          <cell r="K40">
            <v>2</v>
          </cell>
          <cell r="L40">
            <v>3</v>
          </cell>
          <cell r="M40">
            <v>2</v>
          </cell>
          <cell r="N40">
            <v>3</v>
          </cell>
          <cell r="O40">
            <v>5</v>
          </cell>
          <cell r="P40">
            <v>0</v>
          </cell>
          <cell r="Q40">
            <v>3</v>
          </cell>
          <cell r="R40">
            <v>1</v>
          </cell>
          <cell r="S40">
            <v>6</v>
          </cell>
          <cell r="T40">
            <v>35</v>
          </cell>
        </row>
        <row r="41">
          <cell r="G41" t="str">
            <v>105306-CES. PAIHUANO</v>
          </cell>
          <cell r="H41">
            <v>4</v>
          </cell>
          <cell r="I41">
            <v>2</v>
          </cell>
          <cell r="J41">
            <v>0</v>
          </cell>
          <cell r="K41">
            <v>2</v>
          </cell>
          <cell r="L41">
            <v>2</v>
          </cell>
          <cell r="M41">
            <v>1</v>
          </cell>
          <cell r="N41">
            <v>0</v>
          </cell>
          <cell r="O41">
            <v>4</v>
          </cell>
          <cell r="P41">
            <v>0</v>
          </cell>
          <cell r="Q41">
            <v>3</v>
          </cell>
          <cell r="R41">
            <v>1</v>
          </cell>
          <cell r="S41">
            <v>3</v>
          </cell>
          <cell r="T41">
            <v>22</v>
          </cell>
        </row>
        <row r="42">
          <cell r="G42" t="str">
            <v>105475-P.S.R. HORCON</v>
          </cell>
          <cell r="H42"/>
          <cell r="I42">
            <v>1</v>
          </cell>
          <cell r="J42">
            <v>0</v>
          </cell>
          <cell r="K42"/>
          <cell r="L42">
            <v>0</v>
          </cell>
          <cell r="M42">
            <v>0</v>
          </cell>
          <cell r="N42">
            <v>1</v>
          </cell>
          <cell r="O42">
            <v>1</v>
          </cell>
          <cell r="P42">
            <v>0</v>
          </cell>
          <cell r="Q42"/>
          <cell r="R42"/>
          <cell r="S42">
            <v>1</v>
          </cell>
          <cell r="T42">
            <v>4</v>
          </cell>
        </row>
        <row r="43">
          <cell r="G43" t="str">
            <v>105476-P.S.R. MONTE GRANDE</v>
          </cell>
          <cell r="H43"/>
          <cell r="I43">
            <v>1</v>
          </cell>
          <cell r="J43"/>
          <cell r="K43"/>
          <cell r="L43"/>
          <cell r="M43"/>
          <cell r="N43"/>
          <cell r="O43">
            <v>0</v>
          </cell>
          <cell r="P43">
            <v>0</v>
          </cell>
          <cell r="Q43"/>
          <cell r="R43"/>
          <cell r="S43">
            <v>1</v>
          </cell>
          <cell r="T43">
            <v>2</v>
          </cell>
        </row>
        <row r="44">
          <cell r="G44" t="str">
            <v>105477-P.S.R. PISCO ELQUI</v>
          </cell>
          <cell r="H44">
            <v>1</v>
          </cell>
          <cell r="I44">
            <v>1</v>
          </cell>
          <cell r="J44">
            <v>0</v>
          </cell>
          <cell r="K44">
            <v>0</v>
          </cell>
          <cell r="L44">
            <v>1</v>
          </cell>
          <cell r="M44">
            <v>1</v>
          </cell>
          <cell r="N44">
            <v>2</v>
          </cell>
          <cell r="O44">
            <v>0</v>
          </cell>
          <cell r="P44">
            <v>0</v>
          </cell>
          <cell r="Q44">
            <v>0</v>
          </cell>
          <cell r="R44"/>
          <cell r="S44">
            <v>1</v>
          </cell>
          <cell r="T44">
            <v>7</v>
          </cell>
        </row>
        <row r="45">
          <cell r="G45" t="str">
            <v>04106-VICUÑA</v>
          </cell>
          <cell r="H45">
            <v>24</v>
          </cell>
          <cell r="I45">
            <v>21</v>
          </cell>
          <cell r="J45">
            <v>21</v>
          </cell>
          <cell r="K45">
            <v>17</v>
          </cell>
          <cell r="L45">
            <v>24</v>
          </cell>
          <cell r="M45">
            <v>19</v>
          </cell>
          <cell r="N45">
            <v>22</v>
          </cell>
          <cell r="O45">
            <v>14</v>
          </cell>
          <cell r="P45">
            <v>15</v>
          </cell>
          <cell r="Q45">
            <v>18</v>
          </cell>
          <cell r="R45">
            <v>18</v>
          </cell>
          <cell r="S45">
            <v>17</v>
          </cell>
          <cell r="T45">
            <v>230</v>
          </cell>
        </row>
        <row r="46">
          <cell r="G46" t="str">
            <v>105107-HOSPITAL VICUÑA</v>
          </cell>
          <cell r="H46">
            <v>9</v>
          </cell>
          <cell r="I46">
            <v>9</v>
          </cell>
          <cell r="J46">
            <v>11</v>
          </cell>
          <cell r="K46">
            <v>9</v>
          </cell>
          <cell r="L46">
            <v>14</v>
          </cell>
          <cell r="M46">
            <v>13</v>
          </cell>
          <cell r="N46">
            <v>14</v>
          </cell>
          <cell r="O46">
            <v>8</v>
          </cell>
          <cell r="P46">
            <v>8</v>
          </cell>
          <cell r="Q46">
            <v>6</v>
          </cell>
          <cell r="R46">
            <v>6</v>
          </cell>
          <cell r="S46">
            <v>4</v>
          </cell>
          <cell r="T46">
            <v>111</v>
          </cell>
        </row>
        <row r="47">
          <cell r="G47" t="str">
            <v>105467-P.S.R. DIAGUITAS</v>
          </cell>
          <cell r="H47">
            <v>1</v>
          </cell>
          <cell r="I47">
            <v>1</v>
          </cell>
          <cell r="J47">
            <v>1</v>
          </cell>
          <cell r="K47">
            <v>2</v>
          </cell>
          <cell r="L47">
            <v>1</v>
          </cell>
          <cell r="M47">
            <v>2</v>
          </cell>
          <cell r="N47">
            <v>1</v>
          </cell>
          <cell r="O47">
            <v>0</v>
          </cell>
          <cell r="P47">
            <v>0</v>
          </cell>
          <cell r="Q47">
            <v>0</v>
          </cell>
          <cell r="R47">
            <v>1</v>
          </cell>
          <cell r="S47">
            <v>0</v>
          </cell>
          <cell r="T47">
            <v>10</v>
          </cell>
        </row>
        <row r="48">
          <cell r="G48" t="str">
            <v>105468-P.S.R. EL MOLLE</v>
          </cell>
          <cell r="H48">
            <v>1</v>
          </cell>
          <cell r="I48">
            <v>1</v>
          </cell>
          <cell r="J48">
            <v>1</v>
          </cell>
          <cell r="K48"/>
          <cell r="L48"/>
          <cell r="M48">
            <v>0</v>
          </cell>
          <cell r="N48">
            <v>2</v>
          </cell>
          <cell r="O48">
            <v>1</v>
          </cell>
          <cell r="P48">
            <v>1</v>
          </cell>
          <cell r="Q48">
            <v>2</v>
          </cell>
          <cell r="R48">
            <v>1</v>
          </cell>
          <cell r="S48">
            <v>0</v>
          </cell>
          <cell r="T48">
            <v>10</v>
          </cell>
        </row>
        <row r="49">
          <cell r="G49" t="str">
            <v>105469-P.S.R. EL TAMBO</v>
          </cell>
          <cell r="H49">
            <v>3</v>
          </cell>
          <cell r="I49">
            <v>1</v>
          </cell>
          <cell r="J49">
            <v>2</v>
          </cell>
          <cell r="K49">
            <v>1</v>
          </cell>
          <cell r="L49">
            <v>3</v>
          </cell>
          <cell r="M49">
            <v>0</v>
          </cell>
          <cell r="N49">
            <v>1</v>
          </cell>
          <cell r="O49">
            <v>0</v>
          </cell>
          <cell r="P49">
            <v>1</v>
          </cell>
          <cell r="Q49">
            <v>2</v>
          </cell>
          <cell r="R49">
            <v>2</v>
          </cell>
          <cell r="S49">
            <v>4</v>
          </cell>
          <cell r="T49">
            <v>20</v>
          </cell>
        </row>
        <row r="50">
          <cell r="G50" t="str">
            <v>105470-P.S.R. HUANTA</v>
          </cell>
          <cell r="H50"/>
          <cell r="I50">
            <v>1</v>
          </cell>
          <cell r="J50"/>
          <cell r="K50"/>
          <cell r="L50">
            <v>0</v>
          </cell>
          <cell r="M50"/>
          <cell r="N50"/>
          <cell r="O50"/>
          <cell r="P50"/>
          <cell r="Q50"/>
          <cell r="R50"/>
          <cell r="S50"/>
          <cell r="T50">
            <v>1</v>
          </cell>
        </row>
        <row r="51">
          <cell r="G51" t="str">
            <v>105471-P.S.R. PERALILLO</v>
          </cell>
          <cell r="H51">
            <v>0</v>
          </cell>
          <cell r="I51">
            <v>1</v>
          </cell>
          <cell r="J51">
            <v>1</v>
          </cell>
          <cell r="K51">
            <v>4</v>
          </cell>
          <cell r="L51">
            <v>2</v>
          </cell>
          <cell r="M51">
            <v>1</v>
          </cell>
          <cell r="N51">
            <v>2</v>
          </cell>
          <cell r="O51">
            <v>1</v>
          </cell>
          <cell r="P51">
            <v>0</v>
          </cell>
          <cell r="Q51">
            <v>2</v>
          </cell>
          <cell r="R51">
            <v>2</v>
          </cell>
          <cell r="S51">
            <v>3</v>
          </cell>
          <cell r="T51">
            <v>19</v>
          </cell>
        </row>
        <row r="52">
          <cell r="G52" t="str">
            <v>105472-P.S.R. RIVADAVIA</v>
          </cell>
          <cell r="H52">
            <v>2</v>
          </cell>
          <cell r="I52">
            <v>1</v>
          </cell>
          <cell r="J52"/>
          <cell r="K52">
            <v>0</v>
          </cell>
          <cell r="L52"/>
          <cell r="M52"/>
          <cell r="N52"/>
          <cell r="O52">
            <v>1</v>
          </cell>
          <cell r="P52"/>
          <cell r="Q52">
            <v>2</v>
          </cell>
          <cell r="R52"/>
          <cell r="S52"/>
          <cell r="T52">
            <v>6</v>
          </cell>
        </row>
        <row r="53">
          <cell r="G53" t="str">
            <v>105473-P.S.R. TALCUNA</v>
          </cell>
          <cell r="H53">
            <v>2</v>
          </cell>
          <cell r="I53">
            <v>2</v>
          </cell>
          <cell r="J53">
            <v>0</v>
          </cell>
          <cell r="K53">
            <v>0</v>
          </cell>
          <cell r="L53">
            <v>1</v>
          </cell>
          <cell r="M53">
            <v>0</v>
          </cell>
          <cell r="N53">
            <v>0</v>
          </cell>
          <cell r="O53">
            <v>1</v>
          </cell>
          <cell r="P53">
            <v>1</v>
          </cell>
          <cell r="Q53">
            <v>3</v>
          </cell>
          <cell r="R53">
            <v>3</v>
          </cell>
          <cell r="S53">
            <v>4</v>
          </cell>
          <cell r="T53">
            <v>17</v>
          </cell>
        </row>
        <row r="54">
          <cell r="G54" t="str">
            <v>105474-P.S.R. CHAPILCA</v>
          </cell>
          <cell r="H54">
            <v>0</v>
          </cell>
          <cell r="I54">
            <v>1</v>
          </cell>
          <cell r="J54">
            <v>0</v>
          </cell>
          <cell r="K54"/>
          <cell r="L54">
            <v>0</v>
          </cell>
          <cell r="M54">
            <v>0</v>
          </cell>
          <cell r="N54">
            <v>0</v>
          </cell>
          <cell r="O54">
            <v>1</v>
          </cell>
          <cell r="P54"/>
          <cell r="Q54"/>
          <cell r="R54">
            <v>1</v>
          </cell>
          <cell r="S54"/>
          <cell r="T54">
            <v>3</v>
          </cell>
        </row>
        <row r="55">
          <cell r="G55" t="str">
            <v>105509-P.S.R. GUALLIGUAICA</v>
          </cell>
          <cell r="H55"/>
          <cell r="I55"/>
          <cell r="J55"/>
          <cell r="K55">
            <v>0</v>
          </cell>
          <cell r="L55">
            <v>1</v>
          </cell>
          <cell r="M55">
            <v>1</v>
          </cell>
          <cell r="N55">
            <v>0</v>
          </cell>
          <cell r="O55"/>
          <cell r="P55"/>
          <cell r="Q55"/>
          <cell r="R55"/>
          <cell r="S55"/>
          <cell r="T55">
            <v>2</v>
          </cell>
        </row>
        <row r="56">
          <cell r="G56" t="str">
            <v>200538-CESFAM SAN ISIDRO CALINGASTA</v>
          </cell>
          <cell r="H56">
            <v>6</v>
          </cell>
          <cell r="I56">
            <v>3</v>
          </cell>
          <cell r="J56">
            <v>5</v>
          </cell>
          <cell r="K56">
            <v>1</v>
          </cell>
          <cell r="L56">
            <v>2</v>
          </cell>
          <cell r="M56">
            <v>2</v>
          </cell>
          <cell r="N56">
            <v>2</v>
          </cell>
          <cell r="O56">
            <v>1</v>
          </cell>
          <cell r="P56">
            <v>4</v>
          </cell>
          <cell r="Q56">
            <v>1</v>
          </cell>
          <cell r="R56">
            <v>2</v>
          </cell>
          <cell r="S56">
            <v>2</v>
          </cell>
          <cell r="T56">
            <v>31</v>
          </cell>
        </row>
        <row r="57">
          <cell r="G57" t="str">
            <v>04201-ILLAPEL</v>
          </cell>
          <cell r="H57">
            <v>43</v>
          </cell>
          <cell r="I57">
            <v>25</v>
          </cell>
          <cell r="J57">
            <v>32</v>
          </cell>
          <cell r="K57">
            <v>14</v>
          </cell>
          <cell r="L57">
            <v>21</v>
          </cell>
          <cell r="M57">
            <v>20</v>
          </cell>
          <cell r="N57">
            <v>23</v>
          </cell>
          <cell r="O57">
            <v>34</v>
          </cell>
          <cell r="P57">
            <v>16</v>
          </cell>
          <cell r="Q57">
            <v>22</v>
          </cell>
          <cell r="R57">
            <v>25</v>
          </cell>
          <cell r="S57">
            <v>14</v>
          </cell>
          <cell r="T57">
            <v>289</v>
          </cell>
        </row>
        <row r="58">
          <cell r="G58" t="str">
            <v>105326-CESFAM SAN RAFAEL</v>
          </cell>
          <cell r="H58">
            <v>17</v>
          </cell>
          <cell r="I58">
            <v>8</v>
          </cell>
          <cell r="J58">
            <v>11</v>
          </cell>
          <cell r="K58">
            <v>6</v>
          </cell>
          <cell r="L58">
            <v>4</v>
          </cell>
          <cell r="M58">
            <v>7</v>
          </cell>
          <cell r="N58">
            <v>7</v>
          </cell>
          <cell r="O58">
            <v>9</v>
          </cell>
          <cell r="P58">
            <v>3</v>
          </cell>
          <cell r="Q58">
            <v>8</v>
          </cell>
          <cell r="R58">
            <v>3</v>
          </cell>
          <cell r="S58">
            <v>0</v>
          </cell>
          <cell r="T58">
            <v>83</v>
          </cell>
        </row>
        <row r="59">
          <cell r="G59" t="str">
            <v xml:space="preserve">105443-P.S.R. CARCAMO                   </v>
          </cell>
          <cell r="H59"/>
          <cell r="I59">
            <v>1</v>
          </cell>
          <cell r="J59">
            <v>2</v>
          </cell>
          <cell r="K59">
            <v>0</v>
          </cell>
          <cell r="L59"/>
          <cell r="M59"/>
          <cell r="N59">
            <v>1</v>
          </cell>
          <cell r="O59">
            <v>0</v>
          </cell>
          <cell r="P59"/>
          <cell r="Q59"/>
          <cell r="R59">
            <v>0</v>
          </cell>
          <cell r="S59">
            <v>1</v>
          </cell>
          <cell r="T59">
            <v>5</v>
          </cell>
        </row>
        <row r="60">
          <cell r="G60" t="str">
            <v>105444-P.S.R. HUINTIL</v>
          </cell>
          <cell r="H60">
            <v>0</v>
          </cell>
          <cell r="I60">
            <v>0</v>
          </cell>
          <cell r="J60"/>
          <cell r="K60"/>
          <cell r="L60">
            <v>0</v>
          </cell>
          <cell r="M60"/>
          <cell r="N60">
            <v>1</v>
          </cell>
          <cell r="O60">
            <v>0</v>
          </cell>
          <cell r="P60">
            <v>0</v>
          </cell>
          <cell r="Q60"/>
          <cell r="R60">
            <v>2</v>
          </cell>
          <cell r="S60"/>
          <cell r="T60">
            <v>3</v>
          </cell>
        </row>
        <row r="61">
          <cell r="G61" t="str">
            <v>105445-P.S.R. LIMAHUIDA</v>
          </cell>
          <cell r="H61">
            <v>1</v>
          </cell>
          <cell r="I61"/>
          <cell r="J61">
            <v>2</v>
          </cell>
          <cell r="K61"/>
          <cell r="L61">
            <v>0</v>
          </cell>
          <cell r="M61">
            <v>0</v>
          </cell>
          <cell r="N61">
            <v>1</v>
          </cell>
          <cell r="O61">
            <v>0</v>
          </cell>
          <cell r="P61">
            <v>2</v>
          </cell>
          <cell r="Q61">
            <v>0</v>
          </cell>
          <cell r="R61">
            <v>0</v>
          </cell>
          <cell r="S61">
            <v>1</v>
          </cell>
          <cell r="T61">
            <v>7</v>
          </cell>
        </row>
        <row r="62">
          <cell r="G62" t="str">
            <v>105446-P.S.R. MATANCILLA</v>
          </cell>
          <cell r="H62"/>
          <cell r="I62"/>
          <cell r="J62">
            <v>0</v>
          </cell>
          <cell r="K62"/>
          <cell r="L62"/>
          <cell r="M62"/>
          <cell r="N62"/>
          <cell r="O62"/>
          <cell r="P62"/>
          <cell r="Q62"/>
          <cell r="R62"/>
          <cell r="S62"/>
          <cell r="T62">
            <v>0</v>
          </cell>
        </row>
        <row r="63">
          <cell r="G63" t="str">
            <v>105447-P.S.R. PERALILLO</v>
          </cell>
          <cell r="H63">
            <v>2</v>
          </cell>
          <cell r="I63"/>
          <cell r="J63">
            <v>1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2</v>
          </cell>
          <cell r="P63"/>
          <cell r="Q63">
            <v>1</v>
          </cell>
          <cell r="R63">
            <v>0</v>
          </cell>
          <cell r="S63">
            <v>1</v>
          </cell>
          <cell r="T63">
            <v>7</v>
          </cell>
        </row>
        <row r="64">
          <cell r="G64" t="str">
            <v>105448-P.S.R. SANTA VIRGINIA</v>
          </cell>
          <cell r="H64">
            <v>0</v>
          </cell>
          <cell r="I64">
            <v>0</v>
          </cell>
          <cell r="J64">
            <v>1</v>
          </cell>
          <cell r="K64">
            <v>0</v>
          </cell>
          <cell r="L64"/>
          <cell r="M64">
            <v>0</v>
          </cell>
          <cell r="N64">
            <v>1</v>
          </cell>
          <cell r="O64"/>
          <cell r="P64"/>
          <cell r="Q64"/>
          <cell r="R64"/>
          <cell r="S64">
            <v>1</v>
          </cell>
          <cell r="T64">
            <v>3</v>
          </cell>
        </row>
        <row r="65">
          <cell r="G65" t="str">
            <v>105449-P.S.R. TUNGA NORTE</v>
          </cell>
          <cell r="H65"/>
          <cell r="I65"/>
          <cell r="J65"/>
          <cell r="K65"/>
          <cell r="L65"/>
          <cell r="M65"/>
          <cell r="N65">
            <v>1</v>
          </cell>
          <cell r="O65"/>
          <cell r="P65"/>
          <cell r="Q65"/>
          <cell r="R65"/>
          <cell r="S65"/>
          <cell r="T65">
            <v>1</v>
          </cell>
        </row>
        <row r="66">
          <cell r="G66" t="str">
            <v>105485-P.S.R. PLAN DE HORNOS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/>
          <cell r="O66">
            <v>1</v>
          </cell>
          <cell r="P66">
            <v>1</v>
          </cell>
          <cell r="Q66">
            <v>2</v>
          </cell>
          <cell r="R66">
            <v>0</v>
          </cell>
          <cell r="S66"/>
          <cell r="T66">
            <v>4</v>
          </cell>
        </row>
        <row r="67">
          <cell r="G67" t="str">
            <v>105486-P.S.R. TUNGA SUR</v>
          </cell>
          <cell r="H67"/>
          <cell r="I67"/>
          <cell r="J67">
            <v>0</v>
          </cell>
          <cell r="K67"/>
          <cell r="L67"/>
          <cell r="M67"/>
          <cell r="N67"/>
          <cell r="O67"/>
          <cell r="P67"/>
          <cell r="Q67"/>
          <cell r="R67">
            <v>0</v>
          </cell>
          <cell r="S67"/>
          <cell r="T67">
            <v>0</v>
          </cell>
        </row>
        <row r="68">
          <cell r="G68" t="str">
            <v>105487-P.S.R. CAÑAS UNO</v>
          </cell>
          <cell r="H68"/>
          <cell r="I68">
            <v>1</v>
          </cell>
          <cell r="J68">
            <v>1</v>
          </cell>
          <cell r="K68">
            <v>2</v>
          </cell>
          <cell r="L68">
            <v>3</v>
          </cell>
          <cell r="M68">
            <v>6</v>
          </cell>
          <cell r="N68">
            <v>1</v>
          </cell>
          <cell r="O68">
            <v>1</v>
          </cell>
          <cell r="P68">
            <v>0</v>
          </cell>
          <cell r="Q68">
            <v>0</v>
          </cell>
          <cell r="R68">
            <v>2</v>
          </cell>
          <cell r="S68"/>
          <cell r="T68">
            <v>17</v>
          </cell>
        </row>
        <row r="69">
          <cell r="G69" t="str">
            <v>105496-P.S.R. PINTACURA SUR</v>
          </cell>
          <cell r="H69">
            <v>1</v>
          </cell>
          <cell r="I69">
            <v>1</v>
          </cell>
          <cell r="J69">
            <v>1</v>
          </cell>
          <cell r="K69">
            <v>0</v>
          </cell>
          <cell r="L69"/>
          <cell r="M69"/>
          <cell r="N69"/>
          <cell r="O69"/>
          <cell r="P69"/>
          <cell r="Q69">
            <v>0</v>
          </cell>
          <cell r="R69"/>
          <cell r="S69"/>
          <cell r="T69">
            <v>3</v>
          </cell>
        </row>
        <row r="70">
          <cell r="G70" t="str">
            <v>105504-P.S.R. SOCAVON</v>
          </cell>
          <cell r="H70"/>
          <cell r="I70"/>
          <cell r="J70">
            <v>1</v>
          </cell>
          <cell r="K70">
            <v>0</v>
          </cell>
          <cell r="L70"/>
          <cell r="M70">
            <v>0</v>
          </cell>
          <cell r="N70"/>
          <cell r="O70">
            <v>1</v>
          </cell>
          <cell r="P70">
            <v>0</v>
          </cell>
          <cell r="Q70">
            <v>0</v>
          </cell>
          <cell r="R70"/>
          <cell r="S70">
            <v>1</v>
          </cell>
          <cell r="T70">
            <v>3</v>
          </cell>
        </row>
        <row r="71">
          <cell r="G71" t="str">
            <v>200366-CESFAM URBANO II</v>
          </cell>
          <cell r="H71">
            <v>22</v>
          </cell>
          <cell r="I71">
            <v>14</v>
          </cell>
          <cell r="J71">
            <v>12</v>
          </cell>
          <cell r="K71">
            <v>6</v>
          </cell>
          <cell r="L71">
            <v>14</v>
          </cell>
          <cell r="M71">
            <v>7</v>
          </cell>
          <cell r="N71">
            <v>10</v>
          </cell>
          <cell r="O71">
            <v>20</v>
          </cell>
          <cell r="P71">
            <v>10</v>
          </cell>
          <cell r="Q71">
            <v>11</v>
          </cell>
          <cell r="R71">
            <v>18</v>
          </cell>
          <cell r="S71">
            <v>9</v>
          </cell>
          <cell r="T71">
            <v>153</v>
          </cell>
        </row>
        <row r="72">
          <cell r="G72" t="str">
            <v>04202-CANELA</v>
          </cell>
          <cell r="H72">
            <v>1</v>
          </cell>
          <cell r="I72">
            <v>2</v>
          </cell>
          <cell r="J72">
            <v>6</v>
          </cell>
          <cell r="K72">
            <v>3</v>
          </cell>
          <cell r="L72">
            <v>3</v>
          </cell>
          <cell r="M72">
            <v>12</v>
          </cell>
          <cell r="N72">
            <v>3</v>
          </cell>
          <cell r="O72">
            <v>2</v>
          </cell>
          <cell r="P72">
            <v>7</v>
          </cell>
          <cell r="Q72">
            <v>3</v>
          </cell>
          <cell r="R72">
            <v>5</v>
          </cell>
          <cell r="S72">
            <v>11</v>
          </cell>
          <cell r="T72">
            <v>58</v>
          </cell>
        </row>
        <row r="73">
          <cell r="G73" t="str">
            <v>105309-CES. RURAL CANELA</v>
          </cell>
          <cell r="H73">
            <v>1</v>
          </cell>
          <cell r="I73">
            <v>2</v>
          </cell>
          <cell r="J73">
            <v>6</v>
          </cell>
          <cell r="K73">
            <v>2</v>
          </cell>
          <cell r="L73">
            <v>1</v>
          </cell>
          <cell r="M73">
            <v>11</v>
          </cell>
          <cell r="N73">
            <v>3</v>
          </cell>
          <cell r="O73">
            <v>2</v>
          </cell>
          <cell r="P73">
            <v>5</v>
          </cell>
          <cell r="Q73">
            <v>3</v>
          </cell>
          <cell r="R73">
            <v>4</v>
          </cell>
          <cell r="S73">
            <v>8</v>
          </cell>
          <cell r="T73">
            <v>48</v>
          </cell>
        </row>
        <row r="74">
          <cell r="G74" t="str">
            <v xml:space="preserve">105450-P.S.R. MINCHA NORTE            </v>
          </cell>
          <cell r="H74"/>
          <cell r="I74"/>
          <cell r="J74">
            <v>0</v>
          </cell>
          <cell r="K74"/>
          <cell r="L74"/>
          <cell r="M74">
            <v>1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/>
          <cell r="S74">
            <v>3</v>
          </cell>
          <cell r="T74">
            <v>4</v>
          </cell>
        </row>
        <row r="75">
          <cell r="G75" t="str">
            <v>105451-P.S.R. AGUA FRIA</v>
          </cell>
          <cell r="H75"/>
          <cell r="I75"/>
          <cell r="J75">
            <v>0</v>
          </cell>
          <cell r="K75"/>
          <cell r="L75"/>
          <cell r="M75"/>
          <cell r="N75"/>
          <cell r="O75"/>
          <cell r="P75"/>
          <cell r="Q75"/>
          <cell r="R75"/>
          <cell r="S75">
            <v>0</v>
          </cell>
          <cell r="T75">
            <v>0</v>
          </cell>
        </row>
        <row r="76">
          <cell r="G76" t="str">
            <v>105482-P.S.R. CANELA ALTA</v>
          </cell>
          <cell r="H76"/>
          <cell r="I76"/>
          <cell r="J76">
            <v>0</v>
          </cell>
          <cell r="K76">
            <v>0</v>
          </cell>
          <cell r="L76">
            <v>1</v>
          </cell>
          <cell r="M76"/>
          <cell r="N76"/>
          <cell r="O76">
            <v>0</v>
          </cell>
          <cell r="P76">
            <v>0</v>
          </cell>
          <cell r="Q76"/>
          <cell r="R76">
            <v>0</v>
          </cell>
          <cell r="S76"/>
          <cell r="T76">
            <v>1</v>
          </cell>
        </row>
        <row r="77">
          <cell r="G77" t="str">
            <v>105483-P.S.R. LOS RULOS</v>
          </cell>
          <cell r="H77"/>
          <cell r="I77"/>
          <cell r="J77"/>
          <cell r="K77">
            <v>0</v>
          </cell>
          <cell r="L77"/>
          <cell r="M77"/>
          <cell r="N77">
            <v>0</v>
          </cell>
          <cell r="O77"/>
          <cell r="P77"/>
          <cell r="Q77"/>
          <cell r="R77"/>
          <cell r="S77"/>
          <cell r="T77">
            <v>0</v>
          </cell>
        </row>
        <row r="78">
          <cell r="G78" t="str">
            <v>105484-P.S.R. HUENTELAUQUEN</v>
          </cell>
          <cell r="H78"/>
          <cell r="I78"/>
          <cell r="J78">
            <v>0</v>
          </cell>
          <cell r="K78">
            <v>1</v>
          </cell>
          <cell r="L78">
            <v>1</v>
          </cell>
          <cell r="M78">
            <v>0</v>
          </cell>
          <cell r="N78">
            <v>0</v>
          </cell>
          <cell r="O78"/>
          <cell r="P78">
            <v>2</v>
          </cell>
          <cell r="Q78"/>
          <cell r="R78">
            <v>1</v>
          </cell>
          <cell r="S78">
            <v>0</v>
          </cell>
          <cell r="T78">
            <v>5</v>
          </cell>
        </row>
        <row r="79">
          <cell r="G79" t="str">
            <v>105493-P.S.R. MINCHA SUR</v>
          </cell>
          <cell r="H79"/>
          <cell r="I79"/>
          <cell r="J79"/>
          <cell r="K79"/>
          <cell r="L79"/>
          <cell r="M79"/>
          <cell r="N79">
            <v>0</v>
          </cell>
          <cell r="O79"/>
          <cell r="P79"/>
          <cell r="Q79"/>
          <cell r="R79"/>
          <cell r="S79"/>
          <cell r="T79">
            <v>0</v>
          </cell>
        </row>
        <row r="80">
          <cell r="G80" t="str">
            <v>04203-LOS VILOS</v>
          </cell>
          <cell r="H80">
            <v>22</v>
          </cell>
          <cell r="I80">
            <v>13</v>
          </cell>
          <cell r="J80">
            <v>22</v>
          </cell>
          <cell r="K80">
            <v>23</v>
          </cell>
          <cell r="L80">
            <v>17</v>
          </cell>
          <cell r="M80">
            <v>12</v>
          </cell>
          <cell r="N80">
            <v>15</v>
          </cell>
          <cell r="O80">
            <v>24</v>
          </cell>
          <cell r="P80">
            <v>22</v>
          </cell>
          <cell r="Q80">
            <v>13</v>
          </cell>
          <cell r="R80">
            <v>13</v>
          </cell>
          <cell r="S80">
            <v>18</v>
          </cell>
          <cell r="T80">
            <v>214</v>
          </cell>
        </row>
        <row r="81">
          <cell r="G81" t="str">
            <v>105108-HOSPITAL LOS VILOS</v>
          </cell>
          <cell r="H81">
            <v>15</v>
          </cell>
          <cell r="I81">
            <v>9</v>
          </cell>
          <cell r="J81">
            <v>14</v>
          </cell>
          <cell r="K81">
            <v>15</v>
          </cell>
          <cell r="L81">
            <v>5</v>
          </cell>
          <cell r="M81">
            <v>9</v>
          </cell>
          <cell r="N81">
            <v>9</v>
          </cell>
          <cell r="O81">
            <v>15</v>
          </cell>
          <cell r="P81">
            <v>14</v>
          </cell>
          <cell r="Q81">
            <v>10</v>
          </cell>
          <cell r="R81">
            <v>11</v>
          </cell>
          <cell r="S81">
            <v>7</v>
          </cell>
          <cell r="T81">
            <v>133</v>
          </cell>
        </row>
        <row r="82">
          <cell r="G82" t="str">
            <v xml:space="preserve">105478-P.S.R. CAIMANES                   </v>
          </cell>
          <cell r="H82">
            <v>2</v>
          </cell>
          <cell r="I82"/>
          <cell r="J82">
            <v>3</v>
          </cell>
          <cell r="K82">
            <v>3</v>
          </cell>
          <cell r="L82">
            <v>5</v>
          </cell>
          <cell r="M82">
            <v>0</v>
          </cell>
          <cell r="N82">
            <v>0</v>
          </cell>
          <cell r="O82">
            <v>2</v>
          </cell>
          <cell r="P82">
            <v>2</v>
          </cell>
          <cell r="Q82">
            <v>1</v>
          </cell>
          <cell r="R82">
            <v>0</v>
          </cell>
          <cell r="S82">
            <v>2</v>
          </cell>
          <cell r="T82">
            <v>20</v>
          </cell>
        </row>
        <row r="83">
          <cell r="G83" t="str">
            <v>105479-P.S.R. GUANGUALI</v>
          </cell>
          <cell r="H83">
            <v>0</v>
          </cell>
          <cell r="I83"/>
          <cell r="J83">
            <v>1</v>
          </cell>
          <cell r="K83">
            <v>2</v>
          </cell>
          <cell r="L83"/>
          <cell r="M83">
            <v>0</v>
          </cell>
          <cell r="N83">
            <v>0</v>
          </cell>
          <cell r="O83">
            <v>1</v>
          </cell>
          <cell r="P83">
            <v>1</v>
          </cell>
          <cell r="Q83">
            <v>1</v>
          </cell>
          <cell r="R83"/>
          <cell r="S83">
            <v>2</v>
          </cell>
          <cell r="T83">
            <v>8</v>
          </cell>
        </row>
        <row r="84">
          <cell r="G84" t="str">
            <v>105480-P.S.R. QUILIMARI</v>
          </cell>
          <cell r="H84">
            <v>2</v>
          </cell>
          <cell r="I84">
            <v>2</v>
          </cell>
          <cell r="J84">
            <v>2</v>
          </cell>
          <cell r="K84">
            <v>1</v>
          </cell>
          <cell r="L84">
            <v>7</v>
          </cell>
          <cell r="M84">
            <v>2</v>
          </cell>
          <cell r="N84">
            <v>5</v>
          </cell>
          <cell r="O84">
            <v>4</v>
          </cell>
          <cell r="P84">
            <v>4</v>
          </cell>
          <cell r="Q84">
            <v>1</v>
          </cell>
          <cell r="R84">
            <v>0</v>
          </cell>
          <cell r="S84">
            <v>4</v>
          </cell>
          <cell r="T84">
            <v>34</v>
          </cell>
        </row>
        <row r="85">
          <cell r="G85" t="str">
            <v>105481-P.S.R. TILAMA</v>
          </cell>
          <cell r="H85">
            <v>0</v>
          </cell>
          <cell r="I85"/>
          <cell r="J85">
            <v>1</v>
          </cell>
          <cell r="K85">
            <v>0</v>
          </cell>
          <cell r="L85">
            <v>0</v>
          </cell>
          <cell r="M85">
            <v>0</v>
          </cell>
          <cell r="N85"/>
          <cell r="O85"/>
          <cell r="P85"/>
          <cell r="Q85">
            <v>0</v>
          </cell>
          <cell r="R85">
            <v>2</v>
          </cell>
          <cell r="S85">
            <v>1</v>
          </cell>
          <cell r="T85">
            <v>4</v>
          </cell>
        </row>
        <row r="86">
          <cell r="G86" t="str">
            <v>105511-P.S.R. LOS CONDORES</v>
          </cell>
          <cell r="H86">
            <v>3</v>
          </cell>
          <cell r="I86">
            <v>2</v>
          </cell>
          <cell r="J86">
            <v>1</v>
          </cell>
          <cell r="K86">
            <v>2</v>
          </cell>
          <cell r="L86">
            <v>0</v>
          </cell>
          <cell r="M86">
            <v>1</v>
          </cell>
          <cell r="N86">
            <v>1</v>
          </cell>
          <cell r="O86">
            <v>2</v>
          </cell>
          <cell r="P86">
            <v>1</v>
          </cell>
          <cell r="Q86"/>
          <cell r="R86"/>
          <cell r="S86">
            <v>2</v>
          </cell>
          <cell r="T86">
            <v>15</v>
          </cell>
        </row>
        <row r="87">
          <cell r="G87" t="str">
            <v>04204-SALAMANCA</v>
          </cell>
          <cell r="H87">
            <v>26</v>
          </cell>
          <cell r="I87">
            <v>19</v>
          </cell>
          <cell r="J87">
            <v>28</v>
          </cell>
          <cell r="K87">
            <v>16</v>
          </cell>
          <cell r="L87">
            <v>19</v>
          </cell>
          <cell r="M87">
            <v>14</v>
          </cell>
          <cell r="N87">
            <v>17</v>
          </cell>
          <cell r="O87">
            <v>17</v>
          </cell>
          <cell r="P87">
            <v>22</v>
          </cell>
          <cell r="Q87">
            <v>24</v>
          </cell>
          <cell r="R87">
            <v>46</v>
          </cell>
          <cell r="S87">
            <v>32</v>
          </cell>
          <cell r="T87">
            <v>280</v>
          </cell>
        </row>
        <row r="88">
          <cell r="G88" t="str">
            <v>105104-HOSPITAL SALAMANCA</v>
          </cell>
          <cell r="H88">
            <v>13</v>
          </cell>
          <cell r="I88">
            <v>7</v>
          </cell>
          <cell r="J88">
            <v>13</v>
          </cell>
          <cell r="K88">
            <v>4</v>
          </cell>
          <cell r="L88">
            <v>10</v>
          </cell>
          <cell r="M88">
            <v>5</v>
          </cell>
          <cell r="N88">
            <v>12</v>
          </cell>
          <cell r="O88">
            <v>7</v>
          </cell>
          <cell r="P88">
            <v>9</v>
          </cell>
          <cell r="Q88">
            <v>13</v>
          </cell>
          <cell r="R88">
            <v>30</v>
          </cell>
          <cell r="S88">
            <v>21</v>
          </cell>
          <cell r="T88">
            <v>144</v>
          </cell>
        </row>
        <row r="89">
          <cell r="G89" t="str">
            <v xml:space="preserve">105452-P.S.R. CUNCUMEN                 </v>
          </cell>
          <cell r="H89">
            <v>2</v>
          </cell>
          <cell r="I89">
            <v>0</v>
          </cell>
          <cell r="J89">
            <v>4</v>
          </cell>
          <cell r="K89">
            <v>1</v>
          </cell>
          <cell r="L89"/>
          <cell r="M89">
            <v>1</v>
          </cell>
          <cell r="N89">
            <v>0</v>
          </cell>
          <cell r="O89">
            <v>0</v>
          </cell>
          <cell r="P89">
            <v>1</v>
          </cell>
          <cell r="Q89">
            <v>1</v>
          </cell>
          <cell r="R89">
            <v>1</v>
          </cell>
          <cell r="S89"/>
          <cell r="T89">
            <v>11</v>
          </cell>
        </row>
        <row r="90">
          <cell r="G90" t="str">
            <v>105453-P.S.R. TRANQUILLA</v>
          </cell>
          <cell r="H90">
            <v>0</v>
          </cell>
          <cell r="I90">
            <v>2</v>
          </cell>
          <cell r="J90">
            <v>3</v>
          </cell>
          <cell r="K90">
            <v>1</v>
          </cell>
          <cell r="L90">
            <v>2</v>
          </cell>
          <cell r="M90">
            <v>3</v>
          </cell>
          <cell r="N90">
            <v>0</v>
          </cell>
          <cell r="O90">
            <v>4</v>
          </cell>
          <cell r="P90">
            <v>3</v>
          </cell>
          <cell r="Q90">
            <v>5</v>
          </cell>
          <cell r="R90">
            <v>2</v>
          </cell>
          <cell r="S90">
            <v>1</v>
          </cell>
          <cell r="T90">
            <v>26</v>
          </cell>
        </row>
        <row r="91">
          <cell r="G91" t="str">
            <v>105454-P.S.R. CUNLAGUA</v>
          </cell>
          <cell r="H91"/>
          <cell r="I91"/>
          <cell r="J91"/>
          <cell r="K91"/>
          <cell r="L91"/>
          <cell r="M91"/>
          <cell r="N91">
            <v>0</v>
          </cell>
          <cell r="O91">
            <v>0</v>
          </cell>
          <cell r="P91"/>
          <cell r="Q91"/>
          <cell r="R91"/>
          <cell r="S91"/>
          <cell r="T91">
            <v>0</v>
          </cell>
        </row>
        <row r="92">
          <cell r="G92" t="str">
            <v>105455-P.S.R. CHILLEPIN</v>
          </cell>
          <cell r="H92">
            <v>1</v>
          </cell>
          <cell r="I92">
            <v>2</v>
          </cell>
          <cell r="J92">
            <v>2</v>
          </cell>
          <cell r="K92">
            <v>1</v>
          </cell>
          <cell r="L92">
            <v>1</v>
          </cell>
          <cell r="M92">
            <v>2</v>
          </cell>
          <cell r="N92">
            <v>1</v>
          </cell>
          <cell r="O92">
            <v>1</v>
          </cell>
          <cell r="P92">
            <v>2</v>
          </cell>
          <cell r="Q92">
            <v>0</v>
          </cell>
          <cell r="R92">
            <v>1</v>
          </cell>
          <cell r="S92">
            <v>1</v>
          </cell>
          <cell r="T92">
            <v>15</v>
          </cell>
        </row>
        <row r="93">
          <cell r="G93" t="str">
            <v>105456-P.S.R. LLIMPO</v>
          </cell>
          <cell r="H93">
            <v>1</v>
          </cell>
          <cell r="I93">
            <v>2</v>
          </cell>
          <cell r="J93">
            <v>0</v>
          </cell>
          <cell r="K93">
            <v>1</v>
          </cell>
          <cell r="L93"/>
          <cell r="M93">
            <v>0</v>
          </cell>
          <cell r="N93">
            <v>0</v>
          </cell>
          <cell r="O93">
            <v>1</v>
          </cell>
          <cell r="P93">
            <v>2</v>
          </cell>
          <cell r="Q93">
            <v>0</v>
          </cell>
          <cell r="R93">
            <v>1</v>
          </cell>
          <cell r="S93">
            <v>1</v>
          </cell>
          <cell r="T93">
            <v>9</v>
          </cell>
        </row>
        <row r="94">
          <cell r="G94" t="str">
            <v>105457-P.S.R. SAN AGUSTIN</v>
          </cell>
          <cell r="H94"/>
          <cell r="I94"/>
          <cell r="J94"/>
          <cell r="K94">
            <v>1</v>
          </cell>
          <cell r="L94"/>
          <cell r="M94"/>
          <cell r="N94">
            <v>0</v>
          </cell>
          <cell r="O94">
            <v>0</v>
          </cell>
          <cell r="P94"/>
          <cell r="Q94">
            <v>1</v>
          </cell>
          <cell r="R94"/>
          <cell r="S94">
            <v>0</v>
          </cell>
          <cell r="T94">
            <v>2</v>
          </cell>
        </row>
        <row r="95">
          <cell r="G95" t="str">
            <v>105458-P.S.R. TAHUINCO</v>
          </cell>
          <cell r="H95">
            <v>2</v>
          </cell>
          <cell r="I95">
            <v>0</v>
          </cell>
          <cell r="J95">
            <v>3</v>
          </cell>
          <cell r="K95">
            <v>5</v>
          </cell>
          <cell r="L95">
            <v>1</v>
          </cell>
          <cell r="M95">
            <v>1</v>
          </cell>
          <cell r="N95">
            <v>3</v>
          </cell>
          <cell r="O95">
            <v>1</v>
          </cell>
          <cell r="P95">
            <v>1</v>
          </cell>
          <cell r="Q95">
            <v>3</v>
          </cell>
          <cell r="R95">
            <v>7</v>
          </cell>
          <cell r="S95">
            <v>3</v>
          </cell>
          <cell r="T95">
            <v>30</v>
          </cell>
        </row>
        <row r="96">
          <cell r="G96" t="str">
            <v>105491-P.S.R. QUELEN BAJO</v>
          </cell>
          <cell r="H96">
            <v>4</v>
          </cell>
          <cell r="I96">
            <v>3</v>
          </cell>
          <cell r="J96">
            <v>1</v>
          </cell>
          <cell r="K96">
            <v>1</v>
          </cell>
          <cell r="L96">
            <v>3</v>
          </cell>
          <cell r="M96">
            <v>1</v>
          </cell>
          <cell r="N96">
            <v>1</v>
          </cell>
          <cell r="O96">
            <v>3</v>
          </cell>
          <cell r="P96">
            <v>3</v>
          </cell>
          <cell r="Q96">
            <v>1</v>
          </cell>
          <cell r="R96"/>
          <cell r="S96">
            <v>2</v>
          </cell>
          <cell r="T96">
            <v>23</v>
          </cell>
        </row>
        <row r="97">
          <cell r="G97" t="str">
            <v>105492-P.S.R. CAMISA</v>
          </cell>
          <cell r="H97">
            <v>1</v>
          </cell>
          <cell r="I97"/>
          <cell r="J97">
            <v>0</v>
          </cell>
          <cell r="K97"/>
          <cell r="L97">
            <v>1</v>
          </cell>
          <cell r="M97">
            <v>0</v>
          </cell>
          <cell r="N97">
            <v>0</v>
          </cell>
          <cell r="O97"/>
          <cell r="P97"/>
          <cell r="Q97"/>
          <cell r="R97">
            <v>2</v>
          </cell>
          <cell r="S97">
            <v>1</v>
          </cell>
          <cell r="T97">
            <v>5</v>
          </cell>
        </row>
        <row r="98">
          <cell r="G98" t="str">
            <v>105501-P.S.R. ARBOLEDA GRANDE</v>
          </cell>
          <cell r="H98">
            <v>2</v>
          </cell>
          <cell r="I98">
            <v>3</v>
          </cell>
          <cell r="J98">
            <v>2</v>
          </cell>
          <cell r="K98">
            <v>1</v>
          </cell>
          <cell r="L98">
            <v>1</v>
          </cell>
          <cell r="M98">
            <v>1</v>
          </cell>
          <cell r="N98"/>
          <cell r="O98">
            <v>0</v>
          </cell>
          <cell r="P98">
            <v>1</v>
          </cell>
          <cell r="Q98"/>
          <cell r="R98">
            <v>2</v>
          </cell>
          <cell r="S98">
            <v>2</v>
          </cell>
          <cell r="T98">
            <v>15</v>
          </cell>
        </row>
        <row r="99">
          <cell r="G99" t="str">
            <v>04301-OVALLE</v>
          </cell>
          <cell r="H99">
            <v>111</v>
          </cell>
          <cell r="I99">
            <v>90</v>
          </cell>
          <cell r="J99">
            <v>97</v>
          </cell>
          <cell r="K99">
            <v>94</v>
          </cell>
          <cell r="L99">
            <v>85</v>
          </cell>
          <cell r="M99">
            <v>93</v>
          </cell>
          <cell r="N99">
            <v>92</v>
          </cell>
          <cell r="O99">
            <v>86</v>
          </cell>
          <cell r="P99">
            <v>90</v>
          </cell>
          <cell r="Q99">
            <v>51</v>
          </cell>
          <cell r="R99">
            <v>52</v>
          </cell>
          <cell r="S99">
            <v>129</v>
          </cell>
          <cell r="T99">
            <v>1070</v>
          </cell>
        </row>
        <row r="100">
          <cell r="G100" t="str">
            <v>105315-CES. RURAL C. DE TAMAYA</v>
          </cell>
          <cell r="H100">
            <v>7</v>
          </cell>
          <cell r="I100">
            <v>5</v>
          </cell>
          <cell r="J100">
            <v>8</v>
          </cell>
          <cell r="K100">
            <v>6</v>
          </cell>
          <cell r="L100">
            <v>4</v>
          </cell>
          <cell r="M100">
            <v>2</v>
          </cell>
          <cell r="N100">
            <v>12</v>
          </cell>
          <cell r="O100">
            <v>6</v>
          </cell>
          <cell r="P100">
            <v>3</v>
          </cell>
          <cell r="Q100">
            <v>3</v>
          </cell>
          <cell r="R100">
            <v>1</v>
          </cell>
          <cell r="S100">
            <v>11</v>
          </cell>
          <cell r="T100">
            <v>68</v>
          </cell>
        </row>
        <row r="101">
          <cell r="G101" t="str">
            <v>105317-CES. JORGE JORDAN D.</v>
          </cell>
          <cell r="H101">
            <v>33</v>
          </cell>
          <cell r="I101">
            <v>15</v>
          </cell>
          <cell r="J101">
            <v>33</v>
          </cell>
          <cell r="K101">
            <v>25</v>
          </cell>
          <cell r="L101">
            <v>22</v>
          </cell>
          <cell r="M101">
            <v>21</v>
          </cell>
          <cell r="N101">
            <v>24</v>
          </cell>
          <cell r="O101">
            <v>20</v>
          </cell>
          <cell r="P101">
            <v>23</v>
          </cell>
          <cell r="Q101">
            <v>8</v>
          </cell>
          <cell r="R101">
            <v>15</v>
          </cell>
          <cell r="S101">
            <v>25</v>
          </cell>
          <cell r="T101">
            <v>264</v>
          </cell>
        </row>
        <row r="102">
          <cell r="G102" t="str">
            <v>105322-CES. MARCOS MACUADA</v>
          </cell>
          <cell r="H102">
            <v>42</v>
          </cell>
          <cell r="I102">
            <v>49</v>
          </cell>
          <cell r="J102">
            <v>33</v>
          </cell>
          <cell r="K102">
            <v>23</v>
          </cell>
          <cell r="L102">
            <v>19</v>
          </cell>
          <cell r="M102">
            <v>25</v>
          </cell>
          <cell r="N102">
            <v>15</v>
          </cell>
          <cell r="O102">
            <v>15</v>
          </cell>
          <cell r="P102">
            <v>22</v>
          </cell>
          <cell r="Q102">
            <v>10</v>
          </cell>
          <cell r="R102">
            <v>11</v>
          </cell>
          <cell r="S102">
            <v>32</v>
          </cell>
          <cell r="T102">
            <v>296</v>
          </cell>
        </row>
        <row r="103">
          <cell r="G103" t="str">
            <v>105324-CES. SOTAQUI</v>
          </cell>
          <cell r="H103">
            <v>6</v>
          </cell>
          <cell r="I103">
            <v>4</v>
          </cell>
          <cell r="J103">
            <v>5</v>
          </cell>
          <cell r="K103">
            <v>6</v>
          </cell>
          <cell r="L103">
            <v>4</v>
          </cell>
          <cell r="M103">
            <v>6</v>
          </cell>
          <cell r="N103">
            <v>13</v>
          </cell>
          <cell r="O103">
            <v>4</v>
          </cell>
          <cell r="P103">
            <v>7</v>
          </cell>
          <cell r="Q103">
            <v>3</v>
          </cell>
          <cell r="R103">
            <v>6</v>
          </cell>
          <cell r="S103">
            <v>8</v>
          </cell>
          <cell r="T103">
            <v>72</v>
          </cell>
        </row>
        <row r="104">
          <cell r="G104" t="str">
            <v>105415-P.S.R. BARRAZA</v>
          </cell>
          <cell r="H104">
            <v>1</v>
          </cell>
          <cell r="I104">
            <v>1</v>
          </cell>
          <cell r="J104">
            <v>1</v>
          </cell>
          <cell r="K104">
            <v>1</v>
          </cell>
          <cell r="L104">
            <v>1</v>
          </cell>
          <cell r="M104">
            <v>1</v>
          </cell>
          <cell r="N104">
            <v>0</v>
          </cell>
          <cell r="O104">
            <v>1</v>
          </cell>
          <cell r="P104">
            <v>2</v>
          </cell>
          <cell r="Q104">
            <v>0</v>
          </cell>
          <cell r="R104">
            <v>0</v>
          </cell>
          <cell r="S104">
            <v>2</v>
          </cell>
          <cell r="T104">
            <v>11</v>
          </cell>
        </row>
        <row r="105">
          <cell r="G105" t="str">
            <v xml:space="preserve">105416-P.S.R. CAMARICO                  </v>
          </cell>
          <cell r="H105">
            <v>3</v>
          </cell>
          <cell r="I105">
            <v>1</v>
          </cell>
          <cell r="J105">
            <v>0</v>
          </cell>
          <cell r="K105">
            <v>1</v>
          </cell>
          <cell r="L105"/>
          <cell r="M105">
            <v>5</v>
          </cell>
          <cell r="N105">
            <v>1</v>
          </cell>
          <cell r="O105">
            <v>2</v>
          </cell>
          <cell r="P105">
            <v>2</v>
          </cell>
          <cell r="Q105">
            <v>1</v>
          </cell>
          <cell r="R105"/>
          <cell r="S105"/>
          <cell r="T105">
            <v>16</v>
          </cell>
        </row>
        <row r="106">
          <cell r="G106" t="str">
            <v>105417-P.S.R. ALCONES BAJOS</v>
          </cell>
          <cell r="H106">
            <v>0</v>
          </cell>
          <cell r="I106">
            <v>1</v>
          </cell>
          <cell r="J106">
            <v>0</v>
          </cell>
          <cell r="K106">
            <v>0</v>
          </cell>
          <cell r="L106">
            <v>2</v>
          </cell>
          <cell r="M106">
            <v>1</v>
          </cell>
          <cell r="N106">
            <v>2</v>
          </cell>
          <cell r="O106"/>
          <cell r="P106">
            <v>0</v>
          </cell>
          <cell r="Q106"/>
          <cell r="R106"/>
          <cell r="S106">
            <v>0</v>
          </cell>
          <cell r="T106">
            <v>6</v>
          </cell>
        </row>
        <row r="107">
          <cell r="G107" t="str">
            <v>105419-P.S.R. LAS SOSSAS</v>
          </cell>
          <cell r="H107">
            <v>1</v>
          </cell>
          <cell r="I107">
            <v>1</v>
          </cell>
          <cell r="J107"/>
          <cell r="K107"/>
          <cell r="L107"/>
          <cell r="M107"/>
          <cell r="N107"/>
          <cell r="O107"/>
          <cell r="P107">
            <v>0</v>
          </cell>
          <cell r="Q107"/>
          <cell r="R107"/>
          <cell r="S107"/>
          <cell r="T107">
            <v>2</v>
          </cell>
        </row>
        <row r="108">
          <cell r="G108" t="str">
            <v>105422-P.S.R. HORNILLOS</v>
          </cell>
          <cell r="H108"/>
          <cell r="I108"/>
          <cell r="J108"/>
          <cell r="K108">
            <v>0</v>
          </cell>
          <cell r="L108">
            <v>1</v>
          </cell>
          <cell r="M108"/>
          <cell r="N108"/>
          <cell r="O108">
            <v>0</v>
          </cell>
          <cell r="P108">
            <v>1</v>
          </cell>
          <cell r="Q108"/>
          <cell r="R108">
            <v>0</v>
          </cell>
          <cell r="S108">
            <v>0</v>
          </cell>
          <cell r="T108">
            <v>2</v>
          </cell>
        </row>
        <row r="109">
          <cell r="G109" t="str">
            <v>105437-P.S.R. CHALINGA</v>
          </cell>
          <cell r="H109"/>
          <cell r="I109">
            <v>1</v>
          </cell>
          <cell r="J109"/>
          <cell r="K109">
            <v>1</v>
          </cell>
          <cell r="L109"/>
          <cell r="M109">
            <v>0</v>
          </cell>
          <cell r="N109"/>
          <cell r="O109"/>
          <cell r="P109">
            <v>1</v>
          </cell>
          <cell r="Q109">
            <v>0</v>
          </cell>
          <cell r="R109"/>
          <cell r="S109"/>
          <cell r="T109">
            <v>3</v>
          </cell>
        </row>
        <row r="110">
          <cell r="G110" t="str">
            <v>105439-P.S.R. CERRO BLANCO</v>
          </cell>
          <cell r="H110"/>
          <cell r="I110"/>
          <cell r="J110"/>
          <cell r="K110"/>
          <cell r="L110"/>
          <cell r="M110"/>
          <cell r="N110">
            <v>0</v>
          </cell>
          <cell r="O110"/>
          <cell r="P110"/>
          <cell r="Q110"/>
          <cell r="R110"/>
          <cell r="S110">
            <v>0</v>
          </cell>
          <cell r="T110">
            <v>0</v>
          </cell>
        </row>
        <row r="111">
          <cell r="G111" t="str">
            <v>105507-P.S.R. HUAMALATA</v>
          </cell>
          <cell r="H111">
            <v>1</v>
          </cell>
          <cell r="I111">
            <v>3</v>
          </cell>
          <cell r="J111">
            <v>2</v>
          </cell>
          <cell r="K111">
            <v>1</v>
          </cell>
          <cell r="L111">
            <v>3</v>
          </cell>
          <cell r="M111">
            <v>1</v>
          </cell>
          <cell r="N111">
            <v>1</v>
          </cell>
          <cell r="O111">
            <v>1</v>
          </cell>
          <cell r="P111">
            <v>0</v>
          </cell>
          <cell r="Q111">
            <v>4</v>
          </cell>
          <cell r="R111">
            <v>3</v>
          </cell>
          <cell r="S111">
            <v>3</v>
          </cell>
          <cell r="T111">
            <v>23</v>
          </cell>
        </row>
        <row r="112">
          <cell r="G112" t="str">
            <v>105510-P.S.R. RECOLETA</v>
          </cell>
          <cell r="H112">
            <v>0</v>
          </cell>
          <cell r="I112"/>
          <cell r="J112">
            <v>2</v>
          </cell>
          <cell r="K112">
            <v>3</v>
          </cell>
          <cell r="L112">
            <v>0</v>
          </cell>
          <cell r="M112">
            <v>1</v>
          </cell>
          <cell r="N112">
            <v>0</v>
          </cell>
          <cell r="O112">
            <v>1</v>
          </cell>
          <cell r="P112">
            <v>0</v>
          </cell>
          <cell r="Q112">
            <v>1</v>
          </cell>
          <cell r="R112">
            <v>2</v>
          </cell>
          <cell r="S112">
            <v>1</v>
          </cell>
          <cell r="T112">
            <v>11</v>
          </cell>
        </row>
        <row r="113">
          <cell r="G113" t="str">
            <v>105722-CECOF SAN JOSE DE LA DEHESA</v>
          </cell>
          <cell r="H113">
            <v>7</v>
          </cell>
          <cell r="I113">
            <v>4</v>
          </cell>
          <cell r="J113">
            <v>6</v>
          </cell>
          <cell r="K113">
            <v>5</v>
          </cell>
          <cell r="L113">
            <v>5</v>
          </cell>
          <cell r="M113">
            <v>4</v>
          </cell>
          <cell r="N113">
            <v>4</v>
          </cell>
          <cell r="O113">
            <v>6</v>
          </cell>
          <cell r="P113">
            <v>10</v>
          </cell>
          <cell r="Q113">
            <v>8</v>
          </cell>
          <cell r="R113">
            <v>6</v>
          </cell>
          <cell r="S113">
            <v>6</v>
          </cell>
          <cell r="T113">
            <v>71</v>
          </cell>
        </row>
        <row r="114">
          <cell r="G114" t="str">
            <v>105723-CECOF LIMARI</v>
          </cell>
          <cell r="H114">
            <v>4</v>
          </cell>
          <cell r="I114"/>
          <cell r="J114">
            <v>3</v>
          </cell>
          <cell r="K114">
            <v>4</v>
          </cell>
          <cell r="L114">
            <v>3</v>
          </cell>
          <cell r="M114">
            <v>4</v>
          </cell>
          <cell r="N114">
            <v>5</v>
          </cell>
          <cell r="O114">
            <v>4</v>
          </cell>
          <cell r="P114">
            <v>1</v>
          </cell>
          <cell r="Q114">
            <v>1</v>
          </cell>
          <cell r="R114">
            <v>4</v>
          </cell>
          <cell r="S114">
            <v>5</v>
          </cell>
          <cell r="T114">
            <v>38</v>
          </cell>
        </row>
        <row r="115">
          <cell r="G115" t="str">
            <v>200258-CECOF LOS COPIHUES</v>
          </cell>
          <cell r="H115">
            <v>3</v>
          </cell>
          <cell r="I115">
            <v>1</v>
          </cell>
          <cell r="J115">
            <v>1</v>
          </cell>
          <cell r="K115">
            <v>1</v>
          </cell>
          <cell r="L115">
            <v>2</v>
          </cell>
          <cell r="M115">
            <v>3</v>
          </cell>
          <cell r="N115">
            <v>2</v>
          </cell>
          <cell r="O115">
            <v>3</v>
          </cell>
          <cell r="P115">
            <v>2</v>
          </cell>
          <cell r="Q115">
            <v>1</v>
          </cell>
          <cell r="R115">
            <v>1</v>
          </cell>
          <cell r="S115">
            <v>9</v>
          </cell>
          <cell r="T115">
            <v>29</v>
          </cell>
        </row>
        <row r="116">
          <cell r="G116" t="str">
            <v>200367-CECOF COLONIA LIMARÍ</v>
          </cell>
          <cell r="H116">
            <v>3</v>
          </cell>
          <cell r="I116">
            <v>4</v>
          </cell>
          <cell r="J116">
            <v>3</v>
          </cell>
          <cell r="K116">
            <v>5</v>
          </cell>
          <cell r="L116">
            <v>4</v>
          </cell>
          <cell r="M116">
            <v>3</v>
          </cell>
          <cell r="N116">
            <v>2</v>
          </cell>
          <cell r="O116">
            <v>3</v>
          </cell>
          <cell r="P116">
            <v>4</v>
          </cell>
          <cell r="Q116">
            <v>2</v>
          </cell>
          <cell r="R116"/>
          <cell r="S116">
            <v>0</v>
          </cell>
          <cell r="T116">
            <v>33</v>
          </cell>
        </row>
        <row r="117">
          <cell r="G117" t="str">
            <v>200569-CESFAM FRAY JORGE</v>
          </cell>
          <cell r="H117"/>
          <cell r="I117"/>
          <cell r="J117"/>
          <cell r="K117">
            <v>12</v>
          </cell>
          <cell r="L117">
            <v>15</v>
          </cell>
          <cell r="M117">
            <v>16</v>
          </cell>
          <cell r="N117">
            <v>11</v>
          </cell>
          <cell r="O117">
            <v>20</v>
          </cell>
          <cell r="P117">
            <v>12</v>
          </cell>
          <cell r="Q117">
            <v>9</v>
          </cell>
          <cell r="R117">
            <v>3</v>
          </cell>
          <cell r="S117">
            <v>27</v>
          </cell>
          <cell r="T117">
            <v>125</v>
          </cell>
        </row>
        <row r="118">
          <cell r="G118" t="str">
            <v>04302-COMBARBALÁ</v>
          </cell>
          <cell r="H118">
            <v>14</v>
          </cell>
          <cell r="I118">
            <v>4</v>
          </cell>
          <cell r="J118">
            <v>8</v>
          </cell>
          <cell r="K118">
            <v>10</v>
          </cell>
          <cell r="L118">
            <v>14</v>
          </cell>
          <cell r="M118">
            <v>6</v>
          </cell>
          <cell r="N118">
            <v>6</v>
          </cell>
          <cell r="O118">
            <v>10</v>
          </cell>
          <cell r="P118">
            <v>13</v>
          </cell>
          <cell r="Q118">
            <v>6</v>
          </cell>
          <cell r="R118">
            <v>9</v>
          </cell>
          <cell r="S118">
            <v>14</v>
          </cell>
          <cell r="T118">
            <v>114</v>
          </cell>
        </row>
        <row r="119">
          <cell r="G119" t="str">
            <v>105105-HOSPITAL COMBARBALÁ</v>
          </cell>
          <cell r="H119">
            <v>9</v>
          </cell>
          <cell r="I119">
            <v>1</v>
          </cell>
          <cell r="J119">
            <v>4</v>
          </cell>
          <cell r="K119">
            <v>4</v>
          </cell>
          <cell r="L119">
            <v>11</v>
          </cell>
          <cell r="M119">
            <v>5</v>
          </cell>
          <cell r="N119">
            <v>3</v>
          </cell>
          <cell r="O119">
            <v>7</v>
          </cell>
          <cell r="P119">
            <v>10</v>
          </cell>
          <cell r="Q119">
            <v>4</v>
          </cell>
          <cell r="R119">
            <v>7</v>
          </cell>
          <cell r="S119">
            <v>8</v>
          </cell>
          <cell r="T119">
            <v>73</v>
          </cell>
        </row>
        <row r="120">
          <cell r="G120" t="str">
            <v>105434-P.S.R. SAN MARCOS</v>
          </cell>
          <cell r="H120">
            <v>1</v>
          </cell>
          <cell r="I120"/>
          <cell r="J120">
            <v>0</v>
          </cell>
          <cell r="K120">
            <v>1</v>
          </cell>
          <cell r="L120">
            <v>0</v>
          </cell>
          <cell r="M120"/>
          <cell r="N120"/>
          <cell r="O120"/>
          <cell r="P120">
            <v>0</v>
          </cell>
          <cell r="Q120">
            <v>1</v>
          </cell>
          <cell r="R120">
            <v>0</v>
          </cell>
          <cell r="S120">
            <v>0</v>
          </cell>
          <cell r="T120">
            <v>3</v>
          </cell>
        </row>
        <row r="121">
          <cell r="G121" t="str">
            <v>105441-P.S.R. MANQUEHUA</v>
          </cell>
          <cell r="H121"/>
          <cell r="I121">
            <v>0</v>
          </cell>
          <cell r="J121">
            <v>1</v>
          </cell>
          <cell r="K121">
            <v>0</v>
          </cell>
          <cell r="L121">
            <v>1</v>
          </cell>
          <cell r="M121"/>
          <cell r="N121"/>
          <cell r="O121">
            <v>1</v>
          </cell>
          <cell r="P121">
            <v>1</v>
          </cell>
          <cell r="Q121"/>
          <cell r="R121"/>
          <cell r="S121">
            <v>1</v>
          </cell>
          <cell r="T121">
            <v>5</v>
          </cell>
        </row>
        <row r="122">
          <cell r="G122" t="str">
            <v xml:space="preserve">105459-P.S.R. BARRANCAS                </v>
          </cell>
          <cell r="H122">
            <v>0</v>
          </cell>
          <cell r="I122">
            <v>0</v>
          </cell>
          <cell r="J122">
            <v>1</v>
          </cell>
          <cell r="K122">
            <v>1</v>
          </cell>
          <cell r="L122"/>
          <cell r="M122"/>
          <cell r="N122"/>
          <cell r="O122"/>
          <cell r="P122">
            <v>1</v>
          </cell>
          <cell r="Q122"/>
          <cell r="R122"/>
          <cell r="S122">
            <v>1</v>
          </cell>
          <cell r="T122">
            <v>4</v>
          </cell>
        </row>
        <row r="123">
          <cell r="G123" t="str">
            <v>105460-P.S.R. COGOTI 18</v>
          </cell>
          <cell r="H123">
            <v>2</v>
          </cell>
          <cell r="I123">
            <v>2</v>
          </cell>
          <cell r="J123"/>
          <cell r="K123">
            <v>2</v>
          </cell>
          <cell r="L123">
            <v>1</v>
          </cell>
          <cell r="M123">
            <v>0</v>
          </cell>
          <cell r="N123">
            <v>1</v>
          </cell>
          <cell r="O123">
            <v>1</v>
          </cell>
          <cell r="P123">
            <v>0</v>
          </cell>
          <cell r="Q123">
            <v>1</v>
          </cell>
          <cell r="R123">
            <v>0</v>
          </cell>
          <cell r="S123">
            <v>1</v>
          </cell>
          <cell r="T123">
            <v>11</v>
          </cell>
        </row>
        <row r="124">
          <cell r="G124" t="str">
            <v>105461-P.S.R. EL HUACHO</v>
          </cell>
          <cell r="H124">
            <v>0</v>
          </cell>
          <cell r="I124"/>
          <cell r="J124"/>
          <cell r="K124">
            <v>0</v>
          </cell>
          <cell r="L124"/>
          <cell r="M124"/>
          <cell r="N124"/>
          <cell r="O124">
            <v>0</v>
          </cell>
          <cell r="P124">
            <v>1</v>
          </cell>
          <cell r="Q124"/>
          <cell r="R124"/>
          <cell r="S124"/>
          <cell r="T124">
            <v>1</v>
          </cell>
        </row>
        <row r="125">
          <cell r="G125" t="str">
            <v>105462-P.S.R. EL SAUCE</v>
          </cell>
          <cell r="H125">
            <v>0</v>
          </cell>
          <cell r="I125"/>
          <cell r="J125"/>
          <cell r="K125">
            <v>1</v>
          </cell>
          <cell r="L125"/>
          <cell r="M125">
            <v>0</v>
          </cell>
          <cell r="N125">
            <v>0</v>
          </cell>
          <cell r="O125"/>
          <cell r="P125">
            <v>0</v>
          </cell>
          <cell r="Q125"/>
          <cell r="R125"/>
          <cell r="S125">
            <v>1</v>
          </cell>
          <cell r="T125">
            <v>2</v>
          </cell>
        </row>
        <row r="126">
          <cell r="G126" t="str">
            <v>105463-P.S.R. QUILITAPIA</v>
          </cell>
          <cell r="H126">
            <v>1</v>
          </cell>
          <cell r="I126">
            <v>0</v>
          </cell>
          <cell r="J126">
            <v>1</v>
          </cell>
          <cell r="K126">
            <v>0</v>
          </cell>
          <cell r="L126">
            <v>0</v>
          </cell>
          <cell r="M126"/>
          <cell r="N126"/>
          <cell r="O126">
            <v>0</v>
          </cell>
          <cell r="P126">
            <v>0</v>
          </cell>
          <cell r="Q126"/>
          <cell r="R126">
            <v>1</v>
          </cell>
          <cell r="S126">
            <v>0</v>
          </cell>
          <cell r="T126">
            <v>3</v>
          </cell>
        </row>
        <row r="127">
          <cell r="G127" t="str">
            <v>105464-P.S.R. LA LIGUA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1</v>
          </cell>
          <cell r="M127"/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/>
          <cell r="S127">
            <v>1</v>
          </cell>
          <cell r="T127">
            <v>2</v>
          </cell>
        </row>
        <row r="128">
          <cell r="G128" t="str">
            <v>105465-P.S.R. RAMADILLA</v>
          </cell>
          <cell r="H128"/>
          <cell r="I128">
            <v>1</v>
          </cell>
          <cell r="J128">
            <v>0</v>
          </cell>
          <cell r="K128">
            <v>1</v>
          </cell>
          <cell r="L128">
            <v>0</v>
          </cell>
          <cell r="M128"/>
          <cell r="N128">
            <v>0</v>
          </cell>
          <cell r="O128">
            <v>1</v>
          </cell>
          <cell r="P128">
            <v>0</v>
          </cell>
          <cell r="Q128"/>
          <cell r="R128"/>
          <cell r="S128">
            <v>0</v>
          </cell>
          <cell r="T128">
            <v>3</v>
          </cell>
        </row>
        <row r="129">
          <cell r="G129" t="str">
            <v>105466-P.S.R. VALLE HERMOSO</v>
          </cell>
          <cell r="H129">
            <v>1</v>
          </cell>
          <cell r="I129">
            <v>0</v>
          </cell>
          <cell r="J129">
            <v>1</v>
          </cell>
          <cell r="K129"/>
          <cell r="L129"/>
          <cell r="M129">
            <v>1</v>
          </cell>
          <cell r="N129">
            <v>1</v>
          </cell>
          <cell r="O129"/>
          <cell r="P129">
            <v>0</v>
          </cell>
          <cell r="Q129"/>
          <cell r="R129">
            <v>0</v>
          </cell>
          <cell r="S129">
            <v>1</v>
          </cell>
          <cell r="T129">
            <v>5</v>
          </cell>
        </row>
        <row r="130">
          <cell r="G130" t="str">
            <v>105490-P.S.R. EL DURAZNO</v>
          </cell>
          <cell r="H130"/>
          <cell r="I130">
            <v>0</v>
          </cell>
          <cell r="J130"/>
          <cell r="K130">
            <v>0</v>
          </cell>
          <cell r="L130"/>
          <cell r="M130">
            <v>0</v>
          </cell>
          <cell r="N130">
            <v>1</v>
          </cell>
          <cell r="O130"/>
          <cell r="P130"/>
          <cell r="Q130"/>
          <cell r="R130">
            <v>1</v>
          </cell>
          <cell r="S130"/>
          <cell r="T130">
            <v>2</v>
          </cell>
        </row>
        <row r="131">
          <cell r="G131" t="str">
            <v>04303-MONTE PATRIA</v>
          </cell>
          <cell r="H131">
            <v>28</v>
          </cell>
          <cell r="I131">
            <v>21</v>
          </cell>
          <cell r="J131">
            <v>33</v>
          </cell>
          <cell r="K131">
            <v>31</v>
          </cell>
          <cell r="L131">
            <v>30</v>
          </cell>
          <cell r="M131">
            <v>30</v>
          </cell>
          <cell r="N131">
            <v>19</v>
          </cell>
          <cell r="O131">
            <v>25</v>
          </cell>
          <cell r="P131">
            <v>28</v>
          </cell>
          <cell r="Q131">
            <v>17</v>
          </cell>
          <cell r="R131">
            <v>13</v>
          </cell>
          <cell r="S131">
            <v>33</v>
          </cell>
          <cell r="T131">
            <v>308</v>
          </cell>
        </row>
        <row r="132">
          <cell r="G132" t="str">
            <v>105307-CES. RURAL MONTE PATRIA</v>
          </cell>
          <cell r="H132">
            <v>10</v>
          </cell>
          <cell r="I132">
            <v>6</v>
          </cell>
          <cell r="J132">
            <v>11</v>
          </cell>
          <cell r="K132">
            <v>12</v>
          </cell>
          <cell r="L132">
            <v>7</v>
          </cell>
          <cell r="M132">
            <v>15</v>
          </cell>
          <cell r="N132">
            <v>5</v>
          </cell>
          <cell r="O132">
            <v>10</v>
          </cell>
          <cell r="P132">
            <v>13</v>
          </cell>
          <cell r="Q132">
            <v>8</v>
          </cell>
          <cell r="R132">
            <v>5</v>
          </cell>
          <cell r="S132">
            <v>21</v>
          </cell>
          <cell r="T132">
            <v>123</v>
          </cell>
        </row>
        <row r="133">
          <cell r="G133" t="str">
            <v>105311-CES. RURAL CHAÑARAL ALTO</v>
          </cell>
          <cell r="H133">
            <v>5</v>
          </cell>
          <cell r="I133">
            <v>2</v>
          </cell>
          <cell r="J133">
            <v>3</v>
          </cell>
          <cell r="K133">
            <v>3</v>
          </cell>
          <cell r="L133">
            <v>7</v>
          </cell>
          <cell r="M133">
            <v>2</v>
          </cell>
          <cell r="N133">
            <v>2</v>
          </cell>
          <cell r="O133">
            <v>3</v>
          </cell>
          <cell r="P133">
            <v>3</v>
          </cell>
          <cell r="Q133">
            <v>1</v>
          </cell>
          <cell r="R133">
            <v>3</v>
          </cell>
          <cell r="S133">
            <v>2</v>
          </cell>
          <cell r="T133">
            <v>36</v>
          </cell>
        </row>
        <row r="134">
          <cell r="G134" t="str">
            <v>105312-CES. RURAL CAREN</v>
          </cell>
          <cell r="H134">
            <v>2</v>
          </cell>
          <cell r="I134">
            <v>2</v>
          </cell>
          <cell r="J134">
            <v>3</v>
          </cell>
          <cell r="K134">
            <v>0</v>
          </cell>
          <cell r="L134">
            <v>4</v>
          </cell>
          <cell r="M134">
            <v>1</v>
          </cell>
          <cell r="N134">
            <v>3</v>
          </cell>
          <cell r="O134">
            <v>3</v>
          </cell>
          <cell r="P134">
            <v>4</v>
          </cell>
          <cell r="Q134">
            <v>1</v>
          </cell>
          <cell r="R134"/>
          <cell r="S134">
            <v>1</v>
          </cell>
          <cell r="T134">
            <v>24</v>
          </cell>
        </row>
        <row r="135">
          <cell r="G135" t="str">
            <v>105318-CES. RURAL EL PALQUI</v>
          </cell>
          <cell r="H135">
            <v>9</v>
          </cell>
          <cell r="I135">
            <v>6</v>
          </cell>
          <cell r="J135">
            <v>12</v>
          </cell>
          <cell r="K135">
            <v>13</v>
          </cell>
          <cell r="L135">
            <v>9</v>
          </cell>
          <cell r="M135">
            <v>9</v>
          </cell>
          <cell r="N135">
            <v>7</v>
          </cell>
          <cell r="O135">
            <v>6</v>
          </cell>
          <cell r="P135">
            <v>6</v>
          </cell>
          <cell r="Q135">
            <v>4</v>
          </cell>
          <cell r="R135">
            <v>4</v>
          </cell>
          <cell r="S135">
            <v>8</v>
          </cell>
          <cell r="T135">
            <v>93</v>
          </cell>
        </row>
        <row r="136">
          <cell r="G136" t="str">
            <v>105425-P.S.R. CHILECITO</v>
          </cell>
          <cell r="H136"/>
          <cell r="I136">
            <v>3</v>
          </cell>
          <cell r="J136"/>
          <cell r="K136"/>
          <cell r="L136"/>
          <cell r="M136"/>
          <cell r="N136"/>
          <cell r="O136"/>
          <cell r="P136">
            <v>0</v>
          </cell>
          <cell r="Q136"/>
          <cell r="R136"/>
          <cell r="S136">
            <v>0</v>
          </cell>
          <cell r="T136">
            <v>3</v>
          </cell>
        </row>
        <row r="137">
          <cell r="G137" t="str">
            <v>105427-P.S.R. HACIENDA VALDIVIA</v>
          </cell>
          <cell r="H137"/>
          <cell r="I137">
            <v>1</v>
          </cell>
          <cell r="J137"/>
          <cell r="K137"/>
          <cell r="L137"/>
          <cell r="M137"/>
          <cell r="N137"/>
          <cell r="O137"/>
          <cell r="P137"/>
          <cell r="Q137"/>
          <cell r="R137"/>
          <cell r="S137">
            <v>0</v>
          </cell>
          <cell r="T137">
            <v>1</v>
          </cell>
        </row>
        <row r="138">
          <cell r="G138" t="str">
            <v>105428-P.S.R. HUATULAME</v>
          </cell>
          <cell r="H138"/>
          <cell r="I138">
            <v>0</v>
          </cell>
          <cell r="J138">
            <v>0</v>
          </cell>
          <cell r="K138">
            <v>1</v>
          </cell>
          <cell r="L138">
            <v>1</v>
          </cell>
          <cell r="M138">
            <v>1</v>
          </cell>
          <cell r="N138">
            <v>1</v>
          </cell>
          <cell r="O138">
            <v>0</v>
          </cell>
          <cell r="P138">
            <v>1</v>
          </cell>
          <cell r="Q138"/>
          <cell r="R138">
            <v>0</v>
          </cell>
          <cell r="S138">
            <v>0</v>
          </cell>
          <cell r="T138">
            <v>5</v>
          </cell>
        </row>
        <row r="139">
          <cell r="G139" t="str">
            <v>105430-P.S.R. MIALQUI</v>
          </cell>
          <cell r="H139"/>
          <cell r="I139">
            <v>0</v>
          </cell>
          <cell r="J139">
            <v>0</v>
          </cell>
          <cell r="K139"/>
          <cell r="L139">
            <v>1</v>
          </cell>
          <cell r="M139"/>
          <cell r="N139"/>
          <cell r="O139"/>
          <cell r="P139">
            <v>1</v>
          </cell>
          <cell r="Q139"/>
          <cell r="R139"/>
          <cell r="S139"/>
          <cell r="T139">
            <v>2</v>
          </cell>
        </row>
        <row r="140">
          <cell r="G140" t="str">
            <v>105431-P.S.R. PEDREGAL</v>
          </cell>
          <cell r="H140"/>
          <cell r="I140"/>
          <cell r="J140"/>
          <cell r="K140">
            <v>0</v>
          </cell>
          <cell r="L140"/>
          <cell r="M140">
            <v>2</v>
          </cell>
          <cell r="N140">
            <v>0</v>
          </cell>
          <cell r="O140">
            <v>1</v>
          </cell>
          <cell r="P140"/>
          <cell r="Q140">
            <v>0</v>
          </cell>
          <cell r="R140"/>
          <cell r="S140"/>
          <cell r="T140">
            <v>3</v>
          </cell>
        </row>
        <row r="141">
          <cell r="G141" t="str">
            <v>105432-P.S.R. RAPEL</v>
          </cell>
          <cell r="H141"/>
          <cell r="I141">
            <v>0</v>
          </cell>
          <cell r="J141">
            <v>0</v>
          </cell>
          <cell r="K141">
            <v>1</v>
          </cell>
          <cell r="L141">
            <v>1</v>
          </cell>
          <cell r="M141">
            <v>0</v>
          </cell>
          <cell r="N141">
            <v>1</v>
          </cell>
          <cell r="O141">
            <v>0</v>
          </cell>
          <cell r="P141">
            <v>0</v>
          </cell>
          <cell r="Q141">
            <v>1</v>
          </cell>
          <cell r="R141">
            <v>1</v>
          </cell>
          <cell r="S141">
            <v>1</v>
          </cell>
          <cell r="T141">
            <v>6</v>
          </cell>
        </row>
        <row r="142">
          <cell r="G142" t="str">
            <v>105435-P.S.R. TULAHUEN</v>
          </cell>
          <cell r="H142">
            <v>2</v>
          </cell>
          <cell r="I142">
            <v>1</v>
          </cell>
          <cell r="J142">
            <v>3</v>
          </cell>
          <cell r="K142">
            <v>1</v>
          </cell>
          <cell r="L142"/>
          <cell r="M142">
            <v>0</v>
          </cell>
          <cell r="N142">
            <v>0</v>
          </cell>
          <cell r="O142">
            <v>1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8</v>
          </cell>
        </row>
        <row r="143">
          <cell r="G143" t="str">
            <v>105436-P.S.R. EL MAITEN</v>
          </cell>
          <cell r="H143">
            <v>0</v>
          </cell>
          <cell r="I143"/>
          <cell r="J143"/>
          <cell r="K143">
            <v>0</v>
          </cell>
          <cell r="L143"/>
          <cell r="M143"/>
          <cell r="N143"/>
          <cell r="O143">
            <v>1</v>
          </cell>
          <cell r="P143"/>
          <cell r="Q143">
            <v>2</v>
          </cell>
          <cell r="R143">
            <v>0</v>
          </cell>
          <cell r="S143"/>
          <cell r="T143">
            <v>3</v>
          </cell>
        </row>
        <row r="144">
          <cell r="G144" t="str">
            <v>105489-P.S.R. RAMADAS DE TULAHUEN</v>
          </cell>
          <cell r="H144"/>
          <cell r="I144"/>
          <cell r="J144">
            <v>1</v>
          </cell>
          <cell r="K144">
            <v>0</v>
          </cell>
          <cell r="L144"/>
          <cell r="M144"/>
          <cell r="N144">
            <v>0</v>
          </cell>
          <cell r="O144"/>
          <cell r="P144"/>
          <cell r="Q144">
            <v>0</v>
          </cell>
          <cell r="R144"/>
          <cell r="S144"/>
          <cell r="T144">
            <v>1</v>
          </cell>
        </row>
        <row r="145">
          <cell r="G145" t="str">
            <v>04304-PUNITAQUI</v>
          </cell>
          <cell r="H145">
            <v>16</v>
          </cell>
          <cell r="I145">
            <v>7</v>
          </cell>
          <cell r="J145">
            <v>11</v>
          </cell>
          <cell r="K145">
            <v>5</v>
          </cell>
          <cell r="L145">
            <v>17</v>
          </cell>
          <cell r="M145">
            <v>5</v>
          </cell>
          <cell r="N145">
            <v>13</v>
          </cell>
          <cell r="O145">
            <v>8</v>
          </cell>
          <cell r="P145">
            <v>19</v>
          </cell>
          <cell r="Q145">
            <v>6</v>
          </cell>
          <cell r="R145">
            <v>2</v>
          </cell>
          <cell r="S145">
            <v>22</v>
          </cell>
          <cell r="T145">
            <v>131</v>
          </cell>
        </row>
        <row r="146">
          <cell r="G146" t="str">
            <v>105308-CES. RURAL PUNITAQUI</v>
          </cell>
          <cell r="H146">
            <v>15</v>
          </cell>
          <cell r="I146">
            <v>7</v>
          </cell>
          <cell r="J146">
            <v>11</v>
          </cell>
          <cell r="K146">
            <v>5</v>
          </cell>
          <cell r="L146">
            <v>17</v>
          </cell>
          <cell r="M146">
            <v>5</v>
          </cell>
          <cell r="N146">
            <v>13</v>
          </cell>
          <cell r="O146">
            <v>8</v>
          </cell>
          <cell r="P146">
            <v>19</v>
          </cell>
          <cell r="Q146">
            <v>6</v>
          </cell>
          <cell r="R146">
            <v>2</v>
          </cell>
          <cell r="S146">
            <v>22</v>
          </cell>
          <cell r="T146">
            <v>130</v>
          </cell>
        </row>
        <row r="147">
          <cell r="G147" t="str">
            <v>105442-P.S.R. SAN PEDRO DE QUILES</v>
          </cell>
          <cell r="H147">
            <v>1</v>
          </cell>
          <cell r="I147"/>
          <cell r="J147"/>
          <cell r="K147">
            <v>0</v>
          </cell>
          <cell r="L147"/>
          <cell r="M147"/>
          <cell r="N147"/>
          <cell r="O147"/>
          <cell r="P147"/>
          <cell r="Q147"/>
          <cell r="R147"/>
          <cell r="S147"/>
          <cell r="T147">
            <v>1</v>
          </cell>
        </row>
        <row r="148">
          <cell r="G148" t="str">
            <v xml:space="preserve">105508-P.S.R. EL PARRAL DE QUILES  </v>
          </cell>
          <cell r="H148">
            <v>0</v>
          </cell>
          <cell r="I148"/>
          <cell r="J148"/>
          <cell r="K148"/>
          <cell r="L148"/>
          <cell r="M148"/>
          <cell r="N148"/>
          <cell r="O148"/>
          <cell r="P148"/>
          <cell r="Q148">
            <v>0</v>
          </cell>
          <cell r="R148"/>
          <cell r="S148"/>
          <cell r="T148">
            <v>0</v>
          </cell>
        </row>
        <row r="149">
          <cell r="G149" t="str">
            <v>04305-RIO HURTADO</v>
          </cell>
          <cell r="H149">
            <v>1</v>
          </cell>
          <cell r="I149">
            <v>2</v>
          </cell>
          <cell r="J149">
            <v>2</v>
          </cell>
          <cell r="K149">
            <v>1</v>
          </cell>
          <cell r="L149">
            <v>7</v>
          </cell>
          <cell r="M149">
            <v>6</v>
          </cell>
          <cell r="N149">
            <v>5</v>
          </cell>
          <cell r="O149">
            <v>3</v>
          </cell>
          <cell r="P149">
            <v>6</v>
          </cell>
          <cell r="Q149">
            <v>2</v>
          </cell>
          <cell r="R149">
            <v>1</v>
          </cell>
          <cell r="S149">
            <v>7</v>
          </cell>
          <cell r="T149">
            <v>43</v>
          </cell>
        </row>
        <row r="150">
          <cell r="G150" t="str">
            <v>105310-CES. RURAL PICHASCA</v>
          </cell>
          <cell r="H150">
            <v>1</v>
          </cell>
          <cell r="I150">
            <v>1</v>
          </cell>
          <cell r="J150">
            <v>2</v>
          </cell>
          <cell r="K150">
            <v>1</v>
          </cell>
          <cell r="L150">
            <v>3</v>
          </cell>
          <cell r="M150">
            <v>1</v>
          </cell>
          <cell r="N150">
            <v>1</v>
          </cell>
          <cell r="O150">
            <v>2</v>
          </cell>
          <cell r="P150">
            <v>1</v>
          </cell>
          <cell r="Q150">
            <v>0</v>
          </cell>
          <cell r="R150">
            <v>0</v>
          </cell>
          <cell r="S150">
            <v>2</v>
          </cell>
          <cell r="T150">
            <v>15</v>
          </cell>
        </row>
        <row r="151">
          <cell r="G151" t="str">
            <v>105409-P.S.R. EL CHAÑAR</v>
          </cell>
          <cell r="H151">
            <v>0</v>
          </cell>
          <cell r="I151"/>
          <cell r="J151"/>
          <cell r="K151"/>
          <cell r="L151"/>
          <cell r="M151"/>
          <cell r="N151">
            <v>0</v>
          </cell>
          <cell r="O151"/>
          <cell r="P151"/>
          <cell r="Q151"/>
          <cell r="R151"/>
          <cell r="S151"/>
          <cell r="T151">
            <v>0</v>
          </cell>
        </row>
        <row r="152">
          <cell r="G152" t="str">
            <v>105410-P.S.R. HURTADO</v>
          </cell>
          <cell r="H152"/>
          <cell r="I152"/>
          <cell r="J152"/>
          <cell r="K152"/>
          <cell r="L152">
            <v>0</v>
          </cell>
          <cell r="M152">
            <v>0</v>
          </cell>
          <cell r="N152"/>
          <cell r="O152"/>
          <cell r="P152">
            <v>1</v>
          </cell>
          <cell r="Q152">
            <v>0</v>
          </cell>
          <cell r="R152"/>
          <cell r="S152">
            <v>1</v>
          </cell>
          <cell r="T152">
            <v>2</v>
          </cell>
        </row>
        <row r="153">
          <cell r="G153" t="str">
            <v>105411-P.S.R. LAS BREAS</v>
          </cell>
          <cell r="H153"/>
          <cell r="I153"/>
          <cell r="J153">
            <v>0</v>
          </cell>
          <cell r="K153"/>
          <cell r="L153">
            <v>0</v>
          </cell>
          <cell r="M153"/>
          <cell r="N153">
            <v>1</v>
          </cell>
          <cell r="O153">
            <v>1</v>
          </cell>
          <cell r="P153">
            <v>2</v>
          </cell>
          <cell r="Q153"/>
          <cell r="R153"/>
          <cell r="S153">
            <v>0</v>
          </cell>
          <cell r="T153">
            <v>4</v>
          </cell>
        </row>
        <row r="154">
          <cell r="G154" t="str">
            <v>105413-P.S.R. SAMO ALTO</v>
          </cell>
          <cell r="H154"/>
          <cell r="I154">
            <v>1</v>
          </cell>
          <cell r="J154">
            <v>0</v>
          </cell>
          <cell r="K154"/>
          <cell r="L154">
            <v>3</v>
          </cell>
          <cell r="M154">
            <v>3</v>
          </cell>
          <cell r="N154"/>
          <cell r="O154"/>
          <cell r="P154"/>
          <cell r="Q154">
            <v>1</v>
          </cell>
          <cell r="R154"/>
          <cell r="S154">
            <v>1</v>
          </cell>
          <cell r="T154">
            <v>9</v>
          </cell>
        </row>
        <row r="155">
          <cell r="G155" t="str">
            <v>105414-P.S.R. SERON</v>
          </cell>
          <cell r="H155">
            <v>0</v>
          </cell>
          <cell r="I155">
            <v>0</v>
          </cell>
          <cell r="J155">
            <v>0</v>
          </cell>
          <cell r="K155"/>
          <cell r="L155">
            <v>1</v>
          </cell>
          <cell r="M155">
            <v>2</v>
          </cell>
          <cell r="N155">
            <v>2</v>
          </cell>
          <cell r="O155">
            <v>0</v>
          </cell>
          <cell r="P155">
            <v>2</v>
          </cell>
          <cell r="Q155">
            <v>1</v>
          </cell>
          <cell r="R155">
            <v>1</v>
          </cell>
          <cell r="S155">
            <v>3</v>
          </cell>
          <cell r="T155">
            <v>12</v>
          </cell>
        </row>
        <row r="156">
          <cell r="G156" t="str">
            <v>105503-P.S.R. TABAQUEROS</v>
          </cell>
          <cell r="H156"/>
          <cell r="I156"/>
          <cell r="J156"/>
          <cell r="K156">
            <v>0</v>
          </cell>
          <cell r="L156">
            <v>0</v>
          </cell>
          <cell r="M156"/>
          <cell r="N156">
            <v>1</v>
          </cell>
          <cell r="O156">
            <v>0</v>
          </cell>
          <cell r="P156"/>
          <cell r="Q156">
            <v>0</v>
          </cell>
          <cell r="R156"/>
          <cell r="S156"/>
          <cell r="T156">
            <v>1</v>
          </cell>
        </row>
        <row r="157">
          <cell r="G157" t="str">
            <v>Total general</v>
          </cell>
          <cell r="H157">
            <v>658</v>
          </cell>
          <cell r="I157">
            <v>513</v>
          </cell>
          <cell r="J157">
            <v>614</v>
          </cell>
          <cell r="K157">
            <v>572</v>
          </cell>
          <cell r="L157">
            <v>523</v>
          </cell>
          <cell r="M157">
            <v>563</v>
          </cell>
          <cell r="N157">
            <v>568</v>
          </cell>
          <cell r="O157">
            <v>599</v>
          </cell>
          <cell r="P157">
            <v>608</v>
          </cell>
          <cell r="Q157">
            <v>574</v>
          </cell>
          <cell r="R157">
            <v>251</v>
          </cell>
          <cell r="S157">
            <v>796</v>
          </cell>
          <cell r="T157">
            <v>6839</v>
          </cell>
        </row>
      </sheetData>
      <sheetData sheetId="8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6</v>
          </cell>
          <cell r="I4">
            <v>12</v>
          </cell>
          <cell r="J4" t="str">
            <v>Total general</v>
          </cell>
        </row>
        <row r="5">
          <cell r="G5" t="str">
            <v>04101-LA SERENA</v>
          </cell>
          <cell r="H5">
            <v>1903</v>
          </cell>
          <cell r="I5">
            <v>1900</v>
          </cell>
          <cell r="J5">
            <v>3803</v>
          </cell>
        </row>
        <row r="6">
          <cell r="G6" t="str">
            <v>105300-CES. CARDENAL CARO</v>
          </cell>
          <cell r="H6">
            <v>283</v>
          </cell>
          <cell r="I6">
            <v>279</v>
          </cell>
          <cell r="J6">
            <v>562</v>
          </cell>
        </row>
        <row r="7">
          <cell r="G7" t="str">
            <v>105301-CES. LAS COMPAÑIAS</v>
          </cell>
          <cell r="H7">
            <v>232</v>
          </cell>
          <cell r="I7">
            <v>192</v>
          </cell>
          <cell r="J7">
            <v>424</v>
          </cell>
        </row>
        <row r="8">
          <cell r="G8" t="str">
            <v>105302-CES. PEDRO AGUIRRE C.</v>
          </cell>
          <cell r="H8">
            <v>301</v>
          </cell>
          <cell r="I8">
            <v>298</v>
          </cell>
          <cell r="J8">
            <v>599</v>
          </cell>
        </row>
        <row r="9">
          <cell r="G9" t="str">
            <v>105313-CES. SCHAFFHAUSER</v>
          </cell>
          <cell r="H9">
            <v>315</v>
          </cell>
          <cell r="I9">
            <v>330</v>
          </cell>
          <cell r="J9">
            <v>645</v>
          </cell>
        </row>
        <row r="10">
          <cell r="G10" t="str">
            <v>105319-CES. CARDENAL R.S.H.</v>
          </cell>
          <cell r="H10">
            <v>278</v>
          </cell>
          <cell r="I10">
            <v>285</v>
          </cell>
          <cell r="J10">
            <v>563</v>
          </cell>
        </row>
        <row r="11">
          <cell r="G11" t="str">
            <v>105325-CESFAM JUAN PABLO II</v>
          </cell>
          <cell r="H11">
            <v>324</v>
          </cell>
          <cell r="I11">
            <v>337</v>
          </cell>
          <cell r="J11">
            <v>661</v>
          </cell>
        </row>
        <row r="12">
          <cell r="G12" t="str">
            <v xml:space="preserve">105400-P.S.R. ALGARROBITO            </v>
          </cell>
          <cell r="H12">
            <v>38</v>
          </cell>
          <cell r="I12">
            <v>24</v>
          </cell>
          <cell r="J12">
            <v>62</v>
          </cell>
        </row>
        <row r="13">
          <cell r="G13" t="str">
            <v>105401-P.S.R. LAS ROJAS</v>
          </cell>
          <cell r="H13">
            <v>6</v>
          </cell>
          <cell r="I13">
            <v>6</v>
          </cell>
          <cell r="J13">
            <v>12</v>
          </cell>
        </row>
        <row r="14">
          <cell r="G14" t="str">
            <v>105402-P.S.R. EL ROMERO</v>
          </cell>
          <cell r="H14">
            <v>8</v>
          </cell>
          <cell r="I14">
            <v>6</v>
          </cell>
          <cell r="J14">
            <v>14</v>
          </cell>
        </row>
        <row r="15">
          <cell r="G15" t="str">
            <v>105499-P.S.R. LAMBERT</v>
          </cell>
          <cell r="H15">
            <v>6</v>
          </cell>
          <cell r="I15">
            <v>7</v>
          </cell>
          <cell r="J15">
            <v>13</v>
          </cell>
        </row>
        <row r="16">
          <cell r="G16" t="str">
            <v>105700-CECOF VILLA EL INDIO</v>
          </cell>
          <cell r="H16">
            <v>19</v>
          </cell>
          <cell r="I16">
            <v>23</v>
          </cell>
          <cell r="J16">
            <v>42</v>
          </cell>
        </row>
        <row r="17">
          <cell r="G17" t="str">
            <v>105701-CECOF VILLA ALEMANIA</v>
          </cell>
          <cell r="H17">
            <v>21</v>
          </cell>
          <cell r="I17">
            <v>21</v>
          </cell>
          <cell r="J17">
            <v>42</v>
          </cell>
        </row>
        <row r="18">
          <cell r="G18" t="str">
            <v>105702-CECOF VILLA LAMBERT</v>
          </cell>
          <cell r="H18">
            <v>34</v>
          </cell>
          <cell r="I18">
            <v>40</v>
          </cell>
          <cell r="J18">
            <v>74</v>
          </cell>
        </row>
        <row r="19">
          <cell r="G19" t="str">
            <v>200402-CECOF ARCOS DE PINAMAR</v>
          </cell>
          <cell r="H19">
            <v>38</v>
          </cell>
          <cell r="I19">
            <v>52</v>
          </cell>
          <cell r="J19">
            <v>90</v>
          </cell>
        </row>
        <row r="20">
          <cell r="G20" t="str">
            <v>04102-COQUIMBO</v>
          </cell>
          <cell r="H20">
            <v>2162</v>
          </cell>
          <cell r="I20">
            <v>2240</v>
          </cell>
          <cell r="J20">
            <v>4402</v>
          </cell>
        </row>
        <row r="21">
          <cell r="G21" t="str">
            <v>105303-CES. SAN JUAN</v>
          </cell>
          <cell r="H21">
            <v>327</v>
          </cell>
          <cell r="I21">
            <v>291</v>
          </cell>
          <cell r="J21">
            <v>618</v>
          </cell>
        </row>
        <row r="22">
          <cell r="G22" t="str">
            <v>105304-CES. SANTA CECILIA</v>
          </cell>
          <cell r="H22">
            <v>348</v>
          </cell>
          <cell r="I22">
            <v>282</v>
          </cell>
          <cell r="J22">
            <v>630</v>
          </cell>
        </row>
        <row r="23">
          <cell r="G23" t="str">
            <v>105305-CES. TIERRAS BLANCAS</v>
          </cell>
          <cell r="H23">
            <v>580</v>
          </cell>
          <cell r="I23">
            <v>612</v>
          </cell>
          <cell r="J23">
            <v>1192</v>
          </cell>
        </row>
        <row r="24">
          <cell r="G24" t="str">
            <v>105321-CES. RURAL  TONGOY</v>
          </cell>
          <cell r="H24">
            <v>80</v>
          </cell>
          <cell r="I24">
            <v>64</v>
          </cell>
          <cell r="J24">
            <v>144</v>
          </cell>
        </row>
        <row r="25">
          <cell r="G25" t="str">
            <v>105323-CES. DR. SERGIO AGUILAR</v>
          </cell>
          <cell r="H25">
            <v>360</v>
          </cell>
          <cell r="I25">
            <v>440</v>
          </cell>
          <cell r="J25">
            <v>800</v>
          </cell>
        </row>
        <row r="26">
          <cell r="G26" t="str">
            <v>105405-P.S.R. GUANAQUEROS</v>
          </cell>
          <cell r="H26">
            <v>27</v>
          </cell>
          <cell r="I26">
            <v>22</v>
          </cell>
          <cell r="J26">
            <v>49</v>
          </cell>
        </row>
        <row r="27">
          <cell r="G27" t="str">
            <v>105407-P.S.R. TAMBILLOS</v>
          </cell>
          <cell r="H27">
            <v>12</v>
          </cell>
          <cell r="I27">
            <v>9</v>
          </cell>
          <cell r="J27">
            <v>21</v>
          </cell>
        </row>
        <row r="28">
          <cell r="G28" t="str">
            <v>105705-CECOF EL ALBA</v>
          </cell>
          <cell r="H28">
            <v>68</v>
          </cell>
          <cell r="I28">
            <v>96</v>
          </cell>
          <cell r="J28">
            <v>164</v>
          </cell>
        </row>
        <row r="29">
          <cell r="G29" t="str">
            <v>200273-CECOF PUNTA MIRA</v>
          </cell>
          <cell r="H29">
            <v>60</v>
          </cell>
          <cell r="I29">
            <v>74</v>
          </cell>
          <cell r="J29">
            <v>134</v>
          </cell>
        </row>
        <row r="30">
          <cell r="G30" t="str">
            <v>200494-CESFAM EL SAUCE</v>
          </cell>
          <cell r="H30">
            <v>175</v>
          </cell>
          <cell r="I30">
            <v>247</v>
          </cell>
          <cell r="J30">
            <v>422</v>
          </cell>
        </row>
        <row r="31">
          <cell r="G31" t="str">
            <v>200499-CESFAM PAN DE AZÚCAR</v>
          </cell>
          <cell r="H31">
            <v>125</v>
          </cell>
          <cell r="I31">
            <v>103</v>
          </cell>
          <cell r="J31">
            <v>228</v>
          </cell>
        </row>
        <row r="32">
          <cell r="G32" t="str">
            <v>04103-ANDACOLLO</v>
          </cell>
          <cell r="H32">
            <v>87</v>
          </cell>
          <cell r="I32">
            <v>86</v>
          </cell>
          <cell r="J32">
            <v>173</v>
          </cell>
        </row>
        <row r="33">
          <cell r="G33" t="str">
            <v>105106-HOSPITAL ANDACOLLO</v>
          </cell>
          <cell r="H33">
            <v>87</v>
          </cell>
          <cell r="I33">
            <v>86</v>
          </cell>
          <cell r="J33">
            <v>173</v>
          </cell>
        </row>
        <row r="34">
          <cell r="G34" t="str">
            <v>04104-LA HIGUERA</v>
          </cell>
          <cell r="H34">
            <v>46</v>
          </cell>
          <cell r="I34">
            <v>49</v>
          </cell>
          <cell r="J34">
            <v>95</v>
          </cell>
        </row>
        <row r="35">
          <cell r="G35" t="str">
            <v>105314-CES. LA HIGUERA</v>
          </cell>
          <cell r="H35">
            <v>15</v>
          </cell>
          <cell r="I35">
            <v>14</v>
          </cell>
          <cell r="J35">
            <v>29</v>
          </cell>
        </row>
        <row r="36">
          <cell r="G36" t="str">
            <v xml:space="preserve">105500-P.S.R. CALETA HORNOS        </v>
          </cell>
          <cell r="H36">
            <v>8</v>
          </cell>
          <cell r="I36">
            <v>12</v>
          </cell>
          <cell r="J36">
            <v>20</v>
          </cell>
        </row>
        <row r="37">
          <cell r="G37" t="str">
            <v>105505-P.S.R. LOS CHOROS</v>
          </cell>
          <cell r="H37">
            <v>12</v>
          </cell>
          <cell r="I37">
            <v>10</v>
          </cell>
          <cell r="J37">
            <v>22</v>
          </cell>
        </row>
        <row r="38">
          <cell r="G38" t="str">
            <v>105506-P.S.R. EL TRAPICHE</v>
          </cell>
          <cell r="H38">
            <v>11</v>
          </cell>
          <cell r="I38">
            <v>13</v>
          </cell>
          <cell r="J38">
            <v>24</v>
          </cell>
        </row>
        <row r="39">
          <cell r="G39" t="str">
            <v>04105-PAIHUANO</v>
          </cell>
          <cell r="H39">
            <v>39</v>
          </cell>
          <cell r="I39">
            <v>56</v>
          </cell>
          <cell r="J39">
            <v>95</v>
          </cell>
        </row>
        <row r="40">
          <cell r="G40" t="str">
            <v>105306-CES. PAIHUANO</v>
          </cell>
          <cell r="H40">
            <v>22</v>
          </cell>
          <cell r="I40">
            <v>34</v>
          </cell>
          <cell r="J40">
            <v>56</v>
          </cell>
        </row>
        <row r="41">
          <cell r="G41" t="str">
            <v>105475-P.S.R. HORCON</v>
          </cell>
          <cell r="H41">
            <v>6</v>
          </cell>
          <cell r="I41">
            <v>5</v>
          </cell>
          <cell r="J41">
            <v>11</v>
          </cell>
        </row>
        <row r="42">
          <cell r="G42" t="str">
            <v>105476-P.S.R. MONTE GRANDE</v>
          </cell>
          <cell r="H42">
            <v>4</v>
          </cell>
          <cell r="I42">
            <v>6</v>
          </cell>
          <cell r="J42">
            <v>10</v>
          </cell>
        </row>
        <row r="43">
          <cell r="G43" t="str">
            <v>105477-P.S.R. PISCO ELQUI</v>
          </cell>
          <cell r="H43">
            <v>7</v>
          </cell>
          <cell r="I43">
            <v>11</v>
          </cell>
          <cell r="J43">
            <v>18</v>
          </cell>
        </row>
        <row r="44">
          <cell r="G44" t="str">
            <v>04106-VICUÑA</v>
          </cell>
          <cell r="H44">
            <v>276</v>
          </cell>
          <cell r="I44">
            <v>255</v>
          </cell>
          <cell r="J44">
            <v>531</v>
          </cell>
        </row>
        <row r="45">
          <cell r="G45" t="str">
            <v>105107-HOSPITAL VICUÑA</v>
          </cell>
          <cell r="H45">
            <v>166</v>
          </cell>
          <cell r="I45">
            <v>134</v>
          </cell>
          <cell r="J45">
            <v>300</v>
          </cell>
        </row>
        <row r="46">
          <cell r="G46" t="str">
            <v>105467-P.S.R. DIAGUITAS</v>
          </cell>
          <cell r="H46">
            <v>8</v>
          </cell>
          <cell r="I46">
            <v>9</v>
          </cell>
          <cell r="J46">
            <v>17</v>
          </cell>
        </row>
        <row r="47">
          <cell r="G47" t="str">
            <v>105468-P.S.R. EL MOLLE</v>
          </cell>
          <cell r="H47">
            <v>8</v>
          </cell>
          <cell r="I47">
            <v>7</v>
          </cell>
          <cell r="J47">
            <v>15</v>
          </cell>
        </row>
        <row r="48">
          <cell r="G48" t="str">
            <v>105469-P.S.R. EL TAMBO</v>
          </cell>
          <cell r="H48">
            <v>19</v>
          </cell>
          <cell r="I48">
            <v>13</v>
          </cell>
          <cell r="J48">
            <v>32</v>
          </cell>
        </row>
        <row r="49">
          <cell r="G49" t="str">
            <v>105470-P.S.R. HUANTA</v>
          </cell>
          <cell r="H49">
            <v>1</v>
          </cell>
          <cell r="I49">
            <v>0</v>
          </cell>
          <cell r="J49">
            <v>1</v>
          </cell>
        </row>
        <row r="50">
          <cell r="G50" t="str">
            <v>105471-P.S.R. PERALILLO</v>
          </cell>
          <cell r="H50">
            <v>17</v>
          </cell>
          <cell r="I50">
            <v>20</v>
          </cell>
          <cell r="J50">
            <v>37</v>
          </cell>
        </row>
        <row r="51">
          <cell r="G51" t="str">
            <v>105472-P.S.R. RIVADAVIA</v>
          </cell>
          <cell r="H51">
            <v>9</v>
          </cell>
          <cell r="I51">
            <v>7</v>
          </cell>
          <cell r="J51">
            <v>16</v>
          </cell>
        </row>
        <row r="52">
          <cell r="G52" t="str">
            <v>105473-P.S.R. TALCUNA</v>
          </cell>
          <cell r="H52">
            <v>16</v>
          </cell>
          <cell r="I52">
            <v>20</v>
          </cell>
          <cell r="J52">
            <v>36</v>
          </cell>
        </row>
        <row r="53">
          <cell r="G53" t="str">
            <v>105474-P.S.R. CHAPILCA</v>
          </cell>
          <cell r="H53">
            <v>4</v>
          </cell>
          <cell r="I53">
            <v>4</v>
          </cell>
          <cell r="J53">
            <v>8</v>
          </cell>
        </row>
        <row r="54">
          <cell r="G54" t="str">
            <v>105509-P.S.R. GUALLIGUAICA</v>
          </cell>
          <cell r="H54">
            <v>1</v>
          </cell>
          <cell r="I54">
            <v>3</v>
          </cell>
          <cell r="J54">
            <v>4</v>
          </cell>
        </row>
        <row r="55">
          <cell r="G55" t="str">
            <v>200538-CESFAM SAN ISIDRO CALINGASTA</v>
          </cell>
          <cell r="H55">
            <v>27</v>
          </cell>
          <cell r="I55">
            <v>38</v>
          </cell>
          <cell r="J55">
            <v>65</v>
          </cell>
        </row>
        <row r="56">
          <cell r="G56" t="str">
            <v>04201-ILLAPEL</v>
          </cell>
          <cell r="H56">
            <v>294</v>
          </cell>
          <cell r="I56">
            <v>309</v>
          </cell>
          <cell r="J56">
            <v>603</v>
          </cell>
        </row>
        <row r="57">
          <cell r="G57" t="str">
            <v>105326-CESFAM SAN RAFAEL</v>
          </cell>
          <cell r="H57">
            <v>84</v>
          </cell>
          <cell r="I57">
            <v>82</v>
          </cell>
          <cell r="J57">
            <v>166</v>
          </cell>
        </row>
        <row r="58">
          <cell r="G58" t="str">
            <v xml:space="preserve">105443-P.S.R. CARCAMO                   </v>
          </cell>
          <cell r="H58">
            <v>6</v>
          </cell>
          <cell r="I58">
            <v>2</v>
          </cell>
          <cell r="J58">
            <v>8</v>
          </cell>
        </row>
        <row r="59">
          <cell r="G59" t="str">
            <v>105444-P.S.R. HUINTIL</v>
          </cell>
          <cell r="H59">
            <v>4</v>
          </cell>
          <cell r="I59">
            <v>6</v>
          </cell>
          <cell r="J59">
            <v>10</v>
          </cell>
        </row>
        <row r="60">
          <cell r="G60" t="str">
            <v>105445-P.S.R. LIMAHUIDA</v>
          </cell>
          <cell r="H60">
            <v>6</v>
          </cell>
          <cell r="I60">
            <v>4</v>
          </cell>
          <cell r="J60">
            <v>10</v>
          </cell>
        </row>
        <row r="61">
          <cell r="G61" t="str">
            <v>105446-P.S.R. MATANCILLA</v>
          </cell>
          <cell r="H61">
            <v>1</v>
          </cell>
          <cell r="I61">
            <v>1</v>
          </cell>
          <cell r="J61">
            <v>2</v>
          </cell>
        </row>
        <row r="62">
          <cell r="G62" t="str">
            <v>105447-P.S.R. PERALILLO</v>
          </cell>
          <cell r="H62">
            <v>6</v>
          </cell>
          <cell r="I62">
            <v>10</v>
          </cell>
          <cell r="J62">
            <v>16</v>
          </cell>
        </row>
        <row r="63">
          <cell r="G63" t="str">
            <v>105448-P.S.R. SANTA VIRGINIA</v>
          </cell>
          <cell r="H63">
            <v>3</v>
          </cell>
          <cell r="I63">
            <v>4</v>
          </cell>
          <cell r="J63">
            <v>7</v>
          </cell>
        </row>
        <row r="64">
          <cell r="G64" t="str">
            <v>105449-P.S.R. TUNGA NORTE</v>
          </cell>
          <cell r="H64">
            <v>1</v>
          </cell>
          <cell r="I64">
            <v>1</v>
          </cell>
          <cell r="J64">
            <v>2</v>
          </cell>
        </row>
        <row r="65">
          <cell r="G65" t="str">
            <v>105485-P.S.R. PLAN DE HORNOS</v>
          </cell>
          <cell r="H65">
            <v>5</v>
          </cell>
          <cell r="I65">
            <v>7</v>
          </cell>
          <cell r="J65">
            <v>12</v>
          </cell>
        </row>
        <row r="66">
          <cell r="G66" t="str">
            <v>105486-P.S.R. TUNGA SUR</v>
          </cell>
          <cell r="H66">
            <v>0</v>
          </cell>
          <cell r="I66">
            <v>0</v>
          </cell>
          <cell r="J66">
            <v>0</v>
          </cell>
        </row>
        <row r="67">
          <cell r="G67" t="str">
            <v>105487-P.S.R. CAÑAS UNO</v>
          </cell>
          <cell r="H67">
            <v>16</v>
          </cell>
          <cell r="I67">
            <v>9</v>
          </cell>
          <cell r="J67">
            <v>25</v>
          </cell>
        </row>
        <row r="68">
          <cell r="G68" t="str">
            <v>105496-P.S.R. PINTACURA SUR</v>
          </cell>
          <cell r="H68">
            <v>3</v>
          </cell>
          <cell r="I68">
            <v>2</v>
          </cell>
          <cell r="J68">
            <v>5</v>
          </cell>
        </row>
        <row r="69">
          <cell r="G69" t="str">
            <v>105504-P.S.R. SOCAVON</v>
          </cell>
          <cell r="H69">
            <v>2</v>
          </cell>
          <cell r="I69">
            <v>3</v>
          </cell>
          <cell r="J69">
            <v>5</v>
          </cell>
        </row>
        <row r="70">
          <cell r="G70" t="str">
            <v>200366-CESFAM URBANO II</v>
          </cell>
          <cell r="H70">
            <v>157</v>
          </cell>
          <cell r="I70">
            <v>178</v>
          </cell>
          <cell r="J70">
            <v>335</v>
          </cell>
        </row>
        <row r="71">
          <cell r="G71" t="str">
            <v>04202-CANELA</v>
          </cell>
          <cell r="H71">
            <v>65</v>
          </cell>
          <cell r="I71">
            <v>76</v>
          </cell>
          <cell r="J71">
            <v>141</v>
          </cell>
        </row>
        <row r="72">
          <cell r="G72" t="str">
            <v>105309-CES. RURAL CANELA</v>
          </cell>
          <cell r="H72">
            <v>52</v>
          </cell>
          <cell r="I72">
            <v>62</v>
          </cell>
          <cell r="J72">
            <v>114</v>
          </cell>
        </row>
        <row r="73">
          <cell r="G73" t="str">
            <v xml:space="preserve">105450-P.S.R. MINCHA NORTE            </v>
          </cell>
          <cell r="H73">
            <v>4</v>
          </cell>
          <cell r="I73">
            <v>3</v>
          </cell>
          <cell r="J73">
            <v>7</v>
          </cell>
        </row>
        <row r="74">
          <cell r="G74" t="str">
            <v>105451-P.S.R. AGUA FRIA</v>
          </cell>
          <cell r="H74">
            <v>1</v>
          </cell>
          <cell r="I74">
            <v>1</v>
          </cell>
          <cell r="J74">
            <v>2</v>
          </cell>
        </row>
        <row r="75">
          <cell r="G75" t="str">
            <v>105482-P.S.R. CANELA ALTA</v>
          </cell>
          <cell r="H75">
            <v>0</v>
          </cell>
          <cell r="I75">
            <v>2</v>
          </cell>
          <cell r="J75">
            <v>2</v>
          </cell>
        </row>
        <row r="76">
          <cell r="G76" t="str">
            <v>105483-P.S.R. LOS RULOS</v>
          </cell>
          <cell r="H76">
            <v>1</v>
          </cell>
          <cell r="I76">
            <v>1</v>
          </cell>
          <cell r="J76">
            <v>2</v>
          </cell>
        </row>
        <row r="77">
          <cell r="G77" t="str">
            <v>105484-P.S.R. HUENTELAUQUEN</v>
          </cell>
          <cell r="H77">
            <v>6</v>
          </cell>
          <cell r="I77">
            <v>6</v>
          </cell>
          <cell r="J77">
            <v>12</v>
          </cell>
        </row>
        <row r="78">
          <cell r="G78" t="str">
            <v>105488-P.S.R. ESPIRITU SANTO</v>
          </cell>
          <cell r="H78">
            <v>1</v>
          </cell>
          <cell r="I78">
            <v>0</v>
          </cell>
          <cell r="J78">
            <v>1</v>
          </cell>
        </row>
        <row r="79">
          <cell r="G79" t="str">
            <v>105493-P.S.R. MINCHA SUR</v>
          </cell>
          <cell r="H79">
            <v>0</v>
          </cell>
          <cell r="I79">
            <v>1</v>
          </cell>
          <cell r="J79">
            <v>1</v>
          </cell>
        </row>
        <row r="80">
          <cell r="G80" t="str">
            <v>105497-P.S.R. JABONERIA</v>
          </cell>
          <cell r="H80">
            <v>0</v>
          </cell>
          <cell r="I80">
            <v>0</v>
          </cell>
          <cell r="J80">
            <v>0</v>
          </cell>
        </row>
        <row r="81">
          <cell r="G81" t="str">
            <v>04203-LOS VILOS</v>
          </cell>
          <cell r="H81">
            <v>279</v>
          </cell>
          <cell r="I81">
            <v>265</v>
          </cell>
          <cell r="J81">
            <v>544</v>
          </cell>
        </row>
        <row r="82">
          <cell r="G82" t="str">
            <v>105108-HOSPITAL LOS VILOS</v>
          </cell>
          <cell r="H82">
            <v>192</v>
          </cell>
          <cell r="I82">
            <v>182</v>
          </cell>
          <cell r="J82">
            <v>374</v>
          </cell>
        </row>
        <row r="83">
          <cell r="G83" t="str">
            <v xml:space="preserve">105478-P.S.R. CAIMANES                   </v>
          </cell>
          <cell r="H83">
            <v>19</v>
          </cell>
          <cell r="I83">
            <v>15</v>
          </cell>
          <cell r="J83">
            <v>34</v>
          </cell>
        </row>
        <row r="84">
          <cell r="G84" t="str">
            <v>105479-P.S.R. GUANGUALI</v>
          </cell>
          <cell r="H84">
            <v>5</v>
          </cell>
          <cell r="I84">
            <v>8</v>
          </cell>
          <cell r="J84">
            <v>13</v>
          </cell>
        </row>
        <row r="85">
          <cell r="G85" t="str">
            <v>105480-P.S.R. QUILIMARI</v>
          </cell>
          <cell r="H85">
            <v>45</v>
          </cell>
          <cell r="I85">
            <v>43</v>
          </cell>
          <cell r="J85">
            <v>88</v>
          </cell>
        </row>
        <row r="86">
          <cell r="G86" t="str">
            <v>105481-P.S.R. TILAMA</v>
          </cell>
          <cell r="H86">
            <v>3</v>
          </cell>
          <cell r="I86">
            <v>4</v>
          </cell>
          <cell r="J86">
            <v>7</v>
          </cell>
        </row>
        <row r="87">
          <cell r="G87" t="str">
            <v>105511-P.S.R. LOS CONDORES</v>
          </cell>
          <cell r="H87">
            <v>15</v>
          </cell>
          <cell r="I87">
            <v>13</v>
          </cell>
          <cell r="J87">
            <v>28</v>
          </cell>
        </row>
        <row r="88">
          <cell r="G88" t="str">
            <v>04204-SALAMANCA</v>
          </cell>
          <cell r="H88">
            <v>268</v>
          </cell>
          <cell r="I88">
            <v>218</v>
          </cell>
          <cell r="J88">
            <v>486</v>
          </cell>
        </row>
        <row r="89">
          <cell r="G89" t="str">
            <v>105104-HOSPITAL SALAMANCA</v>
          </cell>
          <cell r="H89">
            <v>131</v>
          </cell>
          <cell r="I89">
            <v>90</v>
          </cell>
          <cell r="J89">
            <v>221</v>
          </cell>
        </row>
        <row r="90">
          <cell r="G90" t="str">
            <v xml:space="preserve">105452-P.S.R. CUNCUMEN                 </v>
          </cell>
          <cell r="H90">
            <v>10</v>
          </cell>
          <cell r="I90">
            <v>10</v>
          </cell>
          <cell r="J90">
            <v>20</v>
          </cell>
        </row>
        <row r="91">
          <cell r="G91" t="str">
            <v>105453-P.S.R. TRANQUILLA</v>
          </cell>
          <cell r="H91">
            <v>28</v>
          </cell>
          <cell r="I91">
            <v>27</v>
          </cell>
          <cell r="J91">
            <v>55</v>
          </cell>
        </row>
        <row r="92">
          <cell r="G92" t="str">
            <v>105454-P.S.R. CUNLAGUA</v>
          </cell>
          <cell r="H92">
            <v>0</v>
          </cell>
          <cell r="I92">
            <v>0</v>
          </cell>
          <cell r="J92">
            <v>0</v>
          </cell>
        </row>
        <row r="93">
          <cell r="G93" t="str">
            <v>105455-P.S.R. CHILLEPIN</v>
          </cell>
          <cell r="H93">
            <v>15</v>
          </cell>
          <cell r="I93">
            <v>13</v>
          </cell>
          <cell r="J93">
            <v>28</v>
          </cell>
        </row>
        <row r="94">
          <cell r="G94" t="str">
            <v>105456-P.S.R. LLIMPO</v>
          </cell>
          <cell r="H94">
            <v>12</v>
          </cell>
          <cell r="I94">
            <v>8</v>
          </cell>
          <cell r="J94">
            <v>20</v>
          </cell>
        </row>
        <row r="95">
          <cell r="G95" t="str">
            <v>105457-P.S.R. SAN AGUSTIN</v>
          </cell>
          <cell r="H95">
            <v>2</v>
          </cell>
          <cell r="I95">
            <v>4</v>
          </cell>
          <cell r="J95">
            <v>6</v>
          </cell>
        </row>
        <row r="96">
          <cell r="G96" t="str">
            <v>105458-P.S.R. TAHUINCO</v>
          </cell>
          <cell r="H96">
            <v>32</v>
          </cell>
          <cell r="I96">
            <v>32</v>
          </cell>
          <cell r="J96">
            <v>64</v>
          </cell>
        </row>
        <row r="97">
          <cell r="G97" t="str">
            <v>105491-P.S.R. QUELEN BAJO</v>
          </cell>
          <cell r="H97">
            <v>25</v>
          </cell>
          <cell r="I97">
            <v>18</v>
          </cell>
          <cell r="J97">
            <v>43</v>
          </cell>
        </row>
        <row r="98">
          <cell r="G98" t="str">
            <v>105492-P.S.R. CAMISA</v>
          </cell>
          <cell r="H98">
            <v>2</v>
          </cell>
          <cell r="I98">
            <v>5</v>
          </cell>
          <cell r="J98">
            <v>7</v>
          </cell>
        </row>
        <row r="99">
          <cell r="G99" t="str">
            <v>105501-P.S.R. ARBOLEDA GRANDE</v>
          </cell>
          <cell r="H99">
            <v>11</v>
          </cell>
          <cell r="I99">
            <v>11</v>
          </cell>
          <cell r="J99">
            <v>22</v>
          </cell>
        </row>
        <row r="100">
          <cell r="G100" t="str">
            <v>04301-OVALLE</v>
          </cell>
          <cell r="H100">
            <v>1146</v>
          </cell>
          <cell r="I100">
            <v>1112</v>
          </cell>
          <cell r="J100">
            <v>2258</v>
          </cell>
        </row>
        <row r="101">
          <cell r="G101" t="str">
            <v>105315-CES. RURAL C. DE TAMAYA</v>
          </cell>
          <cell r="H101">
            <v>69</v>
          </cell>
          <cell r="I101">
            <v>61</v>
          </cell>
          <cell r="J101">
            <v>130</v>
          </cell>
        </row>
        <row r="102">
          <cell r="G102" t="str">
            <v>105317-CES. JORGE JORDAN D.</v>
          </cell>
          <cell r="H102">
            <v>292</v>
          </cell>
          <cell r="I102">
            <v>282</v>
          </cell>
          <cell r="J102">
            <v>574</v>
          </cell>
        </row>
        <row r="103">
          <cell r="G103" t="str">
            <v>105322-CES. MARCOS MACUADA</v>
          </cell>
          <cell r="H103">
            <v>270</v>
          </cell>
          <cell r="I103">
            <v>293</v>
          </cell>
          <cell r="J103">
            <v>563</v>
          </cell>
        </row>
        <row r="104">
          <cell r="G104" t="str">
            <v>105324-CES. SOTAQUI</v>
          </cell>
          <cell r="H104">
            <v>71</v>
          </cell>
          <cell r="I104">
            <v>69</v>
          </cell>
          <cell r="J104">
            <v>140</v>
          </cell>
        </row>
        <row r="105">
          <cell r="G105" t="str">
            <v>105415-P.S.R. BARRAZA</v>
          </cell>
          <cell r="H105">
            <v>9</v>
          </cell>
          <cell r="I105">
            <v>8</v>
          </cell>
          <cell r="J105">
            <v>17</v>
          </cell>
        </row>
        <row r="106">
          <cell r="G106" t="str">
            <v xml:space="preserve">105416-P.S.R. CAMARICO                  </v>
          </cell>
          <cell r="H106">
            <v>17</v>
          </cell>
          <cell r="I106">
            <v>15</v>
          </cell>
          <cell r="J106">
            <v>32</v>
          </cell>
        </row>
        <row r="107">
          <cell r="G107" t="str">
            <v>105417-P.S.R. ALCONES BAJOS</v>
          </cell>
          <cell r="H107">
            <v>7</v>
          </cell>
          <cell r="I107">
            <v>5</v>
          </cell>
          <cell r="J107">
            <v>12</v>
          </cell>
        </row>
        <row r="108">
          <cell r="G108" t="str">
            <v>105419-P.S.R. LAS SOSSAS</v>
          </cell>
          <cell r="H108">
            <v>1</v>
          </cell>
          <cell r="I108">
            <v>0</v>
          </cell>
          <cell r="J108">
            <v>1</v>
          </cell>
        </row>
        <row r="109">
          <cell r="G109" t="str">
            <v>105422-P.S.R. HORNILLOS</v>
          </cell>
          <cell r="H109">
            <v>2</v>
          </cell>
          <cell r="I109">
            <v>3</v>
          </cell>
          <cell r="J109">
            <v>5</v>
          </cell>
        </row>
        <row r="110">
          <cell r="G110" t="str">
            <v>105437-P.S.R. CHALINGA</v>
          </cell>
          <cell r="H110">
            <v>3</v>
          </cell>
          <cell r="I110">
            <v>4</v>
          </cell>
          <cell r="J110">
            <v>7</v>
          </cell>
        </row>
        <row r="111">
          <cell r="G111" t="str">
            <v>105439-P.S.R. CERRO BLANCO</v>
          </cell>
          <cell r="H111">
            <v>0</v>
          </cell>
          <cell r="I111">
            <v>1</v>
          </cell>
          <cell r="J111">
            <v>1</v>
          </cell>
        </row>
        <row r="112">
          <cell r="G112" t="str">
            <v>105507-P.S.R. HUAMALATA</v>
          </cell>
          <cell r="H112">
            <v>26</v>
          </cell>
          <cell r="I112">
            <v>16</v>
          </cell>
          <cell r="J112">
            <v>42</v>
          </cell>
        </row>
        <row r="113">
          <cell r="G113" t="str">
            <v>105510-P.S.R. RECOLETA</v>
          </cell>
          <cell r="H113">
            <v>11</v>
          </cell>
          <cell r="I113">
            <v>8</v>
          </cell>
          <cell r="J113">
            <v>19</v>
          </cell>
        </row>
        <row r="114">
          <cell r="G114" t="str">
            <v>105722-CECOF SAN JOSE DE LA DEHESA</v>
          </cell>
          <cell r="H114">
            <v>70</v>
          </cell>
          <cell r="I114">
            <v>60</v>
          </cell>
          <cell r="J114">
            <v>130</v>
          </cell>
        </row>
        <row r="115">
          <cell r="G115" t="str">
            <v>105723-CECOF LIMARI</v>
          </cell>
          <cell r="H115">
            <v>45</v>
          </cell>
          <cell r="I115">
            <v>46</v>
          </cell>
          <cell r="J115">
            <v>91</v>
          </cell>
        </row>
        <row r="116">
          <cell r="G116" t="str">
            <v>200258-CECOF LOS COPIHUES</v>
          </cell>
          <cell r="H116">
            <v>32</v>
          </cell>
          <cell r="I116">
            <v>31</v>
          </cell>
          <cell r="J116">
            <v>63</v>
          </cell>
        </row>
        <row r="117">
          <cell r="G117" t="str">
            <v>200367-CECOF COLONIA LIMARÍ</v>
          </cell>
          <cell r="H117">
            <v>29</v>
          </cell>
          <cell r="I117">
            <v>23</v>
          </cell>
          <cell r="J117">
            <v>52</v>
          </cell>
        </row>
        <row r="118">
          <cell r="G118" t="str">
            <v>200569-CESFAM FRAY JORGE</v>
          </cell>
          <cell r="H118">
            <v>192</v>
          </cell>
          <cell r="I118">
            <v>187</v>
          </cell>
          <cell r="J118">
            <v>379</v>
          </cell>
        </row>
        <row r="119">
          <cell r="G119" t="str">
            <v>04302-COMBARBALÁ</v>
          </cell>
          <cell r="H119">
            <v>111</v>
          </cell>
          <cell r="I119">
            <v>123</v>
          </cell>
          <cell r="J119">
            <v>234</v>
          </cell>
        </row>
        <row r="120">
          <cell r="G120" t="str">
            <v>105105-HOSPITAL COMBARBALÁ</v>
          </cell>
          <cell r="H120">
            <v>75</v>
          </cell>
          <cell r="I120">
            <v>76</v>
          </cell>
          <cell r="J120">
            <v>151</v>
          </cell>
        </row>
        <row r="121">
          <cell r="G121" t="str">
            <v>105433-P.S.R. SAN LORENZO</v>
          </cell>
          <cell r="H121">
            <v>0</v>
          </cell>
          <cell r="I121">
            <v>1</v>
          </cell>
          <cell r="J121">
            <v>1</v>
          </cell>
        </row>
        <row r="122">
          <cell r="G122" t="str">
            <v>105434-P.S.R. SAN MARCOS</v>
          </cell>
          <cell r="H122">
            <v>2</v>
          </cell>
          <cell r="I122">
            <v>5</v>
          </cell>
          <cell r="J122">
            <v>7</v>
          </cell>
        </row>
        <row r="123">
          <cell r="G123" t="str">
            <v>105441-P.S.R. MANQUEHUA</v>
          </cell>
          <cell r="H123">
            <v>2</v>
          </cell>
          <cell r="I123">
            <v>5</v>
          </cell>
          <cell r="J123">
            <v>7</v>
          </cell>
        </row>
        <row r="124">
          <cell r="G124" t="str">
            <v xml:space="preserve">105459-P.S.R. BARRANCAS                </v>
          </cell>
          <cell r="H124">
            <v>6</v>
          </cell>
          <cell r="I124">
            <v>4</v>
          </cell>
          <cell r="J124">
            <v>10</v>
          </cell>
        </row>
        <row r="125">
          <cell r="G125" t="str">
            <v>105460-P.S.R. COGOTI 18</v>
          </cell>
          <cell r="H125">
            <v>6</v>
          </cell>
          <cell r="I125">
            <v>7</v>
          </cell>
          <cell r="J125">
            <v>13</v>
          </cell>
        </row>
        <row r="126">
          <cell r="G126" t="str">
            <v>105461-P.S.R. EL HUACHO</v>
          </cell>
          <cell r="H126">
            <v>1</v>
          </cell>
          <cell r="I126">
            <v>2</v>
          </cell>
          <cell r="J126">
            <v>3</v>
          </cell>
        </row>
        <row r="127">
          <cell r="G127" t="str">
            <v>105462-P.S.R. EL SAUCE</v>
          </cell>
          <cell r="H127">
            <v>3</v>
          </cell>
          <cell r="I127">
            <v>3</v>
          </cell>
          <cell r="J127">
            <v>6</v>
          </cell>
        </row>
        <row r="128">
          <cell r="G128" t="str">
            <v>105463-P.S.R. QUILITAPIA</v>
          </cell>
          <cell r="H128">
            <v>5</v>
          </cell>
          <cell r="I128">
            <v>7</v>
          </cell>
          <cell r="J128">
            <v>12</v>
          </cell>
        </row>
        <row r="129">
          <cell r="G129" t="str">
            <v>105464-P.S.R. LA LIGUA</v>
          </cell>
          <cell r="H129">
            <v>3</v>
          </cell>
          <cell r="I129">
            <v>2</v>
          </cell>
          <cell r="J129">
            <v>5</v>
          </cell>
        </row>
        <row r="130">
          <cell r="G130" t="str">
            <v>105465-P.S.R. RAMADILLA</v>
          </cell>
          <cell r="H130">
            <v>4</v>
          </cell>
          <cell r="I130">
            <v>3</v>
          </cell>
          <cell r="J130">
            <v>7</v>
          </cell>
        </row>
        <row r="131">
          <cell r="G131" t="str">
            <v>105466-P.S.R. VALLE HERMOSO</v>
          </cell>
          <cell r="H131">
            <v>2</v>
          </cell>
          <cell r="I131">
            <v>4</v>
          </cell>
          <cell r="J131">
            <v>6</v>
          </cell>
        </row>
        <row r="132">
          <cell r="G132" t="str">
            <v>105490-P.S.R. EL DURAZNO</v>
          </cell>
          <cell r="H132">
            <v>2</v>
          </cell>
          <cell r="I132">
            <v>4</v>
          </cell>
          <cell r="J132">
            <v>6</v>
          </cell>
        </row>
        <row r="133">
          <cell r="G133" t="str">
            <v>04303-MONTE PATRIA</v>
          </cell>
          <cell r="H133">
            <v>340</v>
          </cell>
          <cell r="I133">
            <v>324</v>
          </cell>
          <cell r="J133">
            <v>664</v>
          </cell>
        </row>
        <row r="134">
          <cell r="G134" t="str">
            <v>105307-CES. RURAL MONTE PATRIA</v>
          </cell>
          <cell r="H134">
            <v>121</v>
          </cell>
          <cell r="I134">
            <v>112</v>
          </cell>
          <cell r="J134">
            <v>233</v>
          </cell>
        </row>
        <row r="135">
          <cell r="G135" t="str">
            <v>105311-CES. RURAL CHAÑARAL ALTO</v>
          </cell>
          <cell r="H135">
            <v>43</v>
          </cell>
          <cell r="I135">
            <v>40</v>
          </cell>
          <cell r="J135">
            <v>83</v>
          </cell>
        </row>
        <row r="136">
          <cell r="G136" t="str">
            <v>105312-CES. RURAL CAREN</v>
          </cell>
          <cell r="H136">
            <v>24</v>
          </cell>
          <cell r="I136">
            <v>30</v>
          </cell>
          <cell r="J136">
            <v>54</v>
          </cell>
        </row>
        <row r="137">
          <cell r="G137" t="str">
            <v>105318-CES. RURAL EL PALQUI</v>
          </cell>
          <cell r="H137">
            <v>115</v>
          </cell>
          <cell r="I137">
            <v>110</v>
          </cell>
          <cell r="J137">
            <v>225</v>
          </cell>
        </row>
        <row r="138">
          <cell r="G138" t="str">
            <v>105425-P.S.R. CHILECITO</v>
          </cell>
          <cell r="H138">
            <v>2</v>
          </cell>
          <cell r="I138">
            <v>0</v>
          </cell>
          <cell r="J138">
            <v>2</v>
          </cell>
        </row>
        <row r="139">
          <cell r="G139" t="str">
            <v>105427-P.S.R. HACIENDA VALDIVIA</v>
          </cell>
          <cell r="H139">
            <v>0</v>
          </cell>
          <cell r="I139">
            <v>0</v>
          </cell>
          <cell r="J139">
            <v>0</v>
          </cell>
        </row>
        <row r="140">
          <cell r="G140" t="str">
            <v>105428-P.S.R. HUATULAME</v>
          </cell>
          <cell r="H140">
            <v>9</v>
          </cell>
          <cell r="I140">
            <v>9</v>
          </cell>
          <cell r="J140">
            <v>18</v>
          </cell>
        </row>
        <row r="141">
          <cell r="G141" t="str">
            <v>105430-P.S.R. MIALQUI</v>
          </cell>
          <cell r="H141">
            <v>2</v>
          </cell>
          <cell r="I141">
            <v>2</v>
          </cell>
          <cell r="J141">
            <v>4</v>
          </cell>
        </row>
        <row r="142">
          <cell r="G142" t="str">
            <v>105431-P.S.R. PEDREGAL</v>
          </cell>
          <cell r="H142">
            <v>4</v>
          </cell>
          <cell r="I142">
            <v>3</v>
          </cell>
          <cell r="J142">
            <v>7</v>
          </cell>
        </row>
        <row r="143">
          <cell r="G143" t="str">
            <v>105432-P.S.R. RAPEL</v>
          </cell>
          <cell r="H143">
            <v>7</v>
          </cell>
          <cell r="I143">
            <v>6</v>
          </cell>
          <cell r="J143">
            <v>13</v>
          </cell>
        </row>
        <row r="144">
          <cell r="G144" t="str">
            <v>105435-P.S.R. TULAHUEN</v>
          </cell>
          <cell r="H144">
            <v>9</v>
          </cell>
          <cell r="I144">
            <v>7</v>
          </cell>
          <cell r="J144">
            <v>16</v>
          </cell>
        </row>
        <row r="145">
          <cell r="G145" t="str">
            <v>105436-P.S.R. EL MAITEN</v>
          </cell>
          <cell r="H145">
            <v>3</v>
          </cell>
          <cell r="I145">
            <v>4</v>
          </cell>
          <cell r="J145">
            <v>7</v>
          </cell>
        </row>
        <row r="146">
          <cell r="G146" t="str">
            <v>105489-P.S.R. RAMADAS DE TULAHUEN</v>
          </cell>
          <cell r="H146">
            <v>1</v>
          </cell>
          <cell r="I146">
            <v>1</v>
          </cell>
          <cell r="J146">
            <v>2</v>
          </cell>
        </row>
        <row r="147">
          <cell r="G147" t="str">
            <v>04304-PUNITAQUI</v>
          </cell>
          <cell r="H147">
            <v>141</v>
          </cell>
          <cell r="I147">
            <v>162</v>
          </cell>
          <cell r="J147">
            <v>303</v>
          </cell>
        </row>
        <row r="148">
          <cell r="G148" t="str">
            <v>105308-CES. RURAL PUNITAQUI</v>
          </cell>
          <cell r="H148">
            <v>140</v>
          </cell>
          <cell r="I148">
            <v>162</v>
          </cell>
          <cell r="J148">
            <v>302</v>
          </cell>
        </row>
        <row r="149">
          <cell r="G149" t="str">
            <v>105440-P.S.R. DIVISADERO</v>
          </cell>
          <cell r="H149">
            <v>1</v>
          </cell>
          <cell r="I149">
            <v>0</v>
          </cell>
          <cell r="J149">
            <v>1</v>
          </cell>
        </row>
        <row r="150">
          <cell r="G150" t="str">
            <v>105442-P.S.R. SAN PEDRO DE QUILES</v>
          </cell>
          <cell r="H150">
            <v>0</v>
          </cell>
          <cell r="I150">
            <v>0</v>
          </cell>
          <cell r="J150">
            <v>0</v>
          </cell>
        </row>
        <row r="151">
          <cell r="G151" t="str">
            <v xml:space="preserve">105508-P.S.R. EL PARRAL DE QUILES  </v>
          </cell>
          <cell r="H151">
            <v>0</v>
          </cell>
          <cell r="I151">
            <v>0</v>
          </cell>
          <cell r="J151">
            <v>0</v>
          </cell>
        </row>
        <row r="152">
          <cell r="G152" t="str">
            <v>04305-RIO HURTADO</v>
          </cell>
          <cell r="H152">
            <v>38</v>
          </cell>
          <cell r="I152">
            <v>40</v>
          </cell>
          <cell r="J152">
            <v>78</v>
          </cell>
        </row>
        <row r="153">
          <cell r="G153" t="str">
            <v>105310-CES. RURAL PICHASCA</v>
          </cell>
          <cell r="H153">
            <v>15</v>
          </cell>
          <cell r="I153">
            <v>11</v>
          </cell>
          <cell r="J153">
            <v>26</v>
          </cell>
        </row>
        <row r="154">
          <cell r="G154" t="str">
            <v>105409-P.S.R. EL CHAÑAR</v>
          </cell>
          <cell r="H154">
            <v>0</v>
          </cell>
          <cell r="I154">
            <v>1</v>
          </cell>
          <cell r="J154">
            <v>1</v>
          </cell>
        </row>
        <row r="155">
          <cell r="G155" t="str">
            <v>105410-P.S.R. HURTADO</v>
          </cell>
          <cell r="H155">
            <v>2</v>
          </cell>
          <cell r="I155">
            <v>2</v>
          </cell>
          <cell r="J155">
            <v>4</v>
          </cell>
        </row>
        <row r="156">
          <cell r="G156" t="str">
            <v>105411-P.S.R. LAS BREAS</v>
          </cell>
          <cell r="H156">
            <v>4</v>
          </cell>
          <cell r="I156">
            <v>5</v>
          </cell>
          <cell r="J156">
            <v>9</v>
          </cell>
        </row>
        <row r="157">
          <cell r="G157" t="str">
            <v>105413-P.S.R. SAMO ALTO</v>
          </cell>
          <cell r="H157">
            <v>8</v>
          </cell>
          <cell r="I157">
            <v>6</v>
          </cell>
          <cell r="J157">
            <v>14</v>
          </cell>
        </row>
        <row r="158">
          <cell r="G158" t="str">
            <v>105414-P.S.R. SERON</v>
          </cell>
          <cell r="H158">
            <v>8</v>
          </cell>
          <cell r="I158">
            <v>10</v>
          </cell>
          <cell r="J158">
            <v>18</v>
          </cell>
        </row>
        <row r="159">
          <cell r="G159" t="str">
            <v>105503-P.S.R. TABAQUEROS</v>
          </cell>
          <cell r="H159">
            <v>1</v>
          </cell>
          <cell r="I159">
            <v>5</v>
          </cell>
          <cell r="J159">
            <v>6</v>
          </cell>
        </row>
        <row r="160">
          <cell r="G160" t="str">
            <v>Total general</v>
          </cell>
          <cell r="H160">
            <v>7195</v>
          </cell>
          <cell r="I160">
            <v>7215</v>
          </cell>
          <cell r="J160">
            <v>14410</v>
          </cell>
        </row>
      </sheetData>
      <sheetData sheetId="9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1</v>
          </cell>
          <cell r="I4">
            <v>2</v>
          </cell>
          <cell r="J4">
            <v>3</v>
          </cell>
          <cell r="K4">
            <v>4</v>
          </cell>
          <cell r="L4">
            <v>5</v>
          </cell>
          <cell r="M4">
            <v>6</v>
          </cell>
          <cell r="N4">
            <v>7</v>
          </cell>
          <cell r="O4">
            <v>8</v>
          </cell>
          <cell r="P4">
            <v>9</v>
          </cell>
          <cell r="Q4">
            <v>10</v>
          </cell>
          <cell r="R4">
            <v>11</v>
          </cell>
          <cell r="S4">
            <v>12</v>
          </cell>
          <cell r="T4" t="str">
            <v>Total general</v>
          </cell>
        </row>
        <row r="5">
          <cell r="G5" t="str">
            <v>04101-LA SERENA</v>
          </cell>
          <cell r="H5">
            <v>27</v>
          </cell>
          <cell r="I5">
            <v>19</v>
          </cell>
          <cell r="J5">
            <v>95</v>
          </cell>
          <cell r="K5">
            <v>200</v>
          </cell>
          <cell r="L5">
            <v>208</v>
          </cell>
          <cell r="M5">
            <v>800</v>
          </cell>
          <cell r="N5">
            <v>224</v>
          </cell>
          <cell r="O5">
            <v>239</v>
          </cell>
          <cell r="P5">
            <v>326</v>
          </cell>
          <cell r="Q5">
            <v>268</v>
          </cell>
          <cell r="R5">
            <v>5</v>
          </cell>
          <cell r="S5">
            <v>36</v>
          </cell>
          <cell r="T5">
            <v>2447</v>
          </cell>
        </row>
        <row r="6">
          <cell r="G6" t="str">
            <v>105300-CES. CARDENAL CARO</v>
          </cell>
          <cell r="H6"/>
          <cell r="I6"/>
          <cell r="J6"/>
          <cell r="K6"/>
          <cell r="L6"/>
          <cell r="M6">
            <v>278</v>
          </cell>
          <cell r="N6"/>
          <cell r="O6"/>
          <cell r="P6"/>
          <cell r="Q6"/>
          <cell r="R6"/>
          <cell r="S6">
            <v>9</v>
          </cell>
          <cell r="T6">
            <v>287</v>
          </cell>
        </row>
        <row r="7">
          <cell r="G7" t="str">
            <v>105301-CES. LAS COMPAÑIAS</v>
          </cell>
          <cell r="H7"/>
          <cell r="I7"/>
          <cell r="J7"/>
          <cell r="K7"/>
          <cell r="L7"/>
          <cell r="M7"/>
          <cell r="N7"/>
          <cell r="O7"/>
          <cell r="P7">
            <v>32</v>
          </cell>
          <cell r="Q7"/>
          <cell r="R7"/>
          <cell r="S7"/>
          <cell r="T7">
            <v>32</v>
          </cell>
        </row>
        <row r="8">
          <cell r="G8" t="str">
            <v>105302-CES. PEDRO AGUIRRE C.</v>
          </cell>
          <cell r="H8"/>
          <cell r="I8"/>
          <cell r="J8"/>
          <cell r="K8"/>
          <cell r="L8"/>
          <cell r="M8"/>
          <cell r="N8"/>
          <cell r="O8"/>
          <cell r="P8">
            <v>104</v>
          </cell>
          <cell r="Q8"/>
          <cell r="R8"/>
          <cell r="S8"/>
          <cell r="T8">
            <v>104</v>
          </cell>
        </row>
        <row r="9">
          <cell r="G9" t="str">
            <v>105313-CES. SCHAFFHAUSER</v>
          </cell>
          <cell r="H9"/>
          <cell r="I9"/>
          <cell r="J9">
            <v>78</v>
          </cell>
          <cell r="K9">
            <v>184</v>
          </cell>
          <cell r="L9">
            <v>174</v>
          </cell>
          <cell r="M9">
            <v>401</v>
          </cell>
          <cell r="N9">
            <v>200</v>
          </cell>
          <cell r="O9">
            <v>207</v>
          </cell>
          <cell r="P9">
            <v>169</v>
          </cell>
          <cell r="Q9">
            <v>236</v>
          </cell>
          <cell r="R9"/>
          <cell r="S9"/>
          <cell r="T9">
            <v>1649</v>
          </cell>
        </row>
        <row r="10">
          <cell r="G10" t="str">
            <v>105319-CES. CARDENAL R.S.H.</v>
          </cell>
          <cell r="H10"/>
          <cell r="I10"/>
          <cell r="J10">
            <v>0</v>
          </cell>
          <cell r="K10"/>
          <cell r="L10">
            <v>12</v>
          </cell>
          <cell r="M10">
            <v>8</v>
          </cell>
          <cell r="N10">
            <v>11</v>
          </cell>
          <cell r="O10">
            <v>8</v>
          </cell>
          <cell r="P10">
            <v>7</v>
          </cell>
          <cell r="Q10">
            <v>19</v>
          </cell>
          <cell r="R10">
            <v>0</v>
          </cell>
          <cell r="S10">
            <v>26</v>
          </cell>
          <cell r="T10">
            <v>91</v>
          </cell>
        </row>
        <row r="11">
          <cell r="G11" t="str">
            <v>105325-CESFAM JUAN PABLO II</v>
          </cell>
          <cell r="H11">
            <v>16</v>
          </cell>
          <cell r="I11">
            <v>10</v>
          </cell>
          <cell r="J11">
            <v>7</v>
          </cell>
          <cell r="K11">
            <v>12</v>
          </cell>
          <cell r="L11">
            <v>15</v>
          </cell>
          <cell r="M11">
            <v>12</v>
          </cell>
          <cell r="N11">
            <v>4</v>
          </cell>
          <cell r="O11">
            <v>15</v>
          </cell>
          <cell r="P11">
            <v>8</v>
          </cell>
          <cell r="Q11">
            <v>7</v>
          </cell>
          <cell r="R11">
            <v>0</v>
          </cell>
          <cell r="S11">
            <v>0</v>
          </cell>
          <cell r="T11">
            <v>106</v>
          </cell>
        </row>
        <row r="12">
          <cell r="G12" t="str">
            <v xml:space="preserve">105400-P.S.R. ALGARROBITO            </v>
          </cell>
          <cell r="H12">
            <v>2</v>
          </cell>
          <cell r="I12">
            <v>2</v>
          </cell>
          <cell r="J12">
            <v>1</v>
          </cell>
          <cell r="K12"/>
          <cell r="L12"/>
          <cell r="M12">
            <v>42</v>
          </cell>
          <cell r="N12">
            <v>7</v>
          </cell>
          <cell r="O12"/>
          <cell r="P12">
            <v>1</v>
          </cell>
          <cell r="Q12"/>
          <cell r="R12">
            <v>0</v>
          </cell>
          <cell r="S12"/>
          <cell r="T12">
            <v>55</v>
          </cell>
        </row>
        <row r="13">
          <cell r="G13" t="str">
            <v>105401-P.S.R. LAS ROJAS</v>
          </cell>
          <cell r="H13"/>
          <cell r="I13">
            <v>1</v>
          </cell>
          <cell r="J13"/>
          <cell r="K13"/>
          <cell r="L13"/>
          <cell r="M13">
            <v>58</v>
          </cell>
          <cell r="N13"/>
          <cell r="O13"/>
          <cell r="P13"/>
          <cell r="Q13"/>
          <cell r="R13"/>
          <cell r="S13"/>
          <cell r="T13">
            <v>59</v>
          </cell>
        </row>
        <row r="14">
          <cell r="G14" t="str">
            <v>105402-P.S.R. EL ROMERO</v>
          </cell>
          <cell r="H14">
            <v>1</v>
          </cell>
          <cell r="I14">
            <v>2</v>
          </cell>
          <cell r="J14"/>
          <cell r="K14"/>
          <cell r="L14"/>
          <cell r="M14"/>
          <cell r="N14"/>
          <cell r="O14">
            <v>1</v>
          </cell>
          <cell r="P14"/>
          <cell r="Q14"/>
          <cell r="R14"/>
          <cell r="S14"/>
          <cell r="T14">
            <v>4</v>
          </cell>
        </row>
        <row r="15">
          <cell r="G15" t="str">
            <v>105499-P.S.R. LAMBERT</v>
          </cell>
          <cell r="H15"/>
          <cell r="I15"/>
          <cell r="J15"/>
          <cell r="K15"/>
          <cell r="L15"/>
          <cell r="M15"/>
          <cell r="N15"/>
          <cell r="O15">
            <v>2</v>
          </cell>
          <cell r="P15"/>
          <cell r="Q15"/>
          <cell r="R15"/>
          <cell r="S15"/>
          <cell r="T15">
            <v>2</v>
          </cell>
        </row>
        <row r="16">
          <cell r="G16" t="str">
            <v>105700-CECOF VILLA EL INDIO</v>
          </cell>
          <cell r="H16">
            <v>1</v>
          </cell>
          <cell r="I16"/>
          <cell r="J16"/>
          <cell r="K16"/>
          <cell r="L16"/>
          <cell r="M16"/>
          <cell r="N16"/>
          <cell r="O16">
            <v>1</v>
          </cell>
          <cell r="P16"/>
          <cell r="Q16">
            <v>3</v>
          </cell>
          <cell r="R16">
            <v>5</v>
          </cell>
          <cell r="S16"/>
          <cell r="T16">
            <v>10</v>
          </cell>
        </row>
        <row r="17">
          <cell r="G17" t="str">
            <v>105701-CECOF VILLA ALEMANIA</v>
          </cell>
          <cell r="H17">
            <v>3</v>
          </cell>
          <cell r="I17">
            <v>2</v>
          </cell>
          <cell r="J17">
            <v>4</v>
          </cell>
          <cell r="K17">
            <v>3</v>
          </cell>
          <cell r="L17">
            <v>3</v>
          </cell>
          <cell r="M17">
            <v>0</v>
          </cell>
          <cell r="N17"/>
          <cell r="O17">
            <v>4</v>
          </cell>
          <cell r="P17">
            <v>2</v>
          </cell>
          <cell r="Q17">
            <v>2</v>
          </cell>
          <cell r="R17">
            <v>0</v>
          </cell>
          <cell r="S17"/>
          <cell r="T17">
            <v>23</v>
          </cell>
        </row>
        <row r="18">
          <cell r="G18" t="str">
            <v>105702-CECOF VILLA LAMBERT</v>
          </cell>
          <cell r="H18">
            <v>2</v>
          </cell>
          <cell r="I18"/>
          <cell r="J18">
            <v>1</v>
          </cell>
          <cell r="K18"/>
          <cell r="L18">
            <v>2</v>
          </cell>
          <cell r="M18"/>
          <cell r="N18">
            <v>2</v>
          </cell>
          <cell r="O18">
            <v>1</v>
          </cell>
          <cell r="P18">
            <v>1</v>
          </cell>
          <cell r="Q18">
            <v>1</v>
          </cell>
          <cell r="R18"/>
          <cell r="S18">
            <v>1</v>
          </cell>
          <cell r="T18">
            <v>11</v>
          </cell>
        </row>
        <row r="19">
          <cell r="G19" t="str">
            <v>200402-CECOF ARCOS DE PINAMAR</v>
          </cell>
          <cell r="H19">
            <v>2</v>
          </cell>
          <cell r="I19">
            <v>2</v>
          </cell>
          <cell r="J19">
            <v>4</v>
          </cell>
          <cell r="K19">
            <v>1</v>
          </cell>
          <cell r="L19">
            <v>2</v>
          </cell>
          <cell r="M19">
            <v>1</v>
          </cell>
          <cell r="N19">
            <v>0</v>
          </cell>
          <cell r="O19"/>
          <cell r="P19">
            <v>2</v>
          </cell>
          <cell r="Q19"/>
          <cell r="R19"/>
          <cell r="S19"/>
          <cell r="T19">
            <v>14</v>
          </cell>
        </row>
        <row r="20">
          <cell r="G20" t="str">
            <v>04102-COQUIMBO</v>
          </cell>
          <cell r="H20">
            <v>148</v>
          </cell>
          <cell r="I20">
            <v>156</v>
          </cell>
          <cell r="J20">
            <v>207</v>
          </cell>
          <cell r="K20">
            <v>228</v>
          </cell>
          <cell r="L20">
            <v>289</v>
          </cell>
          <cell r="M20">
            <v>341</v>
          </cell>
          <cell r="N20">
            <v>362</v>
          </cell>
          <cell r="O20">
            <v>373</v>
          </cell>
          <cell r="P20">
            <v>240</v>
          </cell>
          <cell r="Q20">
            <v>329</v>
          </cell>
          <cell r="R20">
            <v>36</v>
          </cell>
          <cell r="S20">
            <v>132</v>
          </cell>
          <cell r="T20">
            <v>2841</v>
          </cell>
        </row>
        <row r="21">
          <cell r="G21" t="str">
            <v>105303-CES. SAN JUAN</v>
          </cell>
          <cell r="H21">
            <v>7</v>
          </cell>
          <cell r="I21">
            <v>16</v>
          </cell>
          <cell r="J21">
            <v>38</v>
          </cell>
          <cell r="K21">
            <v>44</v>
          </cell>
          <cell r="L21">
            <v>76</v>
          </cell>
          <cell r="M21">
            <v>38</v>
          </cell>
          <cell r="N21">
            <v>36</v>
          </cell>
          <cell r="O21">
            <v>70</v>
          </cell>
          <cell r="P21">
            <v>54</v>
          </cell>
          <cell r="Q21">
            <v>69</v>
          </cell>
          <cell r="R21">
            <v>1</v>
          </cell>
          <cell r="S21">
            <v>29</v>
          </cell>
          <cell r="T21">
            <v>478</v>
          </cell>
        </row>
        <row r="22">
          <cell r="G22" t="str">
            <v>105304-CES. SANTA CECILIA</v>
          </cell>
          <cell r="H22">
            <v>19</v>
          </cell>
          <cell r="I22">
            <v>26</v>
          </cell>
          <cell r="J22">
            <v>18</v>
          </cell>
          <cell r="K22">
            <v>42</v>
          </cell>
          <cell r="L22">
            <v>35</v>
          </cell>
          <cell r="M22">
            <v>54</v>
          </cell>
          <cell r="N22">
            <v>15</v>
          </cell>
          <cell r="O22">
            <v>54</v>
          </cell>
          <cell r="P22">
            <v>72</v>
          </cell>
          <cell r="Q22">
            <v>82</v>
          </cell>
          <cell r="R22">
            <v>14</v>
          </cell>
          <cell r="S22">
            <v>1</v>
          </cell>
          <cell r="T22">
            <v>432</v>
          </cell>
        </row>
        <row r="23">
          <cell r="G23" t="str">
            <v>105305-CES. TIERRAS BLANCAS</v>
          </cell>
          <cell r="H23">
            <v>99</v>
          </cell>
          <cell r="I23">
            <v>95</v>
          </cell>
          <cell r="J23">
            <v>87</v>
          </cell>
          <cell r="K23">
            <v>80</v>
          </cell>
          <cell r="L23">
            <v>97</v>
          </cell>
          <cell r="M23">
            <v>58</v>
          </cell>
          <cell r="N23">
            <v>70</v>
          </cell>
          <cell r="O23">
            <v>89</v>
          </cell>
          <cell r="P23">
            <v>46</v>
          </cell>
          <cell r="Q23">
            <v>34</v>
          </cell>
          <cell r="R23"/>
          <cell r="S23">
            <v>36</v>
          </cell>
          <cell r="T23">
            <v>791</v>
          </cell>
        </row>
        <row r="24">
          <cell r="G24" t="str">
            <v>105321-CES. RURAL  TONGOY</v>
          </cell>
          <cell r="H24">
            <v>0</v>
          </cell>
          <cell r="I24"/>
          <cell r="J24">
            <v>1</v>
          </cell>
          <cell r="K24">
            <v>2</v>
          </cell>
          <cell r="L24">
            <v>5</v>
          </cell>
          <cell r="M24">
            <v>17</v>
          </cell>
          <cell r="N24">
            <v>9</v>
          </cell>
          <cell r="O24">
            <v>6</v>
          </cell>
          <cell r="P24">
            <v>6</v>
          </cell>
          <cell r="Q24">
            <v>5</v>
          </cell>
          <cell r="R24">
            <v>0</v>
          </cell>
          <cell r="S24"/>
          <cell r="T24">
            <v>51</v>
          </cell>
        </row>
        <row r="25">
          <cell r="G25" t="str">
            <v>105323-CES. DR. SERGIO AGUILAR</v>
          </cell>
          <cell r="H25">
            <v>12</v>
          </cell>
          <cell r="I25">
            <v>6</v>
          </cell>
          <cell r="J25">
            <v>51</v>
          </cell>
          <cell r="K25">
            <v>27</v>
          </cell>
          <cell r="L25">
            <v>30</v>
          </cell>
          <cell r="M25">
            <v>110</v>
          </cell>
          <cell r="N25">
            <v>188</v>
          </cell>
          <cell r="O25">
            <v>120</v>
          </cell>
          <cell r="P25">
            <v>14</v>
          </cell>
          <cell r="Q25">
            <v>14</v>
          </cell>
          <cell r="R25">
            <v>12</v>
          </cell>
          <cell r="S25">
            <v>51</v>
          </cell>
          <cell r="T25">
            <v>635</v>
          </cell>
        </row>
        <row r="26">
          <cell r="G26" t="str">
            <v>105405-P.S.R. GUANAQUEROS</v>
          </cell>
          <cell r="H26"/>
          <cell r="I26"/>
          <cell r="J26"/>
          <cell r="K26">
            <v>0</v>
          </cell>
          <cell r="L26">
            <v>3</v>
          </cell>
          <cell r="M26">
            <v>5</v>
          </cell>
          <cell r="N26"/>
          <cell r="O26">
            <v>5</v>
          </cell>
          <cell r="P26">
            <v>2</v>
          </cell>
          <cell r="Q26">
            <v>26</v>
          </cell>
          <cell r="R26"/>
          <cell r="S26"/>
          <cell r="T26">
            <v>41</v>
          </cell>
        </row>
        <row r="27">
          <cell r="G27" t="str">
            <v>105407-P.S.R. TAMBILLOS</v>
          </cell>
          <cell r="H27"/>
          <cell r="I27"/>
          <cell r="J27"/>
          <cell r="K27">
            <v>0</v>
          </cell>
          <cell r="L27"/>
          <cell r="M27"/>
          <cell r="N27"/>
          <cell r="O27"/>
          <cell r="P27"/>
          <cell r="Q27">
            <v>21</v>
          </cell>
          <cell r="R27"/>
          <cell r="S27"/>
          <cell r="T27">
            <v>21</v>
          </cell>
        </row>
        <row r="28">
          <cell r="G28" t="str">
            <v>105705-CECOF EL ALBA</v>
          </cell>
          <cell r="H28">
            <v>3</v>
          </cell>
          <cell r="I28">
            <v>4</v>
          </cell>
          <cell r="J28">
            <v>7</v>
          </cell>
          <cell r="K28">
            <v>6</v>
          </cell>
          <cell r="L28">
            <v>9</v>
          </cell>
          <cell r="M28">
            <v>11</v>
          </cell>
          <cell r="N28">
            <v>8</v>
          </cell>
          <cell r="O28">
            <v>9</v>
          </cell>
          <cell r="P28">
            <v>6</v>
          </cell>
          <cell r="Q28">
            <v>1</v>
          </cell>
          <cell r="R28"/>
          <cell r="S28">
            <v>1</v>
          </cell>
          <cell r="T28">
            <v>65</v>
          </cell>
        </row>
        <row r="29">
          <cell r="G29" t="str">
            <v>200273-CECOF PUNTA MIRA</v>
          </cell>
          <cell r="H29"/>
          <cell r="I29"/>
          <cell r="J29"/>
          <cell r="K29">
            <v>8</v>
          </cell>
          <cell r="L29">
            <v>7</v>
          </cell>
          <cell r="M29"/>
          <cell r="N29"/>
          <cell r="O29"/>
          <cell r="P29">
            <v>9</v>
          </cell>
          <cell r="Q29"/>
          <cell r="R29"/>
          <cell r="S29"/>
          <cell r="T29">
            <v>24</v>
          </cell>
        </row>
        <row r="30">
          <cell r="G30" t="str">
            <v>200494-CESFAM EL SAUCE</v>
          </cell>
          <cell r="H30">
            <v>3</v>
          </cell>
          <cell r="I30">
            <v>3</v>
          </cell>
          <cell r="J30">
            <v>4</v>
          </cell>
          <cell r="K30">
            <v>16</v>
          </cell>
          <cell r="L30">
            <v>7</v>
          </cell>
          <cell r="M30">
            <v>19</v>
          </cell>
          <cell r="N30">
            <v>6</v>
          </cell>
          <cell r="O30">
            <v>18</v>
          </cell>
          <cell r="P30">
            <v>30</v>
          </cell>
          <cell r="Q30">
            <v>20</v>
          </cell>
          <cell r="R30">
            <v>9</v>
          </cell>
          <cell r="S30">
            <v>14</v>
          </cell>
          <cell r="T30">
            <v>149</v>
          </cell>
        </row>
        <row r="31">
          <cell r="G31" t="str">
            <v>200499-CESFAM PAN DE AZÚCAR</v>
          </cell>
          <cell r="H31">
            <v>5</v>
          </cell>
          <cell r="I31">
            <v>6</v>
          </cell>
          <cell r="J31">
            <v>1</v>
          </cell>
          <cell r="K31">
            <v>3</v>
          </cell>
          <cell r="L31">
            <v>20</v>
          </cell>
          <cell r="M31">
            <v>29</v>
          </cell>
          <cell r="N31">
            <v>30</v>
          </cell>
          <cell r="O31">
            <v>2</v>
          </cell>
          <cell r="P31">
            <v>1</v>
          </cell>
          <cell r="Q31">
            <v>57</v>
          </cell>
          <cell r="R31"/>
          <cell r="S31"/>
          <cell r="T31">
            <v>154</v>
          </cell>
        </row>
        <row r="32">
          <cell r="G32" t="str">
            <v>200607-CESFAM LILA CORTES</v>
          </cell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R32"/>
          <cell r="S32">
            <v>0</v>
          </cell>
          <cell r="T32">
            <v>0</v>
          </cell>
        </row>
        <row r="33">
          <cell r="G33" t="str">
            <v>04103-ANDACOLLO</v>
          </cell>
          <cell r="H33"/>
          <cell r="I33"/>
          <cell r="J33"/>
          <cell r="K33"/>
          <cell r="L33">
            <v>8</v>
          </cell>
          <cell r="M33">
            <v>9</v>
          </cell>
          <cell r="N33">
            <v>16</v>
          </cell>
          <cell r="O33">
            <v>30</v>
          </cell>
          <cell r="P33">
            <v>4</v>
          </cell>
          <cell r="Q33">
            <v>19</v>
          </cell>
          <cell r="R33">
            <v>22</v>
          </cell>
          <cell r="S33">
            <v>0</v>
          </cell>
          <cell r="T33">
            <v>108</v>
          </cell>
        </row>
        <row r="34">
          <cell r="G34" t="str">
            <v>105106-HOSPITAL ANDACOLLO</v>
          </cell>
          <cell r="H34"/>
          <cell r="I34"/>
          <cell r="J34"/>
          <cell r="K34"/>
          <cell r="L34">
            <v>8</v>
          </cell>
          <cell r="M34">
            <v>9</v>
          </cell>
          <cell r="N34">
            <v>16</v>
          </cell>
          <cell r="O34">
            <v>30</v>
          </cell>
          <cell r="P34">
            <v>4</v>
          </cell>
          <cell r="Q34">
            <v>19</v>
          </cell>
          <cell r="R34">
            <v>22</v>
          </cell>
          <cell r="S34">
            <v>0</v>
          </cell>
          <cell r="T34">
            <v>108</v>
          </cell>
        </row>
        <row r="35">
          <cell r="G35" t="str">
            <v>04104-LA HIGUERA</v>
          </cell>
          <cell r="H35"/>
          <cell r="I35"/>
          <cell r="J35"/>
          <cell r="K35"/>
          <cell r="L35">
            <v>20</v>
          </cell>
          <cell r="M35">
            <v>1</v>
          </cell>
          <cell r="N35">
            <v>1</v>
          </cell>
          <cell r="O35"/>
          <cell r="P35"/>
          <cell r="Q35"/>
          <cell r="R35"/>
          <cell r="S35"/>
          <cell r="T35">
            <v>22</v>
          </cell>
        </row>
        <row r="36">
          <cell r="G36" t="str">
            <v>105314-CES. LA HIGUERA</v>
          </cell>
          <cell r="H36"/>
          <cell r="I36"/>
          <cell r="J36"/>
          <cell r="K36"/>
          <cell r="L36">
            <v>20</v>
          </cell>
          <cell r="M36">
            <v>1</v>
          </cell>
          <cell r="N36">
            <v>1</v>
          </cell>
          <cell r="O36"/>
          <cell r="P36"/>
          <cell r="Q36"/>
          <cell r="R36"/>
          <cell r="S36"/>
          <cell r="T36">
            <v>22</v>
          </cell>
        </row>
        <row r="37">
          <cell r="G37" t="str">
            <v>04105-PAIHUANO</v>
          </cell>
          <cell r="H37"/>
          <cell r="I37"/>
          <cell r="J37">
            <v>5</v>
          </cell>
          <cell r="K37"/>
          <cell r="L37"/>
          <cell r="M37"/>
          <cell r="N37"/>
          <cell r="O37">
            <v>10</v>
          </cell>
          <cell r="P37">
            <v>3</v>
          </cell>
          <cell r="Q37"/>
          <cell r="R37"/>
          <cell r="S37">
            <v>29</v>
          </cell>
          <cell r="T37">
            <v>47</v>
          </cell>
        </row>
        <row r="38">
          <cell r="G38" t="str">
            <v>105306-CES. PAIHUANO</v>
          </cell>
          <cell r="H38"/>
          <cell r="I38"/>
          <cell r="J38">
            <v>5</v>
          </cell>
          <cell r="K38"/>
          <cell r="L38"/>
          <cell r="M38"/>
          <cell r="N38"/>
          <cell r="O38">
            <v>10</v>
          </cell>
          <cell r="P38">
            <v>3</v>
          </cell>
          <cell r="Q38"/>
          <cell r="R38"/>
          <cell r="S38">
            <v>29</v>
          </cell>
          <cell r="T38">
            <v>47</v>
          </cell>
        </row>
        <row r="39">
          <cell r="G39" t="str">
            <v>04106-VICUÑA</v>
          </cell>
          <cell r="H39">
            <v>24</v>
          </cell>
          <cell r="I39">
            <v>23</v>
          </cell>
          <cell r="J39">
            <v>23</v>
          </cell>
          <cell r="K39">
            <v>26</v>
          </cell>
          <cell r="L39">
            <v>47</v>
          </cell>
          <cell r="M39">
            <v>74</v>
          </cell>
          <cell r="N39">
            <v>52</v>
          </cell>
          <cell r="O39">
            <v>42</v>
          </cell>
          <cell r="P39">
            <v>16</v>
          </cell>
          <cell r="Q39">
            <v>14</v>
          </cell>
          <cell r="R39">
            <v>8</v>
          </cell>
          <cell r="S39">
            <v>3</v>
          </cell>
          <cell r="T39">
            <v>352</v>
          </cell>
        </row>
        <row r="40">
          <cell r="G40" t="str">
            <v>105107-HOSPITAL VICUÑA</v>
          </cell>
          <cell r="H40">
            <v>11</v>
          </cell>
          <cell r="I40">
            <v>5</v>
          </cell>
          <cell r="J40">
            <v>1</v>
          </cell>
          <cell r="K40"/>
          <cell r="L40">
            <v>35</v>
          </cell>
          <cell r="M40">
            <v>38</v>
          </cell>
          <cell r="N40">
            <v>32</v>
          </cell>
          <cell r="O40">
            <v>20</v>
          </cell>
          <cell r="P40">
            <v>7</v>
          </cell>
          <cell r="Q40">
            <v>5</v>
          </cell>
          <cell r="R40">
            <v>3</v>
          </cell>
          <cell r="S40">
            <v>2</v>
          </cell>
          <cell r="T40">
            <v>159</v>
          </cell>
        </row>
        <row r="41">
          <cell r="G41" t="str">
            <v>105467-P.S.R. DIAGUITAS</v>
          </cell>
          <cell r="H41"/>
          <cell r="I41">
            <v>3</v>
          </cell>
          <cell r="J41">
            <v>3</v>
          </cell>
          <cell r="K41">
            <v>5</v>
          </cell>
          <cell r="L41">
            <v>4</v>
          </cell>
          <cell r="M41">
            <v>5</v>
          </cell>
          <cell r="N41">
            <v>5</v>
          </cell>
          <cell r="O41">
            <v>1</v>
          </cell>
          <cell r="P41">
            <v>2</v>
          </cell>
          <cell r="Q41"/>
          <cell r="R41">
            <v>1</v>
          </cell>
          <cell r="S41"/>
          <cell r="T41">
            <v>29</v>
          </cell>
        </row>
        <row r="42">
          <cell r="G42" t="str">
            <v>105468-P.S.R. EL MOLLE</v>
          </cell>
          <cell r="H42"/>
          <cell r="I42"/>
          <cell r="J42">
            <v>2</v>
          </cell>
          <cell r="K42"/>
          <cell r="L42">
            <v>1</v>
          </cell>
          <cell r="M42">
            <v>1</v>
          </cell>
          <cell r="N42">
            <v>2</v>
          </cell>
          <cell r="O42">
            <v>9</v>
          </cell>
          <cell r="P42">
            <v>2</v>
          </cell>
          <cell r="Q42"/>
          <cell r="R42"/>
          <cell r="S42"/>
          <cell r="T42">
            <v>17</v>
          </cell>
        </row>
        <row r="43">
          <cell r="G43" t="str">
            <v>105469-P.S.R. EL TAMBO</v>
          </cell>
          <cell r="H43">
            <v>1</v>
          </cell>
          <cell r="I43">
            <v>1</v>
          </cell>
          <cell r="J43">
            <v>2</v>
          </cell>
          <cell r="K43">
            <v>1</v>
          </cell>
          <cell r="L43">
            <v>0</v>
          </cell>
          <cell r="M43">
            <v>0</v>
          </cell>
          <cell r="N43">
            <v>1</v>
          </cell>
          <cell r="O43"/>
          <cell r="P43">
            <v>1</v>
          </cell>
          <cell r="Q43">
            <v>1</v>
          </cell>
          <cell r="R43"/>
          <cell r="S43"/>
          <cell r="T43">
            <v>8</v>
          </cell>
        </row>
        <row r="44">
          <cell r="G44" t="str">
            <v>105470-P.S.R. HUANTA</v>
          </cell>
          <cell r="H44"/>
          <cell r="I44"/>
          <cell r="J44"/>
          <cell r="K44"/>
          <cell r="L44">
            <v>2</v>
          </cell>
          <cell r="M44">
            <v>2</v>
          </cell>
          <cell r="N44"/>
          <cell r="O44"/>
          <cell r="P44"/>
          <cell r="Q44"/>
          <cell r="R44"/>
          <cell r="S44">
            <v>1</v>
          </cell>
          <cell r="T44">
            <v>5</v>
          </cell>
        </row>
        <row r="45">
          <cell r="G45" t="str">
            <v>105471-P.S.R. PERALILLO</v>
          </cell>
          <cell r="H45">
            <v>1</v>
          </cell>
          <cell r="I45">
            <v>1</v>
          </cell>
          <cell r="J45">
            <v>4</v>
          </cell>
          <cell r="K45">
            <v>8</v>
          </cell>
          <cell r="L45">
            <v>2</v>
          </cell>
          <cell r="M45">
            <v>22</v>
          </cell>
          <cell r="N45">
            <v>4</v>
          </cell>
          <cell r="O45">
            <v>1</v>
          </cell>
          <cell r="P45"/>
          <cell r="Q45">
            <v>1</v>
          </cell>
          <cell r="R45">
            <v>2</v>
          </cell>
          <cell r="S45"/>
          <cell r="T45">
            <v>46</v>
          </cell>
        </row>
        <row r="46">
          <cell r="G46" t="str">
            <v>105472-P.S.R. RIVADAVIA</v>
          </cell>
          <cell r="H46">
            <v>1</v>
          </cell>
          <cell r="I46">
            <v>1</v>
          </cell>
          <cell r="J46"/>
          <cell r="K46">
            <v>2</v>
          </cell>
          <cell r="L46">
            <v>0</v>
          </cell>
          <cell r="M46"/>
          <cell r="N46">
            <v>2</v>
          </cell>
          <cell r="O46"/>
          <cell r="P46"/>
          <cell r="Q46"/>
          <cell r="R46">
            <v>1</v>
          </cell>
          <cell r="S46"/>
          <cell r="T46">
            <v>7</v>
          </cell>
        </row>
        <row r="47">
          <cell r="G47" t="str">
            <v>105473-P.S.R. TALCUNA</v>
          </cell>
          <cell r="H47">
            <v>1</v>
          </cell>
          <cell r="I47">
            <v>3</v>
          </cell>
          <cell r="J47">
            <v>3</v>
          </cell>
          <cell r="K47">
            <v>5</v>
          </cell>
          <cell r="L47">
            <v>2</v>
          </cell>
          <cell r="M47">
            <v>6</v>
          </cell>
          <cell r="N47">
            <v>1</v>
          </cell>
          <cell r="O47">
            <v>2</v>
          </cell>
          <cell r="P47">
            <v>1</v>
          </cell>
          <cell r="Q47">
            <v>1</v>
          </cell>
          <cell r="R47"/>
          <cell r="S47"/>
          <cell r="T47">
            <v>25</v>
          </cell>
        </row>
        <row r="48">
          <cell r="G48" t="str">
            <v>105474-P.S.R. CHAPILCA</v>
          </cell>
          <cell r="H48"/>
          <cell r="I48"/>
          <cell r="J48">
            <v>0</v>
          </cell>
          <cell r="K48"/>
          <cell r="L48"/>
          <cell r="M48"/>
          <cell r="N48">
            <v>1</v>
          </cell>
          <cell r="O48">
            <v>1</v>
          </cell>
          <cell r="P48"/>
          <cell r="Q48"/>
          <cell r="R48"/>
          <cell r="S48"/>
          <cell r="T48">
            <v>2</v>
          </cell>
        </row>
        <row r="49">
          <cell r="G49" t="str">
            <v>105509-P.S.R. GUALLIGUAICA</v>
          </cell>
          <cell r="H49"/>
          <cell r="I49"/>
          <cell r="J49">
            <v>0</v>
          </cell>
          <cell r="K49"/>
          <cell r="L49"/>
          <cell r="M49"/>
          <cell r="N49">
            <v>2</v>
          </cell>
          <cell r="O49">
            <v>6</v>
          </cell>
          <cell r="P49">
            <v>2</v>
          </cell>
          <cell r="Q49">
            <v>3</v>
          </cell>
          <cell r="R49"/>
          <cell r="S49"/>
          <cell r="T49">
            <v>13</v>
          </cell>
        </row>
        <row r="50">
          <cell r="G50" t="str">
            <v>200538-CESFAM SAN ISIDRO CALINGASTA</v>
          </cell>
          <cell r="H50">
            <v>9</v>
          </cell>
          <cell r="I50">
            <v>9</v>
          </cell>
          <cell r="J50">
            <v>8</v>
          </cell>
          <cell r="K50">
            <v>5</v>
          </cell>
          <cell r="L50">
            <v>1</v>
          </cell>
          <cell r="M50">
            <v>0</v>
          </cell>
          <cell r="N50">
            <v>2</v>
          </cell>
          <cell r="O50">
            <v>2</v>
          </cell>
          <cell r="P50">
            <v>1</v>
          </cell>
          <cell r="Q50">
            <v>3</v>
          </cell>
          <cell r="R50">
            <v>1</v>
          </cell>
          <cell r="S50"/>
          <cell r="T50">
            <v>41</v>
          </cell>
        </row>
        <row r="51">
          <cell r="G51" t="str">
            <v>04201-ILLAPEL</v>
          </cell>
          <cell r="H51">
            <v>18</v>
          </cell>
          <cell r="I51">
            <v>18</v>
          </cell>
          <cell r="J51">
            <v>125</v>
          </cell>
          <cell r="K51">
            <v>70</v>
          </cell>
          <cell r="L51">
            <v>47</v>
          </cell>
          <cell r="M51">
            <v>73</v>
          </cell>
          <cell r="N51">
            <v>8</v>
          </cell>
          <cell r="O51">
            <v>25</v>
          </cell>
          <cell r="P51">
            <v>9</v>
          </cell>
          <cell r="Q51">
            <v>7</v>
          </cell>
          <cell r="R51">
            <v>19</v>
          </cell>
          <cell r="S51">
            <v>7</v>
          </cell>
          <cell r="T51">
            <v>426</v>
          </cell>
        </row>
        <row r="52">
          <cell r="G52" t="str">
            <v>105326-CESFAM SAN RAFAEL</v>
          </cell>
          <cell r="H52"/>
          <cell r="I52"/>
          <cell r="J52">
            <v>47</v>
          </cell>
          <cell r="K52">
            <v>28</v>
          </cell>
          <cell r="L52">
            <v>9</v>
          </cell>
          <cell r="M52"/>
          <cell r="N52"/>
          <cell r="O52">
            <v>8</v>
          </cell>
          <cell r="P52">
            <v>5</v>
          </cell>
          <cell r="Q52">
            <v>4</v>
          </cell>
          <cell r="R52">
            <v>8</v>
          </cell>
          <cell r="S52">
            <v>3</v>
          </cell>
          <cell r="T52">
            <v>112</v>
          </cell>
        </row>
        <row r="53">
          <cell r="G53" t="str">
            <v xml:space="preserve">105443-P.S.R. CARCAMO                   </v>
          </cell>
          <cell r="H53"/>
          <cell r="I53"/>
          <cell r="J53"/>
          <cell r="K53">
            <v>6</v>
          </cell>
          <cell r="L53"/>
          <cell r="M53">
            <v>13</v>
          </cell>
          <cell r="N53">
            <v>2</v>
          </cell>
          <cell r="O53"/>
          <cell r="P53"/>
          <cell r="Q53"/>
          <cell r="R53"/>
          <cell r="S53"/>
          <cell r="T53">
            <v>21</v>
          </cell>
        </row>
        <row r="54">
          <cell r="G54" t="str">
            <v>105444-P.S.R. HUINTIL</v>
          </cell>
          <cell r="H54">
            <v>1</v>
          </cell>
          <cell r="I54">
            <v>4</v>
          </cell>
          <cell r="J54">
            <v>5</v>
          </cell>
          <cell r="K54">
            <v>3</v>
          </cell>
          <cell r="L54"/>
          <cell r="M54"/>
          <cell r="N54"/>
          <cell r="O54"/>
          <cell r="P54"/>
          <cell r="Q54"/>
          <cell r="R54"/>
          <cell r="S54"/>
          <cell r="T54">
            <v>13</v>
          </cell>
        </row>
        <row r="55">
          <cell r="G55" t="str">
            <v>105445-P.S.R. LIMAHUIDA</v>
          </cell>
          <cell r="H55"/>
          <cell r="I55">
            <v>1</v>
          </cell>
          <cell r="J55"/>
          <cell r="K55"/>
          <cell r="L55"/>
          <cell r="M55">
            <v>1</v>
          </cell>
          <cell r="N55"/>
          <cell r="O55"/>
          <cell r="P55"/>
          <cell r="Q55"/>
          <cell r="R55"/>
          <cell r="S55">
            <v>1</v>
          </cell>
          <cell r="T55">
            <v>3</v>
          </cell>
        </row>
        <row r="56">
          <cell r="G56" t="str">
            <v>105446-P.S.R. MATANCILLA</v>
          </cell>
          <cell r="H56">
            <v>4</v>
          </cell>
          <cell r="I56"/>
          <cell r="J56"/>
          <cell r="K56"/>
          <cell r="L56"/>
          <cell r="M56"/>
          <cell r="N56"/>
          <cell r="O56"/>
          <cell r="P56"/>
          <cell r="Q56"/>
          <cell r="R56"/>
          <cell r="S56"/>
          <cell r="T56">
            <v>4</v>
          </cell>
        </row>
        <row r="57">
          <cell r="G57" t="str">
            <v>105447-P.S.R. PERALILLO</v>
          </cell>
          <cell r="H57">
            <v>2</v>
          </cell>
          <cell r="I57"/>
          <cell r="J57"/>
          <cell r="K57">
            <v>2</v>
          </cell>
          <cell r="L57">
            <v>1</v>
          </cell>
          <cell r="M57"/>
          <cell r="N57"/>
          <cell r="O57"/>
          <cell r="P57"/>
          <cell r="Q57">
            <v>1</v>
          </cell>
          <cell r="R57"/>
          <cell r="S57"/>
          <cell r="T57">
            <v>6</v>
          </cell>
        </row>
        <row r="58">
          <cell r="G58" t="str">
            <v>105448-P.S.R. SANTA VIRGINIA</v>
          </cell>
          <cell r="H58"/>
          <cell r="I58">
            <v>2</v>
          </cell>
          <cell r="J58">
            <v>1</v>
          </cell>
          <cell r="K58"/>
          <cell r="L58"/>
          <cell r="M58"/>
          <cell r="N58"/>
          <cell r="O58"/>
          <cell r="P58">
            <v>2</v>
          </cell>
          <cell r="Q58"/>
          <cell r="R58"/>
          <cell r="S58">
            <v>2</v>
          </cell>
          <cell r="T58">
            <v>7</v>
          </cell>
        </row>
        <row r="59">
          <cell r="G59" t="str">
            <v>105449-P.S.R. TUNGA NORTE</v>
          </cell>
          <cell r="H59"/>
          <cell r="I59"/>
          <cell r="J59">
            <v>5</v>
          </cell>
          <cell r="K59"/>
          <cell r="L59"/>
          <cell r="M59"/>
          <cell r="N59"/>
          <cell r="O59"/>
          <cell r="P59"/>
          <cell r="Q59">
            <v>1</v>
          </cell>
          <cell r="R59"/>
          <cell r="S59"/>
          <cell r="T59">
            <v>6</v>
          </cell>
        </row>
        <row r="60">
          <cell r="G60" t="str">
            <v>105485-P.S.R. PLAN DE HORNOS</v>
          </cell>
          <cell r="H60"/>
          <cell r="I60"/>
          <cell r="J60">
            <v>6</v>
          </cell>
          <cell r="K60"/>
          <cell r="L60"/>
          <cell r="M60"/>
          <cell r="N60"/>
          <cell r="O60">
            <v>1</v>
          </cell>
          <cell r="P60"/>
          <cell r="Q60"/>
          <cell r="R60"/>
          <cell r="S60"/>
          <cell r="T60">
            <v>7</v>
          </cell>
        </row>
        <row r="61">
          <cell r="G61" t="str">
            <v>105486-P.S.R. TUNGA SUR</v>
          </cell>
          <cell r="H61">
            <v>2</v>
          </cell>
          <cell r="I61"/>
          <cell r="J61"/>
          <cell r="K61">
            <v>3</v>
          </cell>
          <cell r="L61"/>
          <cell r="M61"/>
          <cell r="N61"/>
          <cell r="O61"/>
          <cell r="P61"/>
          <cell r="Q61"/>
          <cell r="R61"/>
          <cell r="S61"/>
          <cell r="T61">
            <v>5</v>
          </cell>
        </row>
        <row r="62">
          <cell r="G62" t="str">
            <v>105487-P.S.R. CAÑAS UNO</v>
          </cell>
          <cell r="H62">
            <v>1</v>
          </cell>
          <cell r="I62">
            <v>3</v>
          </cell>
          <cell r="J62">
            <v>2</v>
          </cell>
          <cell r="K62">
            <v>5</v>
          </cell>
          <cell r="L62">
            <v>10</v>
          </cell>
          <cell r="M62">
            <v>4</v>
          </cell>
          <cell r="N62">
            <v>1</v>
          </cell>
          <cell r="O62"/>
          <cell r="P62"/>
          <cell r="Q62"/>
          <cell r="R62"/>
          <cell r="S62"/>
          <cell r="T62">
            <v>26</v>
          </cell>
        </row>
        <row r="63">
          <cell r="G63" t="str">
            <v>105496-P.S.R. PINTACURA SUR</v>
          </cell>
          <cell r="H63">
            <v>6</v>
          </cell>
          <cell r="I63">
            <v>2</v>
          </cell>
          <cell r="J63">
            <v>1</v>
          </cell>
          <cell r="K63">
            <v>1</v>
          </cell>
          <cell r="L63"/>
          <cell r="M63"/>
          <cell r="N63"/>
          <cell r="O63">
            <v>1</v>
          </cell>
          <cell r="P63"/>
          <cell r="Q63"/>
          <cell r="R63"/>
          <cell r="S63"/>
          <cell r="T63">
            <v>11</v>
          </cell>
        </row>
        <row r="64">
          <cell r="G64" t="str">
            <v>105504-P.S.R. SOCAVON</v>
          </cell>
          <cell r="H64">
            <v>2</v>
          </cell>
          <cell r="I64"/>
          <cell r="J64">
            <v>1</v>
          </cell>
          <cell r="K64"/>
          <cell r="L64"/>
          <cell r="M64"/>
          <cell r="N64"/>
          <cell r="O64"/>
          <cell r="P64"/>
          <cell r="Q64"/>
          <cell r="R64"/>
          <cell r="S64"/>
          <cell r="T64">
            <v>3</v>
          </cell>
        </row>
        <row r="65">
          <cell r="G65" t="str">
            <v>200366-CESFAM URBANO II</v>
          </cell>
          <cell r="H65"/>
          <cell r="I65">
            <v>6</v>
          </cell>
          <cell r="J65">
            <v>57</v>
          </cell>
          <cell r="K65">
            <v>22</v>
          </cell>
          <cell r="L65">
            <v>27</v>
          </cell>
          <cell r="M65">
            <v>55</v>
          </cell>
          <cell r="N65">
            <v>5</v>
          </cell>
          <cell r="O65">
            <v>15</v>
          </cell>
          <cell r="P65">
            <v>2</v>
          </cell>
          <cell r="Q65">
            <v>1</v>
          </cell>
          <cell r="R65">
            <v>11</v>
          </cell>
          <cell r="S65">
            <v>1</v>
          </cell>
          <cell r="T65">
            <v>202</v>
          </cell>
        </row>
        <row r="66">
          <cell r="G66" t="str">
            <v>04202-CANELA</v>
          </cell>
          <cell r="H66"/>
          <cell r="I66"/>
          <cell r="J66"/>
          <cell r="K66"/>
          <cell r="L66"/>
          <cell r="M66"/>
          <cell r="N66">
            <v>57</v>
          </cell>
          <cell r="O66"/>
          <cell r="P66"/>
          <cell r="Q66">
            <v>2</v>
          </cell>
          <cell r="R66"/>
          <cell r="S66">
            <v>54</v>
          </cell>
          <cell r="T66">
            <v>113</v>
          </cell>
        </row>
        <row r="67">
          <cell r="G67" t="str">
            <v>105309-CES. RURAL CANELA</v>
          </cell>
          <cell r="H67"/>
          <cell r="I67"/>
          <cell r="J67"/>
          <cell r="K67"/>
          <cell r="L67"/>
          <cell r="M67"/>
          <cell r="N67">
            <v>57</v>
          </cell>
          <cell r="O67"/>
          <cell r="P67"/>
          <cell r="Q67">
            <v>2</v>
          </cell>
          <cell r="R67"/>
          <cell r="S67">
            <v>54</v>
          </cell>
          <cell r="T67">
            <v>113</v>
          </cell>
        </row>
        <row r="68">
          <cell r="G68" t="str">
            <v>04203-LOS VILOS</v>
          </cell>
          <cell r="H68"/>
          <cell r="I68">
            <v>1</v>
          </cell>
          <cell r="J68"/>
          <cell r="K68">
            <v>17</v>
          </cell>
          <cell r="L68">
            <v>19</v>
          </cell>
          <cell r="M68">
            <v>32</v>
          </cell>
          <cell r="N68">
            <v>26</v>
          </cell>
          <cell r="O68">
            <v>4</v>
          </cell>
          <cell r="P68">
            <v>54</v>
          </cell>
          <cell r="Q68">
            <v>7</v>
          </cell>
          <cell r="R68">
            <v>35</v>
          </cell>
          <cell r="S68">
            <v>17</v>
          </cell>
          <cell r="T68">
            <v>212</v>
          </cell>
        </row>
        <row r="69">
          <cell r="G69" t="str">
            <v>105108-HOSPITAL LOS VILOS</v>
          </cell>
          <cell r="H69"/>
          <cell r="I69">
            <v>1</v>
          </cell>
          <cell r="J69"/>
          <cell r="K69">
            <v>17</v>
          </cell>
          <cell r="L69">
            <v>19</v>
          </cell>
          <cell r="M69">
            <v>15</v>
          </cell>
          <cell r="N69">
            <v>4</v>
          </cell>
          <cell r="O69">
            <v>4</v>
          </cell>
          <cell r="P69">
            <v>29</v>
          </cell>
          <cell r="Q69">
            <v>7</v>
          </cell>
          <cell r="R69">
            <v>22</v>
          </cell>
          <cell r="S69">
            <v>12</v>
          </cell>
          <cell r="T69">
            <v>130</v>
          </cell>
        </row>
        <row r="70">
          <cell r="G70" t="str">
            <v xml:space="preserve">105478-P.S.R. CAIMANES                   </v>
          </cell>
          <cell r="H70"/>
          <cell r="I70"/>
          <cell r="J70"/>
          <cell r="K70"/>
          <cell r="L70"/>
          <cell r="M70"/>
          <cell r="N70"/>
          <cell r="O70"/>
          <cell r="P70"/>
          <cell r="Q70"/>
          <cell r="R70"/>
          <cell r="S70">
            <v>5</v>
          </cell>
          <cell r="T70">
            <v>5</v>
          </cell>
        </row>
        <row r="71">
          <cell r="G71" t="str">
            <v>105479-P.S.R. GUANGUALI</v>
          </cell>
          <cell r="H71"/>
          <cell r="I71"/>
          <cell r="J71"/>
          <cell r="K71"/>
          <cell r="L71"/>
          <cell r="M71">
            <v>2</v>
          </cell>
          <cell r="N71"/>
          <cell r="O71"/>
          <cell r="P71"/>
          <cell r="Q71"/>
          <cell r="R71"/>
          <cell r="S71"/>
          <cell r="T71">
            <v>2</v>
          </cell>
        </row>
        <row r="72">
          <cell r="G72" t="str">
            <v>105480-P.S.R. QUILIMARI</v>
          </cell>
          <cell r="H72"/>
          <cell r="I72"/>
          <cell r="J72"/>
          <cell r="K72"/>
          <cell r="L72"/>
          <cell r="M72">
            <v>15</v>
          </cell>
          <cell r="N72">
            <v>22</v>
          </cell>
          <cell r="O72"/>
          <cell r="P72">
            <v>25</v>
          </cell>
          <cell r="Q72"/>
          <cell r="R72">
            <v>13</v>
          </cell>
          <cell r="S72"/>
          <cell r="T72">
            <v>75</v>
          </cell>
        </row>
        <row r="73">
          <cell r="G73" t="str">
            <v>04204-SALAMANCA</v>
          </cell>
          <cell r="H73"/>
          <cell r="I73"/>
          <cell r="J73">
            <v>0</v>
          </cell>
          <cell r="K73">
            <v>17</v>
          </cell>
          <cell r="L73">
            <v>76</v>
          </cell>
          <cell r="M73">
            <v>111</v>
          </cell>
          <cell r="N73">
            <v>24</v>
          </cell>
          <cell r="O73">
            <v>68</v>
          </cell>
          <cell r="P73">
            <v>17</v>
          </cell>
          <cell r="Q73">
            <v>64</v>
          </cell>
          <cell r="R73">
            <v>27</v>
          </cell>
          <cell r="S73">
            <v>30</v>
          </cell>
          <cell r="T73">
            <v>434</v>
          </cell>
        </row>
        <row r="74">
          <cell r="G74" t="str">
            <v>105104-HOSPITAL SALAMANCA</v>
          </cell>
          <cell r="H74"/>
          <cell r="I74"/>
          <cell r="J74">
            <v>0</v>
          </cell>
          <cell r="K74">
            <v>17</v>
          </cell>
          <cell r="L74">
            <v>18</v>
          </cell>
          <cell r="M74">
            <v>43</v>
          </cell>
          <cell r="N74">
            <v>24</v>
          </cell>
          <cell r="O74">
            <v>26</v>
          </cell>
          <cell r="P74">
            <v>17</v>
          </cell>
          <cell r="Q74">
            <v>16</v>
          </cell>
          <cell r="R74">
            <v>22</v>
          </cell>
          <cell r="S74">
            <v>30</v>
          </cell>
          <cell r="T74">
            <v>213</v>
          </cell>
        </row>
        <row r="75">
          <cell r="G75" t="str">
            <v xml:space="preserve">105452-P.S.R. CUNCUMEN                 </v>
          </cell>
          <cell r="H75"/>
          <cell r="I75"/>
          <cell r="J75"/>
          <cell r="K75"/>
          <cell r="L75"/>
          <cell r="M75"/>
          <cell r="N75"/>
          <cell r="O75">
            <v>37</v>
          </cell>
          <cell r="P75"/>
          <cell r="Q75"/>
          <cell r="R75"/>
          <cell r="S75"/>
          <cell r="T75">
            <v>37</v>
          </cell>
        </row>
        <row r="76">
          <cell r="G76" t="str">
            <v>105453-P.S.R. TRANQUILLA</v>
          </cell>
          <cell r="H76"/>
          <cell r="I76"/>
          <cell r="J76"/>
          <cell r="K76"/>
          <cell r="L76">
            <v>20</v>
          </cell>
          <cell r="M76">
            <v>25</v>
          </cell>
          <cell r="N76"/>
          <cell r="O76"/>
          <cell r="P76"/>
          <cell r="Q76"/>
          <cell r="R76"/>
          <cell r="S76"/>
          <cell r="T76">
            <v>45</v>
          </cell>
        </row>
        <row r="77">
          <cell r="G77" t="str">
            <v>105455-P.S.R. CHILLEPIN</v>
          </cell>
          <cell r="H77"/>
          <cell r="I77"/>
          <cell r="J77"/>
          <cell r="K77"/>
          <cell r="L77">
            <v>36</v>
          </cell>
          <cell r="M77"/>
          <cell r="N77"/>
          <cell r="O77"/>
          <cell r="P77"/>
          <cell r="Q77"/>
          <cell r="R77"/>
          <cell r="S77"/>
          <cell r="T77">
            <v>36</v>
          </cell>
        </row>
        <row r="78">
          <cell r="G78" t="str">
            <v>105457-P.S.R. SAN AGUSTIN</v>
          </cell>
          <cell r="H78"/>
          <cell r="I78"/>
          <cell r="J78"/>
          <cell r="K78"/>
          <cell r="L78"/>
          <cell r="M78"/>
          <cell r="N78"/>
          <cell r="O78"/>
          <cell r="P78"/>
          <cell r="Q78">
            <v>11</v>
          </cell>
          <cell r="R78"/>
          <cell r="S78"/>
          <cell r="T78">
            <v>11</v>
          </cell>
        </row>
        <row r="79">
          <cell r="G79" t="str">
            <v>105458-P.S.R. TAHUINCO</v>
          </cell>
          <cell r="H79"/>
          <cell r="I79"/>
          <cell r="J79"/>
          <cell r="K79"/>
          <cell r="L79">
            <v>2</v>
          </cell>
          <cell r="M79">
            <v>43</v>
          </cell>
          <cell r="N79"/>
          <cell r="O79"/>
          <cell r="P79"/>
          <cell r="Q79"/>
          <cell r="R79"/>
          <cell r="S79"/>
          <cell r="T79">
            <v>45</v>
          </cell>
        </row>
        <row r="80">
          <cell r="G80" t="str">
            <v>105491-P.S.R. QUELEN BAJO</v>
          </cell>
          <cell r="H80"/>
          <cell r="I80"/>
          <cell r="J80"/>
          <cell r="K80"/>
          <cell r="L80"/>
          <cell r="M80"/>
          <cell r="N80">
            <v>0</v>
          </cell>
          <cell r="O80">
            <v>1</v>
          </cell>
          <cell r="P80"/>
          <cell r="Q80">
            <v>16</v>
          </cell>
          <cell r="R80">
            <v>5</v>
          </cell>
          <cell r="S80"/>
          <cell r="T80">
            <v>22</v>
          </cell>
        </row>
        <row r="81">
          <cell r="G81" t="str">
            <v>105501-P.S.R. ARBOLEDA GRANDE</v>
          </cell>
          <cell r="H81"/>
          <cell r="I81"/>
          <cell r="J81"/>
          <cell r="K81"/>
          <cell r="L81"/>
          <cell r="M81"/>
          <cell r="N81"/>
          <cell r="O81">
            <v>4</v>
          </cell>
          <cell r="P81"/>
          <cell r="Q81">
            <v>21</v>
          </cell>
          <cell r="R81"/>
          <cell r="S81"/>
          <cell r="T81">
            <v>25</v>
          </cell>
        </row>
        <row r="82">
          <cell r="G82" t="str">
            <v>04301-OVALLE</v>
          </cell>
          <cell r="H82">
            <v>14</v>
          </cell>
          <cell r="I82">
            <v>19</v>
          </cell>
          <cell r="J82">
            <v>28</v>
          </cell>
          <cell r="K82">
            <v>405</v>
          </cell>
          <cell r="L82">
            <v>483</v>
          </cell>
          <cell r="M82">
            <v>374</v>
          </cell>
          <cell r="N82">
            <v>235</v>
          </cell>
          <cell r="O82">
            <v>309</v>
          </cell>
          <cell r="P82">
            <v>202</v>
          </cell>
          <cell r="Q82">
            <v>153</v>
          </cell>
          <cell r="R82">
            <v>73</v>
          </cell>
          <cell r="S82">
            <v>121</v>
          </cell>
          <cell r="T82">
            <v>2416</v>
          </cell>
        </row>
        <row r="83">
          <cell r="G83" t="str">
            <v>105315-CES. RURAL C. DE TAMAYA</v>
          </cell>
          <cell r="H83"/>
          <cell r="I83"/>
          <cell r="J83"/>
          <cell r="K83"/>
          <cell r="L83">
            <v>18</v>
          </cell>
          <cell r="M83">
            <v>32</v>
          </cell>
          <cell r="N83">
            <v>18</v>
          </cell>
          <cell r="O83"/>
          <cell r="P83">
            <v>14</v>
          </cell>
          <cell r="Q83">
            <v>42</v>
          </cell>
          <cell r="R83">
            <v>20</v>
          </cell>
          <cell r="S83"/>
          <cell r="T83">
            <v>144</v>
          </cell>
        </row>
        <row r="84">
          <cell r="G84" t="str">
            <v>105317-CES. JORGE JORDAN D.</v>
          </cell>
          <cell r="H84">
            <v>3</v>
          </cell>
          <cell r="I84">
            <v>4</v>
          </cell>
          <cell r="J84">
            <v>22</v>
          </cell>
          <cell r="K84">
            <v>62</v>
          </cell>
          <cell r="L84">
            <v>32</v>
          </cell>
          <cell r="M84">
            <v>56</v>
          </cell>
          <cell r="N84">
            <v>42</v>
          </cell>
          <cell r="O84">
            <v>27</v>
          </cell>
          <cell r="P84">
            <v>66</v>
          </cell>
          <cell r="Q84">
            <v>36</v>
          </cell>
          <cell r="R84">
            <v>6</v>
          </cell>
          <cell r="S84">
            <v>27</v>
          </cell>
          <cell r="T84">
            <v>383</v>
          </cell>
        </row>
        <row r="85">
          <cell r="G85" t="str">
            <v>105322-CES. MARCOS MACUADA</v>
          </cell>
          <cell r="H85">
            <v>3</v>
          </cell>
          <cell r="I85">
            <v>9</v>
          </cell>
          <cell r="J85">
            <v>3</v>
          </cell>
          <cell r="K85">
            <v>205</v>
          </cell>
          <cell r="L85">
            <v>269</v>
          </cell>
          <cell r="M85">
            <v>20</v>
          </cell>
          <cell r="N85">
            <v>9</v>
          </cell>
          <cell r="O85">
            <v>184</v>
          </cell>
          <cell r="P85">
            <v>2</v>
          </cell>
          <cell r="Q85">
            <v>1</v>
          </cell>
          <cell r="R85">
            <v>14</v>
          </cell>
          <cell r="S85"/>
          <cell r="T85">
            <v>719</v>
          </cell>
        </row>
        <row r="86">
          <cell r="G86" t="str">
            <v>105324-CES. SOTAQUI</v>
          </cell>
          <cell r="H86"/>
          <cell r="I86"/>
          <cell r="J86"/>
          <cell r="K86">
            <v>10</v>
          </cell>
          <cell r="L86">
            <v>20</v>
          </cell>
          <cell r="M86">
            <v>24</v>
          </cell>
          <cell r="N86">
            <v>50</v>
          </cell>
          <cell r="O86"/>
          <cell r="P86">
            <v>35</v>
          </cell>
          <cell r="Q86"/>
          <cell r="R86"/>
          <cell r="S86"/>
          <cell r="T86">
            <v>139</v>
          </cell>
        </row>
        <row r="87">
          <cell r="G87" t="str">
            <v xml:space="preserve">105416-P.S.R. CAMARICO                  </v>
          </cell>
          <cell r="H87"/>
          <cell r="I87"/>
          <cell r="J87"/>
          <cell r="K87"/>
          <cell r="L87"/>
          <cell r="M87"/>
          <cell r="N87"/>
          <cell r="O87"/>
          <cell r="P87"/>
          <cell r="Q87"/>
          <cell r="R87">
            <v>31</v>
          </cell>
          <cell r="S87">
            <v>53</v>
          </cell>
          <cell r="T87">
            <v>84</v>
          </cell>
        </row>
        <row r="88">
          <cell r="G88" t="str">
            <v>105417-P.S.R. ALCONES BAJOS</v>
          </cell>
          <cell r="H88"/>
          <cell r="I88"/>
          <cell r="J88"/>
          <cell r="K88"/>
          <cell r="L88"/>
          <cell r="M88"/>
          <cell r="N88"/>
          <cell r="O88">
            <v>10</v>
          </cell>
          <cell r="P88"/>
          <cell r="Q88"/>
          <cell r="R88"/>
          <cell r="S88"/>
          <cell r="T88">
            <v>10</v>
          </cell>
        </row>
        <row r="89">
          <cell r="G89" t="str">
            <v>105507-P.S.R. HUAMALATA</v>
          </cell>
          <cell r="H89"/>
          <cell r="I89"/>
          <cell r="J89"/>
          <cell r="K89"/>
          <cell r="L89"/>
          <cell r="M89">
            <v>13</v>
          </cell>
          <cell r="N89">
            <v>20</v>
          </cell>
          <cell r="O89">
            <v>35</v>
          </cell>
          <cell r="P89">
            <v>12</v>
          </cell>
          <cell r="Q89">
            <v>26</v>
          </cell>
          <cell r="R89"/>
          <cell r="S89"/>
          <cell r="T89">
            <v>106</v>
          </cell>
        </row>
        <row r="90">
          <cell r="G90" t="str">
            <v>105510-P.S.R. RECOLETA</v>
          </cell>
          <cell r="H90"/>
          <cell r="I90"/>
          <cell r="J90"/>
          <cell r="K90"/>
          <cell r="L90"/>
          <cell r="M90">
            <v>22</v>
          </cell>
          <cell r="N90"/>
          <cell r="O90"/>
          <cell r="P90"/>
          <cell r="Q90"/>
          <cell r="R90"/>
          <cell r="S90"/>
          <cell r="T90">
            <v>22</v>
          </cell>
        </row>
        <row r="91">
          <cell r="G91" t="str">
            <v>105722-CECOF SAN JOSE DE LA DEHESA</v>
          </cell>
          <cell r="H91"/>
          <cell r="I91"/>
          <cell r="J91"/>
          <cell r="K91">
            <v>25</v>
          </cell>
          <cell r="L91">
            <v>59</v>
          </cell>
          <cell r="M91"/>
          <cell r="N91">
            <v>2</v>
          </cell>
          <cell r="O91"/>
          <cell r="P91"/>
          <cell r="Q91">
            <v>2</v>
          </cell>
          <cell r="R91">
            <v>2</v>
          </cell>
          <cell r="S91">
            <v>5</v>
          </cell>
          <cell r="T91">
            <v>95</v>
          </cell>
        </row>
        <row r="92">
          <cell r="G92" t="str">
            <v>105723-CECOF LIMARI</v>
          </cell>
          <cell r="H92">
            <v>8</v>
          </cell>
          <cell r="I92">
            <v>6</v>
          </cell>
          <cell r="J92">
            <v>3</v>
          </cell>
          <cell r="K92">
            <v>7</v>
          </cell>
          <cell r="L92">
            <v>4</v>
          </cell>
          <cell r="M92">
            <v>6</v>
          </cell>
          <cell r="N92">
            <v>13</v>
          </cell>
          <cell r="O92">
            <v>7</v>
          </cell>
          <cell r="P92">
            <v>0</v>
          </cell>
          <cell r="Q92">
            <v>13</v>
          </cell>
          <cell r="R92"/>
          <cell r="S92">
            <v>0</v>
          </cell>
          <cell r="T92">
            <v>67</v>
          </cell>
        </row>
        <row r="93">
          <cell r="G93" t="str">
            <v>200258-CECOF LOS COPIHUES</v>
          </cell>
          <cell r="H93"/>
          <cell r="I93"/>
          <cell r="J93"/>
          <cell r="K93">
            <v>15</v>
          </cell>
          <cell r="L93"/>
          <cell r="M93"/>
          <cell r="N93"/>
          <cell r="O93"/>
          <cell r="P93">
            <v>46</v>
          </cell>
          <cell r="Q93"/>
          <cell r="R93"/>
          <cell r="S93"/>
          <cell r="T93">
            <v>61</v>
          </cell>
        </row>
        <row r="94">
          <cell r="G94" t="str">
            <v>200367-CECOF COLONIA LIMARÍ</v>
          </cell>
          <cell r="H94"/>
          <cell r="I94"/>
          <cell r="J94"/>
          <cell r="K94">
            <v>10</v>
          </cell>
          <cell r="L94"/>
          <cell r="M94"/>
          <cell r="N94"/>
          <cell r="O94"/>
          <cell r="P94">
            <v>7</v>
          </cell>
          <cell r="Q94">
            <v>16</v>
          </cell>
          <cell r="R94"/>
          <cell r="S94">
            <v>9</v>
          </cell>
          <cell r="T94">
            <v>42</v>
          </cell>
        </row>
        <row r="95">
          <cell r="G95" t="str">
            <v>200569-CESFAM FRAY JORGE</v>
          </cell>
          <cell r="H95"/>
          <cell r="I95"/>
          <cell r="J95"/>
          <cell r="K95">
            <v>71</v>
          </cell>
          <cell r="L95">
            <v>81</v>
          </cell>
          <cell r="M95">
            <v>201</v>
          </cell>
          <cell r="N95">
            <v>81</v>
          </cell>
          <cell r="O95">
            <v>46</v>
          </cell>
          <cell r="P95">
            <v>20</v>
          </cell>
          <cell r="Q95">
            <v>17</v>
          </cell>
          <cell r="R95"/>
          <cell r="S95">
            <v>27</v>
          </cell>
          <cell r="T95">
            <v>544</v>
          </cell>
        </row>
        <row r="96">
          <cell r="G96" t="str">
            <v>04302-COMBARBALÁ</v>
          </cell>
          <cell r="H96"/>
          <cell r="I96">
            <v>0</v>
          </cell>
          <cell r="J96">
            <v>0</v>
          </cell>
          <cell r="K96">
            <v>16</v>
          </cell>
          <cell r="L96">
            <v>0</v>
          </cell>
          <cell r="M96">
            <v>35</v>
          </cell>
          <cell r="N96">
            <v>10</v>
          </cell>
          <cell r="O96">
            <v>10</v>
          </cell>
          <cell r="P96">
            <v>12</v>
          </cell>
          <cell r="Q96">
            <v>8</v>
          </cell>
          <cell r="R96">
            <v>67</v>
          </cell>
          <cell r="S96">
            <v>94</v>
          </cell>
          <cell r="T96">
            <v>252</v>
          </cell>
        </row>
        <row r="97">
          <cell r="G97" t="str">
            <v>105105-HOSPITAL COMBARBALÁ</v>
          </cell>
          <cell r="H97"/>
          <cell r="I97"/>
          <cell r="J97"/>
          <cell r="K97"/>
          <cell r="L97"/>
          <cell r="M97">
            <v>8</v>
          </cell>
          <cell r="N97">
            <v>4</v>
          </cell>
          <cell r="O97">
            <v>3</v>
          </cell>
          <cell r="P97">
            <v>3</v>
          </cell>
          <cell r="Q97">
            <v>8</v>
          </cell>
          <cell r="R97">
            <v>63</v>
          </cell>
          <cell r="S97">
            <v>91</v>
          </cell>
          <cell r="T97">
            <v>180</v>
          </cell>
        </row>
        <row r="98">
          <cell r="G98" t="str">
            <v>105434-P.S.R. SAN MARCOS</v>
          </cell>
          <cell r="H98"/>
          <cell r="I98"/>
          <cell r="J98"/>
          <cell r="K98">
            <v>0</v>
          </cell>
          <cell r="L98"/>
          <cell r="M98">
            <v>8</v>
          </cell>
          <cell r="N98">
            <v>1</v>
          </cell>
          <cell r="O98">
            <v>4</v>
          </cell>
          <cell r="P98"/>
          <cell r="Q98"/>
          <cell r="R98"/>
          <cell r="S98"/>
          <cell r="T98">
            <v>13</v>
          </cell>
        </row>
        <row r="99">
          <cell r="G99" t="str">
            <v>105441-P.S.R. MANQUEHUA</v>
          </cell>
          <cell r="H99"/>
          <cell r="I99"/>
          <cell r="J99"/>
          <cell r="K99">
            <v>1</v>
          </cell>
          <cell r="L99"/>
          <cell r="M99"/>
          <cell r="N99"/>
          <cell r="O99"/>
          <cell r="P99"/>
          <cell r="Q99"/>
          <cell r="R99"/>
          <cell r="S99"/>
          <cell r="T99">
            <v>1</v>
          </cell>
        </row>
        <row r="100">
          <cell r="G100" t="str">
            <v xml:space="preserve">105459-P.S.R. BARRANCAS                </v>
          </cell>
          <cell r="H100"/>
          <cell r="I100"/>
          <cell r="J100">
            <v>0</v>
          </cell>
          <cell r="K100">
            <v>2</v>
          </cell>
          <cell r="L100"/>
          <cell r="M100">
            <v>5</v>
          </cell>
          <cell r="N100">
            <v>0</v>
          </cell>
          <cell r="O100">
            <v>2</v>
          </cell>
          <cell r="P100">
            <v>0</v>
          </cell>
          <cell r="Q100"/>
          <cell r="R100"/>
          <cell r="S100">
            <v>1</v>
          </cell>
          <cell r="T100">
            <v>10</v>
          </cell>
        </row>
        <row r="101">
          <cell r="G101" t="str">
            <v>105460-P.S.R. COGOTI 18</v>
          </cell>
          <cell r="H101"/>
          <cell r="I101">
            <v>0</v>
          </cell>
          <cell r="J101"/>
          <cell r="K101">
            <v>1</v>
          </cell>
          <cell r="L101"/>
          <cell r="M101">
            <v>5</v>
          </cell>
          <cell r="N101">
            <v>0</v>
          </cell>
          <cell r="O101">
            <v>1</v>
          </cell>
          <cell r="P101"/>
          <cell r="Q101"/>
          <cell r="R101"/>
          <cell r="S101">
            <v>0</v>
          </cell>
          <cell r="T101">
            <v>7</v>
          </cell>
        </row>
        <row r="102">
          <cell r="G102" t="str">
            <v>105462-P.S.R. EL SAUCE</v>
          </cell>
          <cell r="H102"/>
          <cell r="I102"/>
          <cell r="J102"/>
          <cell r="K102">
            <v>1</v>
          </cell>
          <cell r="L102"/>
          <cell r="M102"/>
          <cell r="N102">
            <v>2</v>
          </cell>
          <cell r="O102"/>
          <cell r="P102">
            <v>3</v>
          </cell>
          <cell r="Q102"/>
          <cell r="R102"/>
          <cell r="S102"/>
          <cell r="T102">
            <v>6</v>
          </cell>
        </row>
        <row r="103">
          <cell r="G103" t="str">
            <v>105463-P.S.R. QUILITAPIA</v>
          </cell>
          <cell r="H103"/>
          <cell r="I103"/>
          <cell r="J103"/>
          <cell r="K103"/>
          <cell r="L103"/>
          <cell r="M103"/>
          <cell r="N103"/>
          <cell r="O103"/>
          <cell r="P103">
            <v>2</v>
          </cell>
          <cell r="Q103"/>
          <cell r="R103"/>
          <cell r="S103"/>
          <cell r="T103">
            <v>2</v>
          </cell>
        </row>
        <row r="104">
          <cell r="G104" t="str">
            <v>105464-P.S.R. LA LIGUA</v>
          </cell>
          <cell r="H104"/>
          <cell r="I104"/>
          <cell r="J104"/>
          <cell r="K104">
            <v>3</v>
          </cell>
          <cell r="L104">
            <v>0</v>
          </cell>
          <cell r="M104">
            <v>3</v>
          </cell>
          <cell r="N104">
            <v>1</v>
          </cell>
          <cell r="O104"/>
          <cell r="P104">
            <v>3</v>
          </cell>
          <cell r="Q104"/>
          <cell r="R104"/>
          <cell r="S104">
            <v>1</v>
          </cell>
          <cell r="T104">
            <v>11</v>
          </cell>
        </row>
        <row r="105">
          <cell r="G105" t="str">
            <v>105465-P.S.R. RAMADILLA</v>
          </cell>
          <cell r="H105"/>
          <cell r="I105"/>
          <cell r="J105"/>
          <cell r="K105">
            <v>8</v>
          </cell>
          <cell r="L105"/>
          <cell r="M105"/>
          <cell r="N105">
            <v>2</v>
          </cell>
          <cell r="O105"/>
          <cell r="P105">
            <v>1</v>
          </cell>
          <cell r="Q105"/>
          <cell r="R105">
            <v>4</v>
          </cell>
          <cell r="S105">
            <v>0</v>
          </cell>
          <cell r="T105">
            <v>15</v>
          </cell>
        </row>
        <row r="106">
          <cell r="G106" t="str">
            <v>105466-P.S.R. VALLE HERMOSO</v>
          </cell>
          <cell r="H106"/>
          <cell r="I106"/>
          <cell r="J106"/>
          <cell r="K106"/>
          <cell r="L106"/>
          <cell r="M106">
            <v>5</v>
          </cell>
          <cell r="N106"/>
          <cell r="O106"/>
          <cell r="P106"/>
          <cell r="Q106"/>
          <cell r="R106"/>
          <cell r="S106">
            <v>0</v>
          </cell>
          <cell r="T106">
            <v>5</v>
          </cell>
        </row>
        <row r="107">
          <cell r="G107" t="str">
            <v>105490-P.S.R. EL DURAZNO</v>
          </cell>
          <cell r="H107"/>
          <cell r="I107"/>
          <cell r="J107"/>
          <cell r="K107"/>
          <cell r="L107"/>
          <cell r="M107">
            <v>1</v>
          </cell>
          <cell r="N107"/>
          <cell r="O107"/>
          <cell r="P107"/>
          <cell r="Q107"/>
          <cell r="R107"/>
          <cell r="S107">
            <v>1</v>
          </cell>
          <cell r="T107">
            <v>2</v>
          </cell>
        </row>
        <row r="108">
          <cell r="G108" t="str">
            <v>04303-MONTE PATRIA</v>
          </cell>
          <cell r="H108"/>
          <cell r="I108"/>
          <cell r="J108"/>
          <cell r="K108">
            <v>76</v>
          </cell>
          <cell r="L108">
            <v>127</v>
          </cell>
          <cell r="M108">
            <v>25</v>
          </cell>
          <cell r="N108">
            <v>9</v>
          </cell>
          <cell r="O108">
            <v>71</v>
          </cell>
          <cell r="P108">
            <v>71</v>
          </cell>
          <cell r="Q108">
            <v>35</v>
          </cell>
          <cell r="R108">
            <v>6</v>
          </cell>
          <cell r="S108">
            <v>84</v>
          </cell>
          <cell r="T108">
            <v>504</v>
          </cell>
        </row>
        <row r="109">
          <cell r="G109" t="str">
            <v>105307-CES. RURAL MONTE PATRIA</v>
          </cell>
          <cell r="H109"/>
          <cell r="I109"/>
          <cell r="J109"/>
          <cell r="K109"/>
          <cell r="L109">
            <v>39</v>
          </cell>
          <cell r="M109">
            <v>9</v>
          </cell>
          <cell r="N109"/>
          <cell r="O109">
            <v>31</v>
          </cell>
          <cell r="P109">
            <v>28</v>
          </cell>
          <cell r="Q109">
            <v>30</v>
          </cell>
          <cell r="R109">
            <v>0</v>
          </cell>
          <cell r="S109">
            <v>36</v>
          </cell>
          <cell r="T109">
            <v>173</v>
          </cell>
        </row>
        <row r="110">
          <cell r="G110" t="str">
            <v>105311-CES. RURAL CHAÑARAL ALTO</v>
          </cell>
          <cell r="H110"/>
          <cell r="I110"/>
          <cell r="J110"/>
          <cell r="K110">
            <v>36</v>
          </cell>
          <cell r="L110">
            <v>23</v>
          </cell>
          <cell r="M110"/>
          <cell r="N110"/>
          <cell r="O110"/>
          <cell r="P110">
            <v>2</v>
          </cell>
          <cell r="Q110">
            <v>0</v>
          </cell>
          <cell r="R110">
            <v>1</v>
          </cell>
          <cell r="S110"/>
          <cell r="T110">
            <v>62</v>
          </cell>
        </row>
        <row r="111">
          <cell r="G111" t="str">
            <v>105312-CES. RURAL CAREN</v>
          </cell>
          <cell r="H111"/>
          <cell r="I111"/>
          <cell r="J111"/>
          <cell r="K111">
            <v>24</v>
          </cell>
          <cell r="L111">
            <v>9</v>
          </cell>
          <cell r="M111">
            <v>12</v>
          </cell>
          <cell r="N111"/>
          <cell r="O111"/>
          <cell r="P111">
            <v>5</v>
          </cell>
          <cell r="Q111">
            <v>1</v>
          </cell>
          <cell r="R111"/>
          <cell r="S111"/>
          <cell r="T111">
            <v>51</v>
          </cell>
        </row>
        <row r="112">
          <cell r="G112" t="str">
            <v>105318-CES. RURAL EL PALQUI</v>
          </cell>
          <cell r="H112"/>
          <cell r="I112"/>
          <cell r="J112"/>
          <cell r="K112"/>
          <cell r="L112">
            <v>56</v>
          </cell>
          <cell r="M112">
            <v>4</v>
          </cell>
          <cell r="N112"/>
          <cell r="O112">
            <v>32</v>
          </cell>
          <cell r="P112">
            <v>36</v>
          </cell>
          <cell r="Q112"/>
          <cell r="R112"/>
          <cell r="S112"/>
          <cell r="T112">
            <v>128</v>
          </cell>
        </row>
        <row r="113">
          <cell r="G113" t="str">
            <v>105427-P.S.R. HACIENDA VALDIVIA</v>
          </cell>
          <cell r="H113"/>
          <cell r="I113"/>
          <cell r="J113"/>
          <cell r="K113"/>
          <cell r="L113"/>
          <cell r="M113"/>
          <cell r="N113">
            <v>1</v>
          </cell>
          <cell r="O113"/>
          <cell r="P113"/>
          <cell r="Q113"/>
          <cell r="R113"/>
          <cell r="S113"/>
          <cell r="T113">
            <v>1</v>
          </cell>
        </row>
        <row r="114">
          <cell r="G114" t="str">
            <v>105428-P.S.R. HUATULAME</v>
          </cell>
          <cell r="H114"/>
          <cell r="I114"/>
          <cell r="J114"/>
          <cell r="K114"/>
          <cell r="L114"/>
          <cell r="M114"/>
          <cell r="N114"/>
          <cell r="O114"/>
          <cell r="P114"/>
          <cell r="Q114"/>
          <cell r="R114"/>
          <cell r="S114">
            <v>11</v>
          </cell>
          <cell r="T114">
            <v>11</v>
          </cell>
        </row>
        <row r="115">
          <cell r="G115" t="str">
            <v>105432-P.S.R. RAPEL</v>
          </cell>
          <cell r="H115"/>
          <cell r="I115"/>
          <cell r="J115"/>
          <cell r="K115"/>
          <cell r="L115"/>
          <cell r="M115"/>
          <cell r="N115">
            <v>2</v>
          </cell>
          <cell r="O115"/>
          <cell r="P115"/>
          <cell r="Q115">
            <v>4</v>
          </cell>
          <cell r="R115">
            <v>5</v>
          </cell>
          <cell r="S115">
            <v>37</v>
          </cell>
          <cell r="T115">
            <v>48</v>
          </cell>
        </row>
        <row r="116">
          <cell r="G116" t="str">
            <v>105435-P.S.R. TULAHUEN</v>
          </cell>
          <cell r="H116"/>
          <cell r="I116"/>
          <cell r="J116"/>
          <cell r="K116">
            <v>16</v>
          </cell>
          <cell r="L116"/>
          <cell r="M116"/>
          <cell r="N116">
            <v>6</v>
          </cell>
          <cell r="O116">
            <v>8</v>
          </cell>
          <cell r="P116"/>
          <cell r="Q116"/>
          <cell r="R116"/>
          <cell r="S116"/>
          <cell r="T116">
            <v>30</v>
          </cell>
        </row>
        <row r="117">
          <cell r="G117" t="str">
            <v>04304-PUNITAQUI</v>
          </cell>
          <cell r="H117">
            <v>21</v>
          </cell>
          <cell r="I117">
            <v>5</v>
          </cell>
          <cell r="J117">
            <v>1</v>
          </cell>
          <cell r="K117">
            <v>20</v>
          </cell>
          <cell r="L117">
            <v>24</v>
          </cell>
          <cell r="M117"/>
          <cell r="N117">
            <v>16</v>
          </cell>
          <cell r="O117">
            <v>2</v>
          </cell>
          <cell r="P117">
            <v>28</v>
          </cell>
          <cell r="Q117">
            <v>2</v>
          </cell>
          <cell r="R117">
            <v>17</v>
          </cell>
          <cell r="S117">
            <v>14</v>
          </cell>
          <cell r="T117">
            <v>150</v>
          </cell>
        </row>
        <row r="118">
          <cell r="G118" t="str">
            <v>105308-CES. RURAL PUNITAQUI</v>
          </cell>
          <cell r="H118">
            <v>21</v>
          </cell>
          <cell r="I118">
            <v>5</v>
          </cell>
          <cell r="J118">
            <v>1</v>
          </cell>
          <cell r="K118">
            <v>9</v>
          </cell>
          <cell r="L118">
            <v>24</v>
          </cell>
          <cell r="M118"/>
          <cell r="N118">
            <v>16</v>
          </cell>
          <cell r="O118">
            <v>2</v>
          </cell>
          <cell r="P118">
            <v>28</v>
          </cell>
          <cell r="Q118">
            <v>2</v>
          </cell>
          <cell r="R118">
            <v>17</v>
          </cell>
          <cell r="S118">
            <v>14</v>
          </cell>
          <cell r="T118">
            <v>139</v>
          </cell>
        </row>
        <row r="119">
          <cell r="G119" t="str">
            <v>105440-P.S.R. DIVISADERO</v>
          </cell>
          <cell r="H119"/>
          <cell r="I119"/>
          <cell r="J119"/>
          <cell r="K119">
            <v>11</v>
          </cell>
          <cell r="L119"/>
          <cell r="M119"/>
          <cell r="N119"/>
          <cell r="O119"/>
          <cell r="P119"/>
          <cell r="Q119"/>
          <cell r="R119"/>
          <cell r="S119"/>
          <cell r="T119">
            <v>11</v>
          </cell>
        </row>
        <row r="120">
          <cell r="G120" t="str">
            <v>04305-RIO HURTADO</v>
          </cell>
          <cell r="H120"/>
          <cell r="I120">
            <v>34</v>
          </cell>
          <cell r="J120">
            <v>13</v>
          </cell>
          <cell r="K120"/>
          <cell r="L120">
            <v>4</v>
          </cell>
          <cell r="M120"/>
          <cell r="N120"/>
          <cell r="O120">
            <v>1</v>
          </cell>
          <cell r="P120">
            <v>18</v>
          </cell>
          <cell r="Q120"/>
          <cell r="R120"/>
          <cell r="S120">
            <v>7</v>
          </cell>
          <cell r="T120">
            <v>77</v>
          </cell>
        </row>
        <row r="121">
          <cell r="G121" t="str">
            <v>105310-CES. RURAL PICHASCA</v>
          </cell>
          <cell r="H121"/>
          <cell r="I121">
            <v>3</v>
          </cell>
          <cell r="J121">
            <v>11</v>
          </cell>
          <cell r="K121"/>
          <cell r="L121"/>
          <cell r="M121"/>
          <cell r="N121"/>
          <cell r="O121"/>
          <cell r="P121">
            <v>13</v>
          </cell>
          <cell r="Q121"/>
          <cell r="R121"/>
          <cell r="S121"/>
          <cell r="T121">
            <v>27</v>
          </cell>
        </row>
        <row r="122">
          <cell r="G122" t="str">
            <v>105409-P.S.R. EL CHAÑAR</v>
          </cell>
          <cell r="H122"/>
          <cell r="I122">
            <v>2</v>
          </cell>
          <cell r="J122"/>
          <cell r="K122"/>
          <cell r="L122"/>
          <cell r="M122"/>
          <cell r="N122"/>
          <cell r="O122"/>
          <cell r="P122">
            <v>3</v>
          </cell>
          <cell r="Q122"/>
          <cell r="R122"/>
          <cell r="S122"/>
          <cell r="T122">
            <v>5</v>
          </cell>
        </row>
        <row r="123">
          <cell r="G123" t="str">
            <v>105410-P.S.R. HURTADO</v>
          </cell>
          <cell r="H123"/>
          <cell r="I123">
            <v>6</v>
          </cell>
          <cell r="J123">
            <v>1</v>
          </cell>
          <cell r="K123"/>
          <cell r="L123"/>
          <cell r="M123"/>
          <cell r="N123"/>
          <cell r="O123"/>
          <cell r="P123">
            <v>0</v>
          </cell>
          <cell r="Q123"/>
          <cell r="R123"/>
          <cell r="S123"/>
          <cell r="T123">
            <v>7</v>
          </cell>
        </row>
        <row r="124">
          <cell r="G124" t="str">
            <v>105411-P.S.R. LAS BREAS</v>
          </cell>
          <cell r="H124"/>
          <cell r="I124">
            <v>7</v>
          </cell>
          <cell r="J124"/>
          <cell r="K124"/>
          <cell r="L124"/>
          <cell r="M124"/>
          <cell r="N124"/>
          <cell r="O124"/>
          <cell r="P124"/>
          <cell r="Q124"/>
          <cell r="R124"/>
          <cell r="S124">
            <v>1</v>
          </cell>
          <cell r="T124">
            <v>8</v>
          </cell>
        </row>
        <row r="125">
          <cell r="G125" t="str">
            <v>105413-P.S.R. SAMO ALTO</v>
          </cell>
          <cell r="H125"/>
          <cell r="I125">
            <v>9</v>
          </cell>
          <cell r="J125">
            <v>1</v>
          </cell>
          <cell r="K125"/>
          <cell r="L125"/>
          <cell r="M125"/>
          <cell r="N125"/>
          <cell r="O125"/>
          <cell r="P125"/>
          <cell r="Q125"/>
          <cell r="R125"/>
          <cell r="S125"/>
          <cell r="T125">
            <v>10</v>
          </cell>
        </row>
        <row r="126">
          <cell r="G126" t="str">
            <v>105414-P.S.R. SERON</v>
          </cell>
          <cell r="H126"/>
          <cell r="I126">
            <v>3</v>
          </cell>
          <cell r="J126"/>
          <cell r="K126"/>
          <cell r="L126">
            <v>4</v>
          </cell>
          <cell r="M126"/>
          <cell r="N126"/>
          <cell r="O126">
            <v>1</v>
          </cell>
          <cell r="P126"/>
          <cell r="Q126"/>
          <cell r="R126"/>
          <cell r="S126">
            <v>6</v>
          </cell>
          <cell r="T126">
            <v>14</v>
          </cell>
        </row>
        <row r="127">
          <cell r="G127" t="str">
            <v>105503-P.S.R. TABAQUEROS</v>
          </cell>
          <cell r="H127"/>
          <cell r="I127">
            <v>4</v>
          </cell>
          <cell r="J127"/>
          <cell r="K127"/>
          <cell r="L127"/>
          <cell r="M127"/>
          <cell r="N127"/>
          <cell r="O127"/>
          <cell r="P127">
            <v>2</v>
          </cell>
          <cell r="Q127"/>
          <cell r="R127"/>
          <cell r="S127"/>
          <cell r="T127">
            <v>6</v>
          </cell>
        </row>
        <row r="128">
          <cell r="G128" t="str">
            <v>Total general</v>
          </cell>
          <cell r="H128">
            <v>252</v>
          </cell>
          <cell r="I128">
            <v>275</v>
          </cell>
          <cell r="J128">
            <v>497</v>
          </cell>
          <cell r="K128">
            <v>1075</v>
          </cell>
          <cell r="L128">
            <v>1352</v>
          </cell>
          <cell r="M128">
            <v>1875</v>
          </cell>
          <cell r="N128">
            <v>1040</v>
          </cell>
          <cell r="O128">
            <v>1184</v>
          </cell>
          <cell r="P128">
            <v>1000</v>
          </cell>
          <cell r="Q128">
            <v>908</v>
          </cell>
          <cell r="R128">
            <v>315</v>
          </cell>
          <cell r="S128">
            <v>628</v>
          </cell>
          <cell r="T128">
            <v>10401</v>
          </cell>
        </row>
      </sheetData>
      <sheetData sheetId="10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1</v>
          </cell>
          <cell r="I4">
            <v>2</v>
          </cell>
          <cell r="J4">
            <v>3</v>
          </cell>
          <cell r="K4">
            <v>4</v>
          </cell>
          <cell r="L4">
            <v>5</v>
          </cell>
          <cell r="M4">
            <v>6</v>
          </cell>
          <cell r="N4">
            <v>7</v>
          </cell>
          <cell r="O4">
            <v>8</v>
          </cell>
          <cell r="P4">
            <v>9</v>
          </cell>
          <cell r="Q4">
            <v>10</v>
          </cell>
          <cell r="R4">
            <v>11</v>
          </cell>
          <cell r="S4">
            <v>12</v>
          </cell>
          <cell r="T4" t="str">
            <v>Total general</v>
          </cell>
        </row>
        <row r="5">
          <cell r="G5" t="str">
            <v>04101-LA SERENA</v>
          </cell>
          <cell r="H5">
            <v>644</v>
          </cell>
          <cell r="I5">
            <v>309</v>
          </cell>
          <cell r="J5">
            <v>771</v>
          </cell>
          <cell r="K5">
            <v>1410</v>
          </cell>
          <cell r="L5">
            <v>1165</v>
          </cell>
          <cell r="M5">
            <v>1126</v>
          </cell>
          <cell r="N5">
            <v>907</v>
          </cell>
          <cell r="O5">
            <v>960</v>
          </cell>
          <cell r="P5">
            <v>973</v>
          </cell>
          <cell r="Q5">
            <v>1022</v>
          </cell>
          <cell r="R5">
            <v>112</v>
          </cell>
          <cell r="S5">
            <v>704</v>
          </cell>
          <cell r="T5">
            <v>10103</v>
          </cell>
        </row>
        <row r="6">
          <cell r="G6" t="str">
            <v>105300-CES. CARDENAL CARO</v>
          </cell>
          <cell r="H6">
            <v>25</v>
          </cell>
          <cell r="I6">
            <v>61</v>
          </cell>
          <cell r="J6">
            <v>47</v>
          </cell>
          <cell r="K6">
            <v>141</v>
          </cell>
          <cell r="L6">
            <v>94</v>
          </cell>
          <cell r="M6">
            <v>63</v>
          </cell>
          <cell r="N6">
            <v>56</v>
          </cell>
          <cell r="O6">
            <v>48</v>
          </cell>
          <cell r="P6">
            <v>134</v>
          </cell>
          <cell r="Q6">
            <v>83</v>
          </cell>
          <cell r="R6"/>
          <cell r="S6">
            <v>26</v>
          </cell>
          <cell r="T6">
            <v>778</v>
          </cell>
        </row>
        <row r="7">
          <cell r="G7" t="str">
            <v>105301-CES. LAS COMPAÑIAS</v>
          </cell>
          <cell r="H7">
            <v>4</v>
          </cell>
          <cell r="I7">
            <v>17</v>
          </cell>
          <cell r="J7">
            <v>31</v>
          </cell>
          <cell r="K7">
            <v>207</v>
          </cell>
          <cell r="L7">
            <v>106</v>
          </cell>
          <cell r="M7">
            <v>83</v>
          </cell>
          <cell r="N7">
            <v>44</v>
          </cell>
          <cell r="O7">
            <v>62</v>
          </cell>
          <cell r="P7">
            <v>79</v>
          </cell>
          <cell r="Q7">
            <v>45</v>
          </cell>
          <cell r="R7">
            <v>0</v>
          </cell>
          <cell r="S7">
            <v>13</v>
          </cell>
          <cell r="T7">
            <v>691</v>
          </cell>
        </row>
        <row r="8">
          <cell r="G8" t="str">
            <v>105302-CES. PEDRO AGUIRRE C.</v>
          </cell>
          <cell r="H8">
            <v>43</v>
          </cell>
          <cell r="I8">
            <v>47</v>
          </cell>
          <cell r="J8">
            <v>44</v>
          </cell>
          <cell r="K8">
            <v>92</v>
          </cell>
          <cell r="L8">
            <v>67</v>
          </cell>
          <cell r="M8">
            <v>113</v>
          </cell>
          <cell r="N8">
            <v>65</v>
          </cell>
          <cell r="O8">
            <v>67</v>
          </cell>
          <cell r="P8">
            <v>43</v>
          </cell>
          <cell r="Q8">
            <v>63</v>
          </cell>
          <cell r="R8">
            <v>9</v>
          </cell>
          <cell r="S8">
            <v>43</v>
          </cell>
          <cell r="T8">
            <v>696</v>
          </cell>
        </row>
        <row r="9">
          <cell r="G9" t="str">
            <v>105313-CES. SCHAFFHAUSER</v>
          </cell>
          <cell r="H9">
            <v>326</v>
          </cell>
          <cell r="I9">
            <v>14</v>
          </cell>
          <cell r="J9">
            <v>481</v>
          </cell>
          <cell r="K9">
            <v>587</v>
          </cell>
          <cell r="L9">
            <v>527</v>
          </cell>
          <cell r="M9">
            <v>533</v>
          </cell>
          <cell r="N9">
            <v>436</v>
          </cell>
          <cell r="O9">
            <v>493</v>
          </cell>
          <cell r="P9">
            <v>466</v>
          </cell>
          <cell r="Q9">
            <v>460</v>
          </cell>
          <cell r="R9">
            <v>43</v>
          </cell>
          <cell r="S9">
            <v>348</v>
          </cell>
          <cell r="T9">
            <v>4714</v>
          </cell>
        </row>
        <row r="10">
          <cell r="G10" t="str">
            <v>105319-CES. CARDENAL R.S.H.</v>
          </cell>
          <cell r="H10">
            <v>92</v>
          </cell>
          <cell r="I10">
            <v>84</v>
          </cell>
          <cell r="J10">
            <v>95</v>
          </cell>
          <cell r="K10">
            <v>202</v>
          </cell>
          <cell r="L10">
            <v>161</v>
          </cell>
          <cell r="M10">
            <v>162</v>
          </cell>
          <cell r="N10">
            <v>84</v>
          </cell>
          <cell r="O10">
            <v>93</v>
          </cell>
          <cell r="P10">
            <v>128</v>
          </cell>
          <cell r="Q10">
            <v>158</v>
          </cell>
          <cell r="R10">
            <v>9</v>
          </cell>
          <cell r="S10">
            <v>110</v>
          </cell>
          <cell r="T10">
            <v>1378</v>
          </cell>
        </row>
        <row r="11">
          <cell r="G11" t="str">
            <v>105325-CESFAM JUAN PABLO II</v>
          </cell>
          <cell r="H11">
            <v>115</v>
          </cell>
          <cell r="I11">
            <v>60</v>
          </cell>
          <cell r="J11">
            <v>42</v>
          </cell>
          <cell r="K11">
            <v>144</v>
          </cell>
          <cell r="L11">
            <v>157</v>
          </cell>
          <cell r="M11">
            <v>141</v>
          </cell>
          <cell r="N11">
            <v>175</v>
          </cell>
          <cell r="O11">
            <v>151</v>
          </cell>
          <cell r="P11">
            <v>105</v>
          </cell>
          <cell r="Q11">
            <v>169</v>
          </cell>
          <cell r="R11">
            <v>50</v>
          </cell>
          <cell r="S11">
            <v>148</v>
          </cell>
          <cell r="T11">
            <v>1457</v>
          </cell>
        </row>
        <row r="12">
          <cell r="G12" t="str">
            <v xml:space="preserve">105400-P.S.R. ALGARROBITO            </v>
          </cell>
          <cell r="H12">
            <v>8</v>
          </cell>
          <cell r="I12"/>
          <cell r="J12">
            <v>6</v>
          </cell>
          <cell r="K12">
            <v>5</v>
          </cell>
          <cell r="L12">
            <v>7</v>
          </cell>
          <cell r="M12">
            <v>4</v>
          </cell>
          <cell r="N12">
            <v>1</v>
          </cell>
          <cell r="O12">
            <v>2</v>
          </cell>
          <cell r="P12">
            <v>2</v>
          </cell>
          <cell r="Q12">
            <v>10</v>
          </cell>
          <cell r="R12">
            <v>1</v>
          </cell>
          <cell r="S12"/>
          <cell r="T12">
            <v>46</v>
          </cell>
        </row>
        <row r="13">
          <cell r="G13" t="str">
            <v>105401-P.S.R. LAS ROJAS</v>
          </cell>
          <cell r="H13">
            <v>1</v>
          </cell>
          <cell r="I13"/>
          <cell r="J13">
            <v>0</v>
          </cell>
          <cell r="K13">
            <v>2</v>
          </cell>
          <cell r="L13">
            <v>2</v>
          </cell>
          <cell r="M13">
            <v>3</v>
          </cell>
          <cell r="N13">
            <v>3</v>
          </cell>
          <cell r="O13">
            <v>0</v>
          </cell>
          <cell r="P13">
            <v>2</v>
          </cell>
          <cell r="Q13">
            <v>0</v>
          </cell>
          <cell r="R13"/>
          <cell r="S13">
            <v>2</v>
          </cell>
          <cell r="T13">
            <v>15</v>
          </cell>
        </row>
        <row r="14">
          <cell r="G14" t="str">
            <v>105402-P.S.R. EL ROMERO</v>
          </cell>
          <cell r="H14">
            <v>2</v>
          </cell>
          <cell r="I14"/>
          <cell r="J14"/>
          <cell r="K14">
            <v>5</v>
          </cell>
          <cell r="L14">
            <v>0</v>
          </cell>
          <cell r="M14">
            <v>1</v>
          </cell>
          <cell r="N14"/>
          <cell r="O14">
            <v>2</v>
          </cell>
          <cell r="P14">
            <v>0</v>
          </cell>
          <cell r="Q14">
            <v>1</v>
          </cell>
          <cell r="R14"/>
          <cell r="S14">
            <v>1</v>
          </cell>
          <cell r="T14">
            <v>12</v>
          </cell>
        </row>
        <row r="15">
          <cell r="G15" t="str">
            <v>105499-P.S.R. LAMBERT</v>
          </cell>
          <cell r="H15">
            <v>0</v>
          </cell>
          <cell r="I15"/>
          <cell r="J15">
            <v>0</v>
          </cell>
          <cell r="K15">
            <v>2</v>
          </cell>
          <cell r="L15">
            <v>2</v>
          </cell>
          <cell r="M15">
            <v>0</v>
          </cell>
          <cell r="N15"/>
          <cell r="O15"/>
          <cell r="P15"/>
          <cell r="Q15"/>
          <cell r="R15">
            <v>0</v>
          </cell>
          <cell r="S15"/>
          <cell r="T15">
            <v>4</v>
          </cell>
        </row>
        <row r="16">
          <cell r="G16" t="str">
            <v>105700-CECOF VILLA EL INDIO</v>
          </cell>
          <cell r="H16"/>
          <cell r="I16"/>
          <cell r="J16">
            <v>6</v>
          </cell>
          <cell r="K16">
            <v>6</v>
          </cell>
          <cell r="L16">
            <v>26</v>
          </cell>
          <cell r="M16">
            <v>2</v>
          </cell>
          <cell r="N16">
            <v>27</v>
          </cell>
          <cell r="O16">
            <v>23</v>
          </cell>
          <cell r="P16">
            <v>3</v>
          </cell>
          <cell r="Q16">
            <v>18</v>
          </cell>
          <cell r="R16"/>
          <cell r="S16">
            <v>7</v>
          </cell>
          <cell r="T16">
            <v>118</v>
          </cell>
        </row>
        <row r="17">
          <cell r="G17" t="str">
            <v>105702-CECOF VILLA LAMBERT</v>
          </cell>
          <cell r="H17"/>
          <cell r="I17"/>
          <cell r="J17"/>
          <cell r="K17"/>
          <cell r="L17">
            <v>3</v>
          </cell>
          <cell r="M17"/>
          <cell r="N17"/>
          <cell r="O17"/>
          <cell r="P17"/>
          <cell r="Q17"/>
          <cell r="R17"/>
          <cell r="S17"/>
          <cell r="T17">
            <v>3</v>
          </cell>
        </row>
        <row r="18">
          <cell r="G18" t="str">
            <v>200402-CECOF ARCOS DE PINAMAR</v>
          </cell>
          <cell r="H18">
            <v>28</v>
          </cell>
          <cell r="I18">
            <v>26</v>
          </cell>
          <cell r="J18">
            <v>19</v>
          </cell>
          <cell r="K18">
            <v>17</v>
          </cell>
          <cell r="L18">
            <v>13</v>
          </cell>
          <cell r="M18">
            <v>21</v>
          </cell>
          <cell r="N18">
            <v>16</v>
          </cell>
          <cell r="O18">
            <v>19</v>
          </cell>
          <cell r="P18">
            <v>11</v>
          </cell>
          <cell r="Q18">
            <v>15</v>
          </cell>
          <cell r="R18"/>
          <cell r="S18">
            <v>6</v>
          </cell>
          <cell r="T18">
            <v>191</v>
          </cell>
        </row>
        <row r="19">
          <cell r="G19" t="str">
            <v>04102-COQUIMBO</v>
          </cell>
          <cell r="H19">
            <v>803</v>
          </cell>
          <cell r="I19">
            <v>638</v>
          </cell>
          <cell r="J19">
            <v>765</v>
          </cell>
          <cell r="K19">
            <v>888</v>
          </cell>
          <cell r="L19">
            <v>874</v>
          </cell>
          <cell r="M19">
            <v>879</v>
          </cell>
          <cell r="N19">
            <v>818</v>
          </cell>
          <cell r="O19">
            <v>801</v>
          </cell>
          <cell r="P19">
            <v>702</v>
          </cell>
          <cell r="Q19">
            <v>458</v>
          </cell>
          <cell r="R19">
            <v>23</v>
          </cell>
          <cell r="S19">
            <v>385</v>
          </cell>
          <cell r="T19">
            <v>8034</v>
          </cell>
        </row>
        <row r="20">
          <cell r="G20" t="str">
            <v>105303-CES. SAN JUAN</v>
          </cell>
          <cell r="H20">
            <v>113</v>
          </cell>
          <cell r="I20">
            <v>98</v>
          </cell>
          <cell r="J20">
            <v>122</v>
          </cell>
          <cell r="K20">
            <v>158</v>
          </cell>
          <cell r="L20">
            <v>157</v>
          </cell>
          <cell r="M20">
            <v>208</v>
          </cell>
          <cell r="N20">
            <v>162</v>
          </cell>
          <cell r="O20">
            <v>158</v>
          </cell>
          <cell r="P20">
            <v>168</v>
          </cell>
          <cell r="Q20">
            <v>168</v>
          </cell>
          <cell r="R20">
            <v>22</v>
          </cell>
          <cell r="S20">
            <v>75</v>
          </cell>
          <cell r="T20">
            <v>1609</v>
          </cell>
        </row>
        <row r="21">
          <cell r="G21" t="str">
            <v>105304-CES. SANTA CECILIA</v>
          </cell>
          <cell r="H21">
            <v>142</v>
          </cell>
          <cell r="I21">
            <v>111</v>
          </cell>
          <cell r="J21">
            <v>144</v>
          </cell>
          <cell r="K21">
            <v>122</v>
          </cell>
          <cell r="L21">
            <v>97</v>
          </cell>
          <cell r="M21">
            <v>121</v>
          </cell>
          <cell r="N21">
            <v>134</v>
          </cell>
          <cell r="O21">
            <v>130</v>
          </cell>
          <cell r="P21">
            <v>86</v>
          </cell>
          <cell r="Q21"/>
          <cell r="R21"/>
          <cell r="S21">
            <v>14</v>
          </cell>
          <cell r="T21">
            <v>1101</v>
          </cell>
        </row>
        <row r="22">
          <cell r="G22" t="str">
            <v>105305-CES. TIERRAS BLANCAS</v>
          </cell>
          <cell r="H22">
            <v>164</v>
          </cell>
          <cell r="I22">
            <v>149</v>
          </cell>
          <cell r="J22">
            <v>128</v>
          </cell>
          <cell r="K22">
            <v>99</v>
          </cell>
          <cell r="L22">
            <v>124</v>
          </cell>
          <cell r="M22">
            <v>153</v>
          </cell>
          <cell r="N22">
            <v>151</v>
          </cell>
          <cell r="O22">
            <v>130</v>
          </cell>
          <cell r="P22">
            <v>138</v>
          </cell>
          <cell r="Q22">
            <v>60</v>
          </cell>
          <cell r="R22"/>
          <cell r="S22">
            <v>125</v>
          </cell>
          <cell r="T22">
            <v>1421</v>
          </cell>
        </row>
        <row r="23">
          <cell r="G23" t="str">
            <v>105321-CES. RURAL  TONGOY</v>
          </cell>
          <cell r="H23">
            <v>18</v>
          </cell>
          <cell r="I23">
            <v>17</v>
          </cell>
          <cell r="J23">
            <v>21</v>
          </cell>
          <cell r="K23">
            <v>37</v>
          </cell>
          <cell r="L23">
            <v>33</v>
          </cell>
          <cell r="M23">
            <v>38</v>
          </cell>
          <cell r="N23">
            <v>32</v>
          </cell>
          <cell r="O23">
            <v>25</v>
          </cell>
          <cell r="P23">
            <v>13</v>
          </cell>
          <cell r="Q23">
            <v>17</v>
          </cell>
          <cell r="R23"/>
          <cell r="S23">
            <v>10</v>
          </cell>
          <cell r="T23">
            <v>261</v>
          </cell>
        </row>
        <row r="24">
          <cell r="G24" t="str">
            <v>105323-CES. DR. SERGIO AGUILAR</v>
          </cell>
          <cell r="H24">
            <v>224</v>
          </cell>
          <cell r="I24">
            <v>149</v>
          </cell>
          <cell r="J24">
            <v>180</v>
          </cell>
          <cell r="K24">
            <v>277</v>
          </cell>
          <cell r="L24">
            <v>273</v>
          </cell>
          <cell r="M24">
            <v>197</v>
          </cell>
          <cell r="N24">
            <v>171</v>
          </cell>
          <cell r="O24">
            <v>197</v>
          </cell>
          <cell r="P24">
            <v>138</v>
          </cell>
          <cell r="Q24">
            <v>111</v>
          </cell>
          <cell r="R24"/>
          <cell r="S24">
            <v>51</v>
          </cell>
          <cell r="T24">
            <v>1968</v>
          </cell>
        </row>
        <row r="25">
          <cell r="G25" t="str">
            <v>105405-P.S.R. GUANAQUEROS</v>
          </cell>
          <cell r="H25">
            <v>8</v>
          </cell>
          <cell r="I25">
            <v>0</v>
          </cell>
          <cell r="J25">
            <v>6</v>
          </cell>
          <cell r="K25">
            <v>16</v>
          </cell>
          <cell r="L25">
            <v>16</v>
          </cell>
          <cell r="M25">
            <v>22</v>
          </cell>
          <cell r="N25">
            <v>18</v>
          </cell>
          <cell r="O25">
            <v>17</v>
          </cell>
          <cell r="P25">
            <v>39</v>
          </cell>
          <cell r="Q25">
            <v>16</v>
          </cell>
          <cell r="R25"/>
          <cell r="S25">
            <v>3</v>
          </cell>
          <cell r="T25">
            <v>161</v>
          </cell>
        </row>
        <row r="26">
          <cell r="G26" t="str">
            <v>105407-P.S.R. TAMBILLOS</v>
          </cell>
          <cell r="H26"/>
          <cell r="I26"/>
          <cell r="J26"/>
          <cell r="K26"/>
          <cell r="L26"/>
          <cell r="M26"/>
          <cell r="N26">
            <v>0</v>
          </cell>
          <cell r="O26"/>
          <cell r="P26"/>
          <cell r="Q26"/>
          <cell r="R26"/>
          <cell r="S26"/>
          <cell r="T26">
            <v>0</v>
          </cell>
        </row>
        <row r="27">
          <cell r="G27" t="str">
            <v>105705-CECOF EL ALBA</v>
          </cell>
          <cell r="H27">
            <v>26</v>
          </cell>
          <cell r="I27">
            <v>11</v>
          </cell>
          <cell r="J27">
            <v>34</v>
          </cell>
          <cell r="K27">
            <v>29</v>
          </cell>
          <cell r="L27">
            <v>31</v>
          </cell>
          <cell r="M27">
            <v>27</v>
          </cell>
          <cell r="N27">
            <v>21</v>
          </cell>
          <cell r="O27">
            <v>32</v>
          </cell>
          <cell r="P27">
            <v>17</v>
          </cell>
          <cell r="Q27">
            <v>18</v>
          </cell>
          <cell r="R27"/>
          <cell r="S27">
            <v>5</v>
          </cell>
          <cell r="T27">
            <v>251</v>
          </cell>
        </row>
        <row r="28">
          <cell r="G28" t="str">
            <v>200273-CECOF PUNTA MIRA</v>
          </cell>
          <cell r="H28">
            <v>24</v>
          </cell>
          <cell r="I28">
            <v>19</v>
          </cell>
          <cell r="J28">
            <v>35</v>
          </cell>
          <cell r="K28">
            <v>31</v>
          </cell>
          <cell r="L28">
            <v>38</v>
          </cell>
          <cell r="M28">
            <v>26</v>
          </cell>
          <cell r="N28">
            <v>33</v>
          </cell>
          <cell r="O28">
            <v>20</v>
          </cell>
          <cell r="P28">
            <v>26</v>
          </cell>
          <cell r="Q28">
            <v>15</v>
          </cell>
          <cell r="R28"/>
          <cell r="S28">
            <v>2</v>
          </cell>
          <cell r="T28">
            <v>269</v>
          </cell>
        </row>
        <row r="29">
          <cell r="G29" t="str">
            <v>200494-CESFAM EL SAUCE</v>
          </cell>
          <cell r="H29">
            <v>36</v>
          </cell>
          <cell r="I29">
            <v>52</v>
          </cell>
          <cell r="J29">
            <v>69</v>
          </cell>
          <cell r="K29">
            <v>62</v>
          </cell>
          <cell r="L29">
            <v>56</v>
          </cell>
          <cell r="M29">
            <v>44</v>
          </cell>
          <cell r="N29">
            <v>61</v>
          </cell>
          <cell r="O29">
            <v>55</v>
          </cell>
          <cell r="P29">
            <v>38</v>
          </cell>
          <cell r="Q29">
            <v>33</v>
          </cell>
          <cell r="R29"/>
          <cell r="S29">
            <v>30</v>
          </cell>
          <cell r="T29">
            <v>536</v>
          </cell>
        </row>
        <row r="30">
          <cell r="G30" t="str">
            <v>200499-CESFAM PAN DE AZÚCAR</v>
          </cell>
          <cell r="H30">
            <v>48</v>
          </cell>
          <cell r="I30">
            <v>32</v>
          </cell>
          <cell r="J30">
            <v>26</v>
          </cell>
          <cell r="K30">
            <v>57</v>
          </cell>
          <cell r="L30">
            <v>49</v>
          </cell>
          <cell r="M30">
            <v>43</v>
          </cell>
          <cell r="N30">
            <v>35</v>
          </cell>
          <cell r="O30">
            <v>37</v>
          </cell>
          <cell r="P30">
            <v>39</v>
          </cell>
          <cell r="Q30">
            <v>20</v>
          </cell>
          <cell r="R30">
            <v>1</v>
          </cell>
          <cell r="S30">
            <v>59</v>
          </cell>
          <cell r="T30">
            <v>446</v>
          </cell>
        </row>
        <row r="31">
          <cell r="G31" t="str">
            <v>200607-CESFAM LILA CORTES</v>
          </cell>
          <cell r="H31"/>
          <cell r="I31"/>
          <cell r="J31"/>
          <cell r="K31"/>
          <cell r="L31"/>
          <cell r="M31"/>
          <cell r="N31"/>
          <cell r="O31"/>
          <cell r="P31"/>
          <cell r="Q31"/>
          <cell r="R31"/>
          <cell r="S31">
            <v>11</v>
          </cell>
          <cell r="T31">
            <v>11</v>
          </cell>
        </row>
        <row r="32">
          <cell r="G32" t="str">
            <v>04103-ANDACOLLO</v>
          </cell>
          <cell r="H32">
            <v>13</v>
          </cell>
          <cell r="I32">
            <v>15</v>
          </cell>
          <cell r="J32">
            <v>17</v>
          </cell>
          <cell r="K32">
            <v>19</v>
          </cell>
          <cell r="L32">
            <v>8</v>
          </cell>
          <cell r="M32">
            <v>6</v>
          </cell>
          <cell r="N32">
            <v>18</v>
          </cell>
          <cell r="O32">
            <v>15</v>
          </cell>
          <cell r="P32">
            <v>60</v>
          </cell>
          <cell r="Q32">
            <v>45</v>
          </cell>
          <cell r="R32">
            <v>108</v>
          </cell>
          <cell r="S32">
            <v>70</v>
          </cell>
          <cell r="T32">
            <v>394</v>
          </cell>
        </row>
        <row r="33">
          <cell r="G33" t="str">
            <v>105106-HOSPITAL ANDACOLLO</v>
          </cell>
          <cell r="H33">
            <v>13</v>
          </cell>
          <cell r="I33">
            <v>15</v>
          </cell>
          <cell r="J33">
            <v>17</v>
          </cell>
          <cell r="K33">
            <v>19</v>
          </cell>
          <cell r="L33">
            <v>8</v>
          </cell>
          <cell r="M33">
            <v>6</v>
          </cell>
          <cell r="N33">
            <v>18</v>
          </cell>
          <cell r="O33">
            <v>15</v>
          </cell>
          <cell r="P33">
            <v>60</v>
          </cell>
          <cell r="Q33">
            <v>45</v>
          </cell>
          <cell r="R33">
            <v>108</v>
          </cell>
          <cell r="S33">
            <v>70</v>
          </cell>
          <cell r="T33">
            <v>394</v>
          </cell>
        </row>
        <row r="34">
          <cell r="G34" t="str">
            <v>04104-LA HIGUERA</v>
          </cell>
          <cell r="H34">
            <v>7</v>
          </cell>
          <cell r="I34">
            <v>11</v>
          </cell>
          <cell r="J34">
            <v>17</v>
          </cell>
          <cell r="K34">
            <v>38</v>
          </cell>
          <cell r="L34">
            <v>36</v>
          </cell>
          <cell r="M34">
            <v>21</v>
          </cell>
          <cell r="N34">
            <v>15</v>
          </cell>
          <cell r="O34">
            <v>47</v>
          </cell>
          <cell r="P34">
            <v>18</v>
          </cell>
          <cell r="Q34">
            <v>3</v>
          </cell>
          <cell r="R34">
            <v>1</v>
          </cell>
          <cell r="S34">
            <v>2</v>
          </cell>
          <cell r="T34">
            <v>216</v>
          </cell>
        </row>
        <row r="35">
          <cell r="G35" t="str">
            <v>105314-CES. LA HIGUERA</v>
          </cell>
          <cell r="H35">
            <v>7</v>
          </cell>
          <cell r="I35">
            <v>11</v>
          </cell>
          <cell r="J35">
            <v>4</v>
          </cell>
          <cell r="K35">
            <v>6</v>
          </cell>
          <cell r="L35">
            <v>2</v>
          </cell>
          <cell r="M35">
            <v>5</v>
          </cell>
          <cell r="N35">
            <v>11</v>
          </cell>
          <cell r="O35">
            <v>23</v>
          </cell>
          <cell r="P35">
            <v>3</v>
          </cell>
          <cell r="Q35">
            <v>2</v>
          </cell>
          <cell r="R35">
            <v>1</v>
          </cell>
          <cell r="S35"/>
          <cell r="T35">
            <v>75</v>
          </cell>
        </row>
        <row r="36">
          <cell r="G36" t="str">
            <v xml:space="preserve">105500-P.S.R. CALETA HORNOS        </v>
          </cell>
          <cell r="H36"/>
          <cell r="I36"/>
          <cell r="J36">
            <v>4</v>
          </cell>
          <cell r="K36">
            <v>15</v>
          </cell>
          <cell r="L36">
            <v>13</v>
          </cell>
          <cell r="M36">
            <v>4</v>
          </cell>
          <cell r="N36">
            <v>2</v>
          </cell>
          <cell r="O36">
            <v>21</v>
          </cell>
          <cell r="P36">
            <v>7</v>
          </cell>
          <cell r="Q36"/>
          <cell r="R36"/>
          <cell r="S36">
            <v>1</v>
          </cell>
          <cell r="T36">
            <v>67</v>
          </cell>
        </row>
        <row r="37">
          <cell r="G37" t="str">
            <v>105505-P.S.R. LOS CHOROS</v>
          </cell>
          <cell r="H37"/>
          <cell r="I37"/>
          <cell r="J37">
            <v>5</v>
          </cell>
          <cell r="K37">
            <v>15</v>
          </cell>
          <cell r="L37">
            <v>14</v>
          </cell>
          <cell r="M37">
            <v>3</v>
          </cell>
          <cell r="N37">
            <v>1</v>
          </cell>
          <cell r="O37">
            <v>3</v>
          </cell>
          <cell r="P37">
            <v>0</v>
          </cell>
          <cell r="Q37"/>
          <cell r="R37"/>
          <cell r="S37">
            <v>0</v>
          </cell>
          <cell r="T37">
            <v>41</v>
          </cell>
        </row>
        <row r="38">
          <cell r="G38" t="str">
            <v>105506-P.S.R. EL TRAPICHE</v>
          </cell>
          <cell r="H38"/>
          <cell r="I38"/>
          <cell r="J38">
            <v>4</v>
          </cell>
          <cell r="K38">
            <v>2</v>
          </cell>
          <cell r="L38">
            <v>7</v>
          </cell>
          <cell r="M38">
            <v>9</v>
          </cell>
          <cell r="N38">
            <v>1</v>
          </cell>
          <cell r="O38"/>
          <cell r="P38">
            <v>8</v>
          </cell>
          <cell r="Q38">
            <v>1</v>
          </cell>
          <cell r="R38"/>
          <cell r="S38">
            <v>1</v>
          </cell>
          <cell r="T38">
            <v>33</v>
          </cell>
        </row>
        <row r="39">
          <cell r="G39" t="str">
            <v>04105-PAIHUANO</v>
          </cell>
          <cell r="H39">
            <v>11</v>
          </cell>
          <cell r="I39">
            <v>11</v>
          </cell>
          <cell r="J39">
            <v>4</v>
          </cell>
          <cell r="K39">
            <v>12</v>
          </cell>
          <cell r="L39">
            <v>33</v>
          </cell>
          <cell r="M39">
            <v>41</v>
          </cell>
          <cell r="N39">
            <v>16</v>
          </cell>
          <cell r="O39">
            <v>41</v>
          </cell>
          <cell r="P39">
            <v>13</v>
          </cell>
          <cell r="Q39">
            <v>19</v>
          </cell>
          <cell r="R39">
            <v>0</v>
          </cell>
          <cell r="S39">
            <v>9</v>
          </cell>
          <cell r="T39">
            <v>210</v>
          </cell>
        </row>
        <row r="40">
          <cell r="G40" t="str">
            <v>105306-CES. PAIHUANO</v>
          </cell>
          <cell r="H40">
            <v>6</v>
          </cell>
          <cell r="I40">
            <v>8</v>
          </cell>
          <cell r="J40">
            <v>2</v>
          </cell>
          <cell r="K40">
            <v>1</v>
          </cell>
          <cell r="L40">
            <v>6</v>
          </cell>
          <cell r="M40">
            <v>16</v>
          </cell>
          <cell r="N40">
            <v>9</v>
          </cell>
          <cell r="O40">
            <v>27</v>
          </cell>
          <cell r="P40">
            <v>9</v>
          </cell>
          <cell r="Q40">
            <v>3</v>
          </cell>
          <cell r="R40">
            <v>0</v>
          </cell>
          <cell r="S40">
            <v>3</v>
          </cell>
          <cell r="T40">
            <v>90</v>
          </cell>
        </row>
        <row r="41">
          <cell r="G41" t="str">
            <v>105475-P.S.R. HORCON</v>
          </cell>
          <cell r="H41">
            <v>5</v>
          </cell>
          <cell r="I41">
            <v>2</v>
          </cell>
          <cell r="J41"/>
          <cell r="K41">
            <v>7</v>
          </cell>
          <cell r="L41">
            <v>10</v>
          </cell>
          <cell r="M41">
            <v>10</v>
          </cell>
          <cell r="N41">
            <v>3</v>
          </cell>
          <cell r="O41">
            <v>5</v>
          </cell>
          <cell r="P41">
            <v>3</v>
          </cell>
          <cell r="Q41">
            <v>5</v>
          </cell>
          <cell r="R41"/>
          <cell r="S41">
            <v>2</v>
          </cell>
          <cell r="T41">
            <v>52</v>
          </cell>
        </row>
        <row r="42">
          <cell r="G42" t="str">
            <v>105476-P.S.R. MONTE GRANDE</v>
          </cell>
          <cell r="H42"/>
          <cell r="I42">
            <v>1</v>
          </cell>
          <cell r="J42">
            <v>2</v>
          </cell>
          <cell r="K42"/>
          <cell r="L42">
            <v>1</v>
          </cell>
          <cell r="M42">
            <v>4</v>
          </cell>
          <cell r="N42"/>
          <cell r="O42">
            <v>3</v>
          </cell>
          <cell r="P42">
            <v>1</v>
          </cell>
          <cell r="Q42">
            <v>2</v>
          </cell>
          <cell r="R42"/>
          <cell r="S42"/>
          <cell r="T42">
            <v>14</v>
          </cell>
        </row>
        <row r="43">
          <cell r="G43" t="str">
            <v>105477-P.S.R. PISCO ELQUI</v>
          </cell>
          <cell r="H43"/>
          <cell r="I43"/>
          <cell r="J43"/>
          <cell r="K43">
            <v>4</v>
          </cell>
          <cell r="L43">
            <v>16</v>
          </cell>
          <cell r="M43">
            <v>11</v>
          </cell>
          <cell r="N43">
            <v>4</v>
          </cell>
          <cell r="O43">
            <v>6</v>
          </cell>
          <cell r="P43"/>
          <cell r="Q43">
            <v>9</v>
          </cell>
          <cell r="R43"/>
          <cell r="S43">
            <v>4</v>
          </cell>
          <cell r="T43">
            <v>54</v>
          </cell>
        </row>
        <row r="44">
          <cell r="G44" t="str">
            <v>04106-VICUÑA</v>
          </cell>
          <cell r="H44">
            <v>84</v>
          </cell>
          <cell r="I44">
            <v>108</v>
          </cell>
          <cell r="J44">
            <v>108</v>
          </cell>
          <cell r="K44">
            <v>144</v>
          </cell>
          <cell r="L44">
            <v>132</v>
          </cell>
          <cell r="M44">
            <v>87</v>
          </cell>
          <cell r="N44">
            <v>101</v>
          </cell>
          <cell r="O44">
            <v>104</v>
          </cell>
          <cell r="P44">
            <v>52</v>
          </cell>
          <cell r="Q44">
            <v>34</v>
          </cell>
          <cell r="R44">
            <v>52</v>
          </cell>
          <cell r="S44">
            <v>77</v>
          </cell>
          <cell r="T44">
            <v>1083</v>
          </cell>
        </row>
        <row r="45">
          <cell r="G45" t="str">
            <v>105107-HOSPITAL VICUÑA</v>
          </cell>
          <cell r="H45">
            <v>40</v>
          </cell>
          <cell r="I45">
            <v>49</v>
          </cell>
          <cell r="J45">
            <v>30</v>
          </cell>
          <cell r="K45">
            <v>29</v>
          </cell>
          <cell r="L45">
            <v>44</v>
          </cell>
          <cell r="M45">
            <v>42</v>
          </cell>
          <cell r="N45">
            <v>51</v>
          </cell>
          <cell r="O45">
            <v>33</v>
          </cell>
          <cell r="P45">
            <v>33</v>
          </cell>
          <cell r="Q45">
            <v>18</v>
          </cell>
          <cell r="R45">
            <v>52</v>
          </cell>
          <cell r="S45">
            <v>56</v>
          </cell>
          <cell r="T45">
            <v>477</v>
          </cell>
        </row>
        <row r="46">
          <cell r="G46" t="str">
            <v>105467-P.S.R. DIAGUITAS</v>
          </cell>
          <cell r="H46">
            <v>2</v>
          </cell>
          <cell r="I46">
            <v>6</v>
          </cell>
          <cell r="J46">
            <v>14</v>
          </cell>
          <cell r="K46">
            <v>44</v>
          </cell>
          <cell r="L46">
            <v>28</v>
          </cell>
          <cell r="M46">
            <v>12</v>
          </cell>
          <cell r="N46">
            <v>10</v>
          </cell>
          <cell r="O46">
            <v>18</v>
          </cell>
          <cell r="P46"/>
          <cell r="Q46"/>
          <cell r="R46"/>
          <cell r="S46">
            <v>7</v>
          </cell>
          <cell r="T46">
            <v>141</v>
          </cell>
        </row>
        <row r="47">
          <cell r="G47" t="str">
            <v>105469-P.S.R. EL TAMBO</v>
          </cell>
          <cell r="H47">
            <v>12</v>
          </cell>
          <cell r="I47">
            <v>17</v>
          </cell>
          <cell r="J47">
            <v>24</v>
          </cell>
          <cell r="K47">
            <v>35</v>
          </cell>
          <cell r="L47">
            <v>36</v>
          </cell>
          <cell r="M47">
            <v>15</v>
          </cell>
          <cell r="N47">
            <v>15</v>
          </cell>
          <cell r="O47">
            <v>15</v>
          </cell>
          <cell r="P47">
            <v>0</v>
          </cell>
          <cell r="Q47">
            <v>7</v>
          </cell>
          <cell r="R47">
            <v>0</v>
          </cell>
          <cell r="S47">
            <v>13</v>
          </cell>
          <cell r="T47">
            <v>189</v>
          </cell>
        </row>
        <row r="48">
          <cell r="G48" t="str">
            <v>105473-P.S.R. TALCUNA</v>
          </cell>
          <cell r="H48">
            <v>11</v>
          </cell>
          <cell r="I48">
            <v>11</v>
          </cell>
          <cell r="J48">
            <v>29</v>
          </cell>
          <cell r="K48">
            <v>29</v>
          </cell>
          <cell r="L48">
            <v>20</v>
          </cell>
          <cell r="M48">
            <v>13</v>
          </cell>
          <cell r="N48">
            <v>20</v>
          </cell>
          <cell r="O48">
            <v>26</v>
          </cell>
          <cell r="P48">
            <v>8</v>
          </cell>
          <cell r="Q48">
            <v>6</v>
          </cell>
          <cell r="R48"/>
          <cell r="S48">
            <v>0</v>
          </cell>
          <cell r="T48">
            <v>173</v>
          </cell>
        </row>
        <row r="49">
          <cell r="G49" t="str">
            <v>200538-CESFAM SAN ISIDRO CALINGASTA</v>
          </cell>
          <cell r="H49">
            <v>19</v>
          </cell>
          <cell r="I49">
            <v>25</v>
          </cell>
          <cell r="J49">
            <v>11</v>
          </cell>
          <cell r="K49">
            <v>7</v>
          </cell>
          <cell r="L49">
            <v>4</v>
          </cell>
          <cell r="M49">
            <v>5</v>
          </cell>
          <cell r="N49">
            <v>5</v>
          </cell>
          <cell r="O49">
            <v>12</v>
          </cell>
          <cell r="P49">
            <v>11</v>
          </cell>
          <cell r="Q49">
            <v>3</v>
          </cell>
          <cell r="R49"/>
          <cell r="S49">
            <v>1</v>
          </cell>
          <cell r="T49">
            <v>103</v>
          </cell>
        </row>
        <row r="50">
          <cell r="G50" t="str">
            <v>04201-ILLAPEL</v>
          </cell>
          <cell r="H50">
            <v>107</v>
          </cell>
          <cell r="I50">
            <v>186</v>
          </cell>
          <cell r="J50">
            <v>111</v>
          </cell>
          <cell r="K50">
            <v>181</v>
          </cell>
          <cell r="L50">
            <v>162</v>
          </cell>
          <cell r="M50">
            <v>211</v>
          </cell>
          <cell r="N50">
            <v>160</v>
          </cell>
          <cell r="O50">
            <v>123</v>
          </cell>
          <cell r="P50">
            <v>160</v>
          </cell>
          <cell r="Q50">
            <v>141</v>
          </cell>
          <cell r="R50">
            <v>162</v>
          </cell>
          <cell r="S50">
            <v>85</v>
          </cell>
          <cell r="T50">
            <v>1789</v>
          </cell>
        </row>
        <row r="51">
          <cell r="G51" t="str">
            <v>105326-CESFAM SAN RAFAEL</v>
          </cell>
          <cell r="H51">
            <v>35</v>
          </cell>
          <cell r="I51">
            <v>40</v>
          </cell>
          <cell r="J51">
            <v>9</v>
          </cell>
          <cell r="K51">
            <v>33</v>
          </cell>
          <cell r="L51">
            <v>30</v>
          </cell>
          <cell r="M51">
            <v>37</v>
          </cell>
          <cell r="N51">
            <v>35</v>
          </cell>
          <cell r="O51">
            <v>37</v>
          </cell>
          <cell r="P51">
            <v>30</v>
          </cell>
          <cell r="Q51">
            <v>39</v>
          </cell>
          <cell r="R51">
            <v>22</v>
          </cell>
          <cell r="S51">
            <v>30</v>
          </cell>
          <cell r="T51">
            <v>377</v>
          </cell>
        </row>
        <row r="52">
          <cell r="G52" t="str">
            <v xml:space="preserve">105443-P.S.R. CARCAMO                   </v>
          </cell>
          <cell r="H52">
            <v>1</v>
          </cell>
          <cell r="I52"/>
          <cell r="J52"/>
          <cell r="K52">
            <v>6</v>
          </cell>
          <cell r="L52">
            <v>9</v>
          </cell>
          <cell r="M52"/>
          <cell r="N52">
            <v>3</v>
          </cell>
          <cell r="O52">
            <v>2</v>
          </cell>
          <cell r="P52">
            <v>2</v>
          </cell>
          <cell r="Q52">
            <v>1</v>
          </cell>
          <cell r="R52">
            <v>4</v>
          </cell>
          <cell r="S52">
            <v>5</v>
          </cell>
          <cell r="T52">
            <v>33</v>
          </cell>
        </row>
        <row r="53">
          <cell r="G53" t="str">
            <v>105444-P.S.R. HUINTIL</v>
          </cell>
          <cell r="H53">
            <v>2</v>
          </cell>
          <cell r="I53"/>
          <cell r="J53"/>
          <cell r="K53"/>
          <cell r="L53">
            <v>8</v>
          </cell>
          <cell r="M53">
            <v>9</v>
          </cell>
          <cell r="N53"/>
          <cell r="O53"/>
          <cell r="P53">
            <v>14</v>
          </cell>
          <cell r="Q53">
            <v>2</v>
          </cell>
          <cell r="R53">
            <v>3</v>
          </cell>
          <cell r="S53">
            <v>1</v>
          </cell>
          <cell r="T53">
            <v>39</v>
          </cell>
        </row>
        <row r="54">
          <cell r="G54" t="str">
            <v>105445-P.S.R. LIMAHUIDA</v>
          </cell>
          <cell r="H54"/>
          <cell r="I54"/>
          <cell r="J54"/>
          <cell r="K54">
            <v>8</v>
          </cell>
          <cell r="L54">
            <v>4</v>
          </cell>
          <cell r="M54">
            <v>1</v>
          </cell>
          <cell r="N54">
            <v>2</v>
          </cell>
          <cell r="O54">
            <v>1</v>
          </cell>
          <cell r="P54"/>
          <cell r="Q54">
            <v>3</v>
          </cell>
          <cell r="R54">
            <v>3</v>
          </cell>
          <cell r="S54">
            <v>2</v>
          </cell>
          <cell r="T54">
            <v>24</v>
          </cell>
        </row>
        <row r="55">
          <cell r="G55" t="str">
            <v>105446-P.S.R. MATANCILLA</v>
          </cell>
          <cell r="H55"/>
          <cell r="I55"/>
          <cell r="J55"/>
          <cell r="K55"/>
          <cell r="L55">
            <v>4</v>
          </cell>
          <cell r="M55"/>
          <cell r="N55"/>
          <cell r="O55"/>
          <cell r="P55"/>
          <cell r="Q55"/>
          <cell r="R55"/>
          <cell r="S55"/>
          <cell r="T55">
            <v>4</v>
          </cell>
        </row>
        <row r="56">
          <cell r="G56" t="str">
            <v>105447-P.S.R. PERALILLO</v>
          </cell>
          <cell r="H56">
            <v>2</v>
          </cell>
          <cell r="I56">
            <v>6</v>
          </cell>
          <cell r="J56"/>
          <cell r="K56">
            <v>6</v>
          </cell>
          <cell r="L56">
            <v>10</v>
          </cell>
          <cell r="M56">
            <v>2</v>
          </cell>
          <cell r="N56">
            <v>4</v>
          </cell>
          <cell r="O56">
            <v>3</v>
          </cell>
          <cell r="P56">
            <v>5</v>
          </cell>
          <cell r="Q56">
            <v>4</v>
          </cell>
          <cell r="R56">
            <v>1</v>
          </cell>
          <cell r="S56"/>
          <cell r="T56">
            <v>43</v>
          </cell>
        </row>
        <row r="57">
          <cell r="G57" t="str">
            <v>105448-P.S.R. SANTA VIRGINIA</v>
          </cell>
          <cell r="H57"/>
          <cell r="I57">
            <v>3</v>
          </cell>
          <cell r="J57"/>
          <cell r="K57">
            <v>2</v>
          </cell>
          <cell r="L57"/>
          <cell r="M57">
            <v>1</v>
          </cell>
          <cell r="N57">
            <v>3</v>
          </cell>
          <cell r="O57">
            <v>6</v>
          </cell>
          <cell r="P57">
            <v>3</v>
          </cell>
          <cell r="Q57">
            <v>4</v>
          </cell>
          <cell r="R57">
            <v>1</v>
          </cell>
          <cell r="S57">
            <v>1</v>
          </cell>
          <cell r="T57">
            <v>24</v>
          </cell>
        </row>
        <row r="58">
          <cell r="G58" t="str">
            <v>105449-P.S.R. TUNGA NORTE</v>
          </cell>
          <cell r="H58"/>
          <cell r="I58"/>
          <cell r="J58"/>
          <cell r="K58"/>
          <cell r="L58"/>
          <cell r="M58">
            <v>3</v>
          </cell>
          <cell r="N58"/>
          <cell r="O58"/>
          <cell r="P58"/>
          <cell r="Q58"/>
          <cell r="R58"/>
          <cell r="S58"/>
          <cell r="T58">
            <v>3</v>
          </cell>
        </row>
        <row r="59">
          <cell r="G59" t="str">
            <v>105485-P.S.R. PLAN DE HORNOS</v>
          </cell>
          <cell r="H59">
            <v>2</v>
          </cell>
          <cell r="I59"/>
          <cell r="J59">
            <v>1</v>
          </cell>
          <cell r="K59">
            <v>1</v>
          </cell>
          <cell r="L59">
            <v>0</v>
          </cell>
          <cell r="M59"/>
          <cell r="N59">
            <v>3</v>
          </cell>
          <cell r="O59"/>
          <cell r="P59"/>
          <cell r="Q59"/>
          <cell r="R59"/>
          <cell r="S59">
            <v>1</v>
          </cell>
          <cell r="T59">
            <v>8</v>
          </cell>
        </row>
        <row r="60">
          <cell r="G60" t="str">
            <v>105486-P.S.R. TUNGA SUR</v>
          </cell>
          <cell r="H60"/>
          <cell r="I60"/>
          <cell r="J60"/>
          <cell r="K60"/>
          <cell r="L60">
            <v>3</v>
          </cell>
          <cell r="M60"/>
          <cell r="N60">
            <v>2</v>
          </cell>
          <cell r="O60"/>
          <cell r="P60"/>
          <cell r="Q60"/>
          <cell r="R60"/>
          <cell r="S60">
            <v>1</v>
          </cell>
          <cell r="T60">
            <v>6</v>
          </cell>
        </row>
        <row r="61">
          <cell r="G61" t="str">
            <v>105487-P.S.R. CAÑAS UNO</v>
          </cell>
          <cell r="H61">
            <v>4</v>
          </cell>
          <cell r="I61">
            <v>19</v>
          </cell>
          <cell r="J61">
            <v>13</v>
          </cell>
          <cell r="K61">
            <v>9</v>
          </cell>
          <cell r="L61">
            <v>7</v>
          </cell>
          <cell r="M61">
            <v>14</v>
          </cell>
          <cell r="N61">
            <v>3</v>
          </cell>
          <cell r="O61">
            <v>14</v>
          </cell>
          <cell r="P61">
            <v>8</v>
          </cell>
          <cell r="Q61">
            <v>7</v>
          </cell>
          <cell r="R61">
            <v>8</v>
          </cell>
          <cell r="S61">
            <v>7</v>
          </cell>
          <cell r="T61">
            <v>113</v>
          </cell>
        </row>
        <row r="62">
          <cell r="G62" t="str">
            <v>105496-P.S.R. PINTACURA SUR</v>
          </cell>
          <cell r="H62">
            <v>3</v>
          </cell>
          <cell r="I62"/>
          <cell r="J62"/>
          <cell r="K62"/>
          <cell r="L62">
            <v>3</v>
          </cell>
          <cell r="M62"/>
          <cell r="N62">
            <v>1</v>
          </cell>
          <cell r="O62">
            <v>0</v>
          </cell>
          <cell r="P62"/>
          <cell r="Q62">
            <v>1</v>
          </cell>
          <cell r="R62">
            <v>0</v>
          </cell>
          <cell r="S62"/>
          <cell r="T62">
            <v>8</v>
          </cell>
        </row>
        <row r="63">
          <cell r="G63" t="str">
            <v>105504-P.S.R. SOCAVON</v>
          </cell>
          <cell r="H63"/>
          <cell r="I63"/>
          <cell r="J63">
            <v>1</v>
          </cell>
          <cell r="K63">
            <v>2</v>
          </cell>
          <cell r="L63">
            <v>1</v>
          </cell>
          <cell r="M63">
            <v>4</v>
          </cell>
          <cell r="N63"/>
          <cell r="O63">
            <v>1</v>
          </cell>
          <cell r="P63"/>
          <cell r="Q63">
            <v>0</v>
          </cell>
          <cell r="R63"/>
          <cell r="S63">
            <v>1</v>
          </cell>
          <cell r="T63">
            <v>10</v>
          </cell>
        </row>
        <row r="64">
          <cell r="G64" t="str">
            <v>200366-CESFAM URBANO II</v>
          </cell>
          <cell r="H64">
            <v>58</v>
          </cell>
          <cell r="I64">
            <v>118</v>
          </cell>
          <cell r="J64">
            <v>87</v>
          </cell>
          <cell r="K64">
            <v>114</v>
          </cell>
          <cell r="L64">
            <v>83</v>
          </cell>
          <cell r="M64">
            <v>140</v>
          </cell>
          <cell r="N64">
            <v>104</v>
          </cell>
          <cell r="O64">
            <v>59</v>
          </cell>
          <cell r="P64">
            <v>98</v>
          </cell>
          <cell r="Q64">
            <v>80</v>
          </cell>
          <cell r="R64">
            <v>120</v>
          </cell>
          <cell r="S64">
            <v>36</v>
          </cell>
          <cell r="T64">
            <v>1097</v>
          </cell>
        </row>
        <row r="65">
          <cell r="G65" t="str">
            <v>04202-CANELA</v>
          </cell>
          <cell r="H65">
            <v>65</v>
          </cell>
          <cell r="I65">
            <v>61</v>
          </cell>
          <cell r="J65">
            <v>46</v>
          </cell>
          <cell r="K65">
            <v>71</v>
          </cell>
          <cell r="L65">
            <v>83</v>
          </cell>
          <cell r="M65">
            <v>61</v>
          </cell>
          <cell r="N65">
            <v>40</v>
          </cell>
          <cell r="O65">
            <v>19</v>
          </cell>
          <cell r="P65">
            <v>5</v>
          </cell>
          <cell r="Q65">
            <v>45</v>
          </cell>
          <cell r="R65">
            <v>60</v>
          </cell>
          <cell r="S65">
            <v>36</v>
          </cell>
          <cell r="T65">
            <v>592</v>
          </cell>
        </row>
        <row r="66">
          <cell r="G66" t="str">
            <v>105309-CES. RURAL CANELA</v>
          </cell>
          <cell r="H66">
            <v>38</v>
          </cell>
          <cell r="I66">
            <v>55</v>
          </cell>
          <cell r="J66">
            <v>38</v>
          </cell>
          <cell r="K66">
            <v>44</v>
          </cell>
          <cell r="L66">
            <v>45</v>
          </cell>
          <cell r="M66">
            <v>43</v>
          </cell>
          <cell r="N66">
            <v>37</v>
          </cell>
          <cell r="O66">
            <v>19</v>
          </cell>
          <cell r="P66">
            <v>5</v>
          </cell>
          <cell r="Q66">
            <v>24</v>
          </cell>
          <cell r="R66">
            <v>39</v>
          </cell>
          <cell r="S66">
            <v>32</v>
          </cell>
          <cell r="T66">
            <v>419</v>
          </cell>
        </row>
        <row r="67">
          <cell r="G67" t="str">
            <v xml:space="preserve">105450-P.S.R. MINCHA NORTE            </v>
          </cell>
          <cell r="H67">
            <v>7</v>
          </cell>
          <cell r="I67">
            <v>3</v>
          </cell>
          <cell r="J67">
            <v>6</v>
          </cell>
          <cell r="K67">
            <v>13</v>
          </cell>
          <cell r="L67">
            <v>1</v>
          </cell>
          <cell r="M67"/>
          <cell r="N67"/>
          <cell r="O67"/>
          <cell r="P67"/>
          <cell r="Q67">
            <v>4</v>
          </cell>
          <cell r="R67">
            <v>5</v>
          </cell>
          <cell r="S67">
            <v>4</v>
          </cell>
          <cell r="T67">
            <v>43</v>
          </cell>
        </row>
        <row r="68">
          <cell r="G68" t="str">
            <v>105451-P.S.R. AGUA FRIA</v>
          </cell>
          <cell r="H68"/>
          <cell r="I68"/>
          <cell r="J68">
            <v>1</v>
          </cell>
          <cell r="K68"/>
          <cell r="L68">
            <v>5</v>
          </cell>
          <cell r="M68">
            <v>4</v>
          </cell>
          <cell r="N68">
            <v>2</v>
          </cell>
          <cell r="O68"/>
          <cell r="P68"/>
          <cell r="Q68"/>
          <cell r="R68"/>
          <cell r="S68"/>
          <cell r="T68">
            <v>12</v>
          </cell>
        </row>
        <row r="69">
          <cell r="G69" t="str">
            <v>105482-P.S.R. CANELA ALTA</v>
          </cell>
          <cell r="H69">
            <v>6</v>
          </cell>
          <cell r="I69"/>
          <cell r="J69"/>
          <cell r="K69">
            <v>5</v>
          </cell>
          <cell r="L69">
            <v>22</v>
          </cell>
          <cell r="M69">
            <v>13</v>
          </cell>
          <cell r="N69">
            <v>0</v>
          </cell>
          <cell r="O69"/>
          <cell r="P69"/>
          <cell r="Q69">
            <v>12</v>
          </cell>
          <cell r="R69">
            <v>6</v>
          </cell>
          <cell r="S69"/>
          <cell r="T69">
            <v>64</v>
          </cell>
        </row>
        <row r="70">
          <cell r="G70" t="str">
            <v>105483-P.S.R. LOS RULOS</v>
          </cell>
          <cell r="H70"/>
          <cell r="I70">
            <v>1</v>
          </cell>
          <cell r="J70">
            <v>1</v>
          </cell>
          <cell r="K70">
            <v>4</v>
          </cell>
          <cell r="L70">
            <v>6</v>
          </cell>
          <cell r="M70"/>
          <cell r="N70"/>
          <cell r="O70"/>
          <cell r="P70"/>
          <cell r="Q70">
            <v>5</v>
          </cell>
          <cell r="R70">
            <v>4</v>
          </cell>
          <cell r="S70"/>
          <cell r="T70">
            <v>21</v>
          </cell>
        </row>
        <row r="71">
          <cell r="G71" t="str">
            <v>105484-P.S.R. HUENTELAUQUEN</v>
          </cell>
          <cell r="H71">
            <v>14</v>
          </cell>
          <cell r="I71">
            <v>2</v>
          </cell>
          <cell r="J71"/>
          <cell r="K71">
            <v>5</v>
          </cell>
          <cell r="L71">
            <v>4</v>
          </cell>
          <cell r="M71">
            <v>1</v>
          </cell>
          <cell r="N71">
            <v>1</v>
          </cell>
          <cell r="O71"/>
          <cell r="P71"/>
          <cell r="Q71"/>
          <cell r="R71">
            <v>6</v>
          </cell>
          <cell r="S71"/>
          <cell r="T71">
            <v>33</v>
          </cell>
        </row>
        <row r="72">
          <cell r="G72" t="str">
            <v>04203-LOS VILOS</v>
          </cell>
          <cell r="H72">
            <v>38</v>
          </cell>
          <cell r="I72">
            <v>29</v>
          </cell>
          <cell r="J72">
            <v>62</v>
          </cell>
          <cell r="K72">
            <v>72</v>
          </cell>
          <cell r="L72">
            <v>58</v>
          </cell>
          <cell r="M72">
            <v>93</v>
          </cell>
          <cell r="N72">
            <v>74</v>
          </cell>
          <cell r="O72">
            <v>104</v>
          </cell>
          <cell r="P72">
            <v>78</v>
          </cell>
          <cell r="Q72">
            <v>76</v>
          </cell>
          <cell r="R72">
            <v>50</v>
          </cell>
          <cell r="S72">
            <v>112</v>
          </cell>
          <cell r="T72">
            <v>846</v>
          </cell>
        </row>
        <row r="73">
          <cell r="G73" t="str">
            <v>105108-HOSPITAL LOS VILOS</v>
          </cell>
          <cell r="H73">
            <v>28</v>
          </cell>
          <cell r="I73">
            <v>26</v>
          </cell>
          <cell r="J73">
            <v>24</v>
          </cell>
          <cell r="K73">
            <v>48</v>
          </cell>
          <cell r="L73">
            <v>16</v>
          </cell>
          <cell r="M73">
            <v>41</v>
          </cell>
          <cell r="N73">
            <v>47</v>
          </cell>
          <cell r="O73">
            <v>63</v>
          </cell>
          <cell r="P73">
            <v>30</v>
          </cell>
          <cell r="Q73">
            <v>45</v>
          </cell>
          <cell r="R73">
            <v>21</v>
          </cell>
          <cell r="S73">
            <v>85</v>
          </cell>
          <cell r="T73">
            <v>474</v>
          </cell>
        </row>
        <row r="74">
          <cell r="G74" t="str">
            <v xml:space="preserve">105478-P.S.R. CAIMANES                   </v>
          </cell>
          <cell r="H74">
            <v>0</v>
          </cell>
          <cell r="I74"/>
          <cell r="J74">
            <v>3</v>
          </cell>
          <cell r="K74">
            <v>4</v>
          </cell>
          <cell r="L74">
            <v>6</v>
          </cell>
          <cell r="M74">
            <v>7</v>
          </cell>
          <cell r="N74">
            <v>5</v>
          </cell>
          <cell r="O74">
            <v>3</v>
          </cell>
          <cell r="P74">
            <v>5</v>
          </cell>
          <cell r="Q74">
            <v>8</v>
          </cell>
          <cell r="R74">
            <v>1</v>
          </cell>
          <cell r="S74">
            <v>1</v>
          </cell>
          <cell r="T74">
            <v>43</v>
          </cell>
        </row>
        <row r="75">
          <cell r="G75" t="str">
            <v>105479-P.S.R. GUANGUALI</v>
          </cell>
          <cell r="H75"/>
          <cell r="I75">
            <v>1</v>
          </cell>
          <cell r="J75">
            <v>3</v>
          </cell>
          <cell r="K75"/>
          <cell r="L75">
            <v>3</v>
          </cell>
          <cell r="M75">
            <v>5</v>
          </cell>
          <cell r="N75">
            <v>1</v>
          </cell>
          <cell r="O75">
            <v>3</v>
          </cell>
          <cell r="P75">
            <v>2</v>
          </cell>
          <cell r="Q75">
            <v>0</v>
          </cell>
          <cell r="R75">
            <v>3</v>
          </cell>
          <cell r="S75">
            <v>6</v>
          </cell>
          <cell r="T75">
            <v>27</v>
          </cell>
        </row>
        <row r="76">
          <cell r="G76" t="str">
            <v>105480-P.S.R. QUILIMARI</v>
          </cell>
          <cell r="H76">
            <v>10</v>
          </cell>
          <cell r="I76">
            <v>2</v>
          </cell>
          <cell r="J76">
            <v>28</v>
          </cell>
          <cell r="K76">
            <v>17</v>
          </cell>
          <cell r="L76">
            <v>26</v>
          </cell>
          <cell r="M76">
            <v>40</v>
          </cell>
          <cell r="N76">
            <v>11</v>
          </cell>
          <cell r="O76">
            <v>33</v>
          </cell>
          <cell r="P76">
            <v>32</v>
          </cell>
          <cell r="Q76">
            <v>14</v>
          </cell>
          <cell r="R76">
            <v>25</v>
          </cell>
          <cell r="S76">
            <v>19</v>
          </cell>
          <cell r="T76">
            <v>257</v>
          </cell>
        </row>
        <row r="77">
          <cell r="G77" t="str">
            <v>105481-P.S.R. TILAMA</v>
          </cell>
          <cell r="H77"/>
          <cell r="I77"/>
          <cell r="J77"/>
          <cell r="K77">
            <v>0</v>
          </cell>
          <cell r="L77">
            <v>1</v>
          </cell>
          <cell r="M77"/>
          <cell r="N77">
            <v>2</v>
          </cell>
          <cell r="O77"/>
          <cell r="P77"/>
          <cell r="Q77"/>
          <cell r="R77"/>
          <cell r="S77"/>
          <cell r="T77">
            <v>3</v>
          </cell>
        </row>
        <row r="78">
          <cell r="G78" t="str">
            <v>105511-P.S.R. LOS CONDORES</v>
          </cell>
          <cell r="H78"/>
          <cell r="I78"/>
          <cell r="J78">
            <v>4</v>
          </cell>
          <cell r="K78">
            <v>3</v>
          </cell>
          <cell r="L78">
            <v>6</v>
          </cell>
          <cell r="M78"/>
          <cell r="N78">
            <v>8</v>
          </cell>
          <cell r="O78">
            <v>2</v>
          </cell>
          <cell r="P78">
            <v>9</v>
          </cell>
          <cell r="Q78">
            <v>9</v>
          </cell>
          <cell r="R78">
            <v>0</v>
          </cell>
          <cell r="S78">
            <v>1</v>
          </cell>
          <cell r="T78">
            <v>42</v>
          </cell>
        </row>
        <row r="79">
          <cell r="G79" t="str">
            <v>04204-SALAMANCA</v>
          </cell>
          <cell r="H79">
            <v>94</v>
          </cell>
          <cell r="I79">
            <v>136</v>
          </cell>
          <cell r="J79">
            <v>183</v>
          </cell>
          <cell r="K79">
            <v>227</v>
          </cell>
          <cell r="L79">
            <v>333</v>
          </cell>
          <cell r="M79">
            <v>165</v>
          </cell>
          <cell r="N79">
            <v>192</v>
          </cell>
          <cell r="O79">
            <v>259</v>
          </cell>
          <cell r="P79">
            <v>45</v>
          </cell>
          <cell r="Q79">
            <v>97</v>
          </cell>
          <cell r="R79">
            <v>168</v>
          </cell>
          <cell r="S79">
            <v>38</v>
          </cell>
          <cell r="T79">
            <v>1937</v>
          </cell>
        </row>
        <row r="80">
          <cell r="G80" t="str">
            <v>105104-HOSPITAL SALAMANCA</v>
          </cell>
          <cell r="H80">
            <v>26</v>
          </cell>
          <cell r="I80">
            <v>75</v>
          </cell>
          <cell r="J80">
            <v>90</v>
          </cell>
          <cell r="K80">
            <v>130</v>
          </cell>
          <cell r="L80">
            <v>151</v>
          </cell>
          <cell r="M80">
            <v>79</v>
          </cell>
          <cell r="N80">
            <v>82</v>
          </cell>
          <cell r="O80">
            <v>109</v>
          </cell>
          <cell r="P80">
            <v>4</v>
          </cell>
          <cell r="Q80">
            <v>4</v>
          </cell>
          <cell r="R80">
            <v>8</v>
          </cell>
          <cell r="S80">
            <v>2</v>
          </cell>
          <cell r="T80">
            <v>760</v>
          </cell>
        </row>
        <row r="81">
          <cell r="G81" t="str">
            <v xml:space="preserve">105452-P.S.R. CUNCUMEN                 </v>
          </cell>
          <cell r="H81">
            <v>7</v>
          </cell>
          <cell r="I81"/>
          <cell r="J81">
            <v>7</v>
          </cell>
          <cell r="K81">
            <v>7</v>
          </cell>
          <cell r="L81">
            <v>28</v>
          </cell>
          <cell r="M81"/>
          <cell r="N81">
            <v>3</v>
          </cell>
          <cell r="O81">
            <v>13</v>
          </cell>
          <cell r="P81">
            <v>5</v>
          </cell>
          <cell r="Q81">
            <v>7</v>
          </cell>
          <cell r="R81">
            <v>1</v>
          </cell>
          <cell r="S81">
            <v>4</v>
          </cell>
          <cell r="T81">
            <v>82</v>
          </cell>
        </row>
        <row r="82">
          <cell r="G82" t="str">
            <v>105453-P.S.R. TRANQUILLA</v>
          </cell>
          <cell r="H82">
            <v>17</v>
          </cell>
          <cell r="I82">
            <v>10</v>
          </cell>
          <cell r="J82">
            <v>18</v>
          </cell>
          <cell r="K82">
            <v>9</v>
          </cell>
          <cell r="L82">
            <v>31</v>
          </cell>
          <cell r="M82">
            <v>40</v>
          </cell>
          <cell r="N82">
            <v>22</v>
          </cell>
          <cell r="O82">
            <v>21</v>
          </cell>
          <cell r="P82">
            <v>7</v>
          </cell>
          <cell r="Q82">
            <v>5</v>
          </cell>
          <cell r="R82">
            <v>3</v>
          </cell>
          <cell r="S82">
            <v>0</v>
          </cell>
          <cell r="T82">
            <v>183</v>
          </cell>
        </row>
        <row r="83">
          <cell r="G83" t="str">
            <v>105455-P.S.R. CHILLEPIN</v>
          </cell>
          <cell r="H83">
            <v>2</v>
          </cell>
          <cell r="I83">
            <v>3</v>
          </cell>
          <cell r="J83"/>
          <cell r="K83">
            <v>6</v>
          </cell>
          <cell r="L83">
            <v>21</v>
          </cell>
          <cell r="M83"/>
          <cell r="N83">
            <v>5</v>
          </cell>
          <cell r="O83">
            <v>10</v>
          </cell>
          <cell r="P83">
            <v>3</v>
          </cell>
          <cell r="Q83">
            <v>5</v>
          </cell>
          <cell r="R83">
            <v>0</v>
          </cell>
          <cell r="S83">
            <v>8</v>
          </cell>
          <cell r="T83">
            <v>63</v>
          </cell>
        </row>
        <row r="84">
          <cell r="G84" t="str">
            <v>105456-P.S.R. LLIMPO</v>
          </cell>
          <cell r="H84">
            <v>3</v>
          </cell>
          <cell r="I84">
            <v>1</v>
          </cell>
          <cell r="J84">
            <v>7</v>
          </cell>
          <cell r="K84">
            <v>4</v>
          </cell>
          <cell r="L84">
            <v>2</v>
          </cell>
          <cell r="M84">
            <v>1</v>
          </cell>
          <cell r="N84">
            <v>5</v>
          </cell>
          <cell r="O84">
            <v>5</v>
          </cell>
          <cell r="P84">
            <v>0</v>
          </cell>
          <cell r="Q84">
            <v>2</v>
          </cell>
          <cell r="R84">
            <v>0</v>
          </cell>
          <cell r="S84">
            <v>0</v>
          </cell>
          <cell r="T84">
            <v>30</v>
          </cell>
        </row>
        <row r="85">
          <cell r="G85" t="str">
            <v>105457-P.S.R. SAN AGUSTIN</v>
          </cell>
          <cell r="H85"/>
          <cell r="I85"/>
          <cell r="J85">
            <v>2</v>
          </cell>
          <cell r="K85">
            <v>4</v>
          </cell>
          <cell r="L85">
            <v>4</v>
          </cell>
          <cell r="M85">
            <v>3</v>
          </cell>
          <cell r="N85">
            <v>3</v>
          </cell>
          <cell r="O85">
            <v>3</v>
          </cell>
          <cell r="P85"/>
          <cell r="Q85"/>
          <cell r="R85">
            <v>2</v>
          </cell>
          <cell r="S85"/>
          <cell r="T85">
            <v>21</v>
          </cell>
        </row>
        <row r="86">
          <cell r="G86" t="str">
            <v>105458-P.S.R. TAHUINCO</v>
          </cell>
          <cell r="H86">
            <v>11</v>
          </cell>
          <cell r="I86">
            <v>15</v>
          </cell>
          <cell r="J86">
            <v>27</v>
          </cell>
          <cell r="K86">
            <v>42</v>
          </cell>
          <cell r="L86">
            <v>71</v>
          </cell>
          <cell r="M86"/>
          <cell r="N86">
            <v>52</v>
          </cell>
          <cell r="O86">
            <v>93</v>
          </cell>
          <cell r="P86">
            <v>20</v>
          </cell>
          <cell r="Q86">
            <v>57</v>
          </cell>
          <cell r="R86">
            <v>153</v>
          </cell>
          <cell r="S86">
            <v>16</v>
          </cell>
          <cell r="T86">
            <v>557</v>
          </cell>
        </row>
        <row r="87">
          <cell r="G87" t="str">
            <v>105491-P.S.R. QUELEN BAJO</v>
          </cell>
          <cell r="H87">
            <v>19</v>
          </cell>
          <cell r="I87">
            <v>14</v>
          </cell>
          <cell r="J87">
            <v>30</v>
          </cell>
          <cell r="K87">
            <v>19</v>
          </cell>
          <cell r="L87">
            <v>23</v>
          </cell>
          <cell r="M87">
            <v>23</v>
          </cell>
          <cell r="N87">
            <v>14</v>
          </cell>
          <cell r="O87">
            <v>3</v>
          </cell>
          <cell r="P87">
            <v>3</v>
          </cell>
          <cell r="Q87">
            <v>1</v>
          </cell>
          <cell r="R87">
            <v>0</v>
          </cell>
          <cell r="S87">
            <v>3</v>
          </cell>
          <cell r="T87">
            <v>152</v>
          </cell>
        </row>
        <row r="88">
          <cell r="G88" t="str">
            <v>105492-P.S.R. CAMISA</v>
          </cell>
          <cell r="H88">
            <v>3</v>
          </cell>
          <cell r="I88">
            <v>2</v>
          </cell>
          <cell r="J88">
            <v>2</v>
          </cell>
          <cell r="K88"/>
          <cell r="L88"/>
          <cell r="M88">
            <v>11</v>
          </cell>
          <cell r="N88">
            <v>4</v>
          </cell>
          <cell r="O88">
            <v>2</v>
          </cell>
          <cell r="P88">
            <v>1</v>
          </cell>
          <cell r="Q88"/>
          <cell r="R88">
            <v>0</v>
          </cell>
          <cell r="S88">
            <v>0</v>
          </cell>
          <cell r="T88">
            <v>25</v>
          </cell>
        </row>
        <row r="89">
          <cell r="G89" t="str">
            <v>105501-P.S.R. ARBOLEDA GRANDE</v>
          </cell>
          <cell r="H89">
            <v>6</v>
          </cell>
          <cell r="I89">
            <v>16</v>
          </cell>
          <cell r="J89"/>
          <cell r="K89">
            <v>6</v>
          </cell>
          <cell r="L89">
            <v>2</v>
          </cell>
          <cell r="M89">
            <v>8</v>
          </cell>
          <cell r="N89">
            <v>2</v>
          </cell>
          <cell r="O89">
            <v>0</v>
          </cell>
          <cell r="P89">
            <v>2</v>
          </cell>
          <cell r="Q89">
            <v>16</v>
          </cell>
          <cell r="R89">
            <v>1</v>
          </cell>
          <cell r="S89">
            <v>5</v>
          </cell>
          <cell r="T89">
            <v>64</v>
          </cell>
        </row>
        <row r="90">
          <cell r="G90" t="str">
            <v>04301-OVALLE</v>
          </cell>
          <cell r="H90">
            <v>397</v>
          </cell>
          <cell r="I90">
            <v>315</v>
          </cell>
          <cell r="J90">
            <v>383</v>
          </cell>
          <cell r="K90">
            <v>599</v>
          </cell>
          <cell r="L90">
            <v>550</v>
          </cell>
          <cell r="M90">
            <v>981</v>
          </cell>
          <cell r="N90">
            <v>600</v>
          </cell>
          <cell r="O90">
            <v>484</v>
          </cell>
          <cell r="P90">
            <v>693</v>
          </cell>
          <cell r="Q90">
            <v>299</v>
          </cell>
          <cell r="R90">
            <v>51</v>
          </cell>
          <cell r="S90">
            <v>294</v>
          </cell>
          <cell r="T90">
            <v>5646</v>
          </cell>
        </row>
        <row r="91">
          <cell r="G91" t="str">
            <v>105315-CES. RURAL C. DE TAMAYA</v>
          </cell>
          <cell r="H91">
            <v>45</v>
          </cell>
          <cell r="I91">
            <v>41</v>
          </cell>
          <cell r="J91">
            <v>51</v>
          </cell>
          <cell r="K91">
            <v>54</v>
          </cell>
          <cell r="L91">
            <v>51</v>
          </cell>
          <cell r="M91">
            <v>50</v>
          </cell>
          <cell r="N91">
            <v>38</v>
          </cell>
          <cell r="O91">
            <v>39</v>
          </cell>
          <cell r="P91">
            <v>25</v>
          </cell>
          <cell r="Q91">
            <v>7</v>
          </cell>
          <cell r="R91">
            <v>2</v>
          </cell>
          <cell r="S91">
            <v>4</v>
          </cell>
          <cell r="T91">
            <v>407</v>
          </cell>
        </row>
        <row r="92">
          <cell r="G92" t="str">
            <v>105317-CES. JORGE JORDAN D.</v>
          </cell>
          <cell r="H92">
            <v>68</v>
          </cell>
          <cell r="I92">
            <v>30</v>
          </cell>
          <cell r="J92">
            <v>47</v>
          </cell>
          <cell r="K92">
            <v>48</v>
          </cell>
          <cell r="L92">
            <v>157</v>
          </cell>
          <cell r="M92">
            <v>158</v>
          </cell>
          <cell r="N92">
            <v>210</v>
          </cell>
          <cell r="O92">
            <v>120</v>
          </cell>
          <cell r="P92">
            <v>231</v>
          </cell>
          <cell r="Q92">
            <v>69</v>
          </cell>
          <cell r="R92">
            <v>36</v>
          </cell>
          <cell r="S92">
            <v>94</v>
          </cell>
          <cell r="T92">
            <v>1268</v>
          </cell>
        </row>
        <row r="93">
          <cell r="G93" t="str">
            <v>105322-CES. MARCOS MACUADA</v>
          </cell>
          <cell r="H93">
            <v>165</v>
          </cell>
          <cell r="I93">
            <v>115</v>
          </cell>
          <cell r="J93">
            <v>157</v>
          </cell>
          <cell r="K93">
            <v>123</v>
          </cell>
          <cell r="L93">
            <v>156</v>
          </cell>
          <cell r="M93">
            <v>442</v>
          </cell>
          <cell r="N93">
            <v>76</v>
          </cell>
          <cell r="O93">
            <v>113</v>
          </cell>
          <cell r="P93">
            <v>204</v>
          </cell>
          <cell r="Q93">
            <v>52</v>
          </cell>
          <cell r="R93">
            <v>4</v>
          </cell>
          <cell r="S93">
            <v>154</v>
          </cell>
          <cell r="T93">
            <v>1761</v>
          </cell>
        </row>
        <row r="94">
          <cell r="G94" t="str">
            <v>105324-CES. SOTAQUI</v>
          </cell>
          <cell r="H94">
            <v>34</v>
          </cell>
          <cell r="I94">
            <v>22</v>
          </cell>
          <cell r="J94">
            <v>28</v>
          </cell>
          <cell r="K94">
            <v>41</v>
          </cell>
          <cell r="L94">
            <v>30</v>
          </cell>
          <cell r="M94">
            <v>32</v>
          </cell>
          <cell r="N94">
            <v>31</v>
          </cell>
          <cell r="O94">
            <v>36</v>
          </cell>
          <cell r="P94">
            <v>24</v>
          </cell>
          <cell r="Q94">
            <v>16</v>
          </cell>
          <cell r="R94">
            <v>2</v>
          </cell>
          <cell r="S94">
            <v>5</v>
          </cell>
          <cell r="T94">
            <v>301</v>
          </cell>
        </row>
        <row r="95">
          <cell r="G95" t="str">
            <v>105415-P.S.R. BARRAZA</v>
          </cell>
          <cell r="H95">
            <v>6</v>
          </cell>
          <cell r="I95">
            <v>3</v>
          </cell>
          <cell r="J95"/>
          <cell r="K95">
            <v>5</v>
          </cell>
          <cell r="L95">
            <v>6</v>
          </cell>
          <cell r="M95">
            <v>2</v>
          </cell>
          <cell r="N95">
            <v>2</v>
          </cell>
          <cell r="O95">
            <v>4</v>
          </cell>
          <cell r="P95"/>
          <cell r="Q95">
            <v>1</v>
          </cell>
          <cell r="R95"/>
          <cell r="S95">
            <v>0</v>
          </cell>
          <cell r="T95">
            <v>29</v>
          </cell>
        </row>
        <row r="96">
          <cell r="G96" t="str">
            <v xml:space="preserve">105416-P.S.R. CAMARICO                  </v>
          </cell>
          <cell r="H96">
            <v>2</v>
          </cell>
          <cell r="I96">
            <v>6</v>
          </cell>
          <cell r="J96"/>
          <cell r="K96">
            <v>23</v>
          </cell>
          <cell r="L96">
            <v>20</v>
          </cell>
          <cell r="M96">
            <v>17</v>
          </cell>
          <cell r="N96">
            <v>18</v>
          </cell>
          <cell r="O96">
            <v>11</v>
          </cell>
          <cell r="P96">
            <v>36</v>
          </cell>
          <cell r="Q96">
            <v>2</v>
          </cell>
          <cell r="R96">
            <v>1</v>
          </cell>
          <cell r="S96">
            <v>1</v>
          </cell>
          <cell r="T96">
            <v>137</v>
          </cell>
        </row>
        <row r="97">
          <cell r="G97" t="str">
            <v>105417-P.S.R. ALCONES BAJOS</v>
          </cell>
          <cell r="H97"/>
          <cell r="I97"/>
          <cell r="J97">
            <v>28</v>
          </cell>
          <cell r="K97">
            <v>8</v>
          </cell>
          <cell r="L97">
            <v>9</v>
          </cell>
          <cell r="M97">
            <v>15</v>
          </cell>
          <cell r="N97">
            <v>7</v>
          </cell>
          <cell r="O97">
            <v>10</v>
          </cell>
          <cell r="P97">
            <v>2</v>
          </cell>
          <cell r="Q97"/>
          <cell r="R97">
            <v>2</v>
          </cell>
          <cell r="S97"/>
          <cell r="T97">
            <v>81</v>
          </cell>
        </row>
        <row r="98">
          <cell r="G98" t="str">
            <v>105419-P.S.R. LAS SOSSAS</v>
          </cell>
          <cell r="H98"/>
          <cell r="I98"/>
          <cell r="J98">
            <v>1</v>
          </cell>
          <cell r="K98">
            <v>13</v>
          </cell>
          <cell r="L98"/>
          <cell r="M98"/>
          <cell r="N98">
            <v>1</v>
          </cell>
          <cell r="O98"/>
          <cell r="P98"/>
          <cell r="Q98"/>
          <cell r="R98"/>
          <cell r="S98"/>
          <cell r="T98">
            <v>15</v>
          </cell>
        </row>
        <row r="99">
          <cell r="G99" t="str">
            <v>105422-P.S.R. HORNILLOS</v>
          </cell>
          <cell r="H99"/>
          <cell r="I99"/>
          <cell r="J99"/>
          <cell r="K99">
            <v>7</v>
          </cell>
          <cell r="L99"/>
          <cell r="M99"/>
          <cell r="N99"/>
          <cell r="O99"/>
          <cell r="P99"/>
          <cell r="Q99"/>
          <cell r="R99">
            <v>0</v>
          </cell>
          <cell r="S99">
            <v>0</v>
          </cell>
          <cell r="T99">
            <v>7</v>
          </cell>
        </row>
        <row r="100">
          <cell r="G100" t="str">
            <v>105437-P.S.R. CHALINGA</v>
          </cell>
          <cell r="H100"/>
          <cell r="I100"/>
          <cell r="J100">
            <v>8</v>
          </cell>
          <cell r="K100">
            <v>4</v>
          </cell>
          <cell r="L100">
            <v>5</v>
          </cell>
          <cell r="M100">
            <v>13</v>
          </cell>
          <cell r="N100">
            <v>11</v>
          </cell>
          <cell r="O100">
            <v>11</v>
          </cell>
          <cell r="P100">
            <v>2</v>
          </cell>
          <cell r="Q100">
            <v>3</v>
          </cell>
          <cell r="R100"/>
          <cell r="S100">
            <v>0</v>
          </cell>
          <cell r="T100">
            <v>57</v>
          </cell>
        </row>
        <row r="101">
          <cell r="G101" t="str">
            <v>105439-P.S.R. CERRO BLANCO</v>
          </cell>
          <cell r="H101"/>
          <cell r="I101"/>
          <cell r="J101"/>
          <cell r="K101"/>
          <cell r="L101"/>
          <cell r="M101">
            <v>4</v>
          </cell>
          <cell r="N101"/>
          <cell r="O101">
            <v>0</v>
          </cell>
          <cell r="P101">
            <v>1</v>
          </cell>
          <cell r="Q101"/>
          <cell r="R101">
            <v>0</v>
          </cell>
          <cell r="S101"/>
          <cell r="T101">
            <v>5</v>
          </cell>
        </row>
        <row r="102">
          <cell r="G102" t="str">
            <v>105507-P.S.R. HUAMALATA</v>
          </cell>
          <cell r="H102">
            <v>4</v>
          </cell>
          <cell r="I102">
            <v>2</v>
          </cell>
          <cell r="J102">
            <v>4</v>
          </cell>
          <cell r="K102">
            <v>4</v>
          </cell>
          <cell r="L102">
            <v>43</v>
          </cell>
          <cell r="M102">
            <v>1</v>
          </cell>
          <cell r="N102"/>
          <cell r="O102">
            <v>7</v>
          </cell>
          <cell r="P102">
            <v>27</v>
          </cell>
          <cell r="Q102"/>
          <cell r="R102"/>
          <cell r="S102">
            <v>1</v>
          </cell>
          <cell r="T102">
            <v>93</v>
          </cell>
        </row>
        <row r="103">
          <cell r="G103" t="str">
            <v>105510-P.S.R. RECOLETA</v>
          </cell>
          <cell r="H103">
            <v>3</v>
          </cell>
          <cell r="I103">
            <v>1</v>
          </cell>
          <cell r="J103">
            <v>0</v>
          </cell>
          <cell r="K103">
            <v>14</v>
          </cell>
          <cell r="L103">
            <v>9</v>
          </cell>
          <cell r="M103">
            <v>20</v>
          </cell>
          <cell r="N103"/>
          <cell r="O103"/>
          <cell r="P103">
            <v>16</v>
          </cell>
          <cell r="Q103">
            <v>34</v>
          </cell>
          <cell r="R103">
            <v>0</v>
          </cell>
          <cell r="S103">
            <v>0</v>
          </cell>
          <cell r="T103">
            <v>97</v>
          </cell>
        </row>
        <row r="104">
          <cell r="G104" t="str">
            <v>105722-CECOF SAN JOSE DE LA DEHESA</v>
          </cell>
          <cell r="H104">
            <v>17</v>
          </cell>
          <cell r="I104">
            <v>40</v>
          </cell>
          <cell r="J104">
            <v>20</v>
          </cell>
          <cell r="K104">
            <v>142</v>
          </cell>
          <cell r="L104">
            <v>7</v>
          </cell>
          <cell r="M104">
            <v>2</v>
          </cell>
          <cell r="N104">
            <v>5</v>
          </cell>
          <cell r="O104">
            <v>4</v>
          </cell>
          <cell r="P104">
            <v>11</v>
          </cell>
          <cell r="Q104">
            <v>6</v>
          </cell>
          <cell r="R104"/>
          <cell r="S104">
            <v>1</v>
          </cell>
          <cell r="T104">
            <v>255</v>
          </cell>
        </row>
        <row r="105">
          <cell r="G105" t="str">
            <v>105723-CECOF LIMARI</v>
          </cell>
          <cell r="H105">
            <v>21</v>
          </cell>
          <cell r="I105">
            <v>22</v>
          </cell>
          <cell r="J105">
            <v>9</v>
          </cell>
          <cell r="K105">
            <v>5</v>
          </cell>
          <cell r="L105">
            <v>10</v>
          </cell>
          <cell r="M105">
            <v>8</v>
          </cell>
          <cell r="N105">
            <v>17</v>
          </cell>
          <cell r="O105">
            <v>35</v>
          </cell>
          <cell r="P105">
            <v>7</v>
          </cell>
          <cell r="Q105">
            <v>11</v>
          </cell>
          <cell r="R105">
            <v>0</v>
          </cell>
          <cell r="S105">
            <v>8</v>
          </cell>
          <cell r="T105">
            <v>153</v>
          </cell>
        </row>
        <row r="106">
          <cell r="G106" t="str">
            <v>200258-CECOF LOS COPIHUES</v>
          </cell>
          <cell r="H106">
            <v>12</v>
          </cell>
          <cell r="I106">
            <v>14</v>
          </cell>
          <cell r="J106">
            <v>20</v>
          </cell>
          <cell r="K106">
            <v>11</v>
          </cell>
          <cell r="L106">
            <v>15</v>
          </cell>
          <cell r="M106">
            <v>8</v>
          </cell>
          <cell r="N106">
            <v>16</v>
          </cell>
          <cell r="O106">
            <v>13</v>
          </cell>
          <cell r="P106">
            <v>43</v>
          </cell>
          <cell r="Q106">
            <v>9</v>
          </cell>
          <cell r="R106">
            <v>1</v>
          </cell>
          <cell r="S106">
            <v>7</v>
          </cell>
          <cell r="T106">
            <v>169</v>
          </cell>
        </row>
        <row r="107">
          <cell r="G107" t="str">
            <v>200367-CECOF COLONIA LIMARÍ</v>
          </cell>
          <cell r="H107">
            <v>20</v>
          </cell>
          <cell r="I107">
            <v>19</v>
          </cell>
          <cell r="J107">
            <v>10</v>
          </cell>
          <cell r="K107">
            <v>12</v>
          </cell>
          <cell r="L107">
            <v>13</v>
          </cell>
          <cell r="M107">
            <v>5</v>
          </cell>
          <cell r="N107">
            <v>20</v>
          </cell>
          <cell r="O107">
            <v>9</v>
          </cell>
          <cell r="P107">
            <v>3</v>
          </cell>
          <cell r="Q107">
            <v>3</v>
          </cell>
          <cell r="R107"/>
          <cell r="S107">
            <v>1</v>
          </cell>
          <cell r="T107">
            <v>115</v>
          </cell>
        </row>
        <row r="108">
          <cell r="G108" t="str">
            <v>200569-CESFAM FRAY JORGE</v>
          </cell>
          <cell r="H108"/>
          <cell r="I108"/>
          <cell r="J108"/>
          <cell r="K108">
            <v>85</v>
          </cell>
          <cell r="L108">
            <v>19</v>
          </cell>
          <cell r="M108">
            <v>204</v>
          </cell>
          <cell r="N108">
            <v>148</v>
          </cell>
          <cell r="O108">
            <v>72</v>
          </cell>
          <cell r="P108">
            <v>61</v>
          </cell>
          <cell r="Q108">
            <v>86</v>
          </cell>
          <cell r="R108">
            <v>3</v>
          </cell>
          <cell r="S108">
            <v>18</v>
          </cell>
          <cell r="T108">
            <v>696</v>
          </cell>
        </row>
        <row r="109">
          <cell r="G109" t="str">
            <v>04302-COMBARBALÁ</v>
          </cell>
          <cell r="H109">
            <v>38</v>
          </cell>
          <cell r="I109">
            <v>29</v>
          </cell>
          <cell r="J109">
            <v>33</v>
          </cell>
          <cell r="K109">
            <v>57</v>
          </cell>
          <cell r="L109">
            <v>42</v>
          </cell>
          <cell r="M109">
            <v>24</v>
          </cell>
          <cell r="N109">
            <v>58</v>
          </cell>
          <cell r="O109">
            <v>51</v>
          </cell>
          <cell r="P109">
            <v>23</v>
          </cell>
          <cell r="Q109">
            <v>63</v>
          </cell>
          <cell r="R109">
            <v>11</v>
          </cell>
          <cell r="S109">
            <v>5</v>
          </cell>
          <cell r="T109">
            <v>434</v>
          </cell>
        </row>
        <row r="110">
          <cell r="G110" t="str">
            <v>105105-HOSPITAL COMBARBALÁ</v>
          </cell>
          <cell r="H110">
            <v>12</v>
          </cell>
          <cell r="I110">
            <v>9</v>
          </cell>
          <cell r="J110">
            <v>9</v>
          </cell>
          <cell r="K110">
            <v>18</v>
          </cell>
          <cell r="L110">
            <v>24</v>
          </cell>
          <cell r="M110">
            <v>24</v>
          </cell>
          <cell r="N110">
            <v>23</v>
          </cell>
          <cell r="O110">
            <v>19</v>
          </cell>
          <cell r="P110">
            <v>15</v>
          </cell>
          <cell r="Q110">
            <v>19</v>
          </cell>
          <cell r="R110">
            <v>6</v>
          </cell>
          <cell r="S110">
            <v>1</v>
          </cell>
          <cell r="T110">
            <v>179</v>
          </cell>
        </row>
        <row r="111">
          <cell r="G111" t="str">
            <v>105434-P.S.R. SAN MARCOS</v>
          </cell>
          <cell r="H111"/>
          <cell r="I111"/>
          <cell r="J111">
            <v>10</v>
          </cell>
          <cell r="K111">
            <v>6</v>
          </cell>
          <cell r="L111">
            <v>4</v>
          </cell>
          <cell r="M111"/>
          <cell r="N111"/>
          <cell r="O111"/>
          <cell r="P111"/>
          <cell r="Q111"/>
          <cell r="R111"/>
          <cell r="S111">
            <v>0</v>
          </cell>
          <cell r="T111">
            <v>20</v>
          </cell>
        </row>
        <row r="112">
          <cell r="G112" t="str">
            <v>105441-P.S.R. MANQUEHUA</v>
          </cell>
          <cell r="H112"/>
          <cell r="I112"/>
          <cell r="J112"/>
          <cell r="K112">
            <v>33</v>
          </cell>
          <cell r="L112">
            <v>10</v>
          </cell>
          <cell r="M112"/>
          <cell r="N112">
            <v>7</v>
          </cell>
          <cell r="O112">
            <v>2</v>
          </cell>
          <cell r="P112"/>
          <cell r="Q112"/>
          <cell r="R112"/>
          <cell r="S112"/>
          <cell r="T112">
            <v>52</v>
          </cell>
        </row>
        <row r="113">
          <cell r="G113" t="str">
            <v xml:space="preserve">105459-P.S.R. BARRANCAS                </v>
          </cell>
          <cell r="H113"/>
          <cell r="I113"/>
          <cell r="J113"/>
          <cell r="K113"/>
          <cell r="L113"/>
          <cell r="M113"/>
          <cell r="N113">
            <v>0</v>
          </cell>
          <cell r="O113">
            <v>12</v>
          </cell>
          <cell r="P113">
            <v>8</v>
          </cell>
          <cell r="Q113">
            <v>9</v>
          </cell>
          <cell r="R113"/>
          <cell r="S113"/>
          <cell r="T113">
            <v>29</v>
          </cell>
        </row>
        <row r="114">
          <cell r="G114" t="str">
            <v>105460-P.S.R. COGOTI 18</v>
          </cell>
          <cell r="H114"/>
          <cell r="I114"/>
          <cell r="J114"/>
          <cell r="K114"/>
          <cell r="L114"/>
          <cell r="M114"/>
          <cell r="N114">
            <v>28</v>
          </cell>
          <cell r="O114">
            <v>8</v>
          </cell>
          <cell r="P114"/>
          <cell r="Q114"/>
          <cell r="R114"/>
          <cell r="S114">
            <v>2</v>
          </cell>
          <cell r="T114">
            <v>38</v>
          </cell>
        </row>
        <row r="115">
          <cell r="G115" t="str">
            <v>105462-P.S.R. EL SAUCE</v>
          </cell>
          <cell r="H115"/>
          <cell r="I115"/>
          <cell r="J115"/>
          <cell r="K115"/>
          <cell r="L115"/>
          <cell r="M115"/>
          <cell r="N115"/>
          <cell r="O115"/>
          <cell r="P115"/>
          <cell r="Q115"/>
          <cell r="R115"/>
          <cell r="S115">
            <v>0</v>
          </cell>
          <cell r="T115">
            <v>0</v>
          </cell>
        </row>
        <row r="116">
          <cell r="G116" t="str">
            <v>105463-P.S.R. QUILITAPIA</v>
          </cell>
          <cell r="H116"/>
          <cell r="I116"/>
          <cell r="J116"/>
          <cell r="K116"/>
          <cell r="L116"/>
          <cell r="M116"/>
          <cell r="N116"/>
          <cell r="O116">
            <v>10</v>
          </cell>
          <cell r="P116"/>
          <cell r="Q116">
            <v>35</v>
          </cell>
          <cell r="R116"/>
          <cell r="S116">
            <v>2</v>
          </cell>
          <cell r="T116">
            <v>47</v>
          </cell>
        </row>
        <row r="117">
          <cell r="G117" t="str">
            <v>105464-P.S.R. LA LIGUA</v>
          </cell>
          <cell r="H117"/>
          <cell r="I117"/>
          <cell r="J117"/>
          <cell r="K117"/>
          <cell r="L117">
            <v>4</v>
          </cell>
          <cell r="M117"/>
          <cell r="N117"/>
          <cell r="O117"/>
          <cell r="P117"/>
          <cell r="Q117"/>
          <cell r="R117"/>
          <cell r="S117"/>
          <cell r="T117">
            <v>4</v>
          </cell>
        </row>
        <row r="118">
          <cell r="G118" t="str">
            <v>105465-P.S.R. RAMADILLA</v>
          </cell>
          <cell r="H118">
            <v>26</v>
          </cell>
          <cell r="I118"/>
          <cell r="J118"/>
          <cell r="K118"/>
          <cell r="L118"/>
          <cell r="M118"/>
          <cell r="N118"/>
          <cell r="O118"/>
          <cell r="P118"/>
          <cell r="Q118"/>
          <cell r="R118">
            <v>0</v>
          </cell>
          <cell r="S118">
            <v>0</v>
          </cell>
          <cell r="T118">
            <v>26</v>
          </cell>
        </row>
        <row r="119">
          <cell r="G119" t="str">
            <v>105466-P.S.R. VALLE HERMOSO</v>
          </cell>
          <cell r="H119"/>
          <cell r="I119">
            <v>7</v>
          </cell>
          <cell r="J119">
            <v>14</v>
          </cell>
          <cell r="K119"/>
          <cell r="L119"/>
          <cell r="M119"/>
          <cell r="N119"/>
          <cell r="O119"/>
          <cell r="P119"/>
          <cell r="Q119"/>
          <cell r="R119"/>
          <cell r="S119"/>
          <cell r="T119">
            <v>21</v>
          </cell>
        </row>
        <row r="120">
          <cell r="G120" t="str">
            <v>105490-P.S.R. EL DURAZNO</v>
          </cell>
          <cell r="H120"/>
          <cell r="I120">
            <v>13</v>
          </cell>
          <cell r="J120"/>
          <cell r="K120"/>
          <cell r="L120"/>
          <cell r="M120"/>
          <cell r="N120">
            <v>0</v>
          </cell>
          <cell r="O120"/>
          <cell r="P120"/>
          <cell r="Q120"/>
          <cell r="R120">
            <v>5</v>
          </cell>
          <cell r="S120"/>
          <cell r="T120">
            <v>18</v>
          </cell>
        </row>
        <row r="121">
          <cell r="G121" t="str">
            <v>04303-MONTE PATRIA</v>
          </cell>
          <cell r="H121">
            <v>99</v>
          </cell>
          <cell r="I121">
            <v>37</v>
          </cell>
          <cell r="J121">
            <v>127</v>
          </cell>
          <cell r="K121">
            <v>118</v>
          </cell>
          <cell r="L121">
            <v>92</v>
          </cell>
          <cell r="M121">
            <v>142</v>
          </cell>
          <cell r="N121">
            <v>117</v>
          </cell>
          <cell r="O121">
            <v>131</v>
          </cell>
          <cell r="P121">
            <v>191</v>
          </cell>
          <cell r="Q121">
            <v>97</v>
          </cell>
          <cell r="R121">
            <v>47</v>
          </cell>
          <cell r="S121">
            <v>193</v>
          </cell>
          <cell r="T121">
            <v>1391</v>
          </cell>
        </row>
        <row r="122">
          <cell r="G122" t="str">
            <v>105307-CES. RURAL MONTE PATRIA</v>
          </cell>
          <cell r="H122">
            <v>39</v>
          </cell>
          <cell r="I122">
            <v>11</v>
          </cell>
          <cell r="J122">
            <v>61</v>
          </cell>
          <cell r="K122">
            <v>41</v>
          </cell>
          <cell r="L122">
            <v>22</v>
          </cell>
          <cell r="M122">
            <v>59</v>
          </cell>
          <cell r="N122">
            <v>25</v>
          </cell>
          <cell r="O122">
            <v>28</v>
          </cell>
          <cell r="P122">
            <v>141</v>
          </cell>
          <cell r="Q122">
            <v>33</v>
          </cell>
          <cell r="R122">
            <v>6</v>
          </cell>
          <cell r="S122">
            <v>91</v>
          </cell>
          <cell r="T122">
            <v>557</v>
          </cell>
        </row>
        <row r="123">
          <cell r="G123" t="str">
            <v>105311-CES. RURAL CHAÑARAL ALTO</v>
          </cell>
          <cell r="H123">
            <v>17</v>
          </cell>
          <cell r="I123">
            <v>15</v>
          </cell>
          <cell r="J123">
            <v>17</v>
          </cell>
          <cell r="K123">
            <v>16</v>
          </cell>
          <cell r="L123">
            <v>20</v>
          </cell>
          <cell r="M123">
            <v>23</v>
          </cell>
          <cell r="N123">
            <v>32</v>
          </cell>
          <cell r="O123">
            <v>45</v>
          </cell>
          <cell r="P123">
            <v>24</v>
          </cell>
          <cell r="Q123">
            <v>13</v>
          </cell>
          <cell r="R123">
            <v>3</v>
          </cell>
          <cell r="S123">
            <v>21</v>
          </cell>
          <cell r="T123">
            <v>246</v>
          </cell>
        </row>
        <row r="124">
          <cell r="G124" t="str">
            <v>105312-CES. RURAL CAREN</v>
          </cell>
          <cell r="H124">
            <v>10</v>
          </cell>
          <cell r="I124">
            <v>3</v>
          </cell>
          <cell r="J124">
            <v>26</v>
          </cell>
          <cell r="K124">
            <v>15</v>
          </cell>
          <cell r="L124"/>
          <cell r="M124">
            <v>15</v>
          </cell>
          <cell r="N124">
            <v>5</v>
          </cell>
          <cell r="O124">
            <v>13</v>
          </cell>
          <cell r="P124"/>
          <cell r="Q124">
            <v>27</v>
          </cell>
          <cell r="R124">
            <v>0</v>
          </cell>
          <cell r="S124">
            <v>26</v>
          </cell>
          <cell r="T124">
            <v>140</v>
          </cell>
        </row>
        <row r="125">
          <cell r="G125" t="str">
            <v>105318-CES. RURAL EL PALQUI</v>
          </cell>
          <cell r="H125">
            <v>28</v>
          </cell>
          <cell r="I125">
            <v>8</v>
          </cell>
          <cell r="J125">
            <v>20</v>
          </cell>
          <cell r="K125">
            <v>36</v>
          </cell>
          <cell r="L125">
            <v>44</v>
          </cell>
          <cell r="M125">
            <v>44</v>
          </cell>
          <cell r="N125">
            <v>48</v>
          </cell>
          <cell r="O125">
            <v>34</v>
          </cell>
          <cell r="P125">
            <v>13</v>
          </cell>
          <cell r="Q125">
            <v>21</v>
          </cell>
          <cell r="R125">
            <v>37</v>
          </cell>
          <cell r="S125">
            <v>45</v>
          </cell>
          <cell r="T125">
            <v>378</v>
          </cell>
        </row>
        <row r="126">
          <cell r="G126" t="str">
            <v>105425-P.S.R. CHILECITO</v>
          </cell>
          <cell r="H126"/>
          <cell r="I126"/>
          <cell r="J126"/>
          <cell r="K126"/>
          <cell r="L126"/>
          <cell r="M126"/>
          <cell r="N126"/>
          <cell r="O126"/>
          <cell r="P126">
            <v>6</v>
          </cell>
          <cell r="Q126"/>
          <cell r="R126"/>
          <cell r="S126"/>
          <cell r="T126">
            <v>6</v>
          </cell>
        </row>
        <row r="127">
          <cell r="G127" t="str">
            <v>105428-P.S.R. HUATULAME</v>
          </cell>
          <cell r="H127"/>
          <cell r="I127"/>
          <cell r="J127"/>
          <cell r="K127"/>
          <cell r="L127">
            <v>2</v>
          </cell>
          <cell r="M127"/>
          <cell r="N127"/>
          <cell r="O127"/>
          <cell r="P127">
            <v>1</v>
          </cell>
          <cell r="Q127"/>
          <cell r="R127"/>
          <cell r="S127"/>
          <cell r="T127">
            <v>3</v>
          </cell>
        </row>
        <row r="128">
          <cell r="G128" t="str">
            <v>105430-P.S.R. MIALQUI</v>
          </cell>
          <cell r="H128"/>
          <cell r="I128"/>
          <cell r="J128"/>
          <cell r="K128"/>
          <cell r="L128"/>
          <cell r="M128"/>
          <cell r="N128"/>
          <cell r="O128"/>
          <cell r="P128">
            <v>4</v>
          </cell>
          <cell r="Q128"/>
          <cell r="R128"/>
          <cell r="S128"/>
          <cell r="T128">
            <v>4</v>
          </cell>
        </row>
        <row r="129">
          <cell r="G129" t="str">
            <v>105431-P.S.R. PEDREGAL</v>
          </cell>
          <cell r="H129">
            <v>1</v>
          </cell>
          <cell r="I129"/>
          <cell r="J129">
            <v>1</v>
          </cell>
          <cell r="K129">
            <v>9</v>
          </cell>
          <cell r="L129">
            <v>0</v>
          </cell>
          <cell r="M129"/>
          <cell r="N129">
            <v>1</v>
          </cell>
          <cell r="O129">
            <v>5</v>
          </cell>
          <cell r="P129"/>
          <cell r="Q129"/>
          <cell r="R129"/>
          <cell r="S129"/>
          <cell r="T129">
            <v>17</v>
          </cell>
        </row>
        <row r="130">
          <cell r="G130" t="str">
            <v>105435-P.S.R. TULAHUEN</v>
          </cell>
          <cell r="H130">
            <v>0</v>
          </cell>
          <cell r="I130"/>
          <cell r="J130">
            <v>1</v>
          </cell>
          <cell r="K130">
            <v>0</v>
          </cell>
          <cell r="L130">
            <v>4</v>
          </cell>
          <cell r="M130">
            <v>0</v>
          </cell>
          <cell r="N130">
            <v>5</v>
          </cell>
          <cell r="O130">
            <v>5</v>
          </cell>
          <cell r="P130">
            <v>1</v>
          </cell>
          <cell r="Q130"/>
          <cell r="R130"/>
          <cell r="S130">
            <v>6</v>
          </cell>
          <cell r="T130">
            <v>22</v>
          </cell>
        </row>
        <row r="131">
          <cell r="G131" t="str">
            <v>105436-P.S.R. EL MAITEN</v>
          </cell>
          <cell r="H131">
            <v>4</v>
          </cell>
          <cell r="I131"/>
          <cell r="J131"/>
          <cell r="K131"/>
          <cell r="L131"/>
          <cell r="M131">
            <v>1</v>
          </cell>
          <cell r="N131">
            <v>1</v>
          </cell>
          <cell r="O131"/>
          <cell r="P131"/>
          <cell r="Q131">
            <v>3</v>
          </cell>
          <cell r="R131">
            <v>1</v>
          </cell>
          <cell r="S131">
            <v>3</v>
          </cell>
          <cell r="T131">
            <v>13</v>
          </cell>
        </row>
        <row r="132">
          <cell r="G132" t="str">
            <v>105489-P.S.R. RAMADAS DE TULAHUEN</v>
          </cell>
          <cell r="H132">
            <v>0</v>
          </cell>
          <cell r="I132"/>
          <cell r="J132">
            <v>1</v>
          </cell>
          <cell r="K132">
            <v>1</v>
          </cell>
          <cell r="L132"/>
          <cell r="M132"/>
          <cell r="N132"/>
          <cell r="O132">
            <v>1</v>
          </cell>
          <cell r="P132">
            <v>1</v>
          </cell>
          <cell r="Q132"/>
          <cell r="R132"/>
          <cell r="S132">
            <v>1</v>
          </cell>
          <cell r="T132">
            <v>5</v>
          </cell>
        </row>
        <row r="133">
          <cell r="G133" t="str">
            <v>04304-PUNITAQUI</v>
          </cell>
          <cell r="H133">
            <v>24</v>
          </cell>
          <cell r="I133">
            <v>60</v>
          </cell>
          <cell r="J133">
            <v>46</v>
          </cell>
          <cell r="K133">
            <v>94</v>
          </cell>
          <cell r="L133">
            <v>79</v>
          </cell>
          <cell r="M133">
            <v>85</v>
          </cell>
          <cell r="N133">
            <v>111</v>
          </cell>
          <cell r="O133">
            <v>59</v>
          </cell>
          <cell r="P133">
            <v>37</v>
          </cell>
          <cell r="Q133">
            <v>83</v>
          </cell>
          <cell r="R133"/>
          <cell r="S133">
            <v>26</v>
          </cell>
          <cell r="T133">
            <v>704</v>
          </cell>
        </row>
        <row r="134">
          <cell r="G134" t="str">
            <v>105308-CES. RURAL PUNITAQUI</v>
          </cell>
          <cell r="H134">
            <v>24</v>
          </cell>
          <cell r="I134">
            <v>60</v>
          </cell>
          <cell r="J134">
            <v>46</v>
          </cell>
          <cell r="K134">
            <v>94</v>
          </cell>
          <cell r="L134">
            <v>79</v>
          </cell>
          <cell r="M134">
            <v>85</v>
          </cell>
          <cell r="N134">
            <v>111</v>
          </cell>
          <cell r="O134">
            <v>59</v>
          </cell>
          <cell r="P134">
            <v>37</v>
          </cell>
          <cell r="Q134">
            <v>75</v>
          </cell>
          <cell r="R134"/>
          <cell r="S134">
            <v>26</v>
          </cell>
          <cell r="T134">
            <v>696</v>
          </cell>
        </row>
        <row r="135">
          <cell r="G135" t="str">
            <v>105442-P.S.R. SAN PEDRO DE QUILES</v>
          </cell>
          <cell r="H135"/>
          <cell r="I135"/>
          <cell r="J135"/>
          <cell r="K135"/>
          <cell r="L135"/>
          <cell r="M135"/>
          <cell r="N135"/>
          <cell r="O135"/>
          <cell r="P135"/>
          <cell r="Q135">
            <v>6</v>
          </cell>
          <cell r="R135"/>
          <cell r="S135"/>
          <cell r="T135">
            <v>6</v>
          </cell>
        </row>
        <row r="136">
          <cell r="G136" t="str">
            <v xml:space="preserve">105508-P.S.R. EL PARRAL DE QUILES  </v>
          </cell>
          <cell r="H136"/>
          <cell r="I136"/>
          <cell r="J136"/>
          <cell r="K136"/>
          <cell r="L136"/>
          <cell r="M136"/>
          <cell r="N136"/>
          <cell r="O136"/>
          <cell r="P136"/>
          <cell r="Q136">
            <v>2</v>
          </cell>
          <cell r="R136"/>
          <cell r="S136"/>
          <cell r="T136">
            <v>2</v>
          </cell>
        </row>
        <row r="137">
          <cell r="G137" t="str">
            <v>04305-RIO HURTADO</v>
          </cell>
          <cell r="H137">
            <v>36</v>
          </cell>
          <cell r="I137">
            <v>22</v>
          </cell>
          <cell r="J137">
            <v>44</v>
          </cell>
          <cell r="K137">
            <v>33</v>
          </cell>
          <cell r="L137">
            <v>20</v>
          </cell>
          <cell r="M137">
            <v>24</v>
          </cell>
          <cell r="N137">
            <v>11</v>
          </cell>
          <cell r="O137">
            <v>77</v>
          </cell>
          <cell r="P137">
            <v>31</v>
          </cell>
          <cell r="Q137">
            <v>27</v>
          </cell>
          <cell r="R137">
            <v>1</v>
          </cell>
          <cell r="S137">
            <v>0</v>
          </cell>
          <cell r="T137">
            <v>326</v>
          </cell>
        </row>
        <row r="138">
          <cell r="G138" t="str">
            <v>105310-CES. RURAL PICHASCA</v>
          </cell>
          <cell r="H138">
            <v>31</v>
          </cell>
          <cell r="I138">
            <v>7</v>
          </cell>
          <cell r="J138">
            <v>22</v>
          </cell>
          <cell r="K138">
            <v>18</v>
          </cell>
          <cell r="L138">
            <v>8</v>
          </cell>
          <cell r="M138">
            <v>1</v>
          </cell>
          <cell r="N138">
            <v>5</v>
          </cell>
          <cell r="O138">
            <v>24</v>
          </cell>
          <cell r="P138">
            <v>9</v>
          </cell>
          <cell r="Q138">
            <v>11</v>
          </cell>
          <cell r="R138">
            <v>1</v>
          </cell>
          <cell r="S138">
            <v>0</v>
          </cell>
          <cell r="T138">
            <v>137</v>
          </cell>
        </row>
        <row r="139">
          <cell r="G139" t="str">
            <v>105409-P.S.R. EL CHAÑAR</v>
          </cell>
          <cell r="H139">
            <v>1</v>
          </cell>
          <cell r="I139">
            <v>1</v>
          </cell>
          <cell r="J139"/>
          <cell r="K139"/>
          <cell r="L139"/>
          <cell r="M139"/>
          <cell r="N139"/>
          <cell r="O139">
            <v>4</v>
          </cell>
          <cell r="P139">
            <v>2</v>
          </cell>
          <cell r="Q139">
            <v>1</v>
          </cell>
          <cell r="R139"/>
          <cell r="S139"/>
          <cell r="T139">
            <v>9</v>
          </cell>
        </row>
        <row r="140">
          <cell r="G140" t="str">
            <v>105410-P.S.R. HURTADO</v>
          </cell>
          <cell r="H140">
            <v>3</v>
          </cell>
          <cell r="I140"/>
          <cell r="J140">
            <v>11</v>
          </cell>
          <cell r="K140">
            <v>3</v>
          </cell>
          <cell r="L140">
            <v>6</v>
          </cell>
          <cell r="M140">
            <v>9</v>
          </cell>
          <cell r="N140">
            <v>1</v>
          </cell>
          <cell r="O140">
            <v>20</v>
          </cell>
          <cell r="P140"/>
          <cell r="Q140">
            <v>1</v>
          </cell>
          <cell r="R140"/>
          <cell r="S140"/>
          <cell r="T140">
            <v>54</v>
          </cell>
        </row>
        <row r="141">
          <cell r="G141" t="str">
            <v>105411-P.S.R. LAS BREAS</v>
          </cell>
          <cell r="H141"/>
          <cell r="I141">
            <v>1</v>
          </cell>
          <cell r="J141">
            <v>2</v>
          </cell>
          <cell r="K141">
            <v>2</v>
          </cell>
          <cell r="L141">
            <v>2</v>
          </cell>
          <cell r="M141">
            <v>3</v>
          </cell>
          <cell r="N141"/>
          <cell r="O141">
            <v>1</v>
          </cell>
          <cell r="P141">
            <v>4</v>
          </cell>
          <cell r="Q141"/>
          <cell r="R141"/>
          <cell r="S141">
            <v>0</v>
          </cell>
          <cell r="T141">
            <v>15</v>
          </cell>
        </row>
        <row r="142">
          <cell r="G142" t="str">
            <v>105413-P.S.R. SAMO ALTO</v>
          </cell>
          <cell r="H142"/>
          <cell r="I142">
            <v>5</v>
          </cell>
          <cell r="J142">
            <v>5</v>
          </cell>
          <cell r="K142">
            <v>6</v>
          </cell>
          <cell r="L142">
            <v>3</v>
          </cell>
          <cell r="M142">
            <v>2</v>
          </cell>
          <cell r="N142">
            <v>1</v>
          </cell>
          <cell r="O142">
            <v>15</v>
          </cell>
          <cell r="P142">
            <v>10</v>
          </cell>
          <cell r="Q142">
            <v>5</v>
          </cell>
          <cell r="R142"/>
          <cell r="S142"/>
          <cell r="T142">
            <v>52</v>
          </cell>
        </row>
        <row r="143">
          <cell r="G143" t="str">
            <v>105414-P.S.R. SERON</v>
          </cell>
          <cell r="H143"/>
          <cell r="I143">
            <v>6</v>
          </cell>
          <cell r="J143">
            <v>3</v>
          </cell>
          <cell r="K143">
            <v>3</v>
          </cell>
          <cell r="L143">
            <v>1</v>
          </cell>
          <cell r="M143">
            <v>5</v>
          </cell>
          <cell r="N143">
            <v>4</v>
          </cell>
          <cell r="O143">
            <v>6</v>
          </cell>
          <cell r="P143">
            <v>2</v>
          </cell>
          <cell r="Q143">
            <v>7</v>
          </cell>
          <cell r="R143"/>
          <cell r="S143"/>
          <cell r="T143">
            <v>37</v>
          </cell>
        </row>
        <row r="144">
          <cell r="G144" t="str">
            <v>105503-P.S.R. TABAQUEROS</v>
          </cell>
          <cell r="H144">
            <v>1</v>
          </cell>
          <cell r="I144">
            <v>2</v>
          </cell>
          <cell r="J144">
            <v>1</v>
          </cell>
          <cell r="K144">
            <v>1</v>
          </cell>
          <cell r="L144"/>
          <cell r="M144">
            <v>4</v>
          </cell>
          <cell r="N144"/>
          <cell r="O144">
            <v>7</v>
          </cell>
          <cell r="P144">
            <v>4</v>
          </cell>
          <cell r="Q144">
            <v>2</v>
          </cell>
          <cell r="R144"/>
          <cell r="S144"/>
          <cell r="T144">
            <v>22</v>
          </cell>
        </row>
        <row r="145">
          <cell r="G145" t="str">
            <v>Total general</v>
          </cell>
          <cell r="H145">
            <v>2460</v>
          </cell>
          <cell r="I145">
            <v>1967</v>
          </cell>
          <cell r="J145">
            <v>2717</v>
          </cell>
          <cell r="K145">
            <v>3963</v>
          </cell>
          <cell r="L145">
            <v>3667</v>
          </cell>
          <cell r="M145">
            <v>3946</v>
          </cell>
          <cell r="N145">
            <v>3238</v>
          </cell>
          <cell r="O145">
            <v>3275</v>
          </cell>
          <cell r="P145">
            <v>3081</v>
          </cell>
          <cell r="Q145">
            <v>2509</v>
          </cell>
          <cell r="R145">
            <v>846</v>
          </cell>
          <cell r="S145">
            <v>2036</v>
          </cell>
          <cell r="T145">
            <v>33705</v>
          </cell>
        </row>
      </sheetData>
      <sheetData sheetId="11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6</v>
          </cell>
          <cell r="I4">
            <v>12</v>
          </cell>
          <cell r="J4" t="str">
            <v>Total general</v>
          </cell>
        </row>
        <row r="5">
          <cell r="G5" t="str">
            <v>04101-LA SERENA</v>
          </cell>
          <cell r="H5">
            <v>8301</v>
          </cell>
          <cell r="I5">
            <v>8556</v>
          </cell>
          <cell r="J5">
            <v>16857</v>
          </cell>
        </row>
        <row r="6">
          <cell r="G6" t="str">
            <v>105300-CES. CARDENAL CARO</v>
          </cell>
          <cell r="H6">
            <v>1921</v>
          </cell>
          <cell r="I6">
            <v>1921</v>
          </cell>
          <cell r="J6">
            <v>3842</v>
          </cell>
        </row>
        <row r="7">
          <cell r="G7" t="str">
            <v>105301-CES. LAS COMPAÑIAS</v>
          </cell>
          <cell r="H7">
            <v>946</v>
          </cell>
          <cell r="I7">
            <v>1116</v>
          </cell>
          <cell r="J7">
            <v>2062</v>
          </cell>
        </row>
        <row r="8">
          <cell r="G8" t="str">
            <v>105302-CES. PEDRO AGUIRRE C.</v>
          </cell>
          <cell r="H8">
            <v>1389</v>
          </cell>
          <cell r="I8">
            <v>1275</v>
          </cell>
          <cell r="J8">
            <v>2664</v>
          </cell>
        </row>
        <row r="9">
          <cell r="G9" t="str">
            <v>105313-CES. SCHAFFHAUSER</v>
          </cell>
          <cell r="H9">
            <v>1491</v>
          </cell>
          <cell r="I9">
            <v>1533</v>
          </cell>
          <cell r="J9">
            <v>3024</v>
          </cell>
        </row>
        <row r="10">
          <cell r="G10" t="str">
            <v>105319-CES. CARDENAL R.S.H.</v>
          </cell>
          <cell r="H10">
            <v>906</v>
          </cell>
          <cell r="I10">
            <v>930</v>
          </cell>
          <cell r="J10">
            <v>1836</v>
          </cell>
        </row>
        <row r="11">
          <cell r="G11" t="str">
            <v>105325-CESFAM JUAN PABLO II</v>
          </cell>
          <cell r="H11">
            <v>746</v>
          </cell>
          <cell r="I11">
            <v>889</v>
          </cell>
          <cell r="J11">
            <v>1635</v>
          </cell>
        </row>
        <row r="12">
          <cell r="G12" t="str">
            <v xml:space="preserve">105400-P.S.R. ALGARROBITO            </v>
          </cell>
          <cell r="H12">
            <v>188</v>
          </cell>
          <cell r="I12">
            <v>196</v>
          </cell>
          <cell r="J12">
            <v>384</v>
          </cell>
        </row>
        <row r="13">
          <cell r="G13" t="str">
            <v>105401-P.S.R. LAS ROJAS</v>
          </cell>
          <cell r="H13">
            <v>54</v>
          </cell>
          <cell r="I13">
            <v>45</v>
          </cell>
          <cell r="J13">
            <v>99</v>
          </cell>
        </row>
        <row r="14">
          <cell r="G14" t="str">
            <v>105402-P.S.R. EL ROMERO</v>
          </cell>
          <cell r="H14">
            <v>41</v>
          </cell>
          <cell r="I14">
            <v>46</v>
          </cell>
          <cell r="J14">
            <v>87</v>
          </cell>
        </row>
        <row r="15">
          <cell r="G15" t="str">
            <v>105499-P.S.R. LAMBERT</v>
          </cell>
          <cell r="H15">
            <v>55</v>
          </cell>
          <cell r="I15">
            <v>41</v>
          </cell>
          <cell r="J15">
            <v>96</v>
          </cell>
        </row>
        <row r="16">
          <cell r="G16" t="str">
            <v>105700-CECOF VILLA EL INDIO</v>
          </cell>
          <cell r="H16">
            <v>236</v>
          </cell>
          <cell r="I16">
            <v>203</v>
          </cell>
          <cell r="J16">
            <v>439</v>
          </cell>
        </row>
        <row r="17">
          <cell r="G17" t="str">
            <v>105701-CECOF VILLA ALEMANIA</v>
          </cell>
          <cell r="H17">
            <v>114</v>
          </cell>
          <cell r="I17">
            <v>113</v>
          </cell>
          <cell r="J17">
            <v>227</v>
          </cell>
        </row>
        <row r="18">
          <cell r="G18" t="str">
            <v>105702-CECOF VILLA LAMBERT</v>
          </cell>
          <cell r="H18">
            <v>121</v>
          </cell>
          <cell r="I18">
            <v>115</v>
          </cell>
          <cell r="J18">
            <v>236</v>
          </cell>
        </row>
        <row r="19">
          <cell r="G19" t="str">
            <v>200402-CECOF ARCOS DE PINAMAR</v>
          </cell>
          <cell r="H19">
            <v>93</v>
          </cell>
          <cell r="I19">
            <v>133</v>
          </cell>
          <cell r="J19">
            <v>226</v>
          </cell>
        </row>
        <row r="20">
          <cell r="G20" t="str">
            <v>04102-COQUIMBO</v>
          </cell>
          <cell r="H20">
            <v>7557</v>
          </cell>
          <cell r="I20">
            <v>7128</v>
          </cell>
          <cell r="J20">
            <v>14685</v>
          </cell>
        </row>
        <row r="21">
          <cell r="G21" t="str">
            <v>105303-CES. SAN JUAN</v>
          </cell>
          <cell r="H21">
            <v>1258</v>
          </cell>
          <cell r="I21">
            <v>1081</v>
          </cell>
          <cell r="J21">
            <v>2339</v>
          </cell>
        </row>
        <row r="22">
          <cell r="G22" t="str">
            <v>105304-CES. SANTA CECILIA</v>
          </cell>
          <cell r="H22">
            <v>1004</v>
          </cell>
          <cell r="I22">
            <v>1010</v>
          </cell>
          <cell r="J22">
            <v>2014</v>
          </cell>
        </row>
        <row r="23">
          <cell r="G23" t="str">
            <v>105305-CES. TIERRAS BLANCAS</v>
          </cell>
          <cell r="H23">
            <v>1696</v>
          </cell>
          <cell r="I23">
            <v>1700</v>
          </cell>
          <cell r="J23">
            <v>3396</v>
          </cell>
        </row>
        <row r="24">
          <cell r="G24" t="str">
            <v>105321-CES. RURAL  TONGOY</v>
          </cell>
          <cell r="H24">
            <v>371</v>
          </cell>
          <cell r="I24">
            <v>301</v>
          </cell>
          <cell r="J24">
            <v>672</v>
          </cell>
        </row>
        <row r="25">
          <cell r="G25" t="str">
            <v>105323-CES. DR. SERGIO AGUILAR</v>
          </cell>
          <cell r="H25">
            <v>1839</v>
          </cell>
          <cell r="I25">
            <v>1767</v>
          </cell>
          <cell r="J25">
            <v>3606</v>
          </cell>
        </row>
        <row r="26">
          <cell r="G26" t="str">
            <v xml:space="preserve">105404-P.S.R. EL TANGUE                         </v>
          </cell>
          <cell r="H26">
            <v>7</v>
          </cell>
          <cell r="I26">
            <v>5</v>
          </cell>
          <cell r="J26">
            <v>12</v>
          </cell>
        </row>
        <row r="27">
          <cell r="G27" t="str">
            <v>105405-P.S.R. GUANAQUEROS</v>
          </cell>
          <cell r="H27">
            <v>120</v>
          </cell>
          <cell r="I27">
            <v>137</v>
          </cell>
          <cell r="J27">
            <v>257</v>
          </cell>
        </row>
        <row r="28">
          <cell r="G28" t="str">
            <v>105407-P.S.R. TAMBILLOS</v>
          </cell>
          <cell r="H28">
            <v>14</v>
          </cell>
          <cell r="I28">
            <v>20</v>
          </cell>
          <cell r="J28">
            <v>34</v>
          </cell>
        </row>
        <row r="29">
          <cell r="G29" t="str">
            <v>105705-CECOF EL ALBA</v>
          </cell>
          <cell r="H29">
            <v>201</v>
          </cell>
          <cell r="I29"/>
          <cell r="J29">
            <v>201</v>
          </cell>
        </row>
        <row r="30">
          <cell r="G30" t="str">
            <v>200273-CECOF PUNTA MIRA</v>
          </cell>
          <cell r="H30">
            <v>182</v>
          </cell>
          <cell r="I30">
            <v>156</v>
          </cell>
          <cell r="J30">
            <v>338</v>
          </cell>
        </row>
        <row r="31">
          <cell r="G31" t="str">
            <v>200494-CESFAM EL SAUCE</v>
          </cell>
          <cell r="H31">
            <v>508</v>
          </cell>
          <cell r="I31">
            <v>382</v>
          </cell>
          <cell r="J31">
            <v>890</v>
          </cell>
        </row>
        <row r="32">
          <cell r="G32" t="str">
            <v>200499-CESFAM PAN DE AZÚCAR</v>
          </cell>
          <cell r="H32">
            <v>357</v>
          </cell>
          <cell r="I32">
            <v>569</v>
          </cell>
          <cell r="J32">
            <v>926</v>
          </cell>
        </row>
        <row r="33">
          <cell r="G33" t="str">
            <v>04103-ANDACOLLO</v>
          </cell>
          <cell r="H33"/>
          <cell r="I33">
            <v>425</v>
          </cell>
          <cell r="J33">
            <v>425</v>
          </cell>
        </row>
        <row r="34">
          <cell r="G34" t="str">
            <v>105106-HOSPITAL ANDACOLLO</v>
          </cell>
          <cell r="H34"/>
          <cell r="I34">
            <v>425</v>
          </cell>
          <cell r="J34">
            <v>425</v>
          </cell>
        </row>
        <row r="35">
          <cell r="G35" t="str">
            <v>04104-LA HIGUERA</v>
          </cell>
          <cell r="H35">
            <v>278</v>
          </cell>
          <cell r="I35">
            <v>281</v>
          </cell>
          <cell r="J35">
            <v>559</v>
          </cell>
        </row>
        <row r="36">
          <cell r="G36" t="str">
            <v>105314-CES. LA HIGUERA</v>
          </cell>
          <cell r="H36">
            <v>105</v>
          </cell>
          <cell r="I36">
            <v>120</v>
          </cell>
          <cell r="J36">
            <v>225</v>
          </cell>
        </row>
        <row r="37">
          <cell r="G37" t="str">
            <v xml:space="preserve">105500-P.S.R. CALETA HORNOS        </v>
          </cell>
          <cell r="H37">
            <v>66</v>
          </cell>
          <cell r="I37">
            <v>60</v>
          </cell>
          <cell r="J37">
            <v>126</v>
          </cell>
        </row>
        <row r="38">
          <cell r="G38" t="str">
            <v>105505-P.S.R. LOS CHOROS</v>
          </cell>
          <cell r="H38">
            <v>65</v>
          </cell>
          <cell r="I38">
            <v>61</v>
          </cell>
          <cell r="J38">
            <v>126</v>
          </cell>
        </row>
        <row r="39">
          <cell r="G39" t="str">
            <v>105506-P.S.R. EL TRAPICHE</v>
          </cell>
          <cell r="H39">
            <v>42</v>
          </cell>
          <cell r="I39">
            <v>40</v>
          </cell>
          <cell r="J39">
            <v>82</v>
          </cell>
        </row>
        <row r="40">
          <cell r="G40" t="str">
            <v>04105-PAIHUANO</v>
          </cell>
          <cell r="H40">
            <v>250</v>
          </cell>
          <cell r="I40">
            <v>262</v>
          </cell>
          <cell r="J40">
            <v>512</v>
          </cell>
        </row>
        <row r="41">
          <cell r="G41" t="str">
            <v>105306-CES. PAIHUANO</v>
          </cell>
          <cell r="H41">
            <v>250</v>
          </cell>
          <cell r="I41">
            <v>262</v>
          </cell>
          <cell r="J41">
            <v>512</v>
          </cell>
        </row>
        <row r="42">
          <cell r="G42" t="str">
            <v>04106-VICUÑA</v>
          </cell>
          <cell r="H42">
            <v>1462</v>
          </cell>
          <cell r="I42">
            <v>1500</v>
          </cell>
          <cell r="J42">
            <v>2962</v>
          </cell>
        </row>
        <row r="43">
          <cell r="G43" t="str">
            <v>105107-HOSPITAL VICUÑA</v>
          </cell>
          <cell r="H43">
            <v>570</v>
          </cell>
          <cell r="I43">
            <v>536</v>
          </cell>
          <cell r="J43">
            <v>1106</v>
          </cell>
        </row>
        <row r="44">
          <cell r="G44" t="str">
            <v>105467-P.S.R. DIAGUITAS</v>
          </cell>
          <cell r="H44">
            <v>62</v>
          </cell>
          <cell r="I44">
            <v>72</v>
          </cell>
          <cell r="J44">
            <v>134</v>
          </cell>
        </row>
        <row r="45">
          <cell r="G45" t="str">
            <v>105468-P.S.R. EL MOLLE</v>
          </cell>
          <cell r="H45">
            <v>109</v>
          </cell>
          <cell r="I45">
            <v>113</v>
          </cell>
          <cell r="J45">
            <v>222</v>
          </cell>
        </row>
        <row r="46">
          <cell r="G46" t="str">
            <v>105469-P.S.R. EL TAMBO</v>
          </cell>
          <cell r="H46">
            <v>120</v>
          </cell>
          <cell r="I46">
            <v>124</v>
          </cell>
          <cell r="J46">
            <v>244</v>
          </cell>
        </row>
        <row r="47">
          <cell r="G47" t="str">
            <v>105470-P.S.R. HUANTA</v>
          </cell>
          <cell r="H47">
            <v>7</v>
          </cell>
          <cell r="I47">
            <v>8</v>
          </cell>
          <cell r="J47">
            <v>15</v>
          </cell>
        </row>
        <row r="48">
          <cell r="G48" t="str">
            <v>105471-P.S.R. PERALILLO</v>
          </cell>
          <cell r="H48">
            <v>136</v>
          </cell>
          <cell r="I48">
            <v>149</v>
          </cell>
          <cell r="J48">
            <v>285</v>
          </cell>
        </row>
        <row r="49">
          <cell r="G49" t="str">
            <v>105472-P.S.R. RIVADAVIA</v>
          </cell>
          <cell r="H49">
            <v>36</v>
          </cell>
          <cell r="I49">
            <v>44</v>
          </cell>
          <cell r="J49">
            <v>80</v>
          </cell>
        </row>
        <row r="50">
          <cell r="G50" t="str">
            <v>105473-P.S.R. TALCUNA</v>
          </cell>
          <cell r="H50">
            <v>127</v>
          </cell>
          <cell r="I50">
            <v>130</v>
          </cell>
          <cell r="J50">
            <v>257</v>
          </cell>
        </row>
        <row r="51">
          <cell r="G51" t="str">
            <v>105474-P.S.R. CHAPILCA</v>
          </cell>
          <cell r="H51">
            <v>13</v>
          </cell>
          <cell r="I51">
            <v>21</v>
          </cell>
          <cell r="J51">
            <v>34</v>
          </cell>
        </row>
        <row r="52">
          <cell r="G52" t="str">
            <v>105509-P.S.R. GUALLIGUAICA</v>
          </cell>
          <cell r="H52">
            <v>62</v>
          </cell>
          <cell r="I52">
            <v>64</v>
          </cell>
          <cell r="J52">
            <v>126</v>
          </cell>
        </row>
        <row r="53">
          <cell r="G53" t="str">
            <v>200538-CESFAM SAN ISIDRO CALINGASTA</v>
          </cell>
          <cell r="H53">
            <v>220</v>
          </cell>
          <cell r="I53">
            <v>239</v>
          </cell>
          <cell r="J53">
            <v>459</v>
          </cell>
        </row>
        <row r="54">
          <cell r="G54" t="str">
            <v>04201-ILLAPEL</v>
          </cell>
          <cell r="H54">
            <v>1643</v>
          </cell>
          <cell r="I54">
            <v>1012</v>
          </cell>
          <cell r="J54">
            <v>2655</v>
          </cell>
        </row>
        <row r="55">
          <cell r="G55" t="str">
            <v>105103-HOSPITAL ILLAPEL</v>
          </cell>
          <cell r="H55">
            <v>571</v>
          </cell>
          <cell r="I55"/>
          <cell r="J55">
            <v>571</v>
          </cell>
        </row>
        <row r="56">
          <cell r="G56" t="str">
            <v>105326-CESFAM SAN RAFAEL</v>
          </cell>
          <cell r="H56">
            <v>485</v>
          </cell>
          <cell r="I56">
            <v>387</v>
          </cell>
          <cell r="J56">
            <v>872</v>
          </cell>
        </row>
        <row r="57">
          <cell r="G57" t="str">
            <v xml:space="preserve">105443-P.S.R. CARCAMO                   </v>
          </cell>
          <cell r="H57">
            <v>27</v>
          </cell>
          <cell r="I57">
            <v>32</v>
          </cell>
          <cell r="J57">
            <v>59</v>
          </cell>
        </row>
        <row r="58">
          <cell r="G58" t="str">
            <v>105444-P.S.R. HUINTIL</v>
          </cell>
          <cell r="H58">
            <v>15</v>
          </cell>
          <cell r="I58">
            <v>16</v>
          </cell>
          <cell r="J58">
            <v>31</v>
          </cell>
        </row>
        <row r="59">
          <cell r="G59" t="str">
            <v>105445-P.S.R. LIMAHUIDA</v>
          </cell>
          <cell r="H59">
            <v>17</v>
          </cell>
          <cell r="I59">
            <v>17</v>
          </cell>
          <cell r="J59">
            <v>34</v>
          </cell>
        </row>
        <row r="60">
          <cell r="G60" t="str">
            <v>105446-P.S.R. MATANCILLA</v>
          </cell>
          <cell r="H60">
            <v>4</v>
          </cell>
          <cell r="I60">
            <v>5</v>
          </cell>
          <cell r="J60">
            <v>9</v>
          </cell>
        </row>
        <row r="61">
          <cell r="G61" t="str">
            <v>105447-P.S.R. PERALILLO</v>
          </cell>
          <cell r="H61">
            <v>7</v>
          </cell>
          <cell r="I61">
            <v>9</v>
          </cell>
          <cell r="J61">
            <v>16</v>
          </cell>
        </row>
        <row r="62">
          <cell r="G62" t="str">
            <v>105448-P.S.R. SANTA VIRGINIA</v>
          </cell>
          <cell r="H62">
            <v>9</v>
          </cell>
          <cell r="I62">
            <v>13</v>
          </cell>
          <cell r="J62">
            <v>22</v>
          </cell>
        </row>
        <row r="63">
          <cell r="G63" t="str">
            <v>105449-P.S.R. TUNGA NORTE</v>
          </cell>
          <cell r="H63">
            <v>4</v>
          </cell>
          <cell r="I63">
            <v>3</v>
          </cell>
          <cell r="J63">
            <v>7</v>
          </cell>
        </row>
        <row r="64">
          <cell r="G64" t="str">
            <v>105485-P.S.R. PLAN DE HORNOS</v>
          </cell>
          <cell r="H64">
            <v>7</v>
          </cell>
          <cell r="I64">
            <v>7</v>
          </cell>
          <cell r="J64">
            <v>14</v>
          </cell>
        </row>
        <row r="65">
          <cell r="G65" t="str">
            <v>105486-P.S.R. TUNGA SUR</v>
          </cell>
          <cell r="H65">
            <v>9</v>
          </cell>
          <cell r="I65">
            <v>10</v>
          </cell>
          <cell r="J65">
            <v>19</v>
          </cell>
        </row>
        <row r="66">
          <cell r="G66" t="str">
            <v>105487-P.S.R. CAÑAS UNO</v>
          </cell>
          <cell r="H66">
            <v>41</v>
          </cell>
          <cell r="I66">
            <v>40</v>
          </cell>
          <cell r="J66">
            <v>81</v>
          </cell>
        </row>
        <row r="67">
          <cell r="G67" t="str">
            <v>105496-P.S.R. PINTACURA SUR</v>
          </cell>
          <cell r="H67">
            <v>11</v>
          </cell>
          <cell r="I67">
            <v>13</v>
          </cell>
          <cell r="J67">
            <v>24</v>
          </cell>
        </row>
        <row r="68">
          <cell r="G68" t="str">
            <v>105504-P.S.R. SOCAVON</v>
          </cell>
          <cell r="H68">
            <v>8</v>
          </cell>
          <cell r="I68">
            <v>7</v>
          </cell>
          <cell r="J68">
            <v>15</v>
          </cell>
        </row>
        <row r="69">
          <cell r="G69" t="str">
            <v>200366-CESFAM URBANO II</v>
          </cell>
          <cell r="H69">
            <v>428</v>
          </cell>
          <cell r="I69">
            <v>453</v>
          </cell>
          <cell r="J69">
            <v>881</v>
          </cell>
        </row>
        <row r="70">
          <cell r="G70" t="str">
            <v>04202-CANELA</v>
          </cell>
          <cell r="H70">
            <v>334</v>
          </cell>
          <cell r="I70">
            <v>309</v>
          </cell>
          <cell r="J70">
            <v>643</v>
          </cell>
        </row>
        <row r="71">
          <cell r="G71" t="str">
            <v>105309-CES. RURAL CANELA</v>
          </cell>
          <cell r="H71">
            <v>176</v>
          </cell>
          <cell r="I71">
            <v>149</v>
          </cell>
          <cell r="J71">
            <v>325</v>
          </cell>
        </row>
        <row r="72">
          <cell r="G72" t="str">
            <v xml:space="preserve">105450-P.S.R. MINCHA NORTE            </v>
          </cell>
          <cell r="H72">
            <v>58</v>
          </cell>
          <cell r="I72">
            <v>60</v>
          </cell>
          <cell r="J72">
            <v>118</v>
          </cell>
        </row>
        <row r="73">
          <cell r="G73" t="str">
            <v>105451-P.S.R. AGUA FRIA</v>
          </cell>
          <cell r="H73">
            <v>13</v>
          </cell>
          <cell r="I73">
            <v>15</v>
          </cell>
          <cell r="J73">
            <v>28</v>
          </cell>
        </row>
        <row r="74">
          <cell r="G74" t="str">
            <v>105482-P.S.R. CANELA ALTA</v>
          </cell>
          <cell r="H74">
            <v>18</v>
          </cell>
          <cell r="I74">
            <v>18</v>
          </cell>
          <cell r="J74">
            <v>36</v>
          </cell>
        </row>
        <row r="75">
          <cell r="G75" t="str">
            <v>105483-P.S.R. LOS RULOS</v>
          </cell>
          <cell r="H75">
            <v>9</v>
          </cell>
          <cell r="I75">
            <v>10</v>
          </cell>
          <cell r="J75">
            <v>19</v>
          </cell>
        </row>
        <row r="76">
          <cell r="G76" t="str">
            <v>105484-P.S.R. HUENTELAUQUEN</v>
          </cell>
          <cell r="H76">
            <v>31</v>
          </cell>
          <cell r="I76">
            <v>29</v>
          </cell>
          <cell r="J76">
            <v>60</v>
          </cell>
        </row>
        <row r="77">
          <cell r="G77" t="str">
            <v>105488-P.S.R. ESPIRITU SANTO</v>
          </cell>
          <cell r="H77">
            <v>11</v>
          </cell>
          <cell r="I77">
            <v>11</v>
          </cell>
          <cell r="J77">
            <v>22</v>
          </cell>
        </row>
        <row r="78">
          <cell r="G78" t="str">
            <v>105493-P.S.R. MINCHA SUR</v>
          </cell>
          <cell r="H78">
            <v>6</v>
          </cell>
          <cell r="I78">
            <v>5</v>
          </cell>
          <cell r="J78">
            <v>11</v>
          </cell>
        </row>
        <row r="79">
          <cell r="G79" t="str">
            <v>105497-P.S.R. JABONERIA</v>
          </cell>
          <cell r="H79">
            <v>3</v>
          </cell>
          <cell r="I79">
            <v>3</v>
          </cell>
          <cell r="J79">
            <v>6</v>
          </cell>
        </row>
        <row r="80">
          <cell r="G80" t="str">
            <v>105498-P.S.R. QUEBRADA DE LINARES</v>
          </cell>
          <cell r="H80">
            <v>9</v>
          </cell>
          <cell r="I80">
            <v>9</v>
          </cell>
          <cell r="J80">
            <v>18</v>
          </cell>
        </row>
        <row r="81">
          <cell r="G81" t="str">
            <v>04203-LOS VILOS</v>
          </cell>
          <cell r="H81">
            <v>481</v>
          </cell>
          <cell r="I81">
            <v>764</v>
          </cell>
          <cell r="J81">
            <v>1245</v>
          </cell>
        </row>
        <row r="82">
          <cell r="G82" t="str">
            <v>105108-HOSPITAL LOS VILOS</v>
          </cell>
          <cell r="H82">
            <v>230</v>
          </cell>
          <cell r="I82">
            <v>506</v>
          </cell>
          <cell r="J82">
            <v>736</v>
          </cell>
        </row>
        <row r="83">
          <cell r="G83" t="str">
            <v xml:space="preserve">105478-P.S.R. CAIMANES                   </v>
          </cell>
          <cell r="H83">
            <v>25</v>
          </cell>
          <cell r="I83">
            <v>29</v>
          </cell>
          <cell r="J83">
            <v>54</v>
          </cell>
        </row>
        <row r="84">
          <cell r="G84" t="str">
            <v>105479-P.S.R. GUANGUALI</v>
          </cell>
          <cell r="H84">
            <v>38</v>
          </cell>
          <cell r="I84">
            <v>39</v>
          </cell>
          <cell r="J84">
            <v>77</v>
          </cell>
        </row>
        <row r="85">
          <cell r="G85" t="str">
            <v>105480-P.S.R. QUILIMARI</v>
          </cell>
          <cell r="H85">
            <v>152</v>
          </cell>
          <cell r="I85">
            <v>159</v>
          </cell>
          <cell r="J85">
            <v>311</v>
          </cell>
        </row>
        <row r="86">
          <cell r="G86" t="str">
            <v>105481-P.S.R. TILAMA</v>
          </cell>
          <cell r="H86">
            <v>15</v>
          </cell>
          <cell r="I86">
            <v>13</v>
          </cell>
          <cell r="J86">
            <v>28</v>
          </cell>
        </row>
        <row r="87">
          <cell r="G87" t="str">
            <v>105511-P.S.R. LOS CONDORES</v>
          </cell>
          <cell r="H87">
            <v>21</v>
          </cell>
          <cell r="I87">
            <v>18</v>
          </cell>
          <cell r="J87">
            <v>39</v>
          </cell>
        </row>
        <row r="88">
          <cell r="G88" t="str">
            <v>04204-SALAMANCA</v>
          </cell>
          <cell r="H88">
            <v>1092</v>
          </cell>
          <cell r="I88">
            <v>1089</v>
          </cell>
          <cell r="J88">
            <v>2181</v>
          </cell>
        </row>
        <row r="89">
          <cell r="G89" t="str">
            <v>105104-HOSPITAL SALAMANCA</v>
          </cell>
          <cell r="H89">
            <v>388</v>
          </cell>
          <cell r="I89">
            <v>370</v>
          </cell>
          <cell r="J89">
            <v>758</v>
          </cell>
        </row>
        <row r="90">
          <cell r="G90" t="str">
            <v xml:space="preserve">105452-P.S.R. CUNCUMEN                 </v>
          </cell>
          <cell r="H90">
            <v>34</v>
          </cell>
          <cell r="I90">
            <v>38</v>
          </cell>
          <cell r="J90">
            <v>72</v>
          </cell>
        </row>
        <row r="91">
          <cell r="G91" t="str">
            <v>105453-P.S.R. TRANQUILLA</v>
          </cell>
          <cell r="H91">
            <v>92</v>
          </cell>
          <cell r="I91">
            <v>100</v>
          </cell>
          <cell r="J91">
            <v>192</v>
          </cell>
        </row>
        <row r="92">
          <cell r="G92" t="str">
            <v>105454-P.S.R. CUNLAGUA</v>
          </cell>
          <cell r="H92">
            <v>15</v>
          </cell>
          <cell r="I92">
            <v>15</v>
          </cell>
          <cell r="J92">
            <v>30</v>
          </cell>
        </row>
        <row r="93">
          <cell r="G93" t="str">
            <v>105455-P.S.R. CHILLEPIN</v>
          </cell>
          <cell r="H93">
            <v>63</v>
          </cell>
          <cell r="I93">
            <v>68</v>
          </cell>
          <cell r="J93">
            <v>131</v>
          </cell>
        </row>
        <row r="94">
          <cell r="G94" t="str">
            <v>105456-P.S.R. LLIMPO</v>
          </cell>
          <cell r="H94">
            <v>62</v>
          </cell>
          <cell r="I94">
            <v>58</v>
          </cell>
          <cell r="J94">
            <v>120</v>
          </cell>
        </row>
        <row r="95">
          <cell r="G95" t="str">
            <v>105457-P.S.R. SAN AGUSTIN</v>
          </cell>
          <cell r="H95">
            <v>33</v>
          </cell>
          <cell r="I95">
            <v>37</v>
          </cell>
          <cell r="J95">
            <v>70</v>
          </cell>
        </row>
        <row r="96">
          <cell r="G96" t="str">
            <v>105458-P.S.R. TAHUINCO</v>
          </cell>
          <cell r="H96">
            <v>129</v>
          </cell>
          <cell r="I96">
            <v>126</v>
          </cell>
          <cell r="J96">
            <v>255</v>
          </cell>
        </row>
        <row r="97">
          <cell r="G97" t="str">
            <v>105491-P.S.R. QUELEN BAJO</v>
          </cell>
          <cell r="H97">
            <v>138</v>
          </cell>
          <cell r="I97">
            <v>147</v>
          </cell>
          <cell r="J97">
            <v>285</v>
          </cell>
        </row>
        <row r="98">
          <cell r="G98" t="str">
            <v>105492-P.S.R. CAMISA</v>
          </cell>
          <cell r="H98">
            <v>47</v>
          </cell>
          <cell r="I98">
            <v>47</v>
          </cell>
          <cell r="J98">
            <v>94</v>
          </cell>
        </row>
        <row r="99">
          <cell r="G99" t="str">
            <v>105501-P.S.R. ARBOLEDA GRANDE</v>
          </cell>
          <cell r="H99">
            <v>91</v>
          </cell>
          <cell r="I99">
            <v>83</v>
          </cell>
          <cell r="J99">
            <v>174</v>
          </cell>
        </row>
        <row r="100">
          <cell r="G100" t="str">
            <v>04301-OVALLE</v>
          </cell>
          <cell r="H100">
            <v>4029</v>
          </cell>
          <cell r="I100">
            <v>4435</v>
          </cell>
          <cell r="J100">
            <v>8464</v>
          </cell>
        </row>
        <row r="101">
          <cell r="G101" t="str">
            <v>105315-CES. RURAL C. DE TAMAYA</v>
          </cell>
          <cell r="H101">
            <v>111</v>
          </cell>
          <cell r="I101">
            <v>168</v>
          </cell>
          <cell r="J101">
            <v>279</v>
          </cell>
        </row>
        <row r="102">
          <cell r="G102" t="str">
            <v>105317-CES. JORGE JORDAN D.</v>
          </cell>
          <cell r="H102">
            <v>909</v>
          </cell>
          <cell r="I102">
            <v>1186</v>
          </cell>
          <cell r="J102">
            <v>2095</v>
          </cell>
        </row>
        <row r="103">
          <cell r="G103" t="str">
            <v>105322-CES. MARCOS MACUADA</v>
          </cell>
          <cell r="H103">
            <v>1017</v>
          </cell>
          <cell r="I103">
            <v>934</v>
          </cell>
          <cell r="J103">
            <v>1951</v>
          </cell>
        </row>
        <row r="104">
          <cell r="G104" t="str">
            <v>105324-CES. SOTAQUI</v>
          </cell>
          <cell r="H104">
            <v>324</v>
          </cell>
          <cell r="I104">
            <v>270</v>
          </cell>
          <cell r="J104">
            <v>594</v>
          </cell>
        </row>
        <row r="105">
          <cell r="G105" t="str">
            <v>105415-P.S.R. BARRAZA</v>
          </cell>
          <cell r="H105">
            <v>99</v>
          </cell>
          <cell r="I105">
            <v>131</v>
          </cell>
          <cell r="J105">
            <v>230</v>
          </cell>
        </row>
        <row r="106">
          <cell r="G106" t="str">
            <v xml:space="preserve">105416-P.S.R. CAMARICO                  </v>
          </cell>
          <cell r="H106">
            <v>47</v>
          </cell>
          <cell r="I106">
            <v>60</v>
          </cell>
          <cell r="J106">
            <v>107</v>
          </cell>
        </row>
        <row r="107">
          <cell r="G107" t="str">
            <v>105417-P.S.R. ALCONES BAJOS</v>
          </cell>
          <cell r="H107">
            <v>9</v>
          </cell>
          <cell r="I107">
            <v>37</v>
          </cell>
          <cell r="J107">
            <v>46</v>
          </cell>
        </row>
        <row r="108">
          <cell r="G108" t="str">
            <v>105419-P.S.R. LAS SOSSAS</v>
          </cell>
          <cell r="H108">
            <v>43</v>
          </cell>
          <cell r="I108">
            <v>47</v>
          </cell>
          <cell r="J108">
            <v>90</v>
          </cell>
        </row>
        <row r="109">
          <cell r="G109" t="str">
            <v>105422-P.S.R. HORNILLOS</v>
          </cell>
          <cell r="H109">
            <v>12</v>
          </cell>
          <cell r="I109">
            <v>14</v>
          </cell>
          <cell r="J109">
            <v>26</v>
          </cell>
        </row>
        <row r="110">
          <cell r="G110" t="str">
            <v>105437-P.S.R. CHALINGA</v>
          </cell>
          <cell r="H110">
            <v>43</v>
          </cell>
          <cell r="I110">
            <v>50</v>
          </cell>
          <cell r="J110">
            <v>93</v>
          </cell>
        </row>
        <row r="111">
          <cell r="G111" t="str">
            <v>105439-P.S.R. CERRO BLANCO</v>
          </cell>
          <cell r="H111">
            <v>7</v>
          </cell>
          <cell r="I111">
            <v>9</v>
          </cell>
          <cell r="J111">
            <v>16</v>
          </cell>
        </row>
        <row r="112">
          <cell r="G112" t="str">
            <v>105507-P.S.R. HUAMALATA</v>
          </cell>
          <cell r="H112">
            <v>68</v>
          </cell>
          <cell r="I112">
            <v>80</v>
          </cell>
          <cell r="J112">
            <v>148</v>
          </cell>
        </row>
        <row r="113">
          <cell r="G113" t="str">
            <v>105510-P.S.R. RECOLETA</v>
          </cell>
          <cell r="H113">
            <v>42</v>
          </cell>
          <cell r="I113">
            <v>67</v>
          </cell>
          <cell r="J113">
            <v>109</v>
          </cell>
        </row>
        <row r="114">
          <cell r="G114" t="str">
            <v>105722-CECOF SAN JOSE DE LA DEHESA</v>
          </cell>
          <cell r="H114">
            <v>199</v>
          </cell>
          <cell r="I114">
            <v>257</v>
          </cell>
          <cell r="J114">
            <v>456</v>
          </cell>
        </row>
        <row r="115">
          <cell r="G115" t="str">
            <v>105723-CECOF LIMARI</v>
          </cell>
          <cell r="H115">
            <v>222</v>
          </cell>
          <cell r="I115">
            <v>227</v>
          </cell>
          <cell r="J115">
            <v>449</v>
          </cell>
        </row>
        <row r="116">
          <cell r="G116" t="str">
            <v>200258-CECOF LOS COPIHUES</v>
          </cell>
          <cell r="H116">
            <v>136</v>
          </cell>
          <cell r="I116">
            <v>115</v>
          </cell>
          <cell r="J116">
            <v>251</v>
          </cell>
        </row>
        <row r="117">
          <cell r="G117" t="str">
            <v>200367-CECOF COLONIA LIMARÍ</v>
          </cell>
          <cell r="H117">
            <v>142</v>
          </cell>
          <cell r="I117">
            <v>115</v>
          </cell>
          <cell r="J117">
            <v>257</v>
          </cell>
        </row>
        <row r="118">
          <cell r="G118" t="str">
            <v>200569-CESFAM FRAY JORGE</v>
          </cell>
          <cell r="H118">
            <v>599</v>
          </cell>
          <cell r="I118">
            <v>668</v>
          </cell>
          <cell r="J118">
            <v>1267</v>
          </cell>
        </row>
        <row r="119">
          <cell r="G119" t="str">
            <v>04302-COMBARBALÁ</v>
          </cell>
          <cell r="H119">
            <v>569</v>
          </cell>
          <cell r="I119">
            <v>407</v>
          </cell>
          <cell r="J119">
            <v>976</v>
          </cell>
        </row>
        <row r="120">
          <cell r="G120" t="str">
            <v>105105-HOSPITAL COMBARBALÁ</v>
          </cell>
          <cell r="H120">
            <v>237</v>
          </cell>
          <cell r="I120">
            <v>232</v>
          </cell>
          <cell r="J120">
            <v>469</v>
          </cell>
        </row>
        <row r="121">
          <cell r="G121" t="str">
            <v>105433-P.S.R. SAN LORENZO</v>
          </cell>
          <cell r="H121">
            <v>8</v>
          </cell>
          <cell r="I121">
            <v>6</v>
          </cell>
          <cell r="J121">
            <v>14</v>
          </cell>
        </row>
        <row r="122">
          <cell r="G122" t="str">
            <v>105434-P.S.R. SAN MARCOS</v>
          </cell>
          <cell r="H122">
            <v>32</v>
          </cell>
          <cell r="I122">
            <v>36</v>
          </cell>
          <cell r="J122">
            <v>68</v>
          </cell>
        </row>
        <row r="123">
          <cell r="G123" t="str">
            <v>105441-P.S.R. MANQUEHUA</v>
          </cell>
          <cell r="H123">
            <v>26</v>
          </cell>
          <cell r="I123"/>
          <cell r="J123">
            <v>26</v>
          </cell>
        </row>
        <row r="124">
          <cell r="G124" t="str">
            <v xml:space="preserve">105459-P.S.R. BARRANCAS                </v>
          </cell>
          <cell r="H124">
            <v>33</v>
          </cell>
          <cell r="I124">
            <v>28</v>
          </cell>
          <cell r="J124">
            <v>61</v>
          </cell>
        </row>
        <row r="125">
          <cell r="G125" t="str">
            <v>105460-P.S.R. COGOTI 18</v>
          </cell>
          <cell r="H125">
            <v>53</v>
          </cell>
          <cell r="I125">
            <v>56</v>
          </cell>
          <cell r="J125">
            <v>109</v>
          </cell>
        </row>
        <row r="126">
          <cell r="G126" t="str">
            <v>105461-P.S.R. EL HUACHO</v>
          </cell>
          <cell r="H126">
            <v>16</v>
          </cell>
          <cell r="I126"/>
          <cell r="J126">
            <v>16</v>
          </cell>
        </row>
        <row r="127">
          <cell r="G127" t="str">
            <v>105462-P.S.R. EL SAUCE</v>
          </cell>
          <cell r="H127">
            <v>33</v>
          </cell>
          <cell r="I127"/>
          <cell r="J127">
            <v>33</v>
          </cell>
        </row>
        <row r="128">
          <cell r="G128" t="str">
            <v>105463-P.S.R. QUILITAPIA</v>
          </cell>
          <cell r="H128">
            <v>38</v>
          </cell>
          <cell r="I128"/>
          <cell r="J128">
            <v>38</v>
          </cell>
        </row>
        <row r="129">
          <cell r="G129" t="str">
            <v>105464-P.S.R. LA LIGUA</v>
          </cell>
          <cell r="H129">
            <v>38</v>
          </cell>
          <cell r="I129">
            <v>35</v>
          </cell>
          <cell r="J129">
            <v>73</v>
          </cell>
        </row>
        <row r="130">
          <cell r="G130" t="str">
            <v>105465-P.S.R. RAMADILLA</v>
          </cell>
          <cell r="H130">
            <v>14</v>
          </cell>
          <cell r="I130"/>
          <cell r="J130">
            <v>14</v>
          </cell>
        </row>
        <row r="131">
          <cell r="G131" t="str">
            <v>105466-P.S.R. VALLE HERMOSO</v>
          </cell>
          <cell r="H131">
            <v>26</v>
          </cell>
          <cell r="I131"/>
          <cell r="J131">
            <v>26</v>
          </cell>
        </row>
        <row r="132">
          <cell r="G132" t="str">
            <v>105490-P.S.R. EL DURAZNO</v>
          </cell>
          <cell r="H132">
            <v>15</v>
          </cell>
          <cell r="I132">
            <v>14</v>
          </cell>
          <cell r="J132">
            <v>29</v>
          </cell>
        </row>
        <row r="133">
          <cell r="G133" t="str">
            <v>04303-MONTE PATRIA</v>
          </cell>
          <cell r="H133">
            <v>1278</v>
          </cell>
          <cell r="I133">
            <v>1276</v>
          </cell>
          <cell r="J133">
            <v>2554</v>
          </cell>
        </row>
        <row r="134">
          <cell r="G134" t="str">
            <v>105307-CES. RURAL MONTE PATRIA</v>
          </cell>
          <cell r="H134">
            <v>428</v>
          </cell>
          <cell r="I134">
            <v>389</v>
          </cell>
          <cell r="J134">
            <v>817</v>
          </cell>
        </row>
        <row r="135">
          <cell r="G135" t="str">
            <v>105311-CES. RURAL CHAÑARAL ALTO</v>
          </cell>
          <cell r="H135">
            <v>162</v>
          </cell>
          <cell r="I135">
            <v>174</v>
          </cell>
          <cell r="J135">
            <v>336</v>
          </cell>
        </row>
        <row r="136">
          <cell r="G136" t="str">
            <v>105312-CES. RURAL CAREN</v>
          </cell>
          <cell r="H136">
            <v>106</v>
          </cell>
          <cell r="I136">
            <v>103</v>
          </cell>
          <cell r="J136">
            <v>209</v>
          </cell>
        </row>
        <row r="137">
          <cell r="G137" t="str">
            <v>105318-CES. RURAL EL PALQUI</v>
          </cell>
          <cell r="H137">
            <v>314</v>
          </cell>
          <cell r="I137">
            <v>319</v>
          </cell>
          <cell r="J137">
            <v>633</v>
          </cell>
        </row>
        <row r="138">
          <cell r="G138" t="str">
            <v>105425-P.S.R. CHILECITO</v>
          </cell>
          <cell r="H138">
            <v>26</v>
          </cell>
          <cell r="I138">
            <v>16</v>
          </cell>
          <cell r="J138">
            <v>42</v>
          </cell>
        </row>
        <row r="139">
          <cell r="G139" t="str">
            <v>105427-P.S.R. HACIENDA VALDIVIA</v>
          </cell>
          <cell r="H139">
            <v>23</v>
          </cell>
          <cell r="I139">
            <v>27</v>
          </cell>
          <cell r="J139">
            <v>50</v>
          </cell>
        </row>
        <row r="140">
          <cell r="G140" t="str">
            <v>105428-P.S.R. HUATULAME</v>
          </cell>
          <cell r="H140">
            <v>39</v>
          </cell>
          <cell r="I140">
            <v>45</v>
          </cell>
          <cell r="J140">
            <v>84</v>
          </cell>
        </row>
        <row r="141">
          <cell r="G141" t="str">
            <v>105430-P.S.R. MIALQUI</v>
          </cell>
          <cell r="H141">
            <v>24</v>
          </cell>
          <cell r="I141">
            <v>34</v>
          </cell>
          <cell r="J141">
            <v>58</v>
          </cell>
        </row>
        <row r="142">
          <cell r="G142" t="str">
            <v>105431-P.S.R. PEDREGAL</v>
          </cell>
          <cell r="H142">
            <v>27</v>
          </cell>
          <cell r="I142">
            <v>29</v>
          </cell>
          <cell r="J142">
            <v>56</v>
          </cell>
        </row>
        <row r="143">
          <cell r="G143" t="str">
            <v>105432-P.S.R. RAPEL</v>
          </cell>
          <cell r="H143">
            <v>42</v>
          </cell>
          <cell r="I143">
            <v>52</v>
          </cell>
          <cell r="J143">
            <v>94</v>
          </cell>
        </row>
        <row r="144">
          <cell r="G144" t="str">
            <v>105435-P.S.R. TULAHUEN</v>
          </cell>
          <cell r="H144">
            <v>52</v>
          </cell>
          <cell r="I144">
            <v>54</v>
          </cell>
          <cell r="J144">
            <v>106</v>
          </cell>
        </row>
        <row r="145">
          <cell r="G145" t="str">
            <v>105436-P.S.R. EL MAITEN</v>
          </cell>
          <cell r="H145">
            <v>21</v>
          </cell>
          <cell r="I145">
            <v>21</v>
          </cell>
          <cell r="J145">
            <v>42</v>
          </cell>
        </row>
        <row r="146">
          <cell r="G146" t="str">
            <v>105489-P.S.R. RAMADAS DE TULAHUEN</v>
          </cell>
          <cell r="H146">
            <v>14</v>
          </cell>
          <cell r="I146">
            <v>13</v>
          </cell>
          <cell r="J146">
            <v>27</v>
          </cell>
        </row>
        <row r="147">
          <cell r="G147" t="str">
            <v>04304-PUNITAQUI</v>
          </cell>
          <cell r="H147">
            <v>478</v>
          </cell>
          <cell r="I147">
            <v>494</v>
          </cell>
          <cell r="J147">
            <v>972</v>
          </cell>
        </row>
        <row r="148">
          <cell r="G148" t="str">
            <v>105308-CES. RURAL PUNITAQUI</v>
          </cell>
          <cell r="H148">
            <v>470</v>
          </cell>
          <cell r="I148">
            <v>488</v>
          </cell>
          <cell r="J148">
            <v>958</v>
          </cell>
        </row>
        <row r="149">
          <cell r="G149" t="str">
            <v>105440-P.S.R. DIVISADERO</v>
          </cell>
          <cell r="H149">
            <v>1</v>
          </cell>
          <cell r="I149">
            <v>1</v>
          </cell>
          <cell r="J149">
            <v>2</v>
          </cell>
        </row>
        <row r="150">
          <cell r="G150" t="str">
            <v>105442-P.S.R. SAN PEDRO DE QUILES</v>
          </cell>
          <cell r="H150">
            <v>4</v>
          </cell>
          <cell r="I150">
            <v>4</v>
          </cell>
          <cell r="J150">
            <v>8</v>
          </cell>
        </row>
        <row r="151">
          <cell r="G151" t="str">
            <v xml:space="preserve">105508-P.S.R. EL PARRAL DE QUILES  </v>
          </cell>
          <cell r="H151">
            <v>3</v>
          </cell>
          <cell r="I151">
            <v>1</v>
          </cell>
          <cell r="J151">
            <v>4</v>
          </cell>
        </row>
        <row r="152">
          <cell r="G152" t="str">
            <v>04305-RIO HURTADO</v>
          </cell>
          <cell r="H152">
            <v>249</v>
          </cell>
          <cell r="I152">
            <v>283</v>
          </cell>
          <cell r="J152">
            <v>532</v>
          </cell>
        </row>
        <row r="153">
          <cell r="G153" t="str">
            <v>105310-CES. RURAL PICHASCA</v>
          </cell>
          <cell r="H153">
            <v>98</v>
          </cell>
          <cell r="I153">
            <v>105</v>
          </cell>
          <cell r="J153">
            <v>203</v>
          </cell>
        </row>
        <row r="154">
          <cell r="G154" t="str">
            <v>105409-P.S.R. EL CHAÑAR</v>
          </cell>
          <cell r="H154">
            <v>12</v>
          </cell>
          <cell r="I154">
            <v>16</v>
          </cell>
          <cell r="J154">
            <v>28</v>
          </cell>
        </row>
        <row r="155">
          <cell r="G155" t="str">
            <v>105410-P.S.R. HURTADO</v>
          </cell>
          <cell r="H155">
            <v>26</v>
          </cell>
          <cell r="I155">
            <v>27</v>
          </cell>
          <cell r="J155">
            <v>53</v>
          </cell>
        </row>
        <row r="156">
          <cell r="G156" t="str">
            <v>105411-P.S.R. LAS BREAS</v>
          </cell>
          <cell r="H156">
            <v>25</v>
          </cell>
          <cell r="I156">
            <v>38</v>
          </cell>
          <cell r="J156">
            <v>63</v>
          </cell>
        </row>
        <row r="157">
          <cell r="G157" t="str">
            <v>105413-P.S.R. SAMO ALTO</v>
          </cell>
          <cell r="H157">
            <v>37</v>
          </cell>
          <cell r="I157">
            <v>37</v>
          </cell>
          <cell r="J157">
            <v>74</v>
          </cell>
        </row>
        <row r="158">
          <cell r="G158" t="str">
            <v>105414-P.S.R. SERON</v>
          </cell>
          <cell r="H158">
            <v>37</v>
          </cell>
          <cell r="I158">
            <v>45</v>
          </cell>
          <cell r="J158">
            <v>82</v>
          </cell>
        </row>
        <row r="159">
          <cell r="G159" t="str">
            <v>105503-P.S.R. TABAQUEROS</v>
          </cell>
          <cell r="H159">
            <v>14</v>
          </cell>
          <cell r="I159">
            <v>15</v>
          </cell>
          <cell r="J159">
            <v>29</v>
          </cell>
        </row>
        <row r="160">
          <cell r="G160" t="str">
            <v>Total general</v>
          </cell>
          <cell r="H160">
            <v>28001</v>
          </cell>
          <cell r="I160">
            <v>28221</v>
          </cell>
          <cell r="J160">
            <v>56222</v>
          </cell>
        </row>
      </sheetData>
      <sheetData sheetId="12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1</v>
          </cell>
          <cell r="I4">
            <v>2</v>
          </cell>
          <cell r="J4">
            <v>3</v>
          </cell>
          <cell r="K4">
            <v>4</v>
          </cell>
          <cell r="L4">
            <v>5</v>
          </cell>
          <cell r="M4">
            <v>6</v>
          </cell>
          <cell r="N4">
            <v>7</v>
          </cell>
          <cell r="O4">
            <v>8</v>
          </cell>
          <cell r="P4">
            <v>9</v>
          </cell>
          <cell r="Q4">
            <v>10</v>
          </cell>
          <cell r="R4">
            <v>11</v>
          </cell>
          <cell r="S4">
            <v>12</v>
          </cell>
          <cell r="T4" t="str">
            <v>Total general</v>
          </cell>
        </row>
        <row r="5">
          <cell r="G5" t="str">
            <v>04101-LA SERENA</v>
          </cell>
          <cell r="H5">
            <v>195</v>
          </cell>
          <cell r="I5">
            <v>134</v>
          </cell>
          <cell r="J5">
            <v>190</v>
          </cell>
          <cell r="K5">
            <v>182</v>
          </cell>
          <cell r="L5">
            <v>157</v>
          </cell>
          <cell r="M5">
            <v>147</v>
          </cell>
          <cell r="N5">
            <v>183</v>
          </cell>
          <cell r="O5">
            <v>179</v>
          </cell>
          <cell r="P5">
            <v>163</v>
          </cell>
          <cell r="Q5">
            <v>195</v>
          </cell>
          <cell r="R5">
            <v>84</v>
          </cell>
          <cell r="S5">
            <v>162</v>
          </cell>
          <cell r="T5">
            <v>1971</v>
          </cell>
        </row>
        <row r="6">
          <cell r="G6" t="str">
            <v>105300-CES. CARDENAL CARO</v>
          </cell>
          <cell r="H6">
            <v>15</v>
          </cell>
          <cell r="I6">
            <v>16</v>
          </cell>
          <cell r="J6">
            <v>32</v>
          </cell>
          <cell r="K6">
            <v>35</v>
          </cell>
          <cell r="L6">
            <v>28</v>
          </cell>
          <cell r="M6">
            <v>26</v>
          </cell>
          <cell r="N6">
            <v>35</v>
          </cell>
          <cell r="O6">
            <v>34</v>
          </cell>
          <cell r="P6">
            <v>40</v>
          </cell>
          <cell r="Q6">
            <v>34</v>
          </cell>
          <cell r="R6">
            <v>18</v>
          </cell>
          <cell r="S6">
            <v>25</v>
          </cell>
          <cell r="T6">
            <v>338</v>
          </cell>
        </row>
        <row r="7">
          <cell r="G7" t="str">
            <v>105301-CES. LAS COMPAÑIAS</v>
          </cell>
          <cell r="H7">
            <v>22</v>
          </cell>
          <cell r="I7">
            <v>26</v>
          </cell>
          <cell r="J7">
            <v>14</v>
          </cell>
          <cell r="K7">
            <v>24</v>
          </cell>
          <cell r="L7">
            <v>16</v>
          </cell>
          <cell r="M7">
            <v>13</v>
          </cell>
          <cell r="N7">
            <v>19</v>
          </cell>
          <cell r="O7">
            <v>21</v>
          </cell>
          <cell r="P7">
            <v>19</v>
          </cell>
          <cell r="Q7">
            <v>16</v>
          </cell>
          <cell r="R7">
            <v>6</v>
          </cell>
          <cell r="S7">
            <v>9</v>
          </cell>
          <cell r="T7">
            <v>205</v>
          </cell>
        </row>
        <row r="8">
          <cell r="G8" t="str">
            <v>105302-CES. PEDRO AGUIRRE C.</v>
          </cell>
          <cell r="H8">
            <v>31</v>
          </cell>
          <cell r="I8">
            <v>21</v>
          </cell>
          <cell r="J8">
            <v>24</v>
          </cell>
          <cell r="K8">
            <v>28</v>
          </cell>
          <cell r="L8">
            <v>26</v>
          </cell>
          <cell r="M8">
            <v>22</v>
          </cell>
          <cell r="N8">
            <v>23</v>
          </cell>
          <cell r="O8">
            <v>31</v>
          </cell>
          <cell r="P8">
            <v>19</v>
          </cell>
          <cell r="Q8">
            <v>33</v>
          </cell>
          <cell r="R8">
            <v>9</v>
          </cell>
          <cell r="S8">
            <v>27</v>
          </cell>
          <cell r="T8">
            <v>294</v>
          </cell>
        </row>
        <row r="9">
          <cell r="G9" t="str">
            <v>105313-CES. SCHAFFHAUSER</v>
          </cell>
          <cell r="H9">
            <v>38</v>
          </cell>
          <cell r="I9">
            <v>29</v>
          </cell>
          <cell r="J9">
            <v>51</v>
          </cell>
          <cell r="K9">
            <v>36</v>
          </cell>
          <cell r="L9">
            <v>32</v>
          </cell>
          <cell r="M9">
            <v>40</v>
          </cell>
          <cell r="N9">
            <v>36</v>
          </cell>
          <cell r="O9">
            <v>25</v>
          </cell>
          <cell r="P9">
            <v>31</v>
          </cell>
          <cell r="Q9">
            <v>48</v>
          </cell>
          <cell r="R9">
            <v>3</v>
          </cell>
          <cell r="S9">
            <v>35</v>
          </cell>
          <cell r="T9">
            <v>404</v>
          </cell>
        </row>
        <row r="10">
          <cell r="G10" t="str">
            <v>105319-CES. CARDENAL R.S.H.</v>
          </cell>
          <cell r="H10">
            <v>29</v>
          </cell>
          <cell r="I10">
            <v>16</v>
          </cell>
          <cell r="J10">
            <v>27</v>
          </cell>
          <cell r="K10">
            <v>16</v>
          </cell>
          <cell r="L10">
            <v>27</v>
          </cell>
          <cell r="M10">
            <v>19</v>
          </cell>
          <cell r="N10">
            <v>25</v>
          </cell>
          <cell r="O10">
            <v>31</v>
          </cell>
          <cell r="P10">
            <v>14</v>
          </cell>
          <cell r="Q10">
            <v>24</v>
          </cell>
          <cell r="R10">
            <v>27</v>
          </cell>
          <cell r="S10">
            <v>21</v>
          </cell>
          <cell r="T10">
            <v>276</v>
          </cell>
        </row>
        <row r="11">
          <cell r="G11" t="str">
            <v>105325-CESFAM JUAN PABLO II</v>
          </cell>
          <cell r="H11">
            <v>44</v>
          </cell>
          <cell r="I11">
            <v>20</v>
          </cell>
          <cell r="J11">
            <v>27</v>
          </cell>
          <cell r="K11">
            <v>24</v>
          </cell>
          <cell r="L11">
            <v>18</v>
          </cell>
          <cell r="M11">
            <v>16</v>
          </cell>
          <cell r="N11">
            <v>32</v>
          </cell>
          <cell r="O11">
            <v>26</v>
          </cell>
          <cell r="P11">
            <v>25</v>
          </cell>
          <cell r="Q11">
            <v>26</v>
          </cell>
          <cell r="R11">
            <v>12</v>
          </cell>
          <cell r="S11">
            <v>33</v>
          </cell>
          <cell r="T11">
            <v>303</v>
          </cell>
        </row>
        <row r="12">
          <cell r="G12" t="str">
            <v xml:space="preserve">105400-P.S.R. ALGARROBITO            </v>
          </cell>
          <cell r="H12">
            <v>1</v>
          </cell>
          <cell r="I12">
            <v>1</v>
          </cell>
          <cell r="J12">
            <v>1</v>
          </cell>
          <cell r="K12">
            <v>4</v>
          </cell>
          <cell r="L12"/>
          <cell r="M12">
            <v>2</v>
          </cell>
          <cell r="N12">
            <v>2</v>
          </cell>
          <cell r="O12">
            <v>2</v>
          </cell>
          <cell r="P12">
            <v>2</v>
          </cell>
          <cell r="Q12">
            <v>1</v>
          </cell>
          <cell r="R12">
            <v>1</v>
          </cell>
          <cell r="S12">
            <v>2</v>
          </cell>
          <cell r="T12">
            <v>19</v>
          </cell>
        </row>
        <row r="13">
          <cell r="G13" t="str">
            <v>105401-P.S.R. LAS ROJAS</v>
          </cell>
          <cell r="H13">
            <v>2</v>
          </cell>
          <cell r="I13"/>
          <cell r="J13"/>
          <cell r="K13">
            <v>2</v>
          </cell>
          <cell r="L13"/>
          <cell r="M13"/>
          <cell r="N13"/>
          <cell r="O13"/>
          <cell r="P13"/>
          <cell r="Q13"/>
          <cell r="R13">
            <v>1</v>
          </cell>
          <cell r="S13">
            <v>1</v>
          </cell>
          <cell r="T13">
            <v>6</v>
          </cell>
        </row>
        <row r="14">
          <cell r="G14" t="str">
            <v>105402-P.S.R. EL ROMERO</v>
          </cell>
          <cell r="H14"/>
          <cell r="I14"/>
          <cell r="J14"/>
          <cell r="K14"/>
          <cell r="L14"/>
          <cell r="M14"/>
          <cell r="N14"/>
          <cell r="O14"/>
          <cell r="P14">
            <v>1</v>
          </cell>
          <cell r="Q14"/>
          <cell r="R14">
            <v>1</v>
          </cell>
          <cell r="S14">
            <v>2</v>
          </cell>
          <cell r="T14">
            <v>4</v>
          </cell>
        </row>
        <row r="15">
          <cell r="G15" t="str">
            <v>105499-P.S.R. LAMBERT</v>
          </cell>
          <cell r="H15"/>
          <cell r="I15"/>
          <cell r="J15">
            <v>1</v>
          </cell>
          <cell r="K15"/>
          <cell r="L15"/>
          <cell r="M15">
            <v>1</v>
          </cell>
          <cell r="N15">
            <v>1</v>
          </cell>
          <cell r="O15"/>
          <cell r="P15"/>
          <cell r="Q15">
            <v>1</v>
          </cell>
          <cell r="R15"/>
          <cell r="S15">
            <v>1</v>
          </cell>
          <cell r="T15">
            <v>5</v>
          </cell>
        </row>
        <row r="16">
          <cell r="G16" t="str">
            <v>105700-CECOF VILLA EL INDIO</v>
          </cell>
          <cell r="H16">
            <v>1</v>
          </cell>
          <cell r="I16"/>
          <cell r="J16">
            <v>5</v>
          </cell>
          <cell r="K16">
            <v>1</v>
          </cell>
          <cell r="L16">
            <v>1</v>
          </cell>
          <cell r="M16">
            <v>1</v>
          </cell>
          <cell r="N16">
            <v>1</v>
          </cell>
          <cell r="O16">
            <v>3</v>
          </cell>
          <cell r="P16">
            <v>4</v>
          </cell>
          <cell r="Q16">
            <v>1</v>
          </cell>
          <cell r="R16">
            <v>1</v>
          </cell>
          <cell r="S16">
            <v>2</v>
          </cell>
          <cell r="T16">
            <v>21</v>
          </cell>
        </row>
        <row r="17">
          <cell r="G17" t="str">
            <v>105701-CECOF VILLA ALEMANIA</v>
          </cell>
          <cell r="H17">
            <v>3</v>
          </cell>
          <cell r="I17">
            <v>1</v>
          </cell>
          <cell r="J17">
            <v>2</v>
          </cell>
          <cell r="K17">
            <v>3</v>
          </cell>
          <cell r="L17"/>
          <cell r="M17">
            <v>2</v>
          </cell>
          <cell r="N17">
            <v>1</v>
          </cell>
          <cell r="O17">
            <v>2</v>
          </cell>
          <cell r="P17">
            <v>2</v>
          </cell>
          <cell r="Q17">
            <v>4</v>
          </cell>
          <cell r="R17">
            <v>2</v>
          </cell>
          <cell r="S17">
            <v>2</v>
          </cell>
          <cell r="T17">
            <v>24</v>
          </cell>
        </row>
        <row r="18">
          <cell r="G18" t="str">
            <v>105702-CECOF VILLA LAMBERT</v>
          </cell>
          <cell r="H18">
            <v>2</v>
          </cell>
          <cell r="I18">
            <v>4</v>
          </cell>
          <cell r="J18">
            <v>3</v>
          </cell>
          <cell r="K18">
            <v>4</v>
          </cell>
          <cell r="L18">
            <v>3</v>
          </cell>
          <cell r="M18">
            <v>4</v>
          </cell>
          <cell r="N18">
            <v>4</v>
          </cell>
          <cell r="O18">
            <v>1</v>
          </cell>
          <cell r="P18">
            <v>3</v>
          </cell>
          <cell r="Q18">
            <v>4</v>
          </cell>
          <cell r="R18"/>
          <cell r="S18">
            <v>1</v>
          </cell>
          <cell r="T18">
            <v>33</v>
          </cell>
        </row>
        <row r="19">
          <cell r="G19" t="str">
            <v>200402-CECOF ARCOS DE PINAMAR</v>
          </cell>
          <cell r="H19">
            <v>7</v>
          </cell>
          <cell r="I19"/>
          <cell r="J19">
            <v>3</v>
          </cell>
          <cell r="K19">
            <v>5</v>
          </cell>
          <cell r="L19">
            <v>6</v>
          </cell>
          <cell r="M19">
            <v>1</v>
          </cell>
          <cell r="N19">
            <v>4</v>
          </cell>
          <cell r="O19">
            <v>3</v>
          </cell>
          <cell r="P19">
            <v>3</v>
          </cell>
          <cell r="Q19">
            <v>3</v>
          </cell>
          <cell r="R19">
            <v>3</v>
          </cell>
          <cell r="S19">
            <v>1</v>
          </cell>
          <cell r="T19">
            <v>39</v>
          </cell>
        </row>
        <row r="20">
          <cell r="G20" t="str">
            <v>04102-COQUIMBO</v>
          </cell>
          <cell r="H20">
            <v>182</v>
          </cell>
          <cell r="I20">
            <v>162</v>
          </cell>
          <cell r="J20">
            <v>174</v>
          </cell>
          <cell r="K20">
            <v>199</v>
          </cell>
          <cell r="L20">
            <v>144</v>
          </cell>
          <cell r="M20">
            <v>136</v>
          </cell>
          <cell r="N20">
            <v>154</v>
          </cell>
          <cell r="O20">
            <v>195</v>
          </cell>
          <cell r="P20">
            <v>147</v>
          </cell>
          <cell r="Q20">
            <v>137</v>
          </cell>
          <cell r="R20">
            <v>36</v>
          </cell>
          <cell r="S20">
            <v>127</v>
          </cell>
          <cell r="T20">
            <v>1793</v>
          </cell>
        </row>
        <row r="21">
          <cell r="G21" t="str">
            <v>105303-CES. SAN JUAN</v>
          </cell>
          <cell r="H21">
            <v>23</v>
          </cell>
          <cell r="I21">
            <v>18</v>
          </cell>
          <cell r="J21">
            <v>17</v>
          </cell>
          <cell r="K21">
            <v>26</v>
          </cell>
          <cell r="L21">
            <v>18</v>
          </cell>
          <cell r="M21">
            <v>16</v>
          </cell>
          <cell r="N21">
            <v>28</v>
          </cell>
          <cell r="O21">
            <v>36</v>
          </cell>
          <cell r="P21">
            <v>20</v>
          </cell>
          <cell r="Q21">
            <v>16</v>
          </cell>
          <cell r="R21">
            <v>12</v>
          </cell>
          <cell r="S21">
            <v>21</v>
          </cell>
          <cell r="T21">
            <v>251</v>
          </cell>
        </row>
        <row r="22">
          <cell r="G22" t="str">
            <v>105304-CES. SANTA CECILIA</v>
          </cell>
          <cell r="H22">
            <v>13</v>
          </cell>
          <cell r="I22">
            <v>22</v>
          </cell>
          <cell r="J22">
            <v>17</v>
          </cell>
          <cell r="K22">
            <v>20</v>
          </cell>
          <cell r="L22">
            <v>18</v>
          </cell>
          <cell r="M22">
            <v>17</v>
          </cell>
          <cell r="N22">
            <v>19</v>
          </cell>
          <cell r="O22">
            <v>23</v>
          </cell>
          <cell r="P22">
            <v>23</v>
          </cell>
          <cell r="Q22">
            <v>22</v>
          </cell>
          <cell r="R22">
            <v>1</v>
          </cell>
          <cell r="S22">
            <v>12</v>
          </cell>
          <cell r="T22">
            <v>207</v>
          </cell>
        </row>
        <row r="23">
          <cell r="G23" t="str">
            <v>105305-CES. TIERRAS BLANCAS</v>
          </cell>
          <cell r="H23">
            <v>57</v>
          </cell>
          <cell r="I23">
            <v>54</v>
          </cell>
          <cell r="J23">
            <v>61</v>
          </cell>
          <cell r="K23">
            <v>51</v>
          </cell>
          <cell r="L23">
            <v>45</v>
          </cell>
          <cell r="M23">
            <v>42</v>
          </cell>
          <cell r="N23">
            <v>46</v>
          </cell>
          <cell r="O23">
            <v>60</v>
          </cell>
          <cell r="P23">
            <v>37</v>
          </cell>
          <cell r="Q23">
            <v>42</v>
          </cell>
          <cell r="R23">
            <v>1</v>
          </cell>
          <cell r="S23">
            <v>34</v>
          </cell>
          <cell r="T23">
            <v>530</v>
          </cell>
        </row>
        <row r="24">
          <cell r="G24" t="str">
            <v>105321-CES. RURAL  TONGOY</v>
          </cell>
          <cell r="H24">
            <v>10</v>
          </cell>
          <cell r="I24">
            <v>7</v>
          </cell>
          <cell r="J24">
            <v>6</v>
          </cell>
          <cell r="K24">
            <v>10</v>
          </cell>
          <cell r="L24">
            <v>7</v>
          </cell>
          <cell r="M24">
            <v>8</v>
          </cell>
          <cell r="N24"/>
          <cell r="O24">
            <v>6</v>
          </cell>
          <cell r="P24">
            <v>4</v>
          </cell>
          <cell r="Q24">
            <v>4</v>
          </cell>
          <cell r="R24">
            <v>4</v>
          </cell>
          <cell r="S24">
            <v>7</v>
          </cell>
          <cell r="T24">
            <v>73</v>
          </cell>
        </row>
        <row r="25">
          <cell r="G25" t="str">
            <v>105323-CES. DR. SERGIO AGUILAR</v>
          </cell>
          <cell r="H25">
            <v>35</v>
          </cell>
          <cell r="I25">
            <v>31</v>
          </cell>
          <cell r="J25">
            <v>29</v>
          </cell>
          <cell r="K25">
            <v>50</v>
          </cell>
          <cell r="L25">
            <v>21</v>
          </cell>
          <cell r="M25">
            <v>7</v>
          </cell>
          <cell r="N25">
            <v>23</v>
          </cell>
          <cell r="O25">
            <v>33</v>
          </cell>
          <cell r="P25">
            <v>26</v>
          </cell>
          <cell r="Q25">
            <v>20</v>
          </cell>
          <cell r="R25"/>
          <cell r="S25">
            <v>19</v>
          </cell>
          <cell r="T25">
            <v>294</v>
          </cell>
        </row>
        <row r="26">
          <cell r="G26" t="str">
            <v>105405-P.S.R. GUANAQUEROS</v>
          </cell>
          <cell r="H26">
            <v>1</v>
          </cell>
          <cell r="I26"/>
          <cell r="J26"/>
          <cell r="K26">
            <v>5</v>
          </cell>
          <cell r="L26"/>
          <cell r="M26">
            <v>6</v>
          </cell>
          <cell r="N26"/>
          <cell r="O26">
            <v>4</v>
          </cell>
          <cell r="P26">
            <v>4</v>
          </cell>
          <cell r="Q26">
            <v>2</v>
          </cell>
          <cell r="R26">
            <v>1</v>
          </cell>
          <cell r="S26">
            <v>4</v>
          </cell>
          <cell r="T26">
            <v>27</v>
          </cell>
        </row>
        <row r="27">
          <cell r="G27" t="str">
            <v>105407-P.S.R. TAMBILLOS</v>
          </cell>
          <cell r="H27">
            <v>1</v>
          </cell>
          <cell r="I27"/>
          <cell r="J27"/>
          <cell r="K27"/>
          <cell r="L27"/>
          <cell r="M27">
            <v>3</v>
          </cell>
          <cell r="N27"/>
          <cell r="O27"/>
          <cell r="P27"/>
          <cell r="Q27"/>
          <cell r="R27">
            <v>1</v>
          </cell>
          <cell r="S27"/>
          <cell r="T27">
            <v>5</v>
          </cell>
        </row>
        <row r="28">
          <cell r="G28" t="str">
            <v>105705-CECOF EL ALBA</v>
          </cell>
          <cell r="H28">
            <v>6</v>
          </cell>
          <cell r="I28">
            <v>2</v>
          </cell>
          <cell r="J28">
            <v>4</v>
          </cell>
          <cell r="K28">
            <v>8</v>
          </cell>
          <cell r="L28">
            <v>4</v>
          </cell>
          <cell r="M28">
            <v>5</v>
          </cell>
          <cell r="N28">
            <v>2</v>
          </cell>
          <cell r="O28">
            <v>3</v>
          </cell>
          <cell r="P28">
            <v>3</v>
          </cell>
          <cell r="Q28">
            <v>1</v>
          </cell>
          <cell r="R28">
            <v>4</v>
          </cell>
          <cell r="S28">
            <v>4</v>
          </cell>
          <cell r="T28">
            <v>46</v>
          </cell>
        </row>
        <row r="29">
          <cell r="G29" t="str">
            <v>200273-CECOF PUNTA MIRA</v>
          </cell>
          <cell r="H29">
            <v>4</v>
          </cell>
          <cell r="I29">
            <v>7</v>
          </cell>
          <cell r="J29">
            <v>8</v>
          </cell>
          <cell r="K29">
            <v>5</v>
          </cell>
          <cell r="L29">
            <v>4</v>
          </cell>
          <cell r="M29">
            <v>3</v>
          </cell>
          <cell r="N29">
            <v>3</v>
          </cell>
          <cell r="O29">
            <v>3</v>
          </cell>
          <cell r="P29">
            <v>7</v>
          </cell>
          <cell r="Q29">
            <v>2</v>
          </cell>
          <cell r="R29">
            <v>2</v>
          </cell>
          <cell r="S29">
            <v>2</v>
          </cell>
          <cell r="T29">
            <v>50</v>
          </cell>
        </row>
        <row r="30">
          <cell r="G30" t="str">
            <v>200494-CESFAM EL SAUCE</v>
          </cell>
          <cell r="H30">
            <v>20</v>
          </cell>
          <cell r="I30">
            <v>11</v>
          </cell>
          <cell r="J30">
            <v>23</v>
          </cell>
          <cell r="K30">
            <v>16</v>
          </cell>
          <cell r="L30">
            <v>15</v>
          </cell>
          <cell r="M30">
            <v>17</v>
          </cell>
          <cell r="N30">
            <v>13</v>
          </cell>
          <cell r="O30">
            <v>17</v>
          </cell>
          <cell r="P30">
            <v>14</v>
          </cell>
          <cell r="Q30">
            <v>19</v>
          </cell>
          <cell r="R30">
            <v>3</v>
          </cell>
          <cell r="S30">
            <v>13</v>
          </cell>
          <cell r="T30">
            <v>181</v>
          </cell>
        </row>
        <row r="31">
          <cell r="G31" t="str">
            <v>200499-CESFAM PAN DE AZÚCAR</v>
          </cell>
          <cell r="H31">
            <v>12</v>
          </cell>
          <cell r="I31">
            <v>10</v>
          </cell>
          <cell r="J31">
            <v>9</v>
          </cell>
          <cell r="K31">
            <v>8</v>
          </cell>
          <cell r="L31">
            <v>12</v>
          </cell>
          <cell r="M31">
            <v>12</v>
          </cell>
          <cell r="N31">
            <v>20</v>
          </cell>
          <cell r="O31">
            <v>10</v>
          </cell>
          <cell r="P31">
            <v>9</v>
          </cell>
          <cell r="Q31">
            <v>9</v>
          </cell>
          <cell r="R31">
            <v>5</v>
          </cell>
          <cell r="S31">
            <v>6</v>
          </cell>
          <cell r="T31">
            <v>122</v>
          </cell>
        </row>
        <row r="32">
          <cell r="G32" t="str">
            <v>200607-CESFAM LILA CORTES</v>
          </cell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R32">
            <v>2</v>
          </cell>
          <cell r="S32">
            <v>5</v>
          </cell>
          <cell r="T32">
            <v>7</v>
          </cell>
        </row>
        <row r="33">
          <cell r="G33" t="str">
            <v>04103-ANDACOLLO</v>
          </cell>
          <cell r="H33">
            <v>6</v>
          </cell>
          <cell r="I33">
            <v>6</v>
          </cell>
          <cell r="J33">
            <v>6</v>
          </cell>
          <cell r="K33">
            <v>12</v>
          </cell>
          <cell r="L33">
            <v>5</v>
          </cell>
          <cell r="M33">
            <v>8</v>
          </cell>
          <cell r="N33">
            <v>13</v>
          </cell>
          <cell r="O33">
            <v>2</v>
          </cell>
          <cell r="P33">
            <v>9</v>
          </cell>
          <cell r="Q33">
            <v>7</v>
          </cell>
          <cell r="R33">
            <v>1</v>
          </cell>
          <cell r="S33">
            <v>4</v>
          </cell>
          <cell r="T33">
            <v>79</v>
          </cell>
        </row>
        <row r="34">
          <cell r="G34" t="str">
            <v>105106-HOSPITAL ANDACOLLO</v>
          </cell>
          <cell r="H34">
            <v>6</v>
          </cell>
          <cell r="I34">
            <v>6</v>
          </cell>
          <cell r="J34">
            <v>6</v>
          </cell>
          <cell r="K34">
            <v>12</v>
          </cell>
          <cell r="L34">
            <v>5</v>
          </cell>
          <cell r="M34">
            <v>8</v>
          </cell>
          <cell r="N34">
            <v>13</v>
          </cell>
          <cell r="O34">
            <v>2</v>
          </cell>
          <cell r="P34">
            <v>9</v>
          </cell>
          <cell r="Q34">
            <v>7</v>
          </cell>
          <cell r="R34">
            <v>1</v>
          </cell>
          <cell r="S34">
            <v>4</v>
          </cell>
          <cell r="T34">
            <v>79</v>
          </cell>
        </row>
        <row r="35">
          <cell r="G35" t="str">
            <v>04104-LA HIGUERA</v>
          </cell>
          <cell r="H35"/>
          <cell r="I35"/>
          <cell r="J35"/>
          <cell r="K35">
            <v>4</v>
          </cell>
          <cell r="L35">
            <v>1</v>
          </cell>
          <cell r="M35">
            <v>4</v>
          </cell>
          <cell r="N35">
            <v>5</v>
          </cell>
          <cell r="O35">
            <v>5</v>
          </cell>
          <cell r="P35"/>
          <cell r="Q35">
            <v>3</v>
          </cell>
          <cell r="R35">
            <v>2</v>
          </cell>
          <cell r="S35">
            <v>4</v>
          </cell>
          <cell r="T35">
            <v>28</v>
          </cell>
        </row>
        <row r="36">
          <cell r="G36" t="str">
            <v>105314-CES. LA HIGUERA</v>
          </cell>
          <cell r="H36"/>
          <cell r="I36"/>
          <cell r="J36"/>
          <cell r="K36">
            <v>1</v>
          </cell>
          <cell r="L36">
            <v>1</v>
          </cell>
          <cell r="M36">
            <v>3</v>
          </cell>
          <cell r="N36">
            <v>3</v>
          </cell>
          <cell r="O36">
            <v>5</v>
          </cell>
          <cell r="P36"/>
          <cell r="Q36">
            <v>2</v>
          </cell>
          <cell r="R36"/>
          <cell r="S36">
            <v>1</v>
          </cell>
          <cell r="T36">
            <v>16</v>
          </cell>
        </row>
        <row r="37">
          <cell r="G37" t="str">
            <v xml:space="preserve">105500-P.S.R. CALETA HORNOS        </v>
          </cell>
          <cell r="H37"/>
          <cell r="I37"/>
          <cell r="J37"/>
          <cell r="K37">
            <v>1</v>
          </cell>
          <cell r="L37"/>
          <cell r="M37"/>
          <cell r="N37">
            <v>1</v>
          </cell>
          <cell r="O37"/>
          <cell r="P37"/>
          <cell r="Q37">
            <v>1</v>
          </cell>
          <cell r="R37">
            <v>1</v>
          </cell>
          <cell r="S37">
            <v>1</v>
          </cell>
          <cell r="T37">
            <v>5</v>
          </cell>
        </row>
        <row r="38">
          <cell r="G38" t="str">
            <v>105505-P.S.R. LOS CHOROS</v>
          </cell>
          <cell r="H38"/>
          <cell r="I38"/>
          <cell r="J38"/>
          <cell r="K38"/>
          <cell r="L38"/>
          <cell r="M38"/>
          <cell r="N38"/>
          <cell r="O38"/>
          <cell r="P38"/>
          <cell r="Q38"/>
          <cell r="R38">
            <v>1</v>
          </cell>
          <cell r="S38"/>
          <cell r="T38">
            <v>1</v>
          </cell>
        </row>
        <row r="39">
          <cell r="G39" t="str">
            <v>105506-P.S.R. EL TRAPICHE</v>
          </cell>
          <cell r="H39"/>
          <cell r="I39"/>
          <cell r="J39"/>
          <cell r="K39">
            <v>2</v>
          </cell>
          <cell r="L39"/>
          <cell r="M39">
            <v>1</v>
          </cell>
          <cell r="N39">
            <v>1</v>
          </cell>
          <cell r="O39"/>
          <cell r="P39"/>
          <cell r="Q39"/>
          <cell r="R39"/>
          <cell r="S39">
            <v>2</v>
          </cell>
          <cell r="T39">
            <v>6</v>
          </cell>
        </row>
        <row r="40">
          <cell r="G40" t="str">
            <v>04105-PAIHUANO</v>
          </cell>
          <cell r="H40">
            <v>6</v>
          </cell>
          <cell r="I40">
            <v>2</v>
          </cell>
          <cell r="J40">
            <v>3</v>
          </cell>
          <cell r="K40">
            <v>5</v>
          </cell>
          <cell r="L40">
            <v>2</v>
          </cell>
          <cell r="M40">
            <v>3</v>
          </cell>
          <cell r="N40">
            <v>4</v>
          </cell>
          <cell r="O40">
            <v>4</v>
          </cell>
          <cell r="P40"/>
          <cell r="Q40">
            <v>2</v>
          </cell>
          <cell r="R40">
            <v>8</v>
          </cell>
          <cell r="S40">
            <v>1</v>
          </cell>
          <cell r="T40">
            <v>40</v>
          </cell>
        </row>
        <row r="41">
          <cell r="G41" t="str">
            <v>105306-CES. PAIHUANO</v>
          </cell>
          <cell r="H41">
            <v>5</v>
          </cell>
          <cell r="I41">
            <v>1</v>
          </cell>
          <cell r="J41">
            <v>1</v>
          </cell>
          <cell r="K41">
            <v>1</v>
          </cell>
          <cell r="L41">
            <v>2</v>
          </cell>
          <cell r="M41">
            <v>2</v>
          </cell>
          <cell r="N41">
            <v>1</v>
          </cell>
          <cell r="O41">
            <v>3</v>
          </cell>
          <cell r="P41"/>
          <cell r="Q41">
            <v>2</v>
          </cell>
          <cell r="R41">
            <v>8</v>
          </cell>
          <cell r="S41">
            <v>1</v>
          </cell>
          <cell r="T41">
            <v>27</v>
          </cell>
        </row>
        <row r="42">
          <cell r="G42" t="str">
            <v>105475-P.S.R. HORCON</v>
          </cell>
          <cell r="H42"/>
          <cell r="I42"/>
          <cell r="J42">
            <v>2</v>
          </cell>
          <cell r="K42"/>
          <cell r="L42"/>
          <cell r="M42"/>
          <cell r="N42"/>
          <cell r="O42">
            <v>1</v>
          </cell>
          <cell r="P42"/>
          <cell r="Q42"/>
          <cell r="R42"/>
          <cell r="S42"/>
          <cell r="T42">
            <v>3</v>
          </cell>
        </row>
        <row r="43">
          <cell r="G43" t="str">
            <v>105476-P.S.R. MONTE GRANDE</v>
          </cell>
          <cell r="H43"/>
          <cell r="I43"/>
          <cell r="J43"/>
          <cell r="K43">
            <v>1</v>
          </cell>
          <cell r="L43"/>
          <cell r="M43">
            <v>1</v>
          </cell>
          <cell r="N43">
            <v>2</v>
          </cell>
          <cell r="O43"/>
          <cell r="P43"/>
          <cell r="Q43"/>
          <cell r="R43"/>
          <cell r="S43"/>
          <cell r="T43">
            <v>4</v>
          </cell>
        </row>
        <row r="44">
          <cell r="G44" t="str">
            <v>105477-P.S.R. PISCO ELQUI</v>
          </cell>
          <cell r="H44">
            <v>1</v>
          </cell>
          <cell r="I44">
            <v>1</v>
          </cell>
          <cell r="J44"/>
          <cell r="K44">
            <v>3</v>
          </cell>
          <cell r="L44"/>
          <cell r="M44"/>
          <cell r="N44">
            <v>1</v>
          </cell>
          <cell r="O44"/>
          <cell r="P44"/>
          <cell r="Q44"/>
          <cell r="R44"/>
          <cell r="S44"/>
          <cell r="T44">
            <v>6</v>
          </cell>
        </row>
        <row r="45">
          <cell r="G45" t="str">
            <v>04106-VICUÑA</v>
          </cell>
          <cell r="H45">
            <v>24</v>
          </cell>
          <cell r="I45">
            <v>8</v>
          </cell>
          <cell r="J45">
            <v>17</v>
          </cell>
          <cell r="K45">
            <v>18</v>
          </cell>
          <cell r="L45">
            <v>17</v>
          </cell>
          <cell r="M45">
            <v>15</v>
          </cell>
          <cell r="N45">
            <v>29</v>
          </cell>
          <cell r="O45">
            <v>23</v>
          </cell>
          <cell r="P45">
            <v>14</v>
          </cell>
          <cell r="Q45">
            <v>25</v>
          </cell>
          <cell r="R45">
            <v>12</v>
          </cell>
          <cell r="S45">
            <v>18</v>
          </cell>
          <cell r="T45">
            <v>220</v>
          </cell>
        </row>
        <row r="46">
          <cell r="G46" t="str">
            <v>105107-HOSPITAL VICUÑA</v>
          </cell>
          <cell r="H46">
            <v>11</v>
          </cell>
          <cell r="I46">
            <v>4</v>
          </cell>
          <cell r="J46">
            <v>8</v>
          </cell>
          <cell r="K46">
            <v>7</v>
          </cell>
          <cell r="L46">
            <v>10</v>
          </cell>
          <cell r="M46">
            <v>7</v>
          </cell>
          <cell r="N46">
            <v>19</v>
          </cell>
          <cell r="O46">
            <v>13</v>
          </cell>
          <cell r="P46">
            <v>3</v>
          </cell>
          <cell r="Q46">
            <v>12</v>
          </cell>
          <cell r="R46">
            <v>7</v>
          </cell>
          <cell r="S46">
            <v>11</v>
          </cell>
          <cell r="T46">
            <v>112</v>
          </cell>
        </row>
        <row r="47">
          <cell r="G47" t="str">
            <v>105467-P.S.R. DIAGUITAS</v>
          </cell>
          <cell r="H47"/>
          <cell r="I47"/>
          <cell r="J47"/>
          <cell r="K47">
            <v>2</v>
          </cell>
          <cell r="L47">
            <v>2</v>
          </cell>
          <cell r="M47"/>
          <cell r="N47">
            <v>3</v>
          </cell>
          <cell r="O47">
            <v>1</v>
          </cell>
          <cell r="P47"/>
          <cell r="Q47">
            <v>1</v>
          </cell>
          <cell r="R47"/>
          <cell r="S47"/>
          <cell r="T47">
            <v>9</v>
          </cell>
        </row>
        <row r="48">
          <cell r="G48" t="str">
            <v>105468-P.S.R. EL MOLLE</v>
          </cell>
          <cell r="H48"/>
          <cell r="I48">
            <v>2</v>
          </cell>
          <cell r="J48">
            <v>1</v>
          </cell>
          <cell r="K48">
            <v>1</v>
          </cell>
          <cell r="L48">
            <v>1</v>
          </cell>
          <cell r="M48">
            <v>1</v>
          </cell>
          <cell r="N48">
            <v>1</v>
          </cell>
          <cell r="O48"/>
          <cell r="P48"/>
          <cell r="Q48">
            <v>1</v>
          </cell>
          <cell r="R48"/>
          <cell r="S48"/>
          <cell r="T48">
            <v>8</v>
          </cell>
        </row>
        <row r="49">
          <cell r="G49" t="str">
            <v>105469-P.S.R. EL TAMBO</v>
          </cell>
          <cell r="H49">
            <v>3</v>
          </cell>
          <cell r="I49"/>
          <cell r="J49">
            <v>1</v>
          </cell>
          <cell r="K49">
            <v>1</v>
          </cell>
          <cell r="L49">
            <v>1</v>
          </cell>
          <cell r="M49">
            <v>1</v>
          </cell>
          <cell r="N49"/>
          <cell r="O49"/>
          <cell r="P49">
            <v>3</v>
          </cell>
          <cell r="Q49">
            <v>1</v>
          </cell>
          <cell r="R49">
            <v>2</v>
          </cell>
          <cell r="S49"/>
          <cell r="T49">
            <v>13</v>
          </cell>
        </row>
        <row r="50">
          <cell r="G50" t="str">
            <v>105470-P.S.R. HUANTA</v>
          </cell>
          <cell r="H50">
            <v>1</v>
          </cell>
          <cell r="I50"/>
          <cell r="J50"/>
          <cell r="K50"/>
          <cell r="L50"/>
          <cell r="M50"/>
          <cell r="N50"/>
          <cell r="O50"/>
          <cell r="P50"/>
          <cell r="Q50"/>
          <cell r="R50"/>
          <cell r="S50"/>
          <cell r="T50">
            <v>1</v>
          </cell>
        </row>
        <row r="51">
          <cell r="G51" t="str">
            <v>105471-P.S.R. PERALILLO</v>
          </cell>
          <cell r="H51"/>
          <cell r="I51">
            <v>1</v>
          </cell>
          <cell r="J51"/>
          <cell r="K51">
            <v>4</v>
          </cell>
          <cell r="L51">
            <v>1</v>
          </cell>
          <cell r="M51">
            <v>1</v>
          </cell>
          <cell r="N51">
            <v>1</v>
          </cell>
          <cell r="O51">
            <v>4</v>
          </cell>
          <cell r="P51">
            <v>1</v>
          </cell>
          <cell r="Q51">
            <v>2</v>
          </cell>
          <cell r="R51">
            <v>1</v>
          </cell>
          <cell r="S51">
            <v>1</v>
          </cell>
          <cell r="T51">
            <v>17</v>
          </cell>
        </row>
        <row r="52">
          <cell r="G52" t="str">
            <v>105472-P.S.R. RIVADAVIA</v>
          </cell>
          <cell r="H52">
            <v>1</v>
          </cell>
          <cell r="I52"/>
          <cell r="J52">
            <v>1</v>
          </cell>
          <cell r="K52"/>
          <cell r="L52"/>
          <cell r="M52">
            <v>2</v>
          </cell>
          <cell r="N52"/>
          <cell r="O52">
            <v>1</v>
          </cell>
          <cell r="P52">
            <v>1</v>
          </cell>
          <cell r="Q52"/>
          <cell r="R52"/>
          <cell r="S52">
            <v>1</v>
          </cell>
          <cell r="T52">
            <v>7</v>
          </cell>
        </row>
        <row r="53">
          <cell r="G53" t="str">
            <v>105473-P.S.R. TALCUNA</v>
          </cell>
          <cell r="H53">
            <v>4</v>
          </cell>
          <cell r="I53"/>
          <cell r="J53"/>
          <cell r="K53">
            <v>1</v>
          </cell>
          <cell r="L53">
            <v>1</v>
          </cell>
          <cell r="M53"/>
          <cell r="N53"/>
          <cell r="O53"/>
          <cell r="P53">
            <v>1</v>
          </cell>
          <cell r="Q53">
            <v>2</v>
          </cell>
          <cell r="R53">
            <v>1</v>
          </cell>
          <cell r="S53"/>
          <cell r="T53">
            <v>10</v>
          </cell>
        </row>
        <row r="54">
          <cell r="G54" t="str">
            <v>105474-P.S.R. CHAPILCA</v>
          </cell>
          <cell r="H54"/>
          <cell r="I54"/>
          <cell r="J54"/>
          <cell r="K54"/>
          <cell r="L54"/>
          <cell r="M54"/>
          <cell r="N54"/>
          <cell r="O54"/>
          <cell r="P54">
            <v>1</v>
          </cell>
          <cell r="Q54"/>
          <cell r="R54"/>
          <cell r="S54"/>
          <cell r="T54">
            <v>1</v>
          </cell>
        </row>
        <row r="55">
          <cell r="G55" t="str">
            <v>105509-P.S.R. GUALLIGUAICA</v>
          </cell>
          <cell r="H55">
            <v>1</v>
          </cell>
          <cell r="I55"/>
          <cell r="J55"/>
          <cell r="K55"/>
          <cell r="L55"/>
          <cell r="M55"/>
          <cell r="N55"/>
          <cell r="O55">
            <v>2</v>
          </cell>
          <cell r="P55">
            <v>1</v>
          </cell>
          <cell r="Q55"/>
          <cell r="R55"/>
          <cell r="S55"/>
          <cell r="T55">
            <v>4</v>
          </cell>
        </row>
        <row r="56">
          <cell r="G56" t="str">
            <v>200538-CESFAM SAN ISIDRO CALINGASTA</v>
          </cell>
          <cell r="H56">
            <v>3</v>
          </cell>
          <cell r="I56">
            <v>1</v>
          </cell>
          <cell r="J56">
            <v>6</v>
          </cell>
          <cell r="K56">
            <v>2</v>
          </cell>
          <cell r="L56">
            <v>1</v>
          </cell>
          <cell r="M56">
            <v>3</v>
          </cell>
          <cell r="N56">
            <v>5</v>
          </cell>
          <cell r="O56">
            <v>2</v>
          </cell>
          <cell r="P56">
            <v>3</v>
          </cell>
          <cell r="Q56">
            <v>6</v>
          </cell>
          <cell r="R56">
            <v>1</v>
          </cell>
          <cell r="S56">
            <v>5</v>
          </cell>
          <cell r="T56">
            <v>38</v>
          </cell>
        </row>
        <row r="57">
          <cell r="G57" t="str">
            <v>04201-ILLAPEL</v>
          </cell>
          <cell r="H57">
            <v>26</v>
          </cell>
          <cell r="I57">
            <v>20</v>
          </cell>
          <cell r="J57">
            <v>22</v>
          </cell>
          <cell r="K57">
            <v>23</v>
          </cell>
          <cell r="L57">
            <v>20</v>
          </cell>
          <cell r="M57">
            <v>22</v>
          </cell>
          <cell r="N57">
            <v>24</v>
          </cell>
          <cell r="O57">
            <v>21</v>
          </cell>
          <cell r="P57">
            <v>17</v>
          </cell>
          <cell r="Q57">
            <v>17</v>
          </cell>
          <cell r="R57">
            <v>19</v>
          </cell>
          <cell r="S57"/>
          <cell r="T57">
            <v>231</v>
          </cell>
        </row>
        <row r="58">
          <cell r="G58" t="str">
            <v>105326-CESFAM SAN RAFAEL</v>
          </cell>
          <cell r="H58">
            <v>9</v>
          </cell>
          <cell r="I58">
            <v>11</v>
          </cell>
          <cell r="J58">
            <v>8</v>
          </cell>
          <cell r="K58">
            <v>7</v>
          </cell>
          <cell r="L58">
            <v>4</v>
          </cell>
          <cell r="M58">
            <v>9</v>
          </cell>
          <cell r="N58">
            <v>5</v>
          </cell>
          <cell r="O58">
            <v>6</v>
          </cell>
          <cell r="P58">
            <v>8</v>
          </cell>
          <cell r="Q58">
            <v>7</v>
          </cell>
          <cell r="R58">
            <v>7</v>
          </cell>
          <cell r="S58"/>
          <cell r="T58">
            <v>81</v>
          </cell>
        </row>
        <row r="59">
          <cell r="G59" t="str">
            <v xml:space="preserve">105443-P.S.R. CARCAMO                   </v>
          </cell>
          <cell r="H59"/>
          <cell r="I59"/>
          <cell r="J59"/>
          <cell r="K59">
            <v>1</v>
          </cell>
          <cell r="L59"/>
          <cell r="M59"/>
          <cell r="N59">
            <v>1</v>
          </cell>
          <cell r="O59"/>
          <cell r="P59"/>
          <cell r="Q59"/>
          <cell r="R59"/>
          <cell r="S59"/>
          <cell r="T59">
            <v>2</v>
          </cell>
        </row>
        <row r="60">
          <cell r="G60" t="str">
            <v>105444-P.S.R. HUINTIL</v>
          </cell>
          <cell r="H60">
            <v>1</v>
          </cell>
          <cell r="I60"/>
          <cell r="J60"/>
          <cell r="K60"/>
          <cell r="L60"/>
          <cell r="M60"/>
          <cell r="N60"/>
          <cell r="O60"/>
          <cell r="P60"/>
          <cell r="Q60">
            <v>1</v>
          </cell>
          <cell r="R60">
            <v>1</v>
          </cell>
          <cell r="S60"/>
          <cell r="T60">
            <v>3</v>
          </cell>
        </row>
        <row r="61">
          <cell r="G61" t="str">
            <v>105445-P.S.R. LIMAHUIDA</v>
          </cell>
          <cell r="H61">
            <v>1</v>
          </cell>
          <cell r="I61"/>
          <cell r="J61"/>
          <cell r="K61">
            <v>1</v>
          </cell>
          <cell r="L61">
            <v>1</v>
          </cell>
          <cell r="M61"/>
          <cell r="N61">
            <v>1</v>
          </cell>
          <cell r="O61"/>
          <cell r="P61"/>
          <cell r="Q61"/>
          <cell r="R61"/>
          <cell r="S61"/>
          <cell r="T61">
            <v>4</v>
          </cell>
        </row>
        <row r="62">
          <cell r="G62" t="str">
            <v>105447-P.S.R. PERALILLO</v>
          </cell>
          <cell r="H62"/>
          <cell r="I62"/>
          <cell r="J62">
            <v>1</v>
          </cell>
          <cell r="K62">
            <v>1</v>
          </cell>
          <cell r="L62"/>
          <cell r="M62"/>
          <cell r="N62">
            <v>2</v>
          </cell>
          <cell r="O62"/>
          <cell r="P62"/>
          <cell r="Q62"/>
          <cell r="R62"/>
          <cell r="S62"/>
          <cell r="T62">
            <v>4</v>
          </cell>
        </row>
        <row r="63">
          <cell r="G63" t="str">
            <v>105448-P.S.R. SANTA VIRGINIA</v>
          </cell>
          <cell r="H63"/>
          <cell r="I63">
            <v>1</v>
          </cell>
          <cell r="J63">
            <v>1</v>
          </cell>
          <cell r="K63"/>
          <cell r="L63"/>
          <cell r="M63"/>
          <cell r="N63"/>
          <cell r="O63"/>
          <cell r="P63"/>
          <cell r="Q63">
            <v>1</v>
          </cell>
          <cell r="R63">
            <v>1</v>
          </cell>
          <cell r="S63"/>
          <cell r="T63">
            <v>4</v>
          </cell>
        </row>
        <row r="64">
          <cell r="G64" t="str">
            <v>105449-P.S.R. TUNGA NORTE</v>
          </cell>
          <cell r="H64"/>
          <cell r="I64"/>
          <cell r="J64"/>
          <cell r="K64"/>
          <cell r="L64"/>
          <cell r="M64">
            <v>1</v>
          </cell>
          <cell r="N64"/>
          <cell r="O64"/>
          <cell r="P64"/>
          <cell r="Q64"/>
          <cell r="R64"/>
          <cell r="S64"/>
          <cell r="T64">
            <v>1</v>
          </cell>
        </row>
        <row r="65">
          <cell r="G65" t="str">
            <v>105485-P.S.R. PLAN DE HORNOS</v>
          </cell>
          <cell r="H65">
            <v>3</v>
          </cell>
          <cell r="I65">
            <v>1</v>
          </cell>
          <cell r="J65"/>
          <cell r="K65"/>
          <cell r="L65"/>
          <cell r="M65"/>
          <cell r="N65"/>
          <cell r="O65"/>
          <cell r="P65"/>
          <cell r="Q65"/>
          <cell r="R65">
            <v>1</v>
          </cell>
          <cell r="S65"/>
          <cell r="T65">
            <v>5</v>
          </cell>
        </row>
        <row r="66">
          <cell r="G66" t="str">
            <v>105486-P.S.R. TUNGA SUR</v>
          </cell>
          <cell r="H66"/>
          <cell r="I66">
            <v>1</v>
          </cell>
          <cell r="J66"/>
          <cell r="K66"/>
          <cell r="L66"/>
          <cell r="M66"/>
          <cell r="N66"/>
          <cell r="O66"/>
          <cell r="P66"/>
          <cell r="Q66"/>
          <cell r="R66"/>
          <cell r="S66"/>
          <cell r="T66">
            <v>1</v>
          </cell>
        </row>
        <row r="67">
          <cell r="G67" t="str">
            <v>105487-P.S.R. CAÑAS UNO</v>
          </cell>
          <cell r="H67">
            <v>2</v>
          </cell>
          <cell r="I67">
            <v>1</v>
          </cell>
          <cell r="J67">
            <v>1</v>
          </cell>
          <cell r="K67">
            <v>1</v>
          </cell>
          <cell r="L67">
            <v>4</v>
          </cell>
          <cell r="M67"/>
          <cell r="N67">
            <v>2</v>
          </cell>
          <cell r="O67">
            <v>4</v>
          </cell>
          <cell r="P67">
            <v>1</v>
          </cell>
          <cell r="Q67"/>
          <cell r="R67">
            <v>1</v>
          </cell>
          <cell r="S67"/>
          <cell r="T67">
            <v>17</v>
          </cell>
        </row>
        <row r="68">
          <cell r="G68" t="str">
            <v>105496-P.S.R. PINTACURA SUR</v>
          </cell>
          <cell r="H68"/>
          <cell r="I68">
            <v>1</v>
          </cell>
          <cell r="J68"/>
          <cell r="K68"/>
          <cell r="L68">
            <v>1</v>
          </cell>
          <cell r="M68"/>
          <cell r="N68">
            <v>1</v>
          </cell>
          <cell r="O68"/>
          <cell r="P68"/>
          <cell r="Q68"/>
          <cell r="R68"/>
          <cell r="S68"/>
          <cell r="T68">
            <v>3</v>
          </cell>
        </row>
        <row r="69">
          <cell r="G69" t="str">
            <v>105504-P.S.R. SOCAVON</v>
          </cell>
          <cell r="H69"/>
          <cell r="I69"/>
          <cell r="J69">
            <v>1</v>
          </cell>
          <cell r="K69"/>
          <cell r="L69"/>
          <cell r="M69"/>
          <cell r="N69">
            <v>2</v>
          </cell>
          <cell r="O69"/>
          <cell r="P69"/>
          <cell r="Q69"/>
          <cell r="R69"/>
          <cell r="S69"/>
          <cell r="T69">
            <v>3</v>
          </cell>
        </row>
        <row r="70">
          <cell r="G70" t="str">
            <v>200366-CESFAM URBANO II</v>
          </cell>
          <cell r="H70">
            <v>10</v>
          </cell>
          <cell r="I70">
            <v>4</v>
          </cell>
          <cell r="J70">
            <v>10</v>
          </cell>
          <cell r="K70">
            <v>12</v>
          </cell>
          <cell r="L70">
            <v>10</v>
          </cell>
          <cell r="M70">
            <v>12</v>
          </cell>
          <cell r="N70">
            <v>10</v>
          </cell>
          <cell r="O70">
            <v>11</v>
          </cell>
          <cell r="P70">
            <v>8</v>
          </cell>
          <cell r="Q70">
            <v>8</v>
          </cell>
          <cell r="R70">
            <v>8</v>
          </cell>
          <cell r="S70"/>
          <cell r="T70">
            <v>103</v>
          </cell>
        </row>
        <row r="71">
          <cell r="G71" t="str">
            <v>04202-CANELA</v>
          </cell>
          <cell r="H71">
            <v>1</v>
          </cell>
          <cell r="I71">
            <v>8</v>
          </cell>
          <cell r="J71">
            <v>3</v>
          </cell>
          <cell r="K71">
            <v>2</v>
          </cell>
          <cell r="L71">
            <v>7</v>
          </cell>
          <cell r="M71"/>
          <cell r="N71">
            <v>8</v>
          </cell>
          <cell r="O71">
            <v>3</v>
          </cell>
          <cell r="P71">
            <v>6</v>
          </cell>
          <cell r="Q71">
            <v>5</v>
          </cell>
          <cell r="R71">
            <v>4</v>
          </cell>
          <cell r="S71">
            <v>6</v>
          </cell>
          <cell r="T71">
            <v>53</v>
          </cell>
        </row>
        <row r="72">
          <cell r="G72" t="str">
            <v>105309-CES. RURAL CANELA</v>
          </cell>
          <cell r="H72">
            <v>1</v>
          </cell>
          <cell r="I72">
            <v>7</v>
          </cell>
          <cell r="J72">
            <v>3</v>
          </cell>
          <cell r="K72">
            <v>2</v>
          </cell>
          <cell r="L72">
            <v>7</v>
          </cell>
          <cell r="M72"/>
          <cell r="N72">
            <v>6</v>
          </cell>
          <cell r="O72">
            <v>3</v>
          </cell>
          <cell r="P72">
            <v>6</v>
          </cell>
          <cell r="Q72">
            <v>4</v>
          </cell>
          <cell r="R72">
            <v>4</v>
          </cell>
          <cell r="S72">
            <v>6</v>
          </cell>
          <cell r="T72">
            <v>49</v>
          </cell>
        </row>
        <row r="73">
          <cell r="G73" t="str">
            <v xml:space="preserve">105450-P.S.R. MINCHA NORTE            </v>
          </cell>
          <cell r="H73"/>
          <cell r="I73">
            <v>1</v>
          </cell>
          <cell r="J73"/>
          <cell r="K73"/>
          <cell r="L73"/>
          <cell r="M73"/>
          <cell r="N73">
            <v>1</v>
          </cell>
          <cell r="O73"/>
          <cell r="P73"/>
          <cell r="Q73"/>
          <cell r="R73"/>
          <cell r="S73"/>
          <cell r="T73">
            <v>2</v>
          </cell>
        </row>
        <row r="74">
          <cell r="G74" t="str">
            <v>105484-P.S.R. HUENTELAUQUEN</v>
          </cell>
          <cell r="H74"/>
          <cell r="I74"/>
          <cell r="J74"/>
          <cell r="K74"/>
          <cell r="L74"/>
          <cell r="M74"/>
          <cell r="N74">
            <v>1</v>
          </cell>
          <cell r="O74"/>
          <cell r="P74"/>
          <cell r="Q74">
            <v>1</v>
          </cell>
          <cell r="R74"/>
          <cell r="S74"/>
          <cell r="T74">
            <v>2</v>
          </cell>
        </row>
        <row r="75">
          <cell r="G75" t="str">
            <v>04203-LOS VILOS</v>
          </cell>
          <cell r="H75">
            <v>13</v>
          </cell>
          <cell r="I75">
            <v>22</v>
          </cell>
          <cell r="J75">
            <v>21</v>
          </cell>
          <cell r="K75">
            <v>8</v>
          </cell>
          <cell r="L75">
            <v>16</v>
          </cell>
          <cell r="M75">
            <v>12</v>
          </cell>
          <cell r="N75">
            <v>15</v>
          </cell>
          <cell r="O75">
            <v>12</v>
          </cell>
          <cell r="P75">
            <v>11</v>
          </cell>
          <cell r="Q75">
            <v>14</v>
          </cell>
          <cell r="R75">
            <v>18</v>
          </cell>
          <cell r="S75">
            <v>13</v>
          </cell>
          <cell r="T75">
            <v>175</v>
          </cell>
        </row>
        <row r="76">
          <cell r="G76" t="str">
            <v>105108-HOSPITAL LOS VILOS</v>
          </cell>
          <cell r="H76">
            <v>6</v>
          </cell>
          <cell r="I76">
            <v>18</v>
          </cell>
          <cell r="J76">
            <v>14</v>
          </cell>
          <cell r="K76">
            <v>6</v>
          </cell>
          <cell r="L76">
            <v>13</v>
          </cell>
          <cell r="M76">
            <v>8</v>
          </cell>
          <cell r="N76">
            <v>12</v>
          </cell>
          <cell r="O76">
            <v>12</v>
          </cell>
          <cell r="P76">
            <v>9</v>
          </cell>
          <cell r="Q76">
            <v>12</v>
          </cell>
          <cell r="R76">
            <v>16</v>
          </cell>
          <cell r="S76">
            <v>11</v>
          </cell>
          <cell r="T76">
            <v>137</v>
          </cell>
        </row>
        <row r="77">
          <cell r="G77" t="str">
            <v xml:space="preserve">105478-P.S.R. CAIMANES                   </v>
          </cell>
          <cell r="H77"/>
          <cell r="I77">
            <v>1</v>
          </cell>
          <cell r="J77"/>
          <cell r="K77"/>
          <cell r="L77"/>
          <cell r="M77">
            <v>1</v>
          </cell>
          <cell r="N77"/>
          <cell r="O77"/>
          <cell r="P77"/>
          <cell r="Q77"/>
          <cell r="R77"/>
          <cell r="S77"/>
          <cell r="T77">
            <v>2</v>
          </cell>
        </row>
        <row r="78">
          <cell r="G78" t="str">
            <v>105479-P.S.R. GUANGUALI</v>
          </cell>
          <cell r="H78">
            <v>1</v>
          </cell>
          <cell r="I78"/>
          <cell r="J78"/>
          <cell r="K78">
            <v>1</v>
          </cell>
          <cell r="L78"/>
          <cell r="M78"/>
          <cell r="N78"/>
          <cell r="O78"/>
          <cell r="P78"/>
          <cell r="Q78">
            <v>2</v>
          </cell>
          <cell r="R78"/>
          <cell r="S78"/>
          <cell r="T78">
            <v>4</v>
          </cell>
        </row>
        <row r="79">
          <cell r="G79" t="str">
            <v>105480-P.S.R. QUILIMARI</v>
          </cell>
          <cell r="H79">
            <v>3</v>
          </cell>
          <cell r="I79">
            <v>2</v>
          </cell>
          <cell r="J79">
            <v>4</v>
          </cell>
          <cell r="K79">
            <v>1</v>
          </cell>
          <cell r="L79">
            <v>3</v>
          </cell>
          <cell r="M79">
            <v>1</v>
          </cell>
          <cell r="N79">
            <v>2</v>
          </cell>
          <cell r="O79"/>
          <cell r="P79">
            <v>1</v>
          </cell>
          <cell r="Q79"/>
          <cell r="R79">
            <v>1</v>
          </cell>
          <cell r="S79">
            <v>2</v>
          </cell>
          <cell r="T79">
            <v>20</v>
          </cell>
        </row>
        <row r="80">
          <cell r="G80" t="str">
            <v>105481-P.S.R. TILAMA</v>
          </cell>
          <cell r="H80">
            <v>1</v>
          </cell>
          <cell r="I80"/>
          <cell r="J80"/>
          <cell r="K80"/>
          <cell r="L80"/>
          <cell r="M80"/>
          <cell r="N80"/>
          <cell r="O80"/>
          <cell r="P80"/>
          <cell r="Q80"/>
          <cell r="R80"/>
          <cell r="S80"/>
          <cell r="T80">
            <v>1</v>
          </cell>
        </row>
        <row r="81">
          <cell r="G81" t="str">
            <v>105511-P.S.R. LOS CONDORES</v>
          </cell>
          <cell r="H81">
            <v>2</v>
          </cell>
          <cell r="I81">
            <v>1</v>
          </cell>
          <cell r="J81">
            <v>3</v>
          </cell>
          <cell r="K81"/>
          <cell r="L81"/>
          <cell r="M81">
            <v>2</v>
          </cell>
          <cell r="N81">
            <v>1</v>
          </cell>
          <cell r="O81"/>
          <cell r="P81">
            <v>1</v>
          </cell>
          <cell r="Q81"/>
          <cell r="R81">
            <v>1</v>
          </cell>
          <cell r="S81"/>
          <cell r="T81">
            <v>11</v>
          </cell>
        </row>
        <row r="82">
          <cell r="G82" t="str">
            <v>04204-SALAMANCA</v>
          </cell>
          <cell r="H82">
            <v>18</v>
          </cell>
          <cell r="I82">
            <v>19</v>
          </cell>
          <cell r="J82">
            <v>20</v>
          </cell>
          <cell r="K82">
            <v>15</v>
          </cell>
          <cell r="L82">
            <v>16</v>
          </cell>
          <cell r="M82">
            <v>16</v>
          </cell>
          <cell r="N82">
            <v>24</v>
          </cell>
          <cell r="O82">
            <v>19</v>
          </cell>
          <cell r="P82">
            <v>16</v>
          </cell>
          <cell r="Q82">
            <v>14</v>
          </cell>
          <cell r="R82">
            <v>16</v>
          </cell>
          <cell r="S82">
            <v>16</v>
          </cell>
          <cell r="T82">
            <v>209</v>
          </cell>
        </row>
        <row r="83">
          <cell r="G83" t="str">
            <v>105104-HOSPITAL SALAMANCA</v>
          </cell>
          <cell r="H83">
            <v>16</v>
          </cell>
          <cell r="I83">
            <v>10</v>
          </cell>
          <cell r="J83">
            <v>13</v>
          </cell>
          <cell r="K83">
            <v>10</v>
          </cell>
          <cell r="L83">
            <v>11</v>
          </cell>
          <cell r="M83">
            <v>11</v>
          </cell>
          <cell r="N83">
            <v>18</v>
          </cell>
          <cell r="O83">
            <v>9</v>
          </cell>
          <cell r="P83">
            <v>10</v>
          </cell>
          <cell r="Q83">
            <v>12</v>
          </cell>
          <cell r="R83">
            <v>16</v>
          </cell>
          <cell r="S83">
            <v>15</v>
          </cell>
          <cell r="T83">
            <v>151</v>
          </cell>
        </row>
        <row r="84">
          <cell r="G84" t="str">
            <v xml:space="preserve">105452-P.S.R. CUNCUMEN                 </v>
          </cell>
          <cell r="H84"/>
          <cell r="I84"/>
          <cell r="J84">
            <v>1</v>
          </cell>
          <cell r="K84"/>
          <cell r="L84"/>
          <cell r="M84">
            <v>1</v>
          </cell>
          <cell r="N84"/>
          <cell r="O84">
            <v>2</v>
          </cell>
          <cell r="P84"/>
          <cell r="Q84">
            <v>1</v>
          </cell>
          <cell r="R84"/>
          <cell r="S84">
            <v>1</v>
          </cell>
          <cell r="T84">
            <v>6</v>
          </cell>
        </row>
        <row r="85">
          <cell r="G85" t="str">
            <v>105453-P.S.R. TRANQUILLA</v>
          </cell>
          <cell r="H85">
            <v>2</v>
          </cell>
          <cell r="I85"/>
          <cell r="J85">
            <v>2</v>
          </cell>
          <cell r="K85"/>
          <cell r="L85"/>
          <cell r="M85">
            <v>1</v>
          </cell>
          <cell r="N85"/>
          <cell r="O85">
            <v>2</v>
          </cell>
          <cell r="P85">
            <v>3</v>
          </cell>
          <cell r="Q85"/>
          <cell r="R85"/>
          <cell r="S85"/>
          <cell r="T85">
            <v>10</v>
          </cell>
        </row>
        <row r="86">
          <cell r="G86" t="str">
            <v>105455-P.S.R. CHILLEPIN</v>
          </cell>
          <cell r="H86"/>
          <cell r="I86">
            <v>1</v>
          </cell>
          <cell r="J86">
            <v>1</v>
          </cell>
          <cell r="K86">
            <v>2</v>
          </cell>
          <cell r="L86">
            <v>1</v>
          </cell>
          <cell r="M86"/>
          <cell r="N86">
            <v>2</v>
          </cell>
          <cell r="O86">
            <v>1</v>
          </cell>
          <cell r="P86"/>
          <cell r="Q86">
            <v>1</v>
          </cell>
          <cell r="R86"/>
          <cell r="S86"/>
          <cell r="T86">
            <v>9</v>
          </cell>
        </row>
        <row r="87">
          <cell r="G87" t="str">
            <v>105456-P.S.R. LLIMPO</v>
          </cell>
          <cell r="H87"/>
          <cell r="I87">
            <v>2</v>
          </cell>
          <cell r="J87"/>
          <cell r="K87"/>
          <cell r="L87"/>
          <cell r="M87"/>
          <cell r="N87">
            <v>1</v>
          </cell>
          <cell r="O87">
            <v>1</v>
          </cell>
          <cell r="P87">
            <v>1</v>
          </cell>
          <cell r="Q87"/>
          <cell r="R87"/>
          <cell r="S87"/>
          <cell r="T87">
            <v>5</v>
          </cell>
        </row>
        <row r="88">
          <cell r="G88" t="str">
            <v>105457-P.S.R. SAN AGUSTIN</v>
          </cell>
          <cell r="H88"/>
          <cell r="I88">
            <v>1</v>
          </cell>
          <cell r="J88"/>
          <cell r="K88"/>
          <cell r="L88">
            <v>2</v>
          </cell>
          <cell r="M88"/>
          <cell r="N88"/>
          <cell r="O88"/>
          <cell r="P88"/>
          <cell r="Q88"/>
          <cell r="R88"/>
          <cell r="S88"/>
          <cell r="T88">
            <v>3</v>
          </cell>
        </row>
        <row r="89">
          <cell r="G89" t="str">
            <v>105458-P.S.R. TAHUINCO</v>
          </cell>
          <cell r="H89"/>
          <cell r="I89">
            <v>3</v>
          </cell>
          <cell r="J89"/>
          <cell r="K89">
            <v>2</v>
          </cell>
          <cell r="L89"/>
          <cell r="M89">
            <v>3</v>
          </cell>
          <cell r="N89">
            <v>2</v>
          </cell>
          <cell r="O89">
            <v>2</v>
          </cell>
          <cell r="P89">
            <v>2</v>
          </cell>
          <cell r="Q89"/>
          <cell r="R89"/>
          <cell r="S89"/>
          <cell r="T89">
            <v>14</v>
          </cell>
        </row>
        <row r="90">
          <cell r="G90" t="str">
            <v>105491-P.S.R. QUELEN BAJO</v>
          </cell>
          <cell r="H90"/>
          <cell r="I90">
            <v>2</v>
          </cell>
          <cell r="J90">
            <v>1</v>
          </cell>
          <cell r="K90">
            <v>1</v>
          </cell>
          <cell r="L90">
            <v>1</v>
          </cell>
          <cell r="M90"/>
          <cell r="N90"/>
          <cell r="O90"/>
          <cell r="P90"/>
          <cell r="Q90"/>
          <cell r="R90"/>
          <cell r="S90"/>
          <cell r="T90">
            <v>5</v>
          </cell>
        </row>
        <row r="91">
          <cell r="G91" t="str">
            <v>105501-P.S.R. ARBOLEDA GRANDE</v>
          </cell>
          <cell r="H91"/>
          <cell r="I91"/>
          <cell r="J91">
            <v>2</v>
          </cell>
          <cell r="K91"/>
          <cell r="L91">
            <v>1</v>
          </cell>
          <cell r="M91"/>
          <cell r="N91">
            <v>1</v>
          </cell>
          <cell r="O91">
            <v>2</v>
          </cell>
          <cell r="P91"/>
          <cell r="Q91"/>
          <cell r="R91"/>
          <cell r="S91"/>
          <cell r="T91">
            <v>6</v>
          </cell>
        </row>
        <row r="92">
          <cell r="G92" t="str">
            <v>04301-OVALLE</v>
          </cell>
          <cell r="H92">
            <v>124</v>
          </cell>
          <cell r="I92">
            <v>78</v>
          </cell>
          <cell r="J92">
            <v>77</v>
          </cell>
          <cell r="K92">
            <v>88</v>
          </cell>
          <cell r="L92">
            <v>97</v>
          </cell>
          <cell r="M92">
            <v>70</v>
          </cell>
          <cell r="N92">
            <v>86</v>
          </cell>
          <cell r="O92">
            <v>88</v>
          </cell>
          <cell r="P92">
            <v>67</v>
          </cell>
          <cell r="Q92">
            <v>75</v>
          </cell>
          <cell r="R92">
            <v>30</v>
          </cell>
          <cell r="S92">
            <v>122</v>
          </cell>
          <cell r="T92">
            <v>1002</v>
          </cell>
        </row>
        <row r="93">
          <cell r="G93" t="str">
            <v>105315-CES. RURAL C. DE TAMAYA</v>
          </cell>
          <cell r="H93">
            <v>8</v>
          </cell>
          <cell r="I93">
            <v>1</v>
          </cell>
          <cell r="J93">
            <v>6</v>
          </cell>
          <cell r="K93">
            <v>5</v>
          </cell>
          <cell r="L93">
            <v>5</v>
          </cell>
          <cell r="M93">
            <v>4</v>
          </cell>
          <cell r="N93">
            <v>7</v>
          </cell>
          <cell r="O93">
            <v>5</v>
          </cell>
          <cell r="P93">
            <v>6</v>
          </cell>
          <cell r="Q93">
            <v>6</v>
          </cell>
          <cell r="R93">
            <v>3</v>
          </cell>
          <cell r="S93">
            <v>11</v>
          </cell>
          <cell r="T93">
            <v>67</v>
          </cell>
        </row>
        <row r="94">
          <cell r="G94" t="str">
            <v>105317-CES. JORGE JORDAN D.</v>
          </cell>
          <cell r="H94">
            <v>29</v>
          </cell>
          <cell r="I94">
            <v>11</v>
          </cell>
          <cell r="J94">
            <v>19</v>
          </cell>
          <cell r="K94">
            <v>31</v>
          </cell>
          <cell r="L94">
            <v>16</v>
          </cell>
          <cell r="M94">
            <v>14</v>
          </cell>
          <cell r="N94">
            <v>20</v>
          </cell>
          <cell r="O94">
            <v>24</v>
          </cell>
          <cell r="P94">
            <v>18</v>
          </cell>
          <cell r="Q94">
            <v>15</v>
          </cell>
          <cell r="R94">
            <v>8</v>
          </cell>
          <cell r="S94">
            <v>36</v>
          </cell>
          <cell r="T94">
            <v>241</v>
          </cell>
        </row>
        <row r="95">
          <cell r="G95" t="str">
            <v>105322-CES. MARCOS MACUADA</v>
          </cell>
          <cell r="H95">
            <v>54</v>
          </cell>
          <cell r="I95">
            <v>42</v>
          </cell>
          <cell r="J95">
            <v>29</v>
          </cell>
          <cell r="K95">
            <v>24</v>
          </cell>
          <cell r="L95">
            <v>32</v>
          </cell>
          <cell r="M95">
            <v>18</v>
          </cell>
          <cell r="N95">
            <v>21</v>
          </cell>
          <cell r="O95">
            <v>18</v>
          </cell>
          <cell r="P95">
            <v>16</v>
          </cell>
          <cell r="Q95">
            <v>17</v>
          </cell>
          <cell r="R95">
            <v>8</v>
          </cell>
          <cell r="S95">
            <v>21</v>
          </cell>
          <cell r="T95">
            <v>300</v>
          </cell>
        </row>
        <row r="96">
          <cell r="G96" t="str">
            <v>105324-CES. SOTAQUI</v>
          </cell>
          <cell r="H96">
            <v>7</v>
          </cell>
          <cell r="I96">
            <v>5</v>
          </cell>
          <cell r="J96">
            <v>7</v>
          </cell>
          <cell r="K96">
            <v>2</v>
          </cell>
          <cell r="L96">
            <v>3</v>
          </cell>
          <cell r="M96">
            <v>6</v>
          </cell>
          <cell r="N96">
            <v>2</v>
          </cell>
          <cell r="O96">
            <v>3</v>
          </cell>
          <cell r="P96">
            <v>5</v>
          </cell>
          <cell r="Q96">
            <v>5</v>
          </cell>
          <cell r="R96">
            <v>1</v>
          </cell>
          <cell r="S96">
            <v>8</v>
          </cell>
          <cell r="T96">
            <v>54</v>
          </cell>
        </row>
        <row r="97">
          <cell r="G97" t="str">
            <v>105415-P.S.R. BARRAZA</v>
          </cell>
          <cell r="H97">
            <v>1</v>
          </cell>
          <cell r="I97">
            <v>1</v>
          </cell>
          <cell r="J97"/>
          <cell r="K97"/>
          <cell r="L97">
            <v>1</v>
          </cell>
          <cell r="M97"/>
          <cell r="N97">
            <v>1</v>
          </cell>
          <cell r="O97"/>
          <cell r="P97"/>
          <cell r="Q97"/>
          <cell r="R97">
            <v>1</v>
          </cell>
          <cell r="S97"/>
          <cell r="T97">
            <v>5</v>
          </cell>
        </row>
        <row r="98">
          <cell r="G98" t="str">
            <v xml:space="preserve">105416-P.S.R. CAMARICO                  </v>
          </cell>
          <cell r="H98">
            <v>2</v>
          </cell>
          <cell r="I98"/>
          <cell r="J98">
            <v>1</v>
          </cell>
          <cell r="K98"/>
          <cell r="L98">
            <v>2</v>
          </cell>
          <cell r="M98"/>
          <cell r="N98"/>
          <cell r="O98"/>
          <cell r="P98">
            <v>1</v>
          </cell>
          <cell r="Q98"/>
          <cell r="R98">
            <v>1</v>
          </cell>
          <cell r="S98">
            <v>1</v>
          </cell>
          <cell r="T98">
            <v>8</v>
          </cell>
        </row>
        <row r="99">
          <cell r="G99" t="str">
            <v>105417-P.S.R. ALCONES BAJOS</v>
          </cell>
          <cell r="H99">
            <v>1</v>
          </cell>
          <cell r="I99">
            <v>1</v>
          </cell>
          <cell r="J99"/>
          <cell r="K99"/>
          <cell r="L99"/>
          <cell r="M99">
            <v>1</v>
          </cell>
          <cell r="N99"/>
          <cell r="O99"/>
          <cell r="P99">
            <v>1</v>
          </cell>
          <cell r="Q99"/>
          <cell r="R99"/>
          <cell r="S99"/>
          <cell r="T99">
            <v>4</v>
          </cell>
        </row>
        <row r="100">
          <cell r="G100" t="str">
            <v>105419-P.S.R. LAS SOSSAS</v>
          </cell>
          <cell r="H100"/>
          <cell r="I100"/>
          <cell r="J100"/>
          <cell r="K100"/>
          <cell r="L100"/>
          <cell r="M100"/>
          <cell r="N100"/>
          <cell r="O100"/>
          <cell r="P100"/>
          <cell r="Q100">
            <v>1</v>
          </cell>
          <cell r="R100"/>
          <cell r="S100"/>
          <cell r="T100">
            <v>1</v>
          </cell>
        </row>
        <row r="101">
          <cell r="G101" t="str">
            <v>105422-P.S.R. HORNILLOS</v>
          </cell>
          <cell r="H101"/>
          <cell r="I101"/>
          <cell r="J101">
            <v>1</v>
          </cell>
          <cell r="K101"/>
          <cell r="L101"/>
          <cell r="M101">
            <v>2</v>
          </cell>
          <cell r="N101">
            <v>1</v>
          </cell>
          <cell r="O101"/>
          <cell r="P101"/>
          <cell r="Q101"/>
          <cell r="R101"/>
          <cell r="S101"/>
          <cell r="T101">
            <v>4</v>
          </cell>
        </row>
        <row r="102">
          <cell r="G102" t="str">
            <v>105437-P.S.R. CHALINGA</v>
          </cell>
          <cell r="H102"/>
          <cell r="I102"/>
          <cell r="J102"/>
          <cell r="K102">
            <v>1</v>
          </cell>
          <cell r="L102">
            <v>2</v>
          </cell>
          <cell r="M102">
            <v>1</v>
          </cell>
          <cell r="N102">
            <v>1</v>
          </cell>
          <cell r="O102">
            <v>1</v>
          </cell>
          <cell r="P102"/>
          <cell r="Q102"/>
          <cell r="R102"/>
          <cell r="S102"/>
          <cell r="T102">
            <v>6</v>
          </cell>
        </row>
        <row r="103">
          <cell r="G103" t="str">
            <v>105439-P.S.R. CERRO BLANCO</v>
          </cell>
          <cell r="H103"/>
          <cell r="I103"/>
          <cell r="J103"/>
          <cell r="K103"/>
          <cell r="L103">
            <v>1</v>
          </cell>
          <cell r="M103"/>
          <cell r="N103"/>
          <cell r="O103">
            <v>1</v>
          </cell>
          <cell r="P103"/>
          <cell r="Q103">
            <v>1</v>
          </cell>
          <cell r="R103"/>
          <cell r="S103"/>
          <cell r="T103">
            <v>3</v>
          </cell>
        </row>
        <row r="104">
          <cell r="G104" t="str">
            <v>105507-P.S.R. HUAMALATA</v>
          </cell>
          <cell r="H104">
            <v>1</v>
          </cell>
          <cell r="I104">
            <v>2</v>
          </cell>
          <cell r="J104">
            <v>1</v>
          </cell>
          <cell r="K104">
            <v>1</v>
          </cell>
          <cell r="L104">
            <v>1</v>
          </cell>
          <cell r="M104"/>
          <cell r="N104">
            <v>2</v>
          </cell>
          <cell r="O104"/>
          <cell r="P104"/>
          <cell r="Q104">
            <v>2</v>
          </cell>
          <cell r="R104">
            <v>1</v>
          </cell>
          <cell r="S104">
            <v>1</v>
          </cell>
          <cell r="T104">
            <v>12</v>
          </cell>
        </row>
        <row r="105">
          <cell r="G105" t="str">
            <v>105510-P.S.R. RECOLETA</v>
          </cell>
          <cell r="H105">
            <v>3</v>
          </cell>
          <cell r="I105">
            <v>1</v>
          </cell>
          <cell r="J105">
            <v>1</v>
          </cell>
          <cell r="K105">
            <v>2</v>
          </cell>
          <cell r="L105"/>
          <cell r="M105"/>
          <cell r="N105"/>
          <cell r="O105">
            <v>1</v>
          </cell>
          <cell r="P105"/>
          <cell r="Q105">
            <v>2</v>
          </cell>
          <cell r="R105">
            <v>1</v>
          </cell>
          <cell r="S105"/>
          <cell r="T105">
            <v>11</v>
          </cell>
        </row>
        <row r="106">
          <cell r="G106" t="str">
            <v>105722-CECOF SAN JOSE DE LA DEHESA</v>
          </cell>
          <cell r="H106">
            <v>8</v>
          </cell>
          <cell r="I106">
            <v>5</v>
          </cell>
          <cell r="J106">
            <v>4</v>
          </cell>
          <cell r="K106">
            <v>3</v>
          </cell>
          <cell r="L106">
            <v>5</v>
          </cell>
          <cell r="M106">
            <v>3</v>
          </cell>
          <cell r="N106">
            <v>6</v>
          </cell>
          <cell r="O106">
            <v>5</v>
          </cell>
          <cell r="P106">
            <v>2</v>
          </cell>
          <cell r="Q106">
            <v>3</v>
          </cell>
          <cell r="R106">
            <v>1</v>
          </cell>
          <cell r="S106">
            <v>5</v>
          </cell>
          <cell r="T106">
            <v>50</v>
          </cell>
        </row>
        <row r="107">
          <cell r="G107" t="str">
            <v>105723-CECOF LIMARI</v>
          </cell>
          <cell r="H107">
            <v>2</v>
          </cell>
          <cell r="I107">
            <v>4</v>
          </cell>
          <cell r="J107">
            <v>5</v>
          </cell>
          <cell r="K107">
            <v>1</v>
          </cell>
          <cell r="L107">
            <v>3</v>
          </cell>
          <cell r="M107"/>
          <cell r="N107">
            <v>2</v>
          </cell>
          <cell r="O107">
            <v>2</v>
          </cell>
          <cell r="P107">
            <v>1</v>
          </cell>
          <cell r="Q107"/>
          <cell r="R107"/>
          <cell r="S107">
            <v>4</v>
          </cell>
          <cell r="T107">
            <v>24</v>
          </cell>
        </row>
        <row r="108">
          <cell r="G108" t="str">
            <v>200258-CECOF LOS COPIHUES</v>
          </cell>
          <cell r="H108">
            <v>6</v>
          </cell>
          <cell r="I108">
            <v>3</v>
          </cell>
          <cell r="J108">
            <v>2</v>
          </cell>
          <cell r="K108">
            <v>1</v>
          </cell>
          <cell r="L108">
            <v>3</v>
          </cell>
          <cell r="M108">
            <v>2</v>
          </cell>
          <cell r="N108">
            <v>5</v>
          </cell>
          <cell r="O108">
            <v>3</v>
          </cell>
          <cell r="P108">
            <v>1</v>
          </cell>
          <cell r="Q108">
            <v>2</v>
          </cell>
          <cell r="R108">
            <v>1</v>
          </cell>
          <cell r="S108">
            <v>4</v>
          </cell>
          <cell r="T108">
            <v>33</v>
          </cell>
        </row>
        <row r="109">
          <cell r="G109" t="str">
            <v>200367-CECOF COLONIA LIMARÍ</v>
          </cell>
          <cell r="H109">
            <v>2</v>
          </cell>
          <cell r="I109">
            <v>2</v>
          </cell>
          <cell r="J109">
            <v>1</v>
          </cell>
          <cell r="K109">
            <v>1</v>
          </cell>
          <cell r="L109">
            <v>3</v>
          </cell>
          <cell r="M109">
            <v>1</v>
          </cell>
          <cell r="N109">
            <v>3</v>
          </cell>
          <cell r="O109">
            <v>1</v>
          </cell>
          <cell r="P109">
            <v>1</v>
          </cell>
          <cell r="Q109">
            <v>3</v>
          </cell>
          <cell r="R109"/>
          <cell r="S109">
            <v>3</v>
          </cell>
          <cell r="T109">
            <v>21</v>
          </cell>
        </row>
        <row r="110">
          <cell r="G110" t="str">
            <v>200569-CESFAM FRAY JORGE</v>
          </cell>
          <cell r="H110"/>
          <cell r="I110"/>
          <cell r="J110"/>
          <cell r="K110">
            <v>16</v>
          </cell>
          <cell r="L110">
            <v>20</v>
          </cell>
          <cell r="M110">
            <v>18</v>
          </cell>
          <cell r="N110">
            <v>15</v>
          </cell>
          <cell r="O110">
            <v>24</v>
          </cell>
          <cell r="P110">
            <v>15</v>
          </cell>
          <cell r="Q110">
            <v>18</v>
          </cell>
          <cell r="R110">
            <v>4</v>
          </cell>
          <cell r="S110">
            <v>28</v>
          </cell>
          <cell r="T110">
            <v>158</v>
          </cell>
        </row>
        <row r="111">
          <cell r="G111" t="str">
            <v>04302-COMBARBALÁ</v>
          </cell>
          <cell r="H111">
            <v>5</v>
          </cell>
          <cell r="I111">
            <v>8</v>
          </cell>
          <cell r="J111">
            <v>5</v>
          </cell>
          <cell r="K111">
            <v>6</v>
          </cell>
          <cell r="L111">
            <v>3</v>
          </cell>
          <cell r="M111">
            <v>4</v>
          </cell>
          <cell r="N111">
            <v>11</v>
          </cell>
          <cell r="O111">
            <v>6</v>
          </cell>
          <cell r="P111">
            <v>9</v>
          </cell>
          <cell r="Q111">
            <v>2</v>
          </cell>
          <cell r="R111">
            <v>6</v>
          </cell>
          <cell r="S111">
            <v>9</v>
          </cell>
          <cell r="T111">
            <v>74</v>
          </cell>
        </row>
        <row r="112">
          <cell r="G112" t="str">
            <v>105105-HOSPITAL COMBARBALÁ</v>
          </cell>
          <cell r="H112">
            <v>3</v>
          </cell>
          <cell r="I112">
            <v>8</v>
          </cell>
          <cell r="J112">
            <v>2</v>
          </cell>
          <cell r="K112">
            <v>6</v>
          </cell>
          <cell r="L112">
            <v>2</v>
          </cell>
          <cell r="M112">
            <v>3</v>
          </cell>
          <cell r="N112">
            <v>3</v>
          </cell>
          <cell r="O112">
            <v>5</v>
          </cell>
          <cell r="P112">
            <v>8</v>
          </cell>
          <cell r="Q112">
            <v>1</v>
          </cell>
          <cell r="R112">
            <v>4</v>
          </cell>
          <cell r="S112">
            <v>6</v>
          </cell>
          <cell r="T112">
            <v>51</v>
          </cell>
        </row>
        <row r="113">
          <cell r="G113" t="str">
            <v>105434-P.S.R. SAN MARCOS</v>
          </cell>
          <cell r="H113"/>
          <cell r="I113"/>
          <cell r="J113">
            <v>2</v>
          </cell>
          <cell r="K113"/>
          <cell r="L113"/>
          <cell r="M113"/>
          <cell r="N113">
            <v>3</v>
          </cell>
          <cell r="O113"/>
          <cell r="P113">
            <v>1</v>
          </cell>
          <cell r="Q113"/>
          <cell r="R113"/>
          <cell r="S113"/>
          <cell r="T113">
            <v>6</v>
          </cell>
        </row>
        <row r="114">
          <cell r="G114" t="str">
            <v>105441-P.S.R. MANQUEHUA</v>
          </cell>
          <cell r="H114">
            <v>1</v>
          </cell>
          <cell r="I114"/>
          <cell r="J114"/>
          <cell r="K114"/>
          <cell r="L114"/>
          <cell r="M114"/>
          <cell r="N114"/>
          <cell r="O114"/>
          <cell r="P114"/>
          <cell r="Q114"/>
          <cell r="R114"/>
          <cell r="S114"/>
          <cell r="T114">
            <v>1</v>
          </cell>
        </row>
        <row r="115">
          <cell r="G115" t="str">
            <v xml:space="preserve">105459-P.S.R. BARRANCAS                </v>
          </cell>
          <cell r="H115"/>
          <cell r="I115"/>
          <cell r="J115"/>
          <cell r="K115"/>
          <cell r="L115"/>
          <cell r="M115">
            <v>1</v>
          </cell>
          <cell r="N115"/>
          <cell r="O115"/>
          <cell r="P115"/>
          <cell r="Q115"/>
          <cell r="R115"/>
          <cell r="S115"/>
          <cell r="T115">
            <v>1</v>
          </cell>
        </row>
        <row r="116">
          <cell r="G116" t="str">
            <v>105461-P.S.R. EL HUACHO</v>
          </cell>
          <cell r="H116"/>
          <cell r="I116"/>
          <cell r="J116"/>
          <cell r="K116"/>
          <cell r="L116"/>
          <cell r="M116"/>
          <cell r="N116"/>
          <cell r="O116">
            <v>1</v>
          </cell>
          <cell r="P116"/>
          <cell r="Q116"/>
          <cell r="R116"/>
          <cell r="S116"/>
          <cell r="T116">
            <v>1</v>
          </cell>
        </row>
        <row r="117">
          <cell r="G117" t="str">
            <v>105462-P.S.R. EL SAUCE</v>
          </cell>
          <cell r="H117"/>
          <cell r="I117"/>
          <cell r="J117">
            <v>1</v>
          </cell>
          <cell r="K117"/>
          <cell r="L117"/>
          <cell r="M117"/>
          <cell r="N117">
            <v>1</v>
          </cell>
          <cell r="O117"/>
          <cell r="P117"/>
          <cell r="Q117">
            <v>1</v>
          </cell>
          <cell r="R117"/>
          <cell r="S117">
            <v>1</v>
          </cell>
          <cell r="T117">
            <v>4</v>
          </cell>
        </row>
        <row r="118">
          <cell r="G118" t="str">
            <v>105463-P.S.R. QUILITAPIA</v>
          </cell>
          <cell r="H118"/>
          <cell r="I118"/>
          <cell r="J118"/>
          <cell r="K118"/>
          <cell r="L118"/>
          <cell r="M118"/>
          <cell r="N118"/>
          <cell r="O118"/>
          <cell r="P118"/>
          <cell r="Q118"/>
          <cell r="R118">
            <v>1</v>
          </cell>
          <cell r="S118">
            <v>2</v>
          </cell>
          <cell r="T118">
            <v>3</v>
          </cell>
        </row>
        <row r="119">
          <cell r="G119" t="str">
            <v>105464-P.S.R. LA LIGUA</v>
          </cell>
          <cell r="H119"/>
          <cell r="I119"/>
          <cell r="J119"/>
          <cell r="K119"/>
          <cell r="L119"/>
          <cell r="M119"/>
          <cell r="N119">
            <v>2</v>
          </cell>
          <cell r="O119"/>
          <cell r="P119"/>
          <cell r="Q119"/>
          <cell r="R119"/>
          <cell r="S119"/>
          <cell r="T119">
            <v>2</v>
          </cell>
        </row>
        <row r="120">
          <cell r="G120" t="str">
            <v>105465-P.S.R. RAMADILLA</v>
          </cell>
          <cell r="H120"/>
          <cell r="I120"/>
          <cell r="J120"/>
          <cell r="K120"/>
          <cell r="L120"/>
          <cell r="M120"/>
          <cell r="N120">
            <v>1</v>
          </cell>
          <cell r="O120"/>
          <cell r="P120"/>
          <cell r="Q120"/>
          <cell r="R120"/>
          <cell r="S120"/>
          <cell r="T120">
            <v>1</v>
          </cell>
        </row>
        <row r="121">
          <cell r="G121" t="str">
            <v>105466-P.S.R. VALLE HERMOSO</v>
          </cell>
          <cell r="H121">
            <v>1</v>
          </cell>
          <cell r="I121"/>
          <cell r="J121"/>
          <cell r="K121"/>
          <cell r="L121"/>
          <cell r="M121"/>
          <cell r="N121"/>
          <cell r="O121"/>
          <cell r="P121"/>
          <cell r="Q121"/>
          <cell r="R121"/>
          <cell r="S121"/>
          <cell r="T121">
            <v>1</v>
          </cell>
        </row>
        <row r="122">
          <cell r="G122" t="str">
            <v>105490-P.S.R. EL DURAZNO</v>
          </cell>
          <cell r="H122"/>
          <cell r="I122"/>
          <cell r="J122"/>
          <cell r="K122"/>
          <cell r="L122">
            <v>1</v>
          </cell>
          <cell r="M122"/>
          <cell r="N122">
            <v>1</v>
          </cell>
          <cell r="O122"/>
          <cell r="P122"/>
          <cell r="Q122"/>
          <cell r="R122">
            <v>1</v>
          </cell>
          <cell r="S122"/>
          <cell r="T122">
            <v>3</v>
          </cell>
        </row>
        <row r="123">
          <cell r="G123" t="str">
            <v>04303-MONTE PATRIA</v>
          </cell>
          <cell r="H123">
            <v>31</v>
          </cell>
          <cell r="I123">
            <v>15</v>
          </cell>
          <cell r="J123">
            <v>25</v>
          </cell>
          <cell r="K123">
            <v>31</v>
          </cell>
          <cell r="L123">
            <v>19</v>
          </cell>
          <cell r="M123">
            <v>29</v>
          </cell>
          <cell r="N123">
            <v>25</v>
          </cell>
          <cell r="O123">
            <v>10</v>
          </cell>
          <cell r="P123">
            <v>21</v>
          </cell>
          <cell r="Q123">
            <v>32</v>
          </cell>
          <cell r="R123">
            <v>19</v>
          </cell>
          <cell r="S123">
            <v>25</v>
          </cell>
          <cell r="T123">
            <v>282</v>
          </cell>
        </row>
        <row r="124">
          <cell r="G124" t="str">
            <v>105307-CES. RURAL MONTE PATRIA</v>
          </cell>
          <cell r="H124">
            <v>10</v>
          </cell>
          <cell r="I124">
            <v>3</v>
          </cell>
          <cell r="J124">
            <v>10</v>
          </cell>
          <cell r="K124">
            <v>15</v>
          </cell>
          <cell r="L124">
            <v>4</v>
          </cell>
          <cell r="M124">
            <v>9</v>
          </cell>
          <cell r="N124">
            <v>7</v>
          </cell>
          <cell r="O124">
            <v>2</v>
          </cell>
          <cell r="P124">
            <v>8</v>
          </cell>
          <cell r="Q124">
            <v>12</v>
          </cell>
          <cell r="R124">
            <v>2</v>
          </cell>
          <cell r="S124">
            <v>11</v>
          </cell>
          <cell r="T124">
            <v>93</v>
          </cell>
        </row>
        <row r="125">
          <cell r="G125" t="str">
            <v>105311-CES. RURAL CHAÑARAL ALTO</v>
          </cell>
          <cell r="H125">
            <v>5</v>
          </cell>
          <cell r="I125">
            <v>1</v>
          </cell>
          <cell r="J125">
            <v>2</v>
          </cell>
          <cell r="K125">
            <v>5</v>
          </cell>
          <cell r="L125">
            <v>4</v>
          </cell>
          <cell r="M125">
            <v>3</v>
          </cell>
          <cell r="N125">
            <v>1</v>
          </cell>
          <cell r="O125">
            <v>3</v>
          </cell>
          <cell r="P125">
            <v>3</v>
          </cell>
          <cell r="Q125">
            <v>4</v>
          </cell>
          <cell r="R125">
            <v>5</v>
          </cell>
          <cell r="S125">
            <v>1</v>
          </cell>
          <cell r="T125">
            <v>37</v>
          </cell>
        </row>
        <row r="126">
          <cell r="G126" t="str">
            <v>105312-CES. RURAL CAREN</v>
          </cell>
          <cell r="H126">
            <v>6</v>
          </cell>
          <cell r="I126">
            <v>1</v>
          </cell>
          <cell r="J126">
            <v>2</v>
          </cell>
          <cell r="K126">
            <v>1</v>
          </cell>
          <cell r="L126">
            <v>1</v>
          </cell>
          <cell r="M126">
            <v>5</v>
          </cell>
          <cell r="N126">
            <v>3</v>
          </cell>
          <cell r="O126"/>
          <cell r="P126">
            <v>1</v>
          </cell>
          <cell r="Q126">
            <v>4</v>
          </cell>
          <cell r="R126">
            <v>3</v>
          </cell>
          <cell r="S126">
            <v>2</v>
          </cell>
          <cell r="T126">
            <v>29</v>
          </cell>
        </row>
        <row r="127">
          <cell r="G127" t="str">
            <v>105318-CES. RURAL EL PALQUI</v>
          </cell>
          <cell r="H127">
            <v>5</v>
          </cell>
          <cell r="I127">
            <v>7</v>
          </cell>
          <cell r="J127">
            <v>9</v>
          </cell>
          <cell r="K127">
            <v>9</v>
          </cell>
          <cell r="L127">
            <v>8</v>
          </cell>
          <cell r="M127">
            <v>11</v>
          </cell>
          <cell r="N127">
            <v>10</v>
          </cell>
          <cell r="O127">
            <v>3</v>
          </cell>
          <cell r="P127">
            <v>9</v>
          </cell>
          <cell r="Q127">
            <v>10</v>
          </cell>
          <cell r="R127">
            <v>9</v>
          </cell>
          <cell r="S127">
            <v>5</v>
          </cell>
          <cell r="T127">
            <v>95</v>
          </cell>
        </row>
        <row r="128">
          <cell r="G128" t="str">
            <v>105425-P.S.R. CHILECITO</v>
          </cell>
          <cell r="H128">
            <v>1</v>
          </cell>
          <cell r="I128"/>
          <cell r="J128">
            <v>1</v>
          </cell>
          <cell r="K128"/>
          <cell r="L128"/>
          <cell r="M128">
            <v>1</v>
          </cell>
          <cell r="N128">
            <v>1</v>
          </cell>
          <cell r="O128"/>
          <cell r="P128"/>
          <cell r="Q128"/>
          <cell r="R128"/>
          <cell r="S128">
            <v>2</v>
          </cell>
          <cell r="T128">
            <v>6</v>
          </cell>
        </row>
        <row r="129">
          <cell r="G129" t="str">
            <v>105427-P.S.R. HACIENDA VALDIVIA</v>
          </cell>
          <cell r="H129"/>
          <cell r="I129"/>
          <cell r="J129"/>
          <cell r="K129"/>
          <cell r="L129">
            <v>1</v>
          </cell>
          <cell r="M129"/>
          <cell r="N129">
            <v>1</v>
          </cell>
          <cell r="O129">
            <v>1</v>
          </cell>
          <cell r="P129"/>
          <cell r="Q129"/>
          <cell r="R129"/>
          <cell r="S129"/>
          <cell r="T129">
            <v>3</v>
          </cell>
        </row>
        <row r="130">
          <cell r="G130" t="str">
            <v>105428-P.S.R. HUATULAME</v>
          </cell>
          <cell r="H130">
            <v>1</v>
          </cell>
          <cell r="I130"/>
          <cell r="J130"/>
          <cell r="K130"/>
          <cell r="L130"/>
          <cell r="M130"/>
          <cell r="N130"/>
          <cell r="O130">
            <v>1</v>
          </cell>
          <cell r="P130"/>
          <cell r="Q130"/>
          <cell r="R130"/>
          <cell r="S130">
            <v>1</v>
          </cell>
          <cell r="T130">
            <v>3</v>
          </cell>
        </row>
        <row r="131">
          <cell r="G131" t="str">
            <v>105430-P.S.R. MIALQUI</v>
          </cell>
          <cell r="H131"/>
          <cell r="I131"/>
          <cell r="J131"/>
          <cell r="K131"/>
          <cell r="L131"/>
          <cell r="M131"/>
          <cell r="N131">
            <v>1</v>
          </cell>
          <cell r="O131"/>
          <cell r="P131"/>
          <cell r="Q131"/>
          <cell r="R131"/>
          <cell r="S131"/>
          <cell r="T131">
            <v>1</v>
          </cell>
        </row>
        <row r="132">
          <cell r="G132" t="str">
            <v>105431-P.S.R. PEDREGAL</v>
          </cell>
          <cell r="H132">
            <v>1</v>
          </cell>
          <cell r="I132">
            <v>1</v>
          </cell>
          <cell r="J132"/>
          <cell r="K132"/>
          <cell r="L132"/>
          <cell r="M132"/>
          <cell r="N132"/>
          <cell r="O132"/>
          <cell r="P132"/>
          <cell r="Q132"/>
          <cell r="R132"/>
          <cell r="S132"/>
          <cell r="T132">
            <v>2</v>
          </cell>
        </row>
        <row r="133">
          <cell r="G133" t="str">
            <v>105432-P.S.R. RAPEL</v>
          </cell>
          <cell r="H133"/>
          <cell r="I133"/>
          <cell r="J133">
            <v>1</v>
          </cell>
          <cell r="K133">
            <v>1</v>
          </cell>
          <cell r="L133">
            <v>1</v>
          </cell>
          <cell r="M133"/>
          <cell r="N133">
            <v>1</v>
          </cell>
          <cell r="O133"/>
          <cell r="P133"/>
          <cell r="Q133">
            <v>2</v>
          </cell>
          <cell r="R133"/>
          <cell r="S133">
            <v>2</v>
          </cell>
          <cell r="T133">
            <v>8</v>
          </cell>
        </row>
        <row r="134">
          <cell r="G134" t="str">
            <v>105435-P.S.R. TULAHUEN</v>
          </cell>
          <cell r="H134">
            <v>2</v>
          </cell>
          <cell r="I134">
            <v>1</v>
          </cell>
          <cell r="J134"/>
          <cell r="K134"/>
          <cell r="L134"/>
          <cell r="M134"/>
          <cell r="N134"/>
          <cell r="O134"/>
          <cell r="P134"/>
          <cell r="Q134"/>
          <cell r="R134"/>
          <cell r="S134">
            <v>1</v>
          </cell>
          <cell r="T134">
            <v>4</v>
          </cell>
        </row>
        <row r="135">
          <cell r="G135" t="str">
            <v>105436-P.S.R. EL MAITEN</v>
          </cell>
          <cell r="H135"/>
          <cell r="I135">
            <v>1</v>
          </cell>
          <cell r="J135"/>
          <cell r="K135"/>
          <cell r="L135"/>
          <cell r="M135"/>
          <cell r="N135"/>
          <cell r="O135"/>
          <cell r="P135"/>
          <cell r="Q135"/>
          <cell r="R135"/>
          <cell r="S135"/>
          <cell r="T135">
            <v>1</v>
          </cell>
        </row>
        <row r="136">
          <cell r="G136" t="str">
            <v>04304-PUNITAQUI</v>
          </cell>
          <cell r="H136">
            <v>12</v>
          </cell>
          <cell r="I136">
            <v>6</v>
          </cell>
          <cell r="J136">
            <v>9</v>
          </cell>
          <cell r="K136">
            <v>11</v>
          </cell>
          <cell r="L136">
            <v>7</v>
          </cell>
          <cell r="M136">
            <v>5</v>
          </cell>
          <cell r="N136">
            <v>9</v>
          </cell>
          <cell r="O136">
            <v>9</v>
          </cell>
          <cell r="P136">
            <v>6</v>
          </cell>
          <cell r="Q136">
            <v>6</v>
          </cell>
          <cell r="R136">
            <v>1</v>
          </cell>
          <cell r="S136">
            <v>17</v>
          </cell>
          <cell r="T136">
            <v>98</v>
          </cell>
        </row>
        <row r="137">
          <cell r="G137" t="str">
            <v>105308-CES. RURAL PUNITAQUI</v>
          </cell>
          <cell r="H137">
            <v>12</v>
          </cell>
          <cell r="I137">
            <v>6</v>
          </cell>
          <cell r="J137">
            <v>9</v>
          </cell>
          <cell r="K137">
            <v>11</v>
          </cell>
          <cell r="L137">
            <v>7</v>
          </cell>
          <cell r="M137">
            <v>5</v>
          </cell>
          <cell r="N137">
            <v>9</v>
          </cell>
          <cell r="O137">
            <v>9</v>
          </cell>
          <cell r="P137">
            <v>6</v>
          </cell>
          <cell r="Q137">
            <v>6</v>
          </cell>
          <cell r="R137">
            <v>1</v>
          </cell>
          <cell r="S137">
            <v>17</v>
          </cell>
          <cell r="T137">
            <v>98</v>
          </cell>
        </row>
        <row r="138">
          <cell r="G138" t="str">
            <v>04305-RIO HURTADO</v>
          </cell>
          <cell r="H138">
            <v>5</v>
          </cell>
          <cell r="I138">
            <v>1</v>
          </cell>
          <cell r="J138"/>
          <cell r="K138"/>
          <cell r="L138">
            <v>3</v>
          </cell>
          <cell r="M138">
            <v>3</v>
          </cell>
          <cell r="N138">
            <v>3</v>
          </cell>
          <cell r="O138">
            <v>2</v>
          </cell>
          <cell r="P138">
            <v>1</v>
          </cell>
          <cell r="Q138">
            <v>2</v>
          </cell>
          <cell r="R138"/>
          <cell r="S138">
            <v>3</v>
          </cell>
          <cell r="T138">
            <v>23</v>
          </cell>
        </row>
        <row r="139">
          <cell r="G139" t="str">
            <v>105310-CES. RURAL PICHASCA</v>
          </cell>
          <cell r="H139">
            <v>5</v>
          </cell>
          <cell r="I139"/>
          <cell r="J139"/>
          <cell r="K139"/>
          <cell r="L139">
            <v>2</v>
          </cell>
          <cell r="M139">
            <v>1</v>
          </cell>
          <cell r="N139">
            <v>1</v>
          </cell>
          <cell r="O139"/>
          <cell r="P139"/>
          <cell r="Q139">
            <v>2</v>
          </cell>
          <cell r="R139"/>
          <cell r="S139">
            <v>1</v>
          </cell>
          <cell r="T139">
            <v>12</v>
          </cell>
        </row>
        <row r="140">
          <cell r="G140" t="str">
            <v>105409-P.S.R. EL CHAÑAR</v>
          </cell>
          <cell r="H140"/>
          <cell r="I140">
            <v>1</v>
          </cell>
          <cell r="J140"/>
          <cell r="K140"/>
          <cell r="L140"/>
          <cell r="M140">
            <v>1</v>
          </cell>
          <cell r="N140"/>
          <cell r="O140"/>
          <cell r="P140"/>
          <cell r="Q140"/>
          <cell r="R140"/>
          <cell r="S140"/>
          <cell r="T140">
            <v>2</v>
          </cell>
        </row>
        <row r="141">
          <cell r="G141" t="str">
            <v>105410-P.S.R. HURTADO</v>
          </cell>
          <cell r="H141"/>
          <cell r="I141"/>
          <cell r="J141"/>
          <cell r="K141"/>
          <cell r="L141"/>
          <cell r="M141"/>
          <cell r="N141"/>
          <cell r="O141">
            <v>1</v>
          </cell>
          <cell r="P141">
            <v>1</v>
          </cell>
          <cell r="Q141"/>
          <cell r="R141"/>
          <cell r="S141">
            <v>1</v>
          </cell>
          <cell r="T141">
            <v>3</v>
          </cell>
        </row>
        <row r="142">
          <cell r="G142" t="str">
            <v>105411-P.S.R. LAS BREAS</v>
          </cell>
          <cell r="H142"/>
          <cell r="I142"/>
          <cell r="J142"/>
          <cell r="K142"/>
          <cell r="L142"/>
          <cell r="M142">
            <v>1</v>
          </cell>
          <cell r="N142"/>
          <cell r="O142"/>
          <cell r="P142"/>
          <cell r="Q142"/>
          <cell r="R142"/>
          <cell r="S142"/>
          <cell r="T142">
            <v>1</v>
          </cell>
        </row>
        <row r="143">
          <cell r="G143" t="str">
            <v>105413-P.S.R. SAMO ALTO</v>
          </cell>
          <cell r="H143"/>
          <cell r="I143"/>
          <cell r="J143"/>
          <cell r="K143"/>
          <cell r="L143">
            <v>1</v>
          </cell>
          <cell r="M143"/>
          <cell r="N143">
            <v>1</v>
          </cell>
          <cell r="O143">
            <v>1</v>
          </cell>
          <cell r="P143"/>
          <cell r="Q143"/>
          <cell r="R143"/>
          <cell r="S143"/>
          <cell r="T143">
            <v>3</v>
          </cell>
        </row>
        <row r="144">
          <cell r="G144" t="str">
            <v>105414-P.S.R. SERON</v>
          </cell>
          <cell r="H144"/>
          <cell r="I144"/>
          <cell r="J144"/>
          <cell r="K144"/>
          <cell r="L144"/>
          <cell r="M144"/>
          <cell r="N144">
            <v>1</v>
          </cell>
          <cell r="O144"/>
          <cell r="P144"/>
          <cell r="Q144"/>
          <cell r="R144"/>
          <cell r="S144">
            <v>1</v>
          </cell>
          <cell r="T144">
            <v>2</v>
          </cell>
        </row>
        <row r="145">
          <cell r="G145" t="str">
            <v>Total general</v>
          </cell>
          <cell r="H145">
            <v>648</v>
          </cell>
          <cell r="I145">
            <v>489</v>
          </cell>
          <cell r="J145">
            <v>572</v>
          </cell>
          <cell r="K145">
            <v>604</v>
          </cell>
          <cell r="L145">
            <v>514</v>
          </cell>
          <cell r="M145">
            <v>474</v>
          </cell>
          <cell r="N145">
            <v>593</v>
          </cell>
          <cell r="O145">
            <v>578</v>
          </cell>
          <cell r="P145">
            <v>487</v>
          </cell>
          <cell r="Q145">
            <v>536</v>
          </cell>
          <cell r="R145">
            <v>256</v>
          </cell>
          <cell r="S145">
            <v>527</v>
          </cell>
          <cell r="T145">
            <v>6278</v>
          </cell>
        </row>
      </sheetData>
      <sheetData sheetId="13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1</v>
          </cell>
          <cell r="I4">
            <v>2</v>
          </cell>
          <cell r="J4">
            <v>3</v>
          </cell>
          <cell r="K4">
            <v>4</v>
          </cell>
          <cell r="L4">
            <v>5</v>
          </cell>
          <cell r="M4">
            <v>6</v>
          </cell>
          <cell r="N4">
            <v>7</v>
          </cell>
          <cell r="O4">
            <v>8</v>
          </cell>
          <cell r="P4">
            <v>9</v>
          </cell>
          <cell r="Q4">
            <v>10</v>
          </cell>
          <cell r="R4">
            <v>11</v>
          </cell>
          <cell r="S4">
            <v>12</v>
          </cell>
          <cell r="T4" t="str">
            <v>Total general</v>
          </cell>
        </row>
        <row r="5">
          <cell r="G5" t="str">
            <v>04101-LA SERENA</v>
          </cell>
          <cell r="H5">
            <v>211</v>
          </cell>
          <cell r="I5">
            <v>146</v>
          </cell>
          <cell r="J5">
            <v>204</v>
          </cell>
          <cell r="K5">
            <v>204</v>
          </cell>
          <cell r="L5">
            <v>176</v>
          </cell>
          <cell r="M5">
            <v>158</v>
          </cell>
          <cell r="N5">
            <v>201</v>
          </cell>
          <cell r="O5">
            <v>197</v>
          </cell>
          <cell r="P5">
            <v>183</v>
          </cell>
          <cell r="Q5">
            <v>209</v>
          </cell>
          <cell r="R5">
            <v>91</v>
          </cell>
          <cell r="S5">
            <v>185</v>
          </cell>
          <cell r="T5">
            <v>2165</v>
          </cell>
        </row>
        <row r="6">
          <cell r="G6" t="str">
            <v>105300-CES. CARDENAL CARO</v>
          </cell>
          <cell r="H6">
            <v>17</v>
          </cell>
          <cell r="I6">
            <v>17</v>
          </cell>
          <cell r="J6">
            <v>32</v>
          </cell>
          <cell r="K6">
            <v>40</v>
          </cell>
          <cell r="L6">
            <v>30</v>
          </cell>
          <cell r="M6">
            <v>29</v>
          </cell>
          <cell r="N6">
            <v>38</v>
          </cell>
          <cell r="O6">
            <v>37</v>
          </cell>
          <cell r="P6">
            <v>43</v>
          </cell>
          <cell r="Q6">
            <v>36</v>
          </cell>
          <cell r="R6">
            <v>20</v>
          </cell>
          <cell r="S6">
            <v>27</v>
          </cell>
          <cell r="T6">
            <v>366</v>
          </cell>
        </row>
        <row r="7">
          <cell r="G7" t="str">
            <v>105301-CES. LAS COMPAÑIAS</v>
          </cell>
          <cell r="H7">
            <v>23</v>
          </cell>
          <cell r="I7">
            <v>29</v>
          </cell>
          <cell r="J7">
            <v>16</v>
          </cell>
          <cell r="K7">
            <v>25</v>
          </cell>
          <cell r="L7">
            <v>21</v>
          </cell>
          <cell r="M7">
            <v>14</v>
          </cell>
          <cell r="N7">
            <v>24</v>
          </cell>
          <cell r="O7">
            <v>23</v>
          </cell>
          <cell r="P7">
            <v>23</v>
          </cell>
          <cell r="Q7">
            <v>17</v>
          </cell>
          <cell r="R7">
            <v>6</v>
          </cell>
          <cell r="S7">
            <v>9</v>
          </cell>
          <cell r="T7">
            <v>230</v>
          </cell>
        </row>
        <row r="8">
          <cell r="G8" t="str">
            <v>105302-CES. PEDRO AGUIRRE C.</v>
          </cell>
          <cell r="H8">
            <v>36</v>
          </cell>
          <cell r="I8">
            <v>23</v>
          </cell>
          <cell r="J8">
            <v>28</v>
          </cell>
          <cell r="K8">
            <v>28</v>
          </cell>
          <cell r="L8">
            <v>31</v>
          </cell>
          <cell r="M8">
            <v>22</v>
          </cell>
          <cell r="N8">
            <v>25</v>
          </cell>
          <cell r="O8">
            <v>33</v>
          </cell>
          <cell r="P8">
            <v>22</v>
          </cell>
          <cell r="Q8">
            <v>34</v>
          </cell>
          <cell r="R8">
            <v>10</v>
          </cell>
          <cell r="S8">
            <v>30</v>
          </cell>
          <cell r="T8">
            <v>322</v>
          </cell>
        </row>
        <row r="9">
          <cell r="G9" t="str">
            <v>105313-CES. SCHAFFHAUSER</v>
          </cell>
          <cell r="H9">
            <v>39</v>
          </cell>
          <cell r="I9">
            <v>30</v>
          </cell>
          <cell r="J9">
            <v>53</v>
          </cell>
          <cell r="K9">
            <v>39</v>
          </cell>
          <cell r="L9">
            <v>34</v>
          </cell>
          <cell r="M9">
            <v>44</v>
          </cell>
          <cell r="N9">
            <v>40</v>
          </cell>
          <cell r="O9">
            <v>31</v>
          </cell>
          <cell r="P9">
            <v>34</v>
          </cell>
          <cell r="Q9">
            <v>53</v>
          </cell>
          <cell r="R9">
            <v>3</v>
          </cell>
          <cell r="S9">
            <v>47</v>
          </cell>
          <cell r="T9">
            <v>447</v>
          </cell>
        </row>
        <row r="10">
          <cell r="G10" t="str">
            <v>105319-CES. CARDENAL R.S.H.</v>
          </cell>
          <cell r="H10">
            <v>31</v>
          </cell>
          <cell r="I10">
            <v>18</v>
          </cell>
          <cell r="J10">
            <v>28</v>
          </cell>
          <cell r="K10">
            <v>17</v>
          </cell>
          <cell r="L10">
            <v>28</v>
          </cell>
          <cell r="M10">
            <v>20</v>
          </cell>
          <cell r="N10">
            <v>29</v>
          </cell>
          <cell r="O10">
            <v>32</v>
          </cell>
          <cell r="P10">
            <v>17</v>
          </cell>
          <cell r="Q10">
            <v>26</v>
          </cell>
          <cell r="R10">
            <v>27</v>
          </cell>
          <cell r="S10">
            <v>21</v>
          </cell>
          <cell r="T10">
            <v>294</v>
          </cell>
        </row>
        <row r="11">
          <cell r="G11" t="str">
            <v>105325-CESFAM JUAN PABLO II</v>
          </cell>
          <cell r="H11">
            <v>48</v>
          </cell>
          <cell r="I11">
            <v>23</v>
          </cell>
          <cell r="J11">
            <v>31</v>
          </cell>
          <cell r="K11">
            <v>34</v>
          </cell>
          <cell r="L11">
            <v>21</v>
          </cell>
          <cell r="M11">
            <v>16</v>
          </cell>
          <cell r="N11">
            <v>32</v>
          </cell>
          <cell r="O11">
            <v>30</v>
          </cell>
          <cell r="P11">
            <v>28</v>
          </cell>
          <cell r="Q11">
            <v>26</v>
          </cell>
          <cell r="R11">
            <v>14</v>
          </cell>
          <cell r="S11">
            <v>35</v>
          </cell>
          <cell r="T11">
            <v>338</v>
          </cell>
        </row>
        <row r="12">
          <cell r="G12" t="str">
            <v xml:space="preserve">105400-P.S.R. ALGARROBITO            </v>
          </cell>
          <cell r="H12">
            <v>1</v>
          </cell>
          <cell r="I12">
            <v>1</v>
          </cell>
          <cell r="J12">
            <v>2</v>
          </cell>
          <cell r="K12">
            <v>5</v>
          </cell>
          <cell r="L12"/>
          <cell r="M12">
            <v>4</v>
          </cell>
          <cell r="N12">
            <v>2</v>
          </cell>
          <cell r="O12">
            <v>2</v>
          </cell>
          <cell r="P12">
            <v>3</v>
          </cell>
          <cell r="Q12">
            <v>1</v>
          </cell>
          <cell r="R12">
            <v>2</v>
          </cell>
          <cell r="S12">
            <v>3</v>
          </cell>
          <cell r="T12">
            <v>26</v>
          </cell>
        </row>
        <row r="13">
          <cell r="G13" t="str">
            <v>105401-P.S.R. LAS ROJAS</v>
          </cell>
          <cell r="H13">
            <v>2</v>
          </cell>
          <cell r="I13"/>
          <cell r="J13"/>
          <cell r="K13">
            <v>2</v>
          </cell>
          <cell r="L13"/>
          <cell r="M13"/>
          <cell r="N13"/>
          <cell r="O13"/>
          <cell r="P13"/>
          <cell r="Q13">
            <v>1</v>
          </cell>
          <cell r="R13">
            <v>1</v>
          </cell>
          <cell r="S13">
            <v>1</v>
          </cell>
          <cell r="T13">
            <v>7</v>
          </cell>
        </row>
        <row r="14">
          <cell r="G14" t="str">
            <v>105402-P.S.R. EL ROMERO</v>
          </cell>
          <cell r="H14"/>
          <cell r="I14"/>
          <cell r="J14"/>
          <cell r="K14"/>
          <cell r="L14"/>
          <cell r="M14"/>
          <cell r="N14"/>
          <cell r="O14"/>
          <cell r="P14">
            <v>1</v>
          </cell>
          <cell r="Q14"/>
          <cell r="R14">
            <v>1</v>
          </cell>
          <cell r="S14">
            <v>2</v>
          </cell>
          <cell r="T14">
            <v>4</v>
          </cell>
        </row>
        <row r="15">
          <cell r="G15" t="str">
            <v>105499-P.S.R. LAMBERT</v>
          </cell>
          <cell r="H15"/>
          <cell r="I15"/>
          <cell r="J15">
            <v>1</v>
          </cell>
          <cell r="K15">
            <v>1</v>
          </cell>
          <cell r="L15"/>
          <cell r="M15">
            <v>1</v>
          </cell>
          <cell r="N15">
            <v>1</v>
          </cell>
          <cell r="O15"/>
          <cell r="P15"/>
          <cell r="Q15">
            <v>1</v>
          </cell>
          <cell r="R15"/>
          <cell r="S15">
            <v>1</v>
          </cell>
          <cell r="T15">
            <v>6</v>
          </cell>
        </row>
        <row r="16">
          <cell r="G16" t="str">
            <v>105700-CECOF VILLA EL INDIO</v>
          </cell>
          <cell r="H16">
            <v>1</v>
          </cell>
          <cell r="I16"/>
          <cell r="J16">
            <v>5</v>
          </cell>
          <cell r="K16">
            <v>1</v>
          </cell>
          <cell r="L16">
            <v>2</v>
          </cell>
          <cell r="M16">
            <v>1</v>
          </cell>
          <cell r="N16">
            <v>1</v>
          </cell>
          <cell r="O16">
            <v>3</v>
          </cell>
          <cell r="P16">
            <v>4</v>
          </cell>
          <cell r="Q16">
            <v>1</v>
          </cell>
          <cell r="R16">
            <v>1</v>
          </cell>
          <cell r="S16">
            <v>2</v>
          </cell>
          <cell r="T16">
            <v>22</v>
          </cell>
        </row>
        <row r="17">
          <cell r="G17" t="str">
            <v>105701-CECOF VILLA ALEMANIA</v>
          </cell>
          <cell r="H17">
            <v>3</v>
          </cell>
          <cell r="I17">
            <v>1</v>
          </cell>
          <cell r="J17">
            <v>2</v>
          </cell>
          <cell r="K17">
            <v>3</v>
          </cell>
          <cell r="L17"/>
          <cell r="M17">
            <v>2</v>
          </cell>
          <cell r="N17">
            <v>1</v>
          </cell>
          <cell r="O17">
            <v>2</v>
          </cell>
          <cell r="P17">
            <v>2</v>
          </cell>
          <cell r="Q17">
            <v>4</v>
          </cell>
          <cell r="R17">
            <v>3</v>
          </cell>
          <cell r="S17">
            <v>2</v>
          </cell>
          <cell r="T17">
            <v>25</v>
          </cell>
        </row>
        <row r="18">
          <cell r="G18" t="str">
            <v>105702-CECOF VILLA LAMBERT</v>
          </cell>
          <cell r="H18">
            <v>3</v>
          </cell>
          <cell r="I18">
            <v>4</v>
          </cell>
          <cell r="J18">
            <v>3</v>
          </cell>
          <cell r="K18">
            <v>4</v>
          </cell>
          <cell r="L18">
            <v>3</v>
          </cell>
          <cell r="M18">
            <v>4</v>
          </cell>
          <cell r="N18">
            <v>4</v>
          </cell>
          <cell r="O18">
            <v>1</v>
          </cell>
          <cell r="P18">
            <v>3</v>
          </cell>
          <cell r="Q18">
            <v>4</v>
          </cell>
          <cell r="R18"/>
          <cell r="S18">
            <v>1</v>
          </cell>
          <cell r="T18">
            <v>34</v>
          </cell>
        </row>
        <row r="19">
          <cell r="G19" t="str">
            <v>200402-CECOF ARCOS DE PINAMAR</v>
          </cell>
          <cell r="H19">
            <v>7</v>
          </cell>
          <cell r="I19"/>
          <cell r="J19">
            <v>3</v>
          </cell>
          <cell r="K19">
            <v>5</v>
          </cell>
          <cell r="L19">
            <v>6</v>
          </cell>
          <cell r="M19">
            <v>1</v>
          </cell>
          <cell r="N19">
            <v>4</v>
          </cell>
          <cell r="O19">
            <v>3</v>
          </cell>
          <cell r="P19">
            <v>3</v>
          </cell>
          <cell r="Q19">
            <v>5</v>
          </cell>
          <cell r="R19">
            <v>3</v>
          </cell>
          <cell r="S19">
            <v>4</v>
          </cell>
          <cell r="T19">
            <v>44</v>
          </cell>
        </row>
        <row r="20">
          <cell r="G20" t="str">
            <v>04102-COQUIMBO</v>
          </cell>
          <cell r="H20">
            <v>223</v>
          </cell>
          <cell r="I20">
            <v>189</v>
          </cell>
          <cell r="J20">
            <v>220</v>
          </cell>
          <cell r="K20">
            <v>250</v>
          </cell>
          <cell r="L20">
            <v>216</v>
          </cell>
          <cell r="M20">
            <v>193</v>
          </cell>
          <cell r="N20">
            <v>198</v>
          </cell>
          <cell r="O20">
            <v>229</v>
          </cell>
          <cell r="P20">
            <v>167</v>
          </cell>
          <cell r="Q20">
            <v>151</v>
          </cell>
          <cell r="R20">
            <v>48</v>
          </cell>
          <cell r="S20">
            <v>165</v>
          </cell>
          <cell r="T20">
            <v>2249</v>
          </cell>
        </row>
        <row r="21">
          <cell r="G21" t="str">
            <v>105303-CES. SAN JUAN</v>
          </cell>
          <cell r="H21">
            <v>27</v>
          </cell>
          <cell r="I21">
            <v>21</v>
          </cell>
          <cell r="J21">
            <v>26</v>
          </cell>
          <cell r="K21">
            <v>36</v>
          </cell>
          <cell r="L21">
            <v>22</v>
          </cell>
          <cell r="M21">
            <v>20</v>
          </cell>
          <cell r="N21">
            <v>29</v>
          </cell>
          <cell r="O21">
            <v>43</v>
          </cell>
          <cell r="P21">
            <v>21</v>
          </cell>
          <cell r="Q21">
            <v>19</v>
          </cell>
          <cell r="R21">
            <v>16</v>
          </cell>
          <cell r="S21">
            <v>24</v>
          </cell>
          <cell r="T21">
            <v>304</v>
          </cell>
        </row>
        <row r="22">
          <cell r="G22" t="str">
            <v>105304-CES. SANTA CECILIA</v>
          </cell>
          <cell r="H22">
            <v>22</v>
          </cell>
          <cell r="I22">
            <v>32</v>
          </cell>
          <cell r="J22">
            <v>21</v>
          </cell>
          <cell r="K22">
            <v>22</v>
          </cell>
          <cell r="L22">
            <v>27</v>
          </cell>
          <cell r="M22">
            <v>27</v>
          </cell>
          <cell r="N22">
            <v>27</v>
          </cell>
          <cell r="O22">
            <v>30</v>
          </cell>
          <cell r="P22">
            <v>30</v>
          </cell>
          <cell r="Q22">
            <v>23</v>
          </cell>
          <cell r="R22">
            <v>4</v>
          </cell>
          <cell r="S22">
            <v>17</v>
          </cell>
          <cell r="T22">
            <v>282</v>
          </cell>
        </row>
        <row r="23">
          <cell r="G23" t="str">
            <v>105305-CES. TIERRAS BLANCAS</v>
          </cell>
          <cell r="H23">
            <v>65</v>
          </cell>
          <cell r="I23">
            <v>60</v>
          </cell>
          <cell r="J23">
            <v>70</v>
          </cell>
          <cell r="K23">
            <v>61</v>
          </cell>
          <cell r="L23">
            <v>55</v>
          </cell>
          <cell r="M23">
            <v>52</v>
          </cell>
          <cell r="N23">
            <v>56</v>
          </cell>
          <cell r="O23">
            <v>66</v>
          </cell>
          <cell r="P23">
            <v>40</v>
          </cell>
          <cell r="Q23">
            <v>44</v>
          </cell>
          <cell r="R23">
            <v>1</v>
          </cell>
          <cell r="S23">
            <v>48</v>
          </cell>
          <cell r="T23">
            <v>618</v>
          </cell>
        </row>
        <row r="24">
          <cell r="G24" t="str">
            <v>105321-CES. RURAL  TONGOY</v>
          </cell>
          <cell r="H24">
            <v>11</v>
          </cell>
          <cell r="I24">
            <v>7</v>
          </cell>
          <cell r="J24">
            <v>9</v>
          </cell>
          <cell r="K24">
            <v>12</v>
          </cell>
          <cell r="L24">
            <v>8</v>
          </cell>
          <cell r="M24">
            <v>8</v>
          </cell>
          <cell r="N24"/>
          <cell r="O24">
            <v>8</v>
          </cell>
          <cell r="P24">
            <v>6</v>
          </cell>
          <cell r="Q24">
            <v>4</v>
          </cell>
          <cell r="R24">
            <v>5</v>
          </cell>
          <cell r="S24">
            <v>9</v>
          </cell>
          <cell r="T24">
            <v>87</v>
          </cell>
        </row>
        <row r="25">
          <cell r="G25" t="str">
            <v>105323-CES. DR. SERGIO AGUILAR</v>
          </cell>
          <cell r="H25">
            <v>43</v>
          </cell>
          <cell r="I25">
            <v>35</v>
          </cell>
          <cell r="J25">
            <v>43</v>
          </cell>
          <cell r="K25">
            <v>71</v>
          </cell>
          <cell r="L25">
            <v>61</v>
          </cell>
          <cell r="M25">
            <v>39</v>
          </cell>
          <cell r="N25">
            <v>43</v>
          </cell>
          <cell r="O25">
            <v>37</v>
          </cell>
          <cell r="P25">
            <v>29</v>
          </cell>
          <cell r="Q25">
            <v>24</v>
          </cell>
          <cell r="R25"/>
          <cell r="S25">
            <v>25</v>
          </cell>
          <cell r="T25">
            <v>450</v>
          </cell>
        </row>
        <row r="26">
          <cell r="G26" t="str">
            <v>105405-P.S.R. GUANAQUEROS</v>
          </cell>
          <cell r="H26">
            <v>3</v>
          </cell>
          <cell r="I26"/>
          <cell r="J26"/>
          <cell r="K26">
            <v>5</v>
          </cell>
          <cell r="L26"/>
          <cell r="M26">
            <v>6</v>
          </cell>
          <cell r="N26"/>
          <cell r="O26">
            <v>4</v>
          </cell>
          <cell r="P26">
            <v>4</v>
          </cell>
          <cell r="Q26">
            <v>2</v>
          </cell>
          <cell r="R26">
            <v>1</v>
          </cell>
          <cell r="S26">
            <v>4</v>
          </cell>
          <cell r="T26">
            <v>29</v>
          </cell>
        </row>
        <row r="27">
          <cell r="G27" t="str">
            <v>105407-P.S.R. TAMBILLOS</v>
          </cell>
          <cell r="H27">
            <v>2</v>
          </cell>
          <cell r="I27"/>
          <cell r="J27"/>
          <cell r="K27"/>
          <cell r="L27"/>
          <cell r="M27">
            <v>3</v>
          </cell>
          <cell r="N27"/>
          <cell r="O27"/>
          <cell r="P27"/>
          <cell r="Q27"/>
          <cell r="R27">
            <v>1</v>
          </cell>
          <cell r="S27"/>
          <cell r="T27">
            <v>6</v>
          </cell>
        </row>
        <row r="28">
          <cell r="G28" t="str">
            <v>105705-CECOF EL ALBA</v>
          </cell>
          <cell r="H28">
            <v>8</v>
          </cell>
          <cell r="I28">
            <v>3</v>
          </cell>
          <cell r="J28">
            <v>7</v>
          </cell>
          <cell r="K28">
            <v>9</v>
          </cell>
          <cell r="L28">
            <v>4</v>
          </cell>
          <cell r="M28">
            <v>5</v>
          </cell>
          <cell r="N28">
            <v>3</v>
          </cell>
          <cell r="O28">
            <v>4</v>
          </cell>
          <cell r="P28">
            <v>3</v>
          </cell>
          <cell r="Q28">
            <v>2</v>
          </cell>
          <cell r="R28">
            <v>6</v>
          </cell>
          <cell r="S28">
            <v>4</v>
          </cell>
          <cell r="T28">
            <v>58</v>
          </cell>
        </row>
        <row r="29">
          <cell r="G29" t="str">
            <v>200273-CECOF PUNTA MIRA</v>
          </cell>
          <cell r="H29">
            <v>5</v>
          </cell>
          <cell r="I29">
            <v>8</v>
          </cell>
          <cell r="J29">
            <v>8</v>
          </cell>
          <cell r="K29">
            <v>6</v>
          </cell>
          <cell r="L29">
            <v>6</v>
          </cell>
          <cell r="M29">
            <v>3</v>
          </cell>
          <cell r="N29">
            <v>3</v>
          </cell>
          <cell r="O29">
            <v>4</v>
          </cell>
          <cell r="P29">
            <v>7</v>
          </cell>
          <cell r="Q29">
            <v>2</v>
          </cell>
          <cell r="R29">
            <v>2</v>
          </cell>
          <cell r="S29">
            <v>3</v>
          </cell>
          <cell r="T29">
            <v>57</v>
          </cell>
        </row>
        <row r="30">
          <cell r="G30" t="str">
            <v>200494-CESFAM EL SAUCE</v>
          </cell>
          <cell r="H30">
            <v>21</v>
          </cell>
          <cell r="I30">
            <v>12</v>
          </cell>
          <cell r="J30">
            <v>24</v>
          </cell>
          <cell r="K30">
            <v>19</v>
          </cell>
          <cell r="L30">
            <v>17</v>
          </cell>
          <cell r="M30">
            <v>18</v>
          </cell>
          <cell r="N30">
            <v>14</v>
          </cell>
          <cell r="O30">
            <v>20</v>
          </cell>
          <cell r="P30">
            <v>17</v>
          </cell>
          <cell r="Q30">
            <v>21</v>
          </cell>
          <cell r="R30">
            <v>5</v>
          </cell>
          <cell r="S30">
            <v>15</v>
          </cell>
          <cell r="T30">
            <v>203</v>
          </cell>
        </row>
        <row r="31">
          <cell r="G31" t="str">
            <v>200499-CESFAM PAN DE AZÚCAR</v>
          </cell>
          <cell r="H31">
            <v>16</v>
          </cell>
          <cell r="I31">
            <v>11</v>
          </cell>
          <cell r="J31">
            <v>12</v>
          </cell>
          <cell r="K31">
            <v>9</v>
          </cell>
          <cell r="L31">
            <v>16</v>
          </cell>
          <cell r="M31">
            <v>12</v>
          </cell>
          <cell r="N31">
            <v>23</v>
          </cell>
          <cell r="O31">
            <v>13</v>
          </cell>
          <cell r="P31">
            <v>10</v>
          </cell>
          <cell r="Q31">
            <v>10</v>
          </cell>
          <cell r="R31">
            <v>5</v>
          </cell>
          <cell r="S31">
            <v>9</v>
          </cell>
          <cell r="T31">
            <v>146</v>
          </cell>
        </row>
        <row r="32">
          <cell r="G32" t="str">
            <v>200607-CESFAM LILA CORTES</v>
          </cell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R32">
            <v>2</v>
          </cell>
          <cell r="S32">
            <v>7</v>
          </cell>
          <cell r="T32">
            <v>9</v>
          </cell>
        </row>
        <row r="33">
          <cell r="G33" t="str">
            <v>04103-ANDACOLLO</v>
          </cell>
          <cell r="H33">
            <v>7</v>
          </cell>
          <cell r="I33">
            <v>7</v>
          </cell>
          <cell r="J33">
            <v>7</v>
          </cell>
          <cell r="K33">
            <v>13</v>
          </cell>
          <cell r="L33">
            <v>6</v>
          </cell>
          <cell r="M33">
            <v>10</v>
          </cell>
          <cell r="N33">
            <v>16</v>
          </cell>
          <cell r="O33">
            <v>3</v>
          </cell>
          <cell r="P33">
            <v>9</v>
          </cell>
          <cell r="Q33">
            <v>10</v>
          </cell>
          <cell r="R33">
            <v>10</v>
          </cell>
          <cell r="S33">
            <v>4</v>
          </cell>
          <cell r="T33">
            <v>102</v>
          </cell>
        </row>
        <row r="34">
          <cell r="G34" t="str">
            <v>105106-HOSPITAL ANDACOLLO</v>
          </cell>
          <cell r="H34">
            <v>7</v>
          </cell>
          <cell r="I34">
            <v>7</v>
          </cell>
          <cell r="J34">
            <v>7</v>
          </cell>
          <cell r="K34">
            <v>13</v>
          </cell>
          <cell r="L34">
            <v>6</v>
          </cell>
          <cell r="M34">
            <v>10</v>
          </cell>
          <cell r="N34">
            <v>16</v>
          </cell>
          <cell r="O34">
            <v>3</v>
          </cell>
          <cell r="P34">
            <v>9</v>
          </cell>
          <cell r="Q34">
            <v>10</v>
          </cell>
          <cell r="R34">
            <v>10</v>
          </cell>
          <cell r="S34">
            <v>4</v>
          </cell>
          <cell r="T34">
            <v>102</v>
          </cell>
        </row>
        <row r="35">
          <cell r="G35" t="str">
            <v>04104-LA HIGUERA</v>
          </cell>
          <cell r="H35"/>
          <cell r="I35"/>
          <cell r="J35"/>
          <cell r="K35">
            <v>5</v>
          </cell>
          <cell r="L35">
            <v>1</v>
          </cell>
          <cell r="M35">
            <v>5</v>
          </cell>
          <cell r="N35">
            <v>5</v>
          </cell>
          <cell r="O35">
            <v>5</v>
          </cell>
          <cell r="P35"/>
          <cell r="Q35">
            <v>3</v>
          </cell>
          <cell r="R35">
            <v>3</v>
          </cell>
          <cell r="S35">
            <v>4</v>
          </cell>
          <cell r="T35">
            <v>31</v>
          </cell>
        </row>
        <row r="36">
          <cell r="G36" t="str">
            <v>105314-CES. LA HIGUERA</v>
          </cell>
          <cell r="H36"/>
          <cell r="I36"/>
          <cell r="J36"/>
          <cell r="K36">
            <v>2</v>
          </cell>
          <cell r="L36">
            <v>1</v>
          </cell>
          <cell r="M36">
            <v>3</v>
          </cell>
          <cell r="N36">
            <v>3</v>
          </cell>
          <cell r="O36">
            <v>5</v>
          </cell>
          <cell r="P36"/>
          <cell r="Q36">
            <v>2</v>
          </cell>
          <cell r="R36">
            <v>1</v>
          </cell>
          <cell r="S36">
            <v>1</v>
          </cell>
          <cell r="T36">
            <v>18</v>
          </cell>
        </row>
        <row r="37">
          <cell r="G37" t="str">
            <v xml:space="preserve">105500-P.S.R. CALETA HORNOS        </v>
          </cell>
          <cell r="H37"/>
          <cell r="I37"/>
          <cell r="J37"/>
          <cell r="K37">
            <v>1</v>
          </cell>
          <cell r="L37"/>
          <cell r="M37"/>
          <cell r="N37">
            <v>1</v>
          </cell>
          <cell r="O37"/>
          <cell r="P37"/>
          <cell r="Q37">
            <v>1</v>
          </cell>
          <cell r="R37">
            <v>1</v>
          </cell>
          <cell r="S37">
            <v>1</v>
          </cell>
          <cell r="T37">
            <v>5</v>
          </cell>
        </row>
        <row r="38">
          <cell r="G38" t="str">
            <v>105505-P.S.R. LOS CHOROS</v>
          </cell>
          <cell r="H38"/>
          <cell r="I38"/>
          <cell r="J38"/>
          <cell r="K38"/>
          <cell r="L38"/>
          <cell r="M38">
            <v>1</v>
          </cell>
          <cell r="N38"/>
          <cell r="O38"/>
          <cell r="P38"/>
          <cell r="Q38"/>
          <cell r="R38">
            <v>1</v>
          </cell>
          <cell r="S38"/>
          <cell r="T38">
            <v>2</v>
          </cell>
        </row>
        <row r="39">
          <cell r="G39" t="str">
            <v>105506-P.S.R. EL TRAPICHE</v>
          </cell>
          <cell r="H39"/>
          <cell r="I39"/>
          <cell r="J39"/>
          <cell r="K39">
            <v>2</v>
          </cell>
          <cell r="L39"/>
          <cell r="M39">
            <v>1</v>
          </cell>
          <cell r="N39">
            <v>1</v>
          </cell>
          <cell r="O39"/>
          <cell r="P39"/>
          <cell r="Q39"/>
          <cell r="R39"/>
          <cell r="S39">
            <v>2</v>
          </cell>
          <cell r="T39">
            <v>6</v>
          </cell>
        </row>
        <row r="40">
          <cell r="G40" t="str">
            <v>04105-PAIHUANO</v>
          </cell>
          <cell r="H40">
            <v>7</v>
          </cell>
          <cell r="I40">
            <v>2</v>
          </cell>
          <cell r="J40">
            <v>3</v>
          </cell>
          <cell r="K40">
            <v>6</v>
          </cell>
          <cell r="L40">
            <v>4</v>
          </cell>
          <cell r="M40">
            <v>3</v>
          </cell>
          <cell r="N40">
            <v>4</v>
          </cell>
          <cell r="O40">
            <v>4</v>
          </cell>
          <cell r="P40"/>
          <cell r="Q40">
            <v>3</v>
          </cell>
          <cell r="R40">
            <v>9</v>
          </cell>
          <cell r="S40">
            <v>2</v>
          </cell>
          <cell r="T40">
            <v>47</v>
          </cell>
        </row>
        <row r="41">
          <cell r="G41" t="str">
            <v>105306-CES. PAIHUANO</v>
          </cell>
          <cell r="H41">
            <v>6</v>
          </cell>
          <cell r="I41">
            <v>1</v>
          </cell>
          <cell r="J41">
            <v>1</v>
          </cell>
          <cell r="K41">
            <v>1</v>
          </cell>
          <cell r="L41">
            <v>3</v>
          </cell>
          <cell r="M41">
            <v>2</v>
          </cell>
          <cell r="N41">
            <v>1</v>
          </cell>
          <cell r="O41">
            <v>3</v>
          </cell>
          <cell r="P41"/>
          <cell r="Q41">
            <v>3</v>
          </cell>
          <cell r="R41">
            <v>9</v>
          </cell>
          <cell r="S41">
            <v>2</v>
          </cell>
          <cell r="T41">
            <v>32</v>
          </cell>
        </row>
        <row r="42">
          <cell r="G42" t="str">
            <v>105475-P.S.R. HORCON</v>
          </cell>
          <cell r="H42"/>
          <cell r="I42"/>
          <cell r="J42">
            <v>2</v>
          </cell>
          <cell r="K42">
            <v>1</v>
          </cell>
          <cell r="L42"/>
          <cell r="M42"/>
          <cell r="N42"/>
          <cell r="O42">
            <v>1</v>
          </cell>
          <cell r="P42"/>
          <cell r="Q42"/>
          <cell r="R42"/>
          <cell r="S42"/>
          <cell r="T42">
            <v>4</v>
          </cell>
        </row>
        <row r="43">
          <cell r="G43" t="str">
            <v>105476-P.S.R. MONTE GRANDE</v>
          </cell>
          <cell r="H43"/>
          <cell r="I43"/>
          <cell r="J43"/>
          <cell r="K43">
            <v>1</v>
          </cell>
          <cell r="L43">
            <v>1</v>
          </cell>
          <cell r="M43">
            <v>1</v>
          </cell>
          <cell r="N43">
            <v>2</v>
          </cell>
          <cell r="O43"/>
          <cell r="P43"/>
          <cell r="Q43"/>
          <cell r="R43"/>
          <cell r="S43"/>
          <cell r="T43">
            <v>5</v>
          </cell>
        </row>
        <row r="44">
          <cell r="G44" t="str">
            <v>105477-P.S.R. PISCO ELQUI</v>
          </cell>
          <cell r="H44">
            <v>1</v>
          </cell>
          <cell r="I44">
            <v>1</v>
          </cell>
          <cell r="J44"/>
          <cell r="K44">
            <v>3</v>
          </cell>
          <cell r="L44"/>
          <cell r="M44"/>
          <cell r="N44">
            <v>1</v>
          </cell>
          <cell r="O44"/>
          <cell r="P44"/>
          <cell r="Q44"/>
          <cell r="R44"/>
          <cell r="S44"/>
          <cell r="T44">
            <v>6</v>
          </cell>
        </row>
        <row r="45">
          <cell r="G45" t="str">
            <v>04106-VICUÑA</v>
          </cell>
          <cell r="H45">
            <v>29</v>
          </cell>
          <cell r="I45">
            <v>9</v>
          </cell>
          <cell r="J45">
            <v>22</v>
          </cell>
          <cell r="K45">
            <v>21</v>
          </cell>
          <cell r="L45">
            <v>22</v>
          </cell>
          <cell r="M45">
            <v>18</v>
          </cell>
          <cell r="N45">
            <v>34</v>
          </cell>
          <cell r="O45">
            <v>31</v>
          </cell>
          <cell r="P45">
            <v>17</v>
          </cell>
          <cell r="Q45">
            <v>30</v>
          </cell>
          <cell r="R45">
            <v>17</v>
          </cell>
          <cell r="S45">
            <v>21</v>
          </cell>
          <cell r="T45">
            <v>271</v>
          </cell>
        </row>
        <row r="46">
          <cell r="G46" t="str">
            <v>105107-HOSPITAL VICUÑA</v>
          </cell>
          <cell r="H46">
            <v>14</v>
          </cell>
          <cell r="I46">
            <v>5</v>
          </cell>
          <cell r="J46">
            <v>13</v>
          </cell>
          <cell r="K46">
            <v>10</v>
          </cell>
          <cell r="L46">
            <v>14</v>
          </cell>
          <cell r="M46">
            <v>10</v>
          </cell>
          <cell r="N46">
            <v>22</v>
          </cell>
          <cell r="O46">
            <v>20</v>
          </cell>
          <cell r="P46">
            <v>5</v>
          </cell>
          <cell r="Q46">
            <v>14</v>
          </cell>
          <cell r="R46">
            <v>10</v>
          </cell>
          <cell r="S46">
            <v>13</v>
          </cell>
          <cell r="T46">
            <v>150</v>
          </cell>
        </row>
        <row r="47">
          <cell r="G47" t="str">
            <v>105467-P.S.R. DIAGUITAS</v>
          </cell>
          <cell r="H47"/>
          <cell r="I47"/>
          <cell r="J47"/>
          <cell r="K47">
            <v>2</v>
          </cell>
          <cell r="L47">
            <v>2</v>
          </cell>
          <cell r="M47"/>
          <cell r="N47">
            <v>3</v>
          </cell>
          <cell r="O47">
            <v>1</v>
          </cell>
          <cell r="P47"/>
          <cell r="Q47">
            <v>2</v>
          </cell>
          <cell r="R47"/>
          <cell r="S47"/>
          <cell r="T47">
            <v>10</v>
          </cell>
        </row>
        <row r="48">
          <cell r="G48" t="str">
            <v>105468-P.S.R. EL MOLLE</v>
          </cell>
          <cell r="H48"/>
          <cell r="I48">
            <v>2</v>
          </cell>
          <cell r="J48">
            <v>1</v>
          </cell>
          <cell r="K48">
            <v>1</v>
          </cell>
          <cell r="L48">
            <v>1</v>
          </cell>
          <cell r="M48">
            <v>1</v>
          </cell>
          <cell r="N48">
            <v>1</v>
          </cell>
          <cell r="O48"/>
          <cell r="P48"/>
          <cell r="Q48">
            <v>1</v>
          </cell>
          <cell r="R48"/>
          <cell r="S48"/>
          <cell r="T48">
            <v>8</v>
          </cell>
        </row>
        <row r="49">
          <cell r="G49" t="str">
            <v>105469-P.S.R. EL TAMBO</v>
          </cell>
          <cell r="H49">
            <v>3</v>
          </cell>
          <cell r="I49"/>
          <cell r="J49">
            <v>1</v>
          </cell>
          <cell r="K49">
            <v>1</v>
          </cell>
          <cell r="L49">
            <v>1</v>
          </cell>
          <cell r="M49">
            <v>1</v>
          </cell>
          <cell r="N49"/>
          <cell r="O49">
            <v>1</v>
          </cell>
          <cell r="P49">
            <v>3</v>
          </cell>
          <cell r="Q49">
            <v>2</v>
          </cell>
          <cell r="R49">
            <v>2</v>
          </cell>
          <cell r="S49"/>
          <cell r="T49">
            <v>15</v>
          </cell>
        </row>
        <row r="50">
          <cell r="G50" t="str">
            <v>105470-P.S.R. HUANTA</v>
          </cell>
          <cell r="H50">
            <v>1</v>
          </cell>
          <cell r="I50"/>
          <cell r="J50"/>
          <cell r="K50"/>
          <cell r="L50"/>
          <cell r="M50"/>
          <cell r="N50"/>
          <cell r="O50"/>
          <cell r="P50"/>
          <cell r="Q50"/>
          <cell r="R50"/>
          <cell r="S50"/>
          <cell r="T50">
            <v>1</v>
          </cell>
        </row>
        <row r="51">
          <cell r="G51" t="str">
            <v>105471-P.S.R. PERALILLO</v>
          </cell>
          <cell r="H51"/>
          <cell r="I51">
            <v>1</v>
          </cell>
          <cell r="J51"/>
          <cell r="K51">
            <v>4</v>
          </cell>
          <cell r="L51">
            <v>1</v>
          </cell>
          <cell r="M51">
            <v>1</v>
          </cell>
          <cell r="N51">
            <v>1</v>
          </cell>
          <cell r="O51">
            <v>4</v>
          </cell>
          <cell r="P51">
            <v>1</v>
          </cell>
          <cell r="Q51">
            <v>2</v>
          </cell>
          <cell r="R51">
            <v>2</v>
          </cell>
          <cell r="S51">
            <v>1</v>
          </cell>
          <cell r="T51">
            <v>18</v>
          </cell>
        </row>
        <row r="52">
          <cell r="G52" t="str">
            <v>105472-P.S.R. RIVADAVIA</v>
          </cell>
          <cell r="H52">
            <v>1</v>
          </cell>
          <cell r="I52"/>
          <cell r="J52">
            <v>1</v>
          </cell>
          <cell r="K52"/>
          <cell r="L52"/>
          <cell r="M52">
            <v>2</v>
          </cell>
          <cell r="N52"/>
          <cell r="O52">
            <v>1</v>
          </cell>
          <cell r="P52">
            <v>1</v>
          </cell>
          <cell r="Q52"/>
          <cell r="R52"/>
          <cell r="S52">
            <v>1</v>
          </cell>
          <cell r="T52">
            <v>7</v>
          </cell>
        </row>
        <row r="53">
          <cell r="G53" t="str">
            <v>105473-P.S.R. TALCUNA</v>
          </cell>
          <cell r="H53">
            <v>5</v>
          </cell>
          <cell r="I53"/>
          <cell r="J53"/>
          <cell r="K53">
            <v>1</v>
          </cell>
          <cell r="L53">
            <v>1</v>
          </cell>
          <cell r="M53"/>
          <cell r="N53"/>
          <cell r="O53"/>
          <cell r="P53">
            <v>1</v>
          </cell>
          <cell r="Q53">
            <v>2</v>
          </cell>
          <cell r="R53">
            <v>1</v>
          </cell>
          <cell r="S53"/>
          <cell r="T53">
            <v>11</v>
          </cell>
        </row>
        <row r="54">
          <cell r="G54" t="str">
            <v>105474-P.S.R. CHAPILCA</v>
          </cell>
          <cell r="H54"/>
          <cell r="I54"/>
          <cell r="J54"/>
          <cell r="K54"/>
          <cell r="L54"/>
          <cell r="M54"/>
          <cell r="N54"/>
          <cell r="O54"/>
          <cell r="P54">
            <v>1</v>
          </cell>
          <cell r="Q54"/>
          <cell r="R54"/>
          <cell r="S54"/>
          <cell r="T54">
            <v>1</v>
          </cell>
        </row>
        <row r="55">
          <cell r="G55" t="str">
            <v>105509-P.S.R. GUALLIGUAICA</v>
          </cell>
          <cell r="H55">
            <v>1</v>
          </cell>
          <cell r="I55"/>
          <cell r="J55"/>
          <cell r="K55"/>
          <cell r="L55"/>
          <cell r="M55"/>
          <cell r="N55"/>
          <cell r="O55">
            <v>2</v>
          </cell>
          <cell r="P55">
            <v>1</v>
          </cell>
          <cell r="Q55"/>
          <cell r="R55"/>
          <cell r="S55"/>
          <cell r="T55">
            <v>4</v>
          </cell>
        </row>
        <row r="56">
          <cell r="G56" t="str">
            <v>200538-CESFAM SAN ISIDRO CALINGASTA</v>
          </cell>
          <cell r="H56">
            <v>4</v>
          </cell>
          <cell r="I56">
            <v>1</v>
          </cell>
          <cell r="J56">
            <v>6</v>
          </cell>
          <cell r="K56">
            <v>2</v>
          </cell>
          <cell r="L56">
            <v>2</v>
          </cell>
          <cell r="M56">
            <v>3</v>
          </cell>
          <cell r="N56">
            <v>7</v>
          </cell>
          <cell r="O56">
            <v>2</v>
          </cell>
          <cell r="P56">
            <v>4</v>
          </cell>
          <cell r="Q56">
            <v>7</v>
          </cell>
          <cell r="R56">
            <v>2</v>
          </cell>
          <cell r="S56">
            <v>6</v>
          </cell>
          <cell r="T56">
            <v>46</v>
          </cell>
        </row>
        <row r="57">
          <cell r="G57" t="str">
            <v>04201-ILLAPEL</v>
          </cell>
          <cell r="H57">
            <v>31</v>
          </cell>
          <cell r="I57">
            <v>20</v>
          </cell>
          <cell r="J57">
            <v>27</v>
          </cell>
          <cell r="K57">
            <v>30</v>
          </cell>
          <cell r="L57">
            <v>20</v>
          </cell>
          <cell r="M57">
            <v>26</v>
          </cell>
          <cell r="N57">
            <v>31</v>
          </cell>
          <cell r="O57">
            <v>22</v>
          </cell>
          <cell r="P57">
            <v>17</v>
          </cell>
          <cell r="Q57">
            <v>17</v>
          </cell>
          <cell r="R57">
            <v>24</v>
          </cell>
          <cell r="S57"/>
          <cell r="T57">
            <v>265</v>
          </cell>
        </row>
        <row r="58">
          <cell r="G58" t="str">
            <v>105326-CESFAM SAN RAFAEL</v>
          </cell>
          <cell r="H58">
            <v>10</v>
          </cell>
          <cell r="I58">
            <v>11</v>
          </cell>
          <cell r="J58">
            <v>8</v>
          </cell>
          <cell r="K58">
            <v>8</v>
          </cell>
          <cell r="L58">
            <v>4</v>
          </cell>
          <cell r="M58">
            <v>9</v>
          </cell>
          <cell r="N58">
            <v>7</v>
          </cell>
          <cell r="O58">
            <v>6</v>
          </cell>
          <cell r="P58">
            <v>8</v>
          </cell>
          <cell r="Q58">
            <v>7</v>
          </cell>
          <cell r="R58">
            <v>7</v>
          </cell>
          <cell r="S58"/>
          <cell r="T58">
            <v>85</v>
          </cell>
        </row>
        <row r="59">
          <cell r="G59" t="str">
            <v xml:space="preserve">105443-P.S.R. CARCAMO                   </v>
          </cell>
          <cell r="H59"/>
          <cell r="I59"/>
          <cell r="J59"/>
          <cell r="K59">
            <v>1</v>
          </cell>
          <cell r="L59"/>
          <cell r="M59"/>
          <cell r="N59">
            <v>1</v>
          </cell>
          <cell r="O59"/>
          <cell r="P59"/>
          <cell r="Q59"/>
          <cell r="R59"/>
          <cell r="S59"/>
          <cell r="T59">
            <v>2</v>
          </cell>
        </row>
        <row r="60">
          <cell r="G60" t="str">
            <v>105444-P.S.R. HUINTIL</v>
          </cell>
          <cell r="H60">
            <v>1</v>
          </cell>
          <cell r="I60"/>
          <cell r="J60"/>
          <cell r="K60"/>
          <cell r="L60"/>
          <cell r="M60"/>
          <cell r="N60"/>
          <cell r="O60"/>
          <cell r="P60"/>
          <cell r="Q60">
            <v>1</v>
          </cell>
          <cell r="R60">
            <v>1</v>
          </cell>
          <cell r="S60"/>
          <cell r="T60">
            <v>3</v>
          </cell>
        </row>
        <row r="61">
          <cell r="G61" t="str">
            <v>105445-P.S.R. LIMAHUIDA</v>
          </cell>
          <cell r="H61">
            <v>1</v>
          </cell>
          <cell r="I61"/>
          <cell r="J61"/>
          <cell r="K61">
            <v>1</v>
          </cell>
          <cell r="L61">
            <v>1</v>
          </cell>
          <cell r="M61"/>
          <cell r="N61">
            <v>2</v>
          </cell>
          <cell r="O61"/>
          <cell r="P61"/>
          <cell r="Q61"/>
          <cell r="R61"/>
          <cell r="S61"/>
          <cell r="T61">
            <v>5</v>
          </cell>
        </row>
        <row r="62">
          <cell r="G62" t="str">
            <v>105447-P.S.R. PERALILLO</v>
          </cell>
          <cell r="H62"/>
          <cell r="I62"/>
          <cell r="J62">
            <v>1</v>
          </cell>
          <cell r="K62">
            <v>1</v>
          </cell>
          <cell r="L62"/>
          <cell r="M62"/>
          <cell r="N62">
            <v>2</v>
          </cell>
          <cell r="O62"/>
          <cell r="P62"/>
          <cell r="Q62"/>
          <cell r="R62"/>
          <cell r="S62"/>
          <cell r="T62">
            <v>4</v>
          </cell>
        </row>
        <row r="63">
          <cell r="G63" t="str">
            <v>105448-P.S.R. SANTA VIRGINIA</v>
          </cell>
          <cell r="H63"/>
          <cell r="I63">
            <v>1</v>
          </cell>
          <cell r="J63">
            <v>1</v>
          </cell>
          <cell r="K63">
            <v>1</v>
          </cell>
          <cell r="L63"/>
          <cell r="M63"/>
          <cell r="N63"/>
          <cell r="O63"/>
          <cell r="P63"/>
          <cell r="Q63">
            <v>1</v>
          </cell>
          <cell r="R63">
            <v>1</v>
          </cell>
          <cell r="S63"/>
          <cell r="T63">
            <v>5</v>
          </cell>
        </row>
        <row r="64">
          <cell r="G64" t="str">
            <v>105449-P.S.R. TUNGA NORTE</v>
          </cell>
          <cell r="H64"/>
          <cell r="I64"/>
          <cell r="J64"/>
          <cell r="K64"/>
          <cell r="L64"/>
          <cell r="M64">
            <v>1</v>
          </cell>
          <cell r="N64"/>
          <cell r="O64"/>
          <cell r="P64"/>
          <cell r="Q64"/>
          <cell r="R64"/>
          <cell r="S64"/>
          <cell r="T64">
            <v>1</v>
          </cell>
        </row>
        <row r="65">
          <cell r="G65" t="str">
            <v>105485-P.S.R. PLAN DE HORNOS</v>
          </cell>
          <cell r="H65">
            <v>3</v>
          </cell>
          <cell r="I65">
            <v>1</v>
          </cell>
          <cell r="J65"/>
          <cell r="K65">
            <v>1</v>
          </cell>
          <cell r="L65"/>
          <cell r="M65"/>
          <cell r="N65"/>
          <cell r="O65"/>
          <cell r="P65"/>
          <cell r="Q65"/>
          <cell r="R65">
            <v>1</v>
          </cell>
          <cell r="S65"/>
          <cell r="T65">
            <v>6</v>
          </cell>
        </row>
        <row r="66">
          <cell r="G66" t="str">
            <v>105486-P.S.R. TUNGA SUR</v>
          </cell>
          <cell r="H66"/>
          <cell r="I66">
            <v>1</v>
          </cell>
          <cell r="J66"/>
          <cell r="K66"/>
          <cell r="L66"/>
          <cell r="M66"/>
          <cell r="N66"/>
          <cell r="O66"/>
          <cell r="P66"/>
          <cell r="Q66"/>
          <cell r="R66"/>
          <cell r="S66"/>
          <cell r="T66">
            <v>1</v>
          </cell>
        </row>
        <row r="67">
          <cell r="G67" t="str">
            <v>105487-P.S.R. CAÑAS UNO</v>
          </cell>
          <cell r="H67">
            <v>2</v>
          </cell>
          <cell r="I67">
            <v>1</v>
          </cell>
          <cell r="J67">
            <v>1</v>
          </cell>
          <cell r="K67">
            <v>1</v>
          </cell>
          <cell r="L67">
            <v>4</v>
          </cell>
          <cell r="M67"/>
          <cell r="N67">
            <v>2</v>
          </cell>
          <cell r="O67">
            <v>4</v>
          </cell>
          <cell r="P67">
            <v>1</v>
          </cell>
          <cell r="Q67"/>
          <cell r="R67">
            <v>1</v>
          </cell>
          <cell r="S67"/>
          <cell r="T67">
            <v>17</v>
          </cell>
        </row>
        <row r="68">
          <cell r="G68" t="str">
            <v>105496-P.S.R. PINTACURA SUR</v>
          </cell>
          <cell r="H68"/>
          <cell r="I68">
            <v>1</v>
          </cell>
          <cell r="J68"/>
          <cell r="K68"/>
          <cell r="L68">
            <v>1</v>
          </cell>
          <cell r="M68"/>
          <cell r="N68">
            <v>1</v>
          </cell>
          <cell r="O68"/>
          <cell r="P68"/>
          <cell r="Q68"/>
          <cell r="R68"/>
          <cell r="S68"/>
          <cell r="T68">
            <v>3</v>
          </cell>
        </row>
        <row r="69">
          <cell r="G69" t="str">
            <v>105504-P.S.R. SOCAVON</v>
          </cell>
          <cell r="H69"/>
          <cell r="I69"/>
          <cell r="J69">
            <v>1</v>
          </cell>
          <cell r="K69"/>
          <cell r="L69"/>
          <cell r="M69"/>
          <cell r="N69">
            <v>2</v>
          </cell>
          <cell r="O69"/>
          <cell r="P69"/>
          <cell r="Q69"/>
          <cell r="R69"/>
          <cell r="S69"/>
          <cell r="T69">
            <v>3</v>
          </cell>
        </row>
        <row r="70">
          <cell r="G70" t="str">
            <v>200366-CESFAM URBANO II</v>
          </cell>
          <cell r="H70">
            <v>14</v>
          </cell>
          <cell r="I70">
            <v>4</v>
          </cell>
          <cell r="J70">
            <v>15</v>
          </cell>
          <cell r="K70">
            <v>16</v>
          </cell>
          <cell r="L70">
            <v>10</v>
          </cell>
          <cell r="M70">
            <v>16</v>
          </cell>
          <cell r="N70">
            <v>14</v>
          </cell>
          <cell r="O70">
            <v>12</v>
          </cell>
          <cell r="P70">
            <v>8</v>
          </cell>
          <cell r="Q70">
            <v>8</v>
          </cell>
          <cell r="R70">
            <v>13</v>
          </cell>
          <cell r="S70"/>
          <cell r="T70">
            <v>130</v>
          </cell>
        </row>
        <row r="71">
          <cell r="G71" t="str">
            <v>04202-CANELA</v>
          </cell>
          <cell r="H71">
            <v>2</v>
          </cell>
          <cell r="I71">
            <v>8</v>
          </cell>
          <cell r="J71">
            <v>7</v>
          </cell>
          <cell r="K71">
            <v>2</v>
          </cell>
          <cell r="L71">
            <v>8</v>
          </cell>
          <cell r="M71"/>
          <cell r="N71">
            <v>8</v>
          </cell>
          <cell r="O71">
            <v>4</v>
          </cell>
          <cell r="P71">
            <v>6</v>
          </cell>
          <cell r="Q71">
            <v>5</v>
          </cell>
          <cell r="R71">
            <v>6</v>
          </cell>
          <cell r="S71">
            <v>6</v>
          </cell>
          <cell r="T71">
            <v>62</v>
          </cell>
        </row>
        <row r="72">
          <cell r="G72" t="str">
            <v>105309-CES. RURAL CANELA</v>
          </cell>
          <cell r="H72">
            <v>2</v>
          </cell>
          <cell r="I72">
            <v>7</v>
          </cell>
          <cell r="J72">
            <v>6</v>
          </cell>
          <cell r="K72">
            <v>2</v>
          </cell>
          <cell r="L72">
            <v>8</v>
          </cell>
          <cell r="M72"/>
          <cell r="N72">
            <v>6</v>
          </cell>
          <cell r="O72">
            <v>4</v>
          </cell>
          <cell r="P72">
            <v>6</v>
          </cell>
          <cell r="Q72">
            <v>4</v>
          </cell>
          <cell r="R72">
            <v>6</v>
          </cell>
          <cell r="S72">
            <v>6</v>
          </cell>
          <cell r="T72">
            <v>57</v>
          </cell>
        </row>
        <row r="73">
          <cell r="G73" t="str">
            <v xml:space="preserve">105450-P.S.R. MINCHA NORTE            </v>
          </cell>
          <cell r="H73"/>
          <cell r="I73">
            <v>1</v>
          </cell>
          <cell r="J73">
            <v>1</v>
          </cell>
          <cell r="K73"/>
          <cell r="L73"/>
          <cell r="M73"/>
          <cell r="N73">
            <v>1</v>
          </cell>
          <cell r="O73"/>
          <cell r="P73"/>
          <cell r="Q73"/>
          <cell r="R73"/>
          <cell r="S73"/>
          <cell r="T73">
            <v>3</v>
          </cell>
        </row>
        <row r="74">
          <cell r="G74" t="str">
            <v>105484-P.S.R. HUENTELAUQUEN</v>
          </cell>
          <cell r="H74"/>
          <cell r="I74"/>
          <cell r="J74"/>
          <cell r="K74"/>
          <cell r="L74"/>
          <cell r="M74"/>
          <cell r="N74">
            <v>1</v>
          </cell>
          <cell r="O74"/>
          <cell r="P74"/>
          <cell r="Q74">
            <v>1</v>
          </cell>
          <cell r="R74"/>
          <cell r="S74"/>
          <cell r="T74">
            <v>2</v>
          </cell>
        </row>
        <row r="75">
          <cell r="G75" t="str">
            <v>04203-LOS VILOS</v>
          </cell>
          <cell r="H75">
            <v>24</v>
          </cell>
          <cell r="I75">
            <v>26</v>
          </cell>
          <cell r="J75">
            <v>26</v>
          </cell>
          <cell r="K75">
            <v>14</v>
          </cell>
          <cell r="L75">
            <v>21</v>
          </cell>
          <cell r="M75">
            <v>19</v>
          </cell>
          <cell r="N75">
            <v>21</v>
          </cell>
          <cell r="O75">
            <v>14</v>
          </cell>
          <cell r="P75">
            <v>18</v>
          </cell>
          <cell r="Q75">
            <v>19</v>
          </cell>
          <cell r="R75">
            <v>25</v>
          </cell>
          <cell r="S75">
            <v>18</v>
          </cell>
          <cell r="T75">
            <v>245</v>
          </cell>
        </row>
        <row r="76">
          <cell r="G76" t="str">
            <v>105108-HOSPITAL LOS VILOS</v>
          </cell>
          <cell r="H76">
            <v>16</v>
          </cell>
          <cell r="I76">
            <v>20</v>
          </cell>
          <cell r="J76">
            <v>18</v>
          </cell>
          <cell r="K76">
            <v>12</v>
          </cell>
          <cell r="L76">
            <v>16</v>
          </cell>
          <cell r="M76">
            <v>14</v>
          </cell>
          <cell r="N76">
            <v>17</v>
          </cell>
          <cell r="O76">
            <v>14</v>
          </cell>
          <cell r="P76">
            <v>15</v>
          </cell>
          <cell r="Q76">
            <v>16</v>
          </cell>
          <cell r="R76">
            <v>22</v>
          </cell>
          <cell r="S76">
            <v>13</v>
          </cell>
          <cell r="T76">
            <v>193</v>
          </cell>
        </row>
        <row r="77">
          <cell r="G77" t="str">
            <v xml:space="preserve">105478-P.S.R. CAIMANES                   </v>
          </cell>
          <cell r="H77"/>
          <cell r="I77">
            <v>1</v>
          </cell>
          <cell r="J77"/>
          <cell r="K77"/>
          <cell r="L77"/>
          <cell r="M77">
            <v>2</v>
          </cell>
          <cell r="N77"/>
          <cell r="O77"/>
          <cell r="P77"/>
          <cell r="Q77"/>
          <cell r="R77">
            <v>1</v>
          </cell>
          <cell r="S77">
            <v>1</v>
          </cell>
          <cell r="T77">
            <v>5</v>
          </cell>
        </row>
        <row r="78">
          <cell r="G78" t="str">
            <v>105479-P.S.R. GUANGUALI</v>
          </cell>
          <cell r="H78">
            <v>1</v>
          </cell>
          <cell r="I78">
            <v>1</v>
          </cell>
          <cell r="J78"/>
          <cell r="K78">
            <v>1</v>
          </cell>
          <cell r="L78"/>
          <cell r="M78"/>
          <cell r="N78"/>
          <cell r="O78"/>
          <cell r="P78">
            <v>1</v>
          </cell>
          <cell r="Q78">
            <v>2</v>
          </cell>
          <cell r="R78"/>
          <cell r="S78"/>
          <cell r="T78">
            <v>6</v>
          </cell>
        </row>
        <row r="79">
          <cell r="G79" t="str">
            <v>105480-P.S.R. QUILIMARI</v>
          </cell>
          <cell r="H79">
            <v>3</v>
          </cell>
          <cell r="I79">
            <v>3</v>
          </cell>
          <cell r="J79">
            <v>4</v>
          </cell>
          <cell r="K79">
            <v>1</v>
          </cell>
          <cell r="L79">
            <v>5</v>
          </cell>
          <cell r="M79">
            <v>1</v>
          </cell>
          <cell r="N79">
            <v>2</v>
          </cell>
          <cell r="O79"/>
          <cell r="P79">
            <v>1</v>
          </cell>
          <cell r="Q79"/>
          <cell r="R79">
            <v>1</v>
          </cell>
          <cell r="S79">
            <v>3</v>
          </cell>
          <cell r="T79">
            <v>24</v>
          </cell>
        </row>
        <row r="80">
          <cell r="G80" t="str">
            <v>105481-P.S.R. TILAMA</v>
          </cell>
          <cell r="H80">
            <v>1</v>
          </cell>
          <cell r="I80"/>
          <cell r="J80"/>
          <cell r="K80"/>
          <cell r="L80"/>
          <cell r="M80"/>
          <cell r="N80"/>
          <cell r="O80"/>
          <cell r="P80"/>
          <cell r="Q80"/>
          <cell r="R80"/>
          <cell r="S80"/>
          <cell r="T80">
            <v>1</v>
          </cell>
        </row>
        <row r="81">
          <cell r="G81" t="str">
            <v>105511-P.S.R. LOS CONDORES</v>
          </cell>
          <cell r="H81">
            <v>3</v>
          </cell>
          <cell r="I81">
            <v>1</v>
          </cell>
          <cell r="J81">
            <v>4</v>
          </cell>
          <cell r="K81"/>
          <cell r="L81"/>
          <cell r="M81">
            <v>2</v>
          </cell>
          <cell r="N81">
            <v>2</v>
          </cell>
          <cell r="O81"/>
          <cell r="P81">
            <v>1</v>
          </cell>
          <cell r="Q81">
            <v>1</v>
          </cell>
          <cell r="R81">
            <v>1</v>
          </cell>
          <cell r="S81">
            <v>1</v>
          </cell>
          <cell r="T81">
            <v>16</v>
          </cell>
        </row>
        <row r="82">
          <cell r="G82" t="str">
            <v>04204-SALAMANCA</v>
          </cell>
          <cell r="H82">
            <v>24</v>
          </cell>
          <cell r="I82">
            <v>22</v>
          </cell>
          <cell r="J82">
            <v>23</v>
          </cell>
          <cell r="K82">
            <v>18</v>
          </cell>
          <cell r="L82">
            <v>19</v>
          </cell>
          <cell r="M82">
            <v>17</v>
          </cell>
          <cell r="N82">
            <v>28</v>
          </cell>
          <cell r="O82">
            <v>24</v>
          </cell>
          <cell r="P82">
            <v>16</v>
          </cell>
          <cell r="Q82">
            <v>17</v>
          </cell>
          <cell r="R82">
            <v>16</v>
          </cell>
          <cell r="S82">
            <v>17</v>
          </cell>
          <cell r="T82">
            <v>241</v>
          </cell>
        </row>
        <row r="83">
          <cell r="G83" t="str">
            <v>105104-HOSPITAL SALAMANCA</v>
          </cell>
          <cell r="H83">
            <v>22</v>
          </cell>
          <cell r="I83">
            <v>12</v>
          </cell>
          <cell r="J83">
            <v>16</v>
          </cell>
          <cell r="K83">
            <v>12</v>
          </cell>
          <cell r="L83">
            <v>14</v>
          </cell>
          <cell r="M83">
            <v>12</v>
          </cell>
          <cell r="N83">
            <v>21</v>
          </cell>
          <cell r="O83">
            <v>12</v>
          </cell>
          <cell r="P83">
            <v>10</v>
          </cell>
          <cell r="Q83">
            <v>15</v>
          </cell>
          <cell r="R83">
            <v>16</v>
          </cell>
          <cell r="S83">
            <v>16</v>
          </cell>
          <cell r="T83">
            <v>178</v>
          </cell>
        </row>
        <row r="84">
          <cell r="G84" t="str">
            <v xml:space="preserve">105452-P.S.R. CUNCUMEN                 </v>
          </cell>
          <cell r="H84"/>
          <cell r="I84"/>
          <cell r="J84">
            <v>1</v>
          </cell>
          <cell r="K84"/>
          <cell r="L84"/>
          <cell r="M84">
            <v>1</v>
          </cell>
          <cell r="N84"/>
          <cell r="O84">
            <v>2</v>
          </cell>
          <cell r="P84"/>
          <cell r="Q84">
            <v>1</v>
          </cell>
          <cell r="R84"/>
          <cell r="S84">
            <v>1</v>
          </cell>
          <cell r="T84">
            <v>6</v>
          </cell>
        </row>
        <row r="85">
          <cell r="G85" t="str">
            <v>105453-P.S.R. TRANQUILLA</v>
          </cell>
          <cell r="H85">
            <v>2</v>
          </cell>
          <cell r="I85"/>
          <cell r="J85">
            <v>2</v>
          </cell>
          <cell r="K85">
            <v>1</v>
          </cell>
          <cell r="L85"/>
          <cell r="M85">
            <v>1</v>
          </cell>
          <cell r="N85"/>
          <cell r="O85">
            <v>2</v>
          </cell>
          <cell r="P85">
            <v>3</v>
          </cell>
          <cell r="Q85"/>
          <cell r="R85"/>
          <cell r="S85"/>
          <cell r="T85">
            <v>11</v>
          </cell>
        </row>
        <row r="86">
          <cell r="G86" t="str">
            <v>105455-P.S.R. CHILLEPIN</v>
          </cell>
          <cell r="H86"/>
          <cell r="I86">
            <v>1</v>
          </cell>
          <cell r="J86">
            <v>1</v>
          </cell>
          <cell r="K86">
            <v>2</v>
          </cell>
          <cell r="L86">
            <v>1</v>
          </cell>
          <cell r="M86"/>
          <cell r="N86">
            <v>2</v>
          </cell>
          <cell r="O86">
            <v>1</v>
          </cell>
          <cell r="P86"/>
          <cell r="Q86">
            <v>1</v>
          </cell>
          <cell r="R86"/>
          <cell r="S86"/>
          <cell r="T86">
            <v>9</v>
          </cell>
        </row>
        <row r="87">
          <cell r="G87" t="str">
            <v>105456-P.S.R. LLIMPO</v>
          </cell>
          <cell r="H87"/>
          <cell r="I87">
            <v>2</v>
          </cell>
          <cell r="J87"/>
          <cell r="K87"/>
          <cell r="L87"/>
          <cell r="M87"/>
          <cell r="N87">
            <v>1</v>
          </cell>
          <cell r="O87">
            <v>1</v>
          </cell>
          <cell r="P87">
            <v>1</v>
          </cell>
          <cell r="Q87"/>
          <cell r="R87"/>
          <cell r="S87"/>
          <cell r="T87">
            <v>5</v>
          </cell>
        </row>
        <row r="88">
          <cell r="G88" t="str">
            <v>105457-P.S.R. SAN AGUSTIN</v>
          </cell>
          <cell r="H88"/>
          <cell r="I88">
            <v>1</v>
          </cell>
          <cell r="J88"/>
          <cell r="K88"/>
          <cell r="L88">
            <v>2</v>
          </cell>
          <cell r="M88"/>
          <cell r="N88"/>
          <cell r="O88"/>
          <cell r="P88"/>
          <cell r="Q88"/>
          <cell r="R88"/>
          <cell r="S88"/>
          <cell r="T88">
            <v>3</v>
          </cell>
        </row>
        <row r="89">
          <cell r="G89" t="str">
            <v>105458-P.S.R. TAHUINCO</v>
          </cell>
          <cell r="H89"/>
          <cell r="I89">
            <v>3</v>
          </cell>
          <cell r="J89"/>
          <cell r="K89">
            <v>2</v>
          </cell>
          <cell r="L89"/>
          <cell r="M89">
            <v>3</v>
          </cell>
          <cell r="N89">
            <v>2</v>
          </cell>
          <cell r="O89">
            <v>3</v>
          </cell>
          <cell r="P89">
            <v>2</v>
          </cell>
          <cell r="Q89"/>
          <cell r="R89"/>
          <cell r="S89"/>
          <cell r="T89">
            <v>15</v>
          </cell>
        </row>
        <row r="90">
          <cell r="G90" t="str">
            <v>105491-P.S.R. QUELEN BAJO</v>
          </cell>
          <cell r="H90"/>
          <cell r="I90">
            <v>2</v>
          </cell>
          <cell r="J90">
            <v>1</v>
          </cell>
          <cell r="K90">
            <v>1</v>
          </cell>
          <cell r="L90">
            <v>1</v>
          </cell>
          <cell r="M90"/>
          <cell r="N90">
            <v>1</v>
          </cell>
          <cell r="O90">
            <v>1</v>
          </cell>
          <cell r="P90"/>
          <cell r="Q90"/>
          <cell r="R90"/>
          <cell r="S90"/>
          <cell r="T90">
            <v>7</v>
          </cell>
        </row>
        <row r="91">
          <cell r="G91" t="str">
            <v>105501-P.S.R. ARBOLEDA GRANDE</v>
          </cell>
          <cell r="H91"/>
          <cell r="I91">
            <v>1</v>
          </cell>
          <cell r="J91">
            <v>2</v>
          </cell>
          <cell r="K91"/>
          <cell r="L91">
            <v>1</v>
          </cell>
          <cell r="M91"/>
          <cell r="N91">
            <v>1</v>
          </cell>
          <cell r="O91">
            <v>2</v>
          </cell>
          <cell r="P91"/>
          <cell r="Q91"/>
          <cell r="R91"/>
          <cell r="S91"/>
          <cell r="T91">
            <v>7</v>
          </cell>
        </row>
        <row r="92">
          <cell r="G92" t="str">
            <v>04301-OVALLE</v>
          </cell>
          <cell r="H92">
            <v>126</v>
          </cell>
          <cell r="I92">
            <v>88</v>
          </cell>
          <cell r="J92">
            <v>82</v>
          </cell>
          <cell r="K92">
            <v>91</v>
          </cell>
          <cell r="L92">
            <v>102</v>
          </cell>
          <cell r="M92">
            <v>72</v>
          </cell>
          <cell r="N92">
            <v>93</v>
          </cell>
          <cell r="O92">
            <v>95</v>
          </cell>
          <cell r="P92">
            <v>74</v>
          </cell>
          <cell r="Q92">
            <v>79</v>
          </cell>
          <cell r="R92">
            <v>31</v>
          </cell>
          <cell r="S92">
            <v>134</v>
          </cell>
          <cell r="T92">
            <v>1067</v>
          </cell>
        </row>
        <row r="93">
          <cell r="G93" t="str">
            <v>105315-CES. RURAL C. DE TAMAYA</v>
          </cell>
          <cell r="H93">
            <v>8</v>
          </cell>
          <cell r="I93">
            <v>1</v>
          </cell>
          <cell r="J93">
            <v>6</v>
          </cell>
          <cell r="K93">
            <v>5</v>
          </cell>
          <cell r="L93">
            <v>5</v>
          </cell>
          <cell r="M93">
            <v>5</v>
          </cell>
          <cell r="N93">
            <v>8</v>
          </cell>
          <cell r="O93">
            <v>5</v>
          </cell>
          <cell r="P93">
            <v>6</v>
          </cell>
          <cell r="Q93">
            <v>6</v>
          </cell>
          <cell r="R93">
            <v>3</v>
          </cell>
          <cell r="S93">
            <v>13</v>
          </cell>
          <cell r="T93">
            <v>71</v>
          </cell>
        </row>
        <row r="94">
          <cell r="G94" t="str">
            <v>105317-CES. JORGE JORDAN D.</v>
          </cell>
          <cell r="H94">
            <v>31</v>
          </cell>
          <cell r="I94">
            <v>16</v>
          </cell>
          <cell r="J94">
            <v>22</v>
          </cell>
          <cell r="K94">
            <v>32</v>
          </cell>
          <cell r="L94">
            <v>18</v>
          </cell>
          <cell r="M94">
            <v>14</v>
          </cell>
          <cell r="N94">
            <v>22</v>
          </cell>
          <cell r="O94">
            <v>27</v>
          </cell>
          <cell r="P94">
            <v>20</v>
          </cell>
          <cell r="Q94">
            <v>17</v>
          </cell>
          <cell r="R94">
            <v>8</v>
          </cell>
          <cell r="S94">
            <v>40</v>
          </cell>
          <cell r="T94">
            <v>267</v>
          </cell>
        </row>
        <row r="95">
          <cell r="G95" t="str">
            <v>105322-CES. MARCOS MACUADA</v>
          </cell>
          <cell r="H95">
            <v>54</v>
          </cell>
          <cell r="I95">
            <v>42</v>
          </cell>
          <cell r="J95">
            <v>31</v>
          </cell>
          <cell r="K95">
            <v>24</v>
          </cell>
          <cell r="L95">
            <v>32</v>
          </cell>
          <cell r="M95">
            <v>18</v>
          </cell>
          <cell r="N95">
            <v>22</v>
          </cell>
          <cell r="O95">
            <v>19</v>
          </cell>
          <cell r="P95">
            <v>18</v>
          </cell>
          <cell r="Q95">
            <v>17</v>
          </cell>
          <cell r="R95">
            <v>9</v>
          </cell>
          <cell r="S95">
            <v>22</v>
          </cell>
          <cell r="T95">
            <v>308</v>
          </cell>
        </row>
        <row r="96">
          <cell r="G96" t="str">
            <v>105324-CES. SOTAQUI</v>
          </cell>
          <cell r="H96">
            <v>7</v>
          </cell>
          <cell r="I96">
            <v>6</v>
          </cell>
          <cell r="J96">
            <v>7</v>
          </cell>
          <cell r="K96">
            <v>2</v>
          </cell>
          <cell r="L96">
            <v>4</v>
          </cell>
          <cell r="M96">
            <v>7</v>
          </cell>
          <cell r="N96">
            <v>2</v>
          </cell>
          <cell r="O96">
            <v>4</v>
          </cell>
          <cell r="P96">
            <v>5</v>
          </cell>
          <cell r="Q96">
            <v>5</v>
          </cell>
          <cell r="R96">
            <v>1</v>
          </cell>
          <cell r="S96">
            <v>8</v>
          </cell>
          <cell r="T96">
            <v>58</v>
          </cell>
        </row>
        <row r="97">
          <cell r="G97" t="str">
            <v>105415-P.S.R. BARRAZA</v>
          </cell>
          <cell r="H97">
            <v>1</v>
          </cell>
          <cell r="I97">
            <v>1</v>
          </cell>
          <cell r="J97"/>
          <cell r="K97"/>
          <cell r="L97">
            <v>1</v>
          </cell>
          <cell r="M97"/>
          <cell r="N97">
            <v>1</v>
          </cell>
          <cell r="O97"/>
          <cell r="P97"/>
          <cell r="Q97"/>
          <cell r="R97">
            <v>1</v>
          </cell>
          <cell r="S97"/>
          <cell r="T97">
            <v>5</v>
          </cell>
        </row>
        <row r="98">
          <cell r="G98" t="str">
            <v xml:space="preserve">105416-P.S.R. CAMARICO                  </v>
          </cell>
          <cell r="H98">
            <v>2</v>
          </cell>
          <cell r="I98"/>
          <cell r="J98">
            <v>1</v>
          </cell>
          <cell r="K98"/>
          <cell r="L98">
            <v>2</v>
          </cell>
          <cell r="M98"/>
          <cell r="N98"/>
          <cell r="O98"/>
          <cell r="P98">
            <v>1</v>
          </cell>
          <cell r="Q98"/>
          <cell r="R98">
            <v>1</v>
          </cell>
          <cell r="S98">
            <v>1</v>
          </cell>
          <cell r="T98">
            <v>8</v>
          </cell>
        </row>
        <row r="99">
          <cell r="G99" t="str">
            <v>105417-P.S.R. ALCONES BAJOS</v>
          </cell>
          <cell r="H99">
            <v>1</v>
          </cell>
          <cell r="I99">
            <v>1</v>
          </cell>
          <cell r="J99"/>
          <cell r="K99"/>
          <cell r="L99"/>
          <cell r="M99">
            <v>1</v>
          </cell>
          <cell r="N99"/>
          <cell r="O99"/>
          <cell r="P99">
            <v>1</v>
          </cell>
          <cell r="Q99"/>
          <cell r="R99"/>
          <cell r="S99"/>
          <cell r="T99">
            <v>4</v>
          </cell>
        </row>
        <row r="100">
          <cell r="G100" t="str">
            <v>105419-P.S.R. LAS SOSSAS</v>
          </cell>
          <cell r="H100"/>
          <cell r="I100"/>
          <cell r="J100"/>
          <cell r="K100"/>
          <cell r="L100"/>
          <cell r="M100"/>
          <cell r="N100"/>
          <cell r="O100"/>
          <cell r="P100"/>
          <cell r="Q100">
            <v>1</v>
          </cell>
          <cell r="R100"/>
          <cell r="S100"/>
          <cell r="T100">
            <v>1</v>
          </cell>
        </row>
        <row r="101">
          <cell r="G101" t="str">
            <v>105422-P.S.R. HORNILLOS</v>
          </cell>
          <cell r="H101"/>
          <cell r="I101"/>
          <cell r="J101">
            <v>1</v>
          </cell>
          <cell r="K101"/>
          <cell r="L101"/>
          <cell r="M101">
            <v>2</v>
          </cell>
          <cell r="N101">
            <v>1</v>
          </cell>
          <cell r="O101"/>
          <cell r="P101"/>
          <cell r="Q101"/>
          <cell r="R101"/>
          <cell r="S101"/>
          <cell r="T101">
            <v>4</v>
          </cell>
        </row>
        <row r="102">
          <cell r="G102" t="str">
            <v>105437-P.S.R. CHALINGA</v>
          </cell>
          <cell r="H102"/>
          <cell r="I102"/>
          <cell r="J102"/>
          <cell r="K102">
            <v>1</v>
          </cell>
          <cell r="L102">
            <v>2</v>
          </cell>
          <cell r="M102">
            <v>1</v>
          </cell>
          <cell r="N102">
            <v>1</v>
          </cell>
          <cell r="O102">
            <v>1</v>
          </cell>
          <cell r="P102"/>
          <cell r="Q102"/>
          <cell r="R102"/>
          <cell r="S102"/>
          <cell r="T102">
            <v>6</v>
          </cell>
        </row>
        <row r="103">
          <cell r="G103" t="str">
            <v>105439-P.S.R. CERRO BLANCO</v>
          </cell>
          <cell r="H103"/>
          <cell r="I103"/>
          <cell r="J103"/>
          <cell r="K103"/>
          <cell r="L103">
            <v>1</v>
          </cell>
          <cell r="M103"/>
          <cell r="N103"/>
          <cell r="O103">
            <v>1</v>
          </cell>
          <cell r="P103"/>
          <cell r="Q103">
            <v>1</v>
          </cell>
          <cell r="R103"/>
          <cell r="S103"/>
          <cell r="T103">
            <v>3</v>
          </cell>
        </row>
        <row r="104">
          <cell r="G104" t="str">
            <v>105507-P.S.R. HUAMALATA</v>
          </cell>
          <cell r="H104">
            <v>1</v>
          </cell>
          <cell r="I104">
            <v>2</v>
          </cell>
          <cell r="J104">
            <v>1</v>
          </cell>
          <cell r="K104">
            <v>1</v>
          </cell>
          <cell r="L104">
            <v>1</v>
          </cell>
          <cell r="M104"/>
          <cell r="N104">
            <v>2</v>
          </cell>
          <cell r="O104"/>
          <cell r="P104"/>
          <cell r="Q104">
            <v>2</v>
          </cell>
          <cell r="R104">
            <v>1</v>
          </cell>
          <cell r="S104">
            <v>2</v>
          </cell>
          <cell r="T104">
            <v>13</v>
          </cell>
        </row>
        <row r="105">
          <cell r="G105" t="str">
            <v>105510-P.S.R. RECOLETA</v>
          </cell>
          <cell r="H105">
            <v>3</v>
          </cell>
          <cell r="I105">
            <v>1</v>
          </cell>
          <cell r="J105">
            <v>1</v>
          </cell>
          <cell r="K105">
            <v>2</v>
          </cell>
          <cell r="L105"/>
          <cell r="M105"/>
          <cell r="N105"/>
          <cell r="O105">
            <v>1</v>
          </cell>
          <cell r="P105"/>
          <cell r="Q105">
            <v>2</v>
          </cell>
          <cell r="R105">
            <v>1</v>
          </cell>
          <cell r="S105"/>
          <cell r="T105">
            <v>11</v>
          </cell>
        </row>
        <row r="106">
          <cell r="G106" t="str">
            <v>105722-CECOF SAN JOSE DE LA DEHESA</v>
          </cell>
          <cell r="H106">
            <v>8</v>
          </cell>
          <cell r="I106">
            <v>8</v>
          </cell>
          <cell r="J106">
            <v>4</v>
          </cell>
          <cell r="K106">
            <v>3</v>
          </cell>
          <cell r="L106">
            <v>6</v>
          </cell>
          <cell r="M106">
            <v>3</v>
          </cell>
          <cell r="N106">
            <v>6</v>
          </cell>
          <cell r="O106">
            <v>5</v>
          </cell>
          <cell r="P106">
            <v>3</v>
          </cell>
          <cell r="Q106">
            <v>3</v>
          </cell>
          <cell r="R106">
            <v>1</v>
          </cell>
          <cell r="S106">
            <v>6</v>
          </cell>
          <cell r="T106">
            <v>56</v>
          </cell>
        </row>
        <row r="107">
          <cell r="G107" t="str">
            <v>105723-CECOF LIMARI</v>
          </cell>
          <cell r="H107">
            <v>2</v>
          </cell>
          <cell r="I107">
            <v>5</v>
          </cell>
          <cell r="J107">
            <v>5</v>
          </cell>
          <cell r="K107">
            <v>2</v>
          </cell>
          <cell r="L107">
            <v>4</v>
          </cell>
          <cell r="M107"/>
          <cell r="N107">
            <v>2</v>
          </cell>
          <cell r="O107">
            <v>2</v>
          </cell>
          <cell r="P107">
            <v>1</v>
          </cell>
          <cell r="Q107">
            <v>1</v>
          </cell>
          <cell r="R107"/>
          <cell r="S107">
            <v>5</v>
          </cell>
          <cell r="T107">
            <v>29</v>
          </cell>
        </row>
        <row r="108">
          <cell r="G108" t="str">
            <v>200258-CECOF LOS COPIHUES</v>
          </cell>
          <cell r="H108">
            <v>6</v>
          </cell>
          <cell r="I108">
            <v>3</v>
          </cell>
          <cell r="J108">
            <v>2</v>
          </cell>
          <cell r="K108">
            <v>2</v>
          </cell>
          <cell r="L108">
            <v>3</v>
          </cell>
          <cell r="M108">
            <v>2</v>
          </cell>
          <cell r="N108">
            <v>6</v>
          </cell>
          <cell r="O108">
            <v>3</v>
          </cell>
          <cell r="P108">
            <v>2</v>
          </cell>
          <cell r="Q108">
            <v>3</v>
          </cell>
          <cell r="R108">
            <v>1</v>
          </cell>
          <cell r="S108">
            <v>5</v>
          </cell>
          <cell r="T108">
            <v>38</v>
          </cell>
        </row>
        <row r="109">
          <cell r="G109" t="str">
            <v>200367-CECOF COLONIA LIMARÍ</v>
          </cell>
          <cell r="H109">
            <v>2</v>
          </cell>
          <cell r="I109">
            <v>2</v>
          </cell>
          <cell r="J109">
            <v>1</v>
          </cell>
          <cell r="K109">
            <v>1</v>
          </cell>
          <cell r="L109">
            <v>3</v>
          </cell>
          <cell r="M109">
            <v>1</v>
          </cell>
          <cell r="N109">
            <v>4</v>
          </cell>
          <cell r="O109">
            <v>1</v>
          </cell>
          <cell r="P109">
            <v>1</v>
          </cell>
          <cell r="Q109">
            <v>3</v>
          </cell>
          <cell r="R109"/>
          <cell r="S109">
            <v>3</v>
          </cell>
          <cell r="T109">
            <v>22</v>
          </cell>
        </row>
        <row r="110">
          <cell r="G110" t="str">
            <v>200569-CESFAM FRAY JORGE</v>
          </cell>
          <cell r="H110"/>
          <cell r="I110"/>
          <cell r="J110"/>
          <cell r="K110">
            <v>16</v>
          </cell>
          <cell r="L110">
            <v>20</v>
          </cell>
          <cell r="M110">
            <v>18</v>
          </cell>
          <cell r="N110">
            <v>16</v>
          </cell>
          <cell r="O110">
            <v>26</v>
          </cell>
          <cell r="P110">
            <v>16</v>
          </cell>
          <cell r="Q110">
            <v>18</v>
          </cell>
          <cell r="R110">
            <v>4</v>
          </cell>
          <cell r="S110">
            <v>29</v>
          </cell>
          <cell r="T110">
            <v>163</v>
          </cell>
        </row>
        <row r="111">
          <cell r="G111" t="str">
            <v>04302-COMBARBALÁ</v>
          </cell>
          <cell r="H111">
            <v>7</v>
          </cell>
          <cell r="I111">
            <v>9</v>
          </cell>
          <cell r="J111">
            <v>7</v>
          </cell>
          <cell r="K111">
            <v>6</v>
          </cell>
          <cell r="L111">
            <v>6</v>
          </cell>
          <cell r="M111">
            <v>4</v>
          </cell>
          <cell r="N111">
            <v>17</v>
          </cell>
          <cell r="O111">
            <v>7</v>
          </cell>
          <cell r="P111">
            <v>11</v>
          </cell>
          <cell r="Q111">
            <v>2</v>
          </cell>
          <cell r="R111">
            <v>6</v>
          </cell>
          <cell r="S111">
            <v>11</v>
          </cell>
          <cell r="T111">
            <v>93</v>
          </cell>
        </row>
        <row r="112">
          <cell r="G112" t="str">
            <v>105105-HOSPITAL COMBARBALÁ</v>
          </cell>
          <cell r="H112">
            <v>4</v>
          </cell>
          <cell r="I112">
            <v>9</v>
          </cell>
          <cell r="J112">
            <v>4</v>
          </cell>
          <cell r="K112">
            <v>6</v>
          </cell>
          <cell r="L112">
            <v>6</v>
          </cell>
          <cell r="M112">
            <v>3</v>
          </cell>
          <cell r="N112">
            <v>6</v>
          </cell>
          <cell r="O112">
            <v>6</v>
          </cell>
          <cell r="P112">
            <v>10</v>
          </cell>
          <cell r="Q112">
            <v>1</v>
          </cell>
          <cell r="R112">
            <v>4</v>
          </cell>
          <cell r="S112">
            <v>7</v>
          </cell>
          <cell r="T112">
            <v>66</v>
          </cell>
        </row>
        <row r="113">
          <cell r="G113" t="str">
            <v>105434-P.S.R. SAN MARCOS</v>
          </cell>
          <cell r="H113"/>
          <cell r="I113"/>
          <cell r="J113">
            <v>2</v>
          </cell>
          <cell r="K113"/>
          <cell r="L113"/>
          <cell r="M113"/>
          <cell r="N113">
            <v>3</v>
          </cell>
          <cell r="O113"/>
          <cell r="P113">
            <v>1</v>
          </cell>
          <cell r="Q113"/>
          <cell r="R113"/>
          <cell r="S113"/>
          <cell r="T113">
            <v>6</v>
          </cell>
        </row>
        <row r="114">
          <cell r="G114" t="str">
            <v>105441-P.S.R. MANQUEHUA</v>
          </cell>
          <cell r="H114">
            <v>1</v>
          </cell>
          <cell r="I114"/>
          <cell r="J114"/>
          <cell r="K114"/>
          <cell r="L114"/>
          <cell r="M114"/>
          <cell r="N114"/>
          <cell r="O114"/>
          <cell r="P114"/>
          <cell r="Q114"/>
          <cell r="R114"/>
          <cell r="S114"/>
          <cell r="T114">
            <v>1</v>
          </cell>
        </row>
        <row r="115">
          <cell r="G115" t="str">
            <v xml:space="preserve">105459-P.S.R. BARRANCAS                </v>
          </cell>
          <cell r="H115"/>
          <cell r="I115"/>
          <cell r="J115"/>
          <cell r="K115"/>
          <cell r="L115"/>
          <cell r="M115">
            <v>1</v>
          </cell>
          <cell r="N115"/>
          <cell r="O115"/>
          <cell r="P115"/>
          <cell r="Q115"/>
          <cell r="R115"/>
          <cell r="S115"/>
          <cell r="T115">
            <v>1</v>
          </cell>
        </row>
        <row r="116">
          <cell r="G116" t="str">
            <v>105460-P.S.R. COGOTI 18</v>
          </cell>
          <cell r="H116">
            <v>1</v>
          </cell>
          <cell r="I116"/>
          <cell r="J116"/>
          <cell r="K116"/>
          <cell r="L116"/>
          <cell r="M116"/>
          <cell r="N116"/>
          <cell r="O116"/>
          <cell r="P116"/>
          <cell r="Q116"/>
          <cell r="R116"/>
          <cell r="S116">
            <v>1</v>
          </cell>
          <cell r="T116">
            <v>2</v>
          </cell>
        </row>
        <row r="117">
          <cell r="G117" t="str">
            <v>105461-P.S.R. EL HUACHO</v>
          </cell>
          <cell r="H117"/>
          <cell r="I117"/>
          <cell r="J117"/>
          <cell r="K117"/>
          <cell r="L117"/>
          <cell r="M117"/>
          <cell r="N117"/>
          <cell r="O117">
            <v>1</v>
          </cell>
          <cell r="P117"/>
          <cell r="Q117"/>
          <cell r="R117"/>
          <cell r="S117"/>
          <cell r="T117">
            <v>1</v>
          </cell>
        </row>
        <row r="118">
          <cell r="G118" t="str">
            <v>105462-P.S.R. EL SAUCE</v>
          </cell>
          <cell r="H118"/>
          <cell r="I118"/>
          <cell r="J118">
            <v>1</v>
          </cell>
          <cell r="K118"/>
          <cell r="L118"/>
          <cell r="M118"/>
          <cell r="N118">
            <v>1</v>
          </cell>
          <cell r="O118"/>
          <cell r="P118"/>
          <cell r="Q118">
            <v>1</v>
          </cell>
          <cell r="R118"/>
          <cell r="S118">
            <v>1</v>
          </cell>
          <cell r="T118">
            <v>4</v>
          </cell>
        </row>
        <row r="119">
          <cell r="G119" t="str">
            <v>105463-P.S.R. QUILITAPIA</v>
          </cell>
          <cell r="H119"/>
          <cell r="I119"/>
          <cell r="J119"/>
          <cell r="K119"/>
          <cell r="L119"/>
          <cell r="M119"/>
          <cell r="N119">
            <v>1</v>
          </cell>
          <cell r="O119"/>
          <cell r="P119"/>
          <cell r="Q119"/>
          <cell r="R119">
            <v>1</v>
          </cell>
          <cell r="S119">
            <v>2</v>
          </cell>
          <cell r="T119">
            <v>4</v>
          </cell>
        </row>
        <row r="120">
          <cell r="G120" t="str">
            <v>105464-P.S.R. LA LIGUA</v>
          </cell>
          <cell r="H120"/>
          <cell r="I120"/>
          <cell r="J120"/>
          <cell r="K120"/>
          <cell r="L120"/>
          <cell r="M120"/>
          <cell r="N120">
            <v>3</v>
          </cell>
          <cell r="O120"/>
          <cell r="P120"/>
          <cell r="Q120"/>
          <cell r="R120"/>
          <cell r="S120"/>
          <cell r="T120">
            <v>3</v>
          </cell>
        </row>
        <row r="121">
          <cell r="G121" t="str">
            <v>105465-P.S.R. RAMADILLA</v>
          </cell>
          <cell r="H121"/>
          <cell r="I121"/>
          <cell r="J121"/>
          <cell r="K121"/>
          <cell r="L121"/>
          <cell r="M121"/>
          <cell r="N121">
            <v>2</v>
          </cell>
          <cell r="O121"/>
          <cell r="P121"/>
          <cell r="Q121"/>
          <cell r="R121"/>
          <cell r="S121"/>
          <cell r="T121">
            <v>2</v>
          </cell>
        </row>
        <row r="122">
          <cell r="G122" t="str">
            <v>105466-P.S.R. VALLE HERMOSO</v>
          </cell>
          <cell r="H122">
            <v>1</v>
          </cell>
          <cell r="I122"/>
          <cell r="J122"/>
          <cell r="K122"/>
          <cell r="L122"/>
          <cell r="M122"/>
          <cell r="N122"/>
          <cell r="O122"/>
          <cell r="P122"/>
          <cell r="Q122"/>
          <cell r="R122"/>
          <cell r="S122"/>
          <cell r="T122">
            <v>1</v>
          </cell>
        </row>
        <row r="123">
          <cell r="G123" t="str">
            <v>105490-P.S.R. EL DURAZNO</v>
          </cell>
          <cell r="H123"/>
          <cell r="I123"/>
          <cell r="J123"/>
          <cell r="K123"/>
          <cell r="L123"/>
          <cell r="M123"/>
          <cell r="N123">
            <v>1</v>
          </cell>
          <cell r="O123"/>
          <cell r="P123"/>
          <cell r="Q123"/>
          <cell r="R123">
            <v>1</v>
          </cell>
          <cell r="S123"/>
          <cell r="T123">
            <v>2</v>
          </cell>
        </row>
        <row r="124">
          <cell r="G124" t="str">
            <v>04303-MONTE PATRIA</v>
          </cell>
          <cell r="H124">
            <v>36</v>
          </cell>
          <cell r="I124">
            <v>16</v>
          </cell>
          <cell r="J124">
            <v>26</v>
          </cell>
          <cell r="K124">
            <v>33</v>
          </cell>
          <cell r="L124">
            <v>22</v>
          </cell>
          <cell r="M124">
            <v>31</v>
          </cell>
          <cell r="N124">
            <v>25</v>
          </cell>
          <cell r="O124">
            <v>13</v>
          </cell>
          <cell r="P124">
            <v>22</v>
          </cell>
          <cell r="Q124">
            <v>39</v>
          </cell>
          <cell r="R124">
            <v>21</v>
          </cell>
          <cell r="S124">
            <v>27</v>
          </cell>
          <cell r="T124">
            <v>311</v>
          </cell>
        </row>
        <row r="125">
          <cell r="G125" t="str">
            <v>105307-CES. RURAL MONTE PATRIA</v>
          </cell>
          <cell r="H125">
            <v>12</v>
          </cell>
          <cell r="I125">
            <v>3</v>
          </cell>
          <cell r="J125">
            <v>11</v>
          </cell>
          <cell r="K125">
            <v>16</v>
          </cell>
          <cell r="L125">
            <v>5</v>
          </cell>
          <cell r="M125">
            <v>10</v>
          </cell>
          <cell r="N125">
            <v>7</v>
          </cell>
          <cell r="O125">
            <v>2</v>
          </cell>
          <cell r="P125">
            <v>8</v>
          </cell>
          <cell r="Q125">
            <v>13</v>
          </cell>
          <cell r="R125">
            <v>3</v>
          </cell>
          <cell r="S125">
            <v>12</v>
          </cell>
          <cell r="T125">
            <v>102</v>
          </cell>
        </row>
        <row r="126">
          <cell r="G126" t="str">
            <v>105311-CES. RURAL CHAÑARAL ALTO</v>
          </cell>
          <cell r="H126">
            <v>5</v>
          </cell>
          <cell r="I126">
            <v>1</v>
          </cell>
          <cell r="J126">
            <v>2</v>
          </cell>
          <cell r="K126">
            <v>5</v>
          </cell>
          <cell r="L126">
            <v>5</v>
          </cell>
          <cell r="M126">
            <v>3</v>
          </cell>
          <cell r="N126">
            <v>1</v>
          </cell>
          <cell r="O126">
            <v>3</v>
          </cell>
          <cell r="P126">
            <v>3</v>
          </cell>
          <cell r="Q126">
            <v>4</v>
          </cell>
          <cell r="R126">
            <v>6</v>
          </cell>
          <cell r="S126">
            <v>1</v>
          </cell>
          <cell r="T126">
            <v>39</v>
          </cell>
        </row>
        <row r="127">
          <cell r="G127" t="str">
            <v>105312-CES. RURAL CAREN</v>
          </cell>
          <cell r="H127">
            <v>6</v>
          </cell>
          <cell r="I127">
            <v>1</v>
          </cell>
          <cell r="J127">
            <v>2</v>
          </cell>
          <cell r="K127">
            <v>1</v>
          </cell>
          <cell r="L127">
            <v>1</v>
          </cell>
          <cell r="M127">
            <v>5</v>
          </cell>
          <cell r="N127">
            <v>3</v>
          </cell>
          <cell r="O127"/>
          <cell r="P127">
            <v>2</v>
          </cell>
          <cell r="Q127">
            <v>6</v>
          </cell>
          <cell r="R127">
            <v>3</v>
          </cell>
          <cell r="S127">
            <v>2</v>
          </cell>
          <cell r="T127">
            <v>32</v>
          </cell>
        </row>
        <row r="128">
          <cell r="G128" t="str">
            <v>105318-CES. RURAL EL PALQUI</v>
          </cell>
          <cell r="H128">
            <v>5</v>
          </cell>
          <cell r="I128">
            <v>7</v>
          </cell>
          <cell r="J128">
            <v>9</v>
          </cell>
          <cell r="K128">
            <v>9</v>
          </cell>
          <cell r="L128">
            <v>8</v>
          </cell>
          <cell r="M128">
            <v>12</v>
          </cell>
          <cell r="N128">
            <v>10</v>
          </cell>
          <cell r="O128">
            <v>5</v>
          </cell>
          <cell r="P128">
            <v>9</v>
          </cell>
          <cell r="Q128">
            <v>12</v>
          </cell>
          <cell r="R128">
            <v>9</v>
          </cell>
          <cell r="S128">
            <v>6</v>
          </cell>
          <cell r="T128">
            <v>101</v>
          </cell>
        </row>
        <row r="129">
          <cell r="G129" t="str">
            <v>105425-P.S.R. CHILECITO</v>
          </cell>
          <cell r="H129">
            <v>1</v>
          </cell>
          <cell r="I129"/>
          <cell r="J129">
            <v>1</v>
          </cell>
          <cell r="K129"/>
          <cell r="L129"/>
          <cell r="M129">
            <v>1</v>
          </cell>
          <cell r="N129">
            <v>1</v>
          </cell>
          <cell r="O129"/>
          <cell r="P129"/>
          <cell r="Q129"/>
          <cell r="R129"/>
          <cell r="S129">
            <v>2</v>
          </cell>
          <cell r="T129">
            <v>6</v>
          </cell>
        </row>
        <row r="130">
          <cell r="G130" t="str">
            <v>105427-P.S.R. HACIENDA VALDIVIA</v>
          </cell>
          <cell r="H130"/>
          <cell r="I130">
            <v>1</v>
          </cell>
          <cell r="J130"/>
          <cell r="K130"/>
          <cell r="L130">
            <v>1</v>
          </cell>
          <cell r="M130"/>
          <cell r="N130">
            <v>1</v>
          </cell>
          <cell r="O130">
            <v>2</v>
          </cell>
          <cell r="P130"/>
          <cell r="Q130">
            <v>1</v>
          </cell>
          <cell r="R130"/>
          <cell r="S130"/>
          <cell r="T130">
            <v>6</v>
          </cell>
        </row>
        <row r="131">
          <cell r="G131" t="str">
            <v>105428-P.S.R. HUATULAME</v>
          </cell>
          <cell r="H131">
            <v>4</v>
          </cell>
          <cell r="I131"/>
          <cell r="J131"/>
          <cell r="K131"/>
          <cell r="L131"/>
          <cell r="M131"/>
          <cell r="N131"/>
          <cell r="O131">
            <v>1</v>
          </cell>
          <cell r="P131"/>
          <cell r="Q131"/>
          <cell r="R131"/>
          <cell r="S131">
            <v>1</v>
          </cell>
          <cell r="T131">
            <v>6</v>
          </cell>
        </row>
        <row r="132">
          <cell r="G132" t="str">
            <v>105430-P.S.R. MIALQUI</v>
          </cell>
          <cell r="H132"/>
          <cell r="I132"/>
          <cell r="J132"/>
          <cell r="K132"/>
          <cell r="L132">
            <v>1</v>
          </cell>
          <cell r="M132"/>
          <cell r="N132">
            <v>1</v>
          </cell>
          <cell r="O132"/>
          <cell r="P132"/>
          <cell r="Q132">
            <v>1</v>
          </cell>
          <cell r="R132"/>
          <cell r="S132"/>
          <cell r="T132">
            <v>3</v>
          </cell>
        </row>
        <row r="133">
          <cell r="G133" t="str">
            <v>105431-P.S.R. PEDREGAL</v>
          </cell>
          <cell r="H133">
            <v>1</v>
          </cell>
          <cell r="I133">
            <v>1</v>
          </cell>
          <cell r="J133"/>
          <cell r="K133"/>
          <cell r="L133"/>
          <cell r="M133"/>
          <cell r="N133"/>
          <cell r="O133"/>
          <cell r="P133"/>
          <cell r="Q133"/>
          <cell r="R133"/>
          <cell r="S133"/>
          <cell r="T133">
            <v>2</v>
          </cell>
        </row>
        <row r="134">
          <cell r="G134" t="str">
            <v>105432-P.S.R. RAPEL</v>
          </cell>
          <cell r="H134"/>
          <cell r="I134"/>
          <cell r="J134">
            <v>1</v>
          </cell>
          <cell r="K134">
            <v>1</v>
          </cell>
          <cell r="L134">
            <v>1</v>
          </cell>
          <cell r="M134"/>
          <cell r="N134">
            <v>1</v>
          </cell>
          <cell r="O134"/>
          <cell r="P134"/>
          <cell r="Q134">
            <v>2</v>
          </cell>
          <cell r="R134"/>
          <cell r="S134">
            <v>2</v>
          </cell>
          <cell r="T134">
            <v>8</v>
          </cell>
        </row>
        <row r="135">
          <cell r="G135" t="str">
            <v>105435-P.S.R. TULAHUEN</v>
          </cell>
          <cell r="H135">
            <v>2</v>
          </cell>
          <cell r="I135">
            <v>1</v>
          </cell>
          <cell r="J135"/>
          <cell r="K135"/>
          <cell r="L135"/>
          <cell r="M135"/>
          <cell r="N135"/>
          <cell r="O135"/>
          <cell r="P135"/>
          <cell r="Q135"/>
          <cell r="R135"/>
          <cell r="S135">
            <v>1</v>
          </cell>
          <cell r="T135">
            <v>4</v>
          </cell>
        </row>
        <row r="136">
          <cell r="G136" t="str">
            <v>105436-P.S.R. EL MAITEN</v>
          </cell>
          <cell r="H136"/>
          <cell r="I136">
            <v>1</v>
          </cell>
          <cell r="J136"/>
          <cell r="K136"/>
          <cell r="L136"/>
          <cell r="M136"/>
          <cell r="N136"/>
          <cell r="O136"/>
          <cell r="P136"/>
          <cell r="Q136"/>
          <cell r="R136"/>
          <cell r="S136"/>
          <cell r="T136">
            <v>1</v>
          </cell>
        </row>
        <row r="137">
          <cell r="G137" t="str">
            <v>105489-P.S.R. RAMADAS DE TULAHUEN</v>
          </cell>
          <cell r="H137"/>
          <cell r="I137"/>
          <cell r="J137"/>
          <cell r="K137">
            <v>1</v>
          </cell>
          <cell r="L137"/>
          <cell r="M137"/>
          <cell r="N137"/>
          <cell r="O137"/>
          <cell r="P137"/>
          <cell r="Q137"/>
          <cell r="R137"/>
          <cell r="S137"/>
          <cell r="T137">
            <v>1</v>
          </cell>
        </row>
        <row r="138">
          <cell r="G138" t="str">
            <v>04304-PUNITAQUI</v>
          </cell>
          <cell r="H138">
            <v>16</v>
          </cell>
          <cell r="I138">
            <v>9</v>
          </cell>
          <cell r="J138">
            <v>9</v>
          </cell>
          <cell r="K138">
            <v>11</v>
          </cell>
          <cell r="L138">
            <v>10</v>
          </cell>
          <cell r="M138">
            <v>6</v>
          </cell>
          <cell r="N138">
            <v>10</v>
          </cell>
          <cell r="O138">
            <v>11</v>
          </cell>
          <cell r="P138">
            <v>6</v>
          </cell>
          <cell r="Q138">
            <v>6</v>
          </cell>
          <cell r="R138">
            <v>2</v>
          </cell>
          <cell r="S138">
            <v>20</v>
          </cell>
          <cell r="T138">
            <v>116</v>
          </cell>
        </row>
        <row r="139">
          <cell r="G139" t="str">
            <v>105308-CES. RURAL PUNITAQUI</v>
          </cell>
          <cell r="H139">
            <v>16</v>
          </cell>
          <cell r="I139">
            <v>9</v>
          </cell>
          <cell r="J139">
            <v>9</v>
          </cell>
          <cell r="K139">
            <v>11</v>
          </cell>
          <cell r="L139">
            <v>10</v>
          </cell>
          <cell r="M139">
            <v>6</v>
          </cell>
          <cell r="N139">
            <v>10</v>
          </cell>
          <cell r="O139">
            <v>11</v>
          </cell>
          <cell r="P139">
            <v>6</v>
          </cell>
          <cell r="Q139">
            <v>6</v>
          </cell>
          <cell r="R139">
            <v>2</v>
          </cell>
          <cell r="S139">
            <v>20</v>
          </cell>
          <cell r="T139">
            <v>116</v>
          </cell>
        </row>
        <row r="140">
          <cell r="G140" t="str">
            <v>04305-RIO HURTADO</v>
          </cell>
          <cell r="H140">
            <v>7</v>
          </cell>
          <cell r="I140">
            <v>2</v>
          </cell>
          <cell r="J140"/>
          <cell r="K140">
            <v>2</v>
          </cell>
          <cell r="L140">
            <v>3</v>
          </cell>
          <cell r="M140">
            <v>3</v>
          </cell>
          <cell r="N140">
            <v>3</v>
          </cell>
          <cell r="O140">
            <v>2</v>
          </cell>
          <cell r="P140">
            <v>2</v>
          </cell>
          <cell r="Q140">
            <v>2</v>
          </cell>
          <cell r="R140"/>
          <cell r="S140">
            <v>3</v>
          </cell>
          <cell r="T140">
            <v>29</v>
          </cell>
        </row>
        <row r="141">
          <cell r="G141" t="str">
            <v>105310-CES. RURAL PICHASCA</v>
          </cell>
          <cell r="H141">
            <v>7</v>
          </cell>
          <cell r="I141">
            <v>1</v>
          </cell>
          <cell r="J141"/>
          <cell r="K141">
            <v>2</v>
          </cell>
          <cell r="L141">
            <v>2</v>
          </cell>
          <cell r="M141">
            <v>1</v>
          </cell>
          <cell r="N141">
            <v>1</v>
          </cell>
          <cell r="O141"/>
          <cell r="P141">
            <v>1</v>
          </cell>
          <cell r="Q141">
            <v>2</v>
          </cell>
          <cell r="R141"/>
          <cell r="S141">
            <v>1</v>
          </cell>
          <cell r="T141">
            <v>18</v>
          </cell>
        </row>
        <row r="142">
          <cell r="G142" t="str">
            <v>105409-P.S.R. EL CHAÑAR</v>
          </cell>
          <cell r="H142"/>
          <cell r="I142">
            <v>1</v>
          </cell>
          <cell r="J142"/>
          <cell r="K142"/>
          <cell r="L142"/>
          <cell r="M142">
            <v>1</v>
          </cell>
          <cell r="N142"/>
          <cell r="O142"/>
          <cell r="P142"/>
          <cell r="Q142"/>
          <cell r="R142"/>
          <cell r="S142"/>
          <cell r="T142">
            <v>2</v>
          </cell>
        </row>
        <row r="143">
          <cell r="G143" t="str">
            <v>105410-P.S.R. HURTADO</v>
          </cell>
          <cell r="H143"/>
          <cell r="I143"/>
          <cell r="J143"/>
          <cell r="K143"/>
          <cell r="L143"/>
          <cell r="M143"/>
          <cell r="N143"/>
          <cell r="O143">
            <v>1</v>
          </cell>
          <cell r="P143">
            <v>1</v>
          </cell>
          <cell r="Q143"/>
          <cell r="R143"/>
          <cell r="S143">
            <v>1</v>
          </cell>
          <cell r="T143">
            <v>3</v>
          </cell>
        </row>
        <row r="144">
          <cell r="G144" t="str">
            <v>105411-P.S.R. LAS BREAS</v>
          </cell>
          <cell r="H144"/>
          <cell r="I144"/>
          <cell r="J144"/>
          <cell r="K144"/>
          <cell r="L144"/>
          <cell r="M144">
            <v>1</v>
          </cell>
          <cell r="N144"/>
          <cell r="O144"/>
          <cell r="P144"/>
          <cell r="Q144"/>
          <cell r="R144"/>
          <cell r="S144"/>
          <cell r="T144">
            <v>1</v>
          </cell>
        </row>
        <row r="145">
          <cell r="G145" t="str">
            <v>105413-P.S.R. SAMO ALTO</v>
          </cell>
          <cell r="H145"/>
          <cell r="I145"/>
          <cell r="J145"/>
          <cell r="K145"/>
          <cell r="L145">
            <v>1</v>
          </cell>
          <cell r="M145"/>
          <cell r="N145">
            <v>1</v>
          </cell>
          <cell r="O145">
            <v>1</v>
          </cell>
          <cell r="P145"/>
          <cell r="Q145"/>
          <cell r="R145"/>
          <cell r="S145"/>
          <cell r="T145">
            <v>3</v>
          </cell>
        </row>
        <row r="146">
          <cell r="G146" t="str">
            <v>105414-P.S.R. SERON</v>
          </cell>
          <cell r="H146"/>
          <cell r="I146"/>
          <cell r="J146"/>
          <cell r="K146"/>
          <cell r="L146"/>
          <cell r="M146"/>
          <cell r="N146">
            <v>1</v>
          </cell>
          <cell r="O146"/>
          <cell r="P146"/>
          <cell r="Q146"/>
          <cell r="R146"/>
          <cell r="S146">
            <v>1</v>
          </cell>
          <cell r="T146">
            <v>2</v>
          </cell>
        </row>
        <row r="147">
          <cell r="G147" t="str">
            <v>Total general</v>
          </cell>
          <cell r="H147">
            <v>750</v>
          </cell>
          <cell r="I147">
            <v>553</v>
          </cell>
          <cell r="J147">
            <v>663</v>
          </cell>
          <cell r="K147">
            <v>706</v>
          </cell>
          <cell r="L147">
            <v>636</v>
          </cell>
          <cell r="M147">
            <v>565</v>
          </cell>
          <cell r="N147">
            <v>694</v>
          </cell>
          <cell r="O147">
            <v>661</v>
          </cell>
          <cell r="P147">
            <v>548</v>
          </cell>
          <cell r="Q147">
            <v>592</v>
          </cell>
          <cell r="R147">
            <v>309</v>
          </cell>
          <cell r="S147">
            <v>617</v>
          </cell>
          <cell r="T147">
            <v>7294</v>
          </cell>
        </row>
      </sheetData>
      <sheetData sheetId="14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6</v>
          </cell>
          <cell r="I4">
            <v>12</v>
          </cell>
          <cell r="J4" t="str">
            <v>Total general</v>
          </cell>
        </row>
        <row r="5">
          <cell r="G5" t="str">
            <v>04101-LA SERENA</v>
          </cell>
          <cell r="H5">
            <v>2572</v>
          </cell>
          <cell r="I5">
            <v>2963</v>
          </cell>
          <cell r="J5">
            <v>5535</v>
          </cell>
        </row>
        <row r="6">
          <cell r="G6" t="str">
            <v>105300-CES. CARDENAL CARO</v>
          </cell>
          <cell r="H6">
            <v>273</v>
          </cell>
          <cell r="I6">
            <v>453</v>
          </cell>
          <cell r="J6">
            <v>726</v>
          </cell>
        </row>
        <row r="7">
          <cell r="G7" t="str">
            <v>105301-CES. LAS COMPAÑIAS</v>
          </cell>
          <cell r="H7">
            <v>297</v>
          </cell>
          <cell r="I7">
            <v>374</v>
          </cell>
          <cell r="J7">
            <v>671</v>
          </cell>
        </row>
        <row r="8">
          <cell r="G8" t="str">
            <v>105302-CES. PEDRO AGUIRRE C.</v>
          </cell>
          <cell r="H8">
            <v>297</v>
          </cell>
          <cell r="I8">
            <v>406</v>
          </cell>
          <cell r="J8">
            <v>703</v>
          </cell>
        </row>
        <row r="9">
          <cell r="G9" t="str">
            <v>105313-CES. SCHAFFHAUSER</v>
          </cell>
          <cell r="H9">
            <v>496</v>
          </cell>
          <cell r="I9">
            <v>455</v>
          </cell>
          <cell r="J9">
            <v>951</v>
          </cell>
        </row>
        <row r="10">
          <cell r="G10" t="str">
            <v>105319-CES. CARDENAL R.S.H.</v>
          </cell>
          <cell r="H10">
            <v>520</v>
          </cell>
          <cell r="I10">
            <v>516</v>
          </cell>
          <cell r="J10">
            <v>1036</v>
          </cell>
        </row>
        <row r="11">
          <cell r="G11" t="str">
            <v>105325-CESFAM JUAN PABLO II</v>
          </cell>
          <cell r="H11">
            <v>460</v>
          </cell>
          <cell r="I11">
            <v>499</v>
          </cell>
          <cell r="J11">
            <v>959</v>
          </cell>
        </row>
        <row r="12">
          <cell r="G12" t="str">
            <v xml:space="preserve">105400-P.S.R. ALGARROBITO            </v>
          </cell>
          <cell r="H12">
            <v>52</v>
          </cell>
          <cell r="I12">
            <v>55</v>
          </cell>
          <cell r="J12">
            <v>107</v>
          </cell>
        </row>
        <row r="13">
          <cell r="G13" t="str">
            <v>105401-P.S.R. LAS ROJAS</v>
          </cell>
          <cell r="H13">
            <v>13</v>
          </cell>
          <cell r="I13">
            <v>13</v>
          </cell>
          <cell r="J13">
            <v>26</v>
          </cell>
        </row>
        <row r="14">
          <cell r="G14" t="str">
            <v>105402-P.S.R. EL ROMERO</v>
          </cell>
          <cell r="H14">
            <v>12</v>
          </cell>
          <cell r="I14">
            <v>11</v>
          </cell>
          <cell r="J14">
            <v>23</v>
          </cell>
        </row>
        <row r="15">
          <cell r="G15" t="str">
            <v>105499-P.S.R. LAMBERT</v>
          </cell>
          <cell r="H15">
            <v>7</v>
          </cell>
          <cell r="I15">
            <v>9</v>
          </cell>
          <cell r="J15">
            <v>16</v>
          </cell>
        </row>
        <row r="16">
          <cell r="G16" t="str">
            <v>105700-CECOF VILLA EL INDIO</v>
          </cell>
          <cell r="H16">
            <v>39</v>
          </cell>
          <cell r="I16">
            <v>46</v>
          </cell>
          <cell r="J16">
            <v>85</v>
          </cell>
        </row>
        <row r="17">
          <cell r="G17" t="str">
            <v>105701-CECOF VILLA ALEMANIA</v>
          </cell>
          <cell r="H17">
            <v>34</v>
          </cell>
          <cell r="I17">
            <v>40</v>
          </cell>
          <cell r="J17">
            <v>74</v>
          </cell>
        </row>
        <row r="18">
          <cell r="G18" t="str">
            <v>105702-CECOF VILLA LAMBERT</v>
          </cell>
          <cell r="H18">
            <v>32</v>
          </cell>
          <cell r="I18">
            <v>42</v>
          </cell>
          <cell r="J18">
            <v>74</v>
          </cell>
        </row>
        <row r="19">
          <cell r="G19" t="str">
            <v>200402-CECOF ARCOS DE PINAMAR</v>
          </cell>
          <cell r="H19">
            <v>40</v>
          </cell>
          <cell r="I19">
            <v>44</v>
          </cell>
          <cell r="J19">
            <v>84</v>
          </cell>
        </row>
        <row r="20">
          <cell r="G20" t="str">
            <v>04102-COQUIMBO</v>
          </cell>
          <cell r="H20">
            <v>2324</v>
          </cell>
          <cell r="I20">
            <v>2384</v>
          </cell>
          <cell r="J20">
            <v>4708</v>
          </cell>
        </row>
        <row r="21">
          <cell r="G21" t="str">
            <v>105303-CES. SAN JUAN</v>
          </cell>
          <cell r="H21">
            <v>379</v>
          </cell>
          <cell r="I21">
            <v>374</v>
          </cell>
          <cell r="J21">
            <v>753</v>
          </cell>
        </row>
        <row r="22">
          <cell r="G22" t="str">
            <v>105304-CES. SANTA CECILIA</v>
          </cell>
          <cell r="H22">
            <v>355</v>
          </cell>
          <cell r="I22">
            <v>313</v>
          </cell>
          <cell r="J22">
            <v>668</v>
          </cell>
        </row>
        <row r="23">
          <cell r="G23" t="str">
            <v>105305-CES. TIERRAS BLANCAS</v>
          </cell>
          <cell r="H23">
            <v>506</v>
          </cell>
          <cell r="I23">
            <v>541</v>
          </cell>
          <cell r="J23">
            <v>1047</v>
          </cell>
        </row>
        <row r="24">
          <cell r="G24" t="str">
            <v>105321-CES. RURAL  TONGOY</v>
          </cell>
          <cell r="H24">
            <v>88</v>
          </cell>
          <cell r="I24">
            <v>88</v>
          </cell>
          <cell r="J24">
            <v>176</v>
          </cell>
        </row>
        <row r="25">
          <cell r="G25" t="str">
            <v>105323-CES. DR. SERGIO AGUILAR</v>
          </cell>
          <cell r="H25">
            <v>477</v>
          </cell>
          <cell r="I25">
            <v>551</v>
          </cell>
          <cell r="J25">
            <v>1028</v>
          </cell>
        </row>
        <row r="26">
          <cell r="G26" t="str">
            <v xml:space="preserve">105404-P.S.R. EL TANGUE                         </v>
          </cell>
          <cell r="H26">
            <v>1</v>
          </cell>
          <cell r="I26">
            <v>1</v>
          </cell>
          <cell r="J26">
            <v>2</v>
          </cell>
        </row>
        <row r="27">
          <cell r="G27" t="str">
            <v>105405-P.S.R. GUANAQUEROS</v>
          </cell>
          <cell r="H27">
            <v>24</v>
          </cell>
          <cell r="I27">
            <v>21</v>
          </cell>
          <cell r="J27">
            <v>45</v>
          </cell>
        </row>
        <row r="28">
          <cell r="G28" t="str">
            <v>105407-P.S.R. TAMBILLOS</v>
          </cell>
          <cell r="H28">
            <v>10</v>
          </cell>
          <cell r="I28">
            <v>8</v>
          </cell>
          <cell r="J28">
            <v>18</v>
          </cell>
        </row>
        <row r="29">
          <cell r="G29" t="str">
            <v>105705-CECOF EL ALBA</v>
          </cell>
          <cell r="H29">
            <v>93</v>
          </cell>
          <cell r="I29">
            <v>91</v>
          </cell>
          <cell r="J29">
            <v>184</v>
          </cell>
        </row>
        <row r="30">
          <cell r="G30" t="str">
            <v>200273-CECOF PUNTA MIRA</v>
          </cell>
          <cell r="H30">
            <v>108</v>
          </cell>
          <cell r="I30">
            <v>86</v>
          </cell>
          <cell r="J30">
            <v>194</v>
          </cell>
        </row>
        <row r="31">
          <cell r="G31" t="str">
            <v>200494-CESFAM EL SAUCE</v>
          </cell>
          <cell r="H31">
            <v>143</v>
          </cell>
          <cell r="I31">
            <v>163</v>
          </cell>
          <cell r="J31">
            <v>306</v>
          </cell>
        </row>
        <row r="32">
          <cell r="G32" t="str">
            <v>200499-CESFAM PAN DE AZÚCAR</v>
          </cell>
          <cell r="H32">
            <v>140</v>
          </cell>
          <cell r="I32">
            <v>147</v>
          </cell>
          <cell r="J32">
            <v>287</v>
          </cell>
        </row>
        <row r="33">
          <cell r="G33" t="str">
            <v>04103-ANDACOLLO</v>
          </cell>
          <cell r="H33">
            <v>227</v>
          </cell>
          <cell r="I33">
            <v>270</v>
          </cell>
          <cell r="J33">
            <v>497</v>
          </cell>
        </row>
        <row r="34">
          <cell r="G34" t="str">
            <v>105106-HOSPITAL ANDACOLLO</v>
          </cell>
          <cell r="H34">
            <v>227</v>
          </cell>
          <cell r="I34">
            <v>270</v>
          </cell>
          <cell r="J34">
            <v>497</v>
          </cell>
        </row>
        <row r="35">
          <cell r="G35" t="str">
            <v>04104-LA HIGUERA</v>
          </cell>
          <cell r="H35">
            <v>64</v>
          </cell>
          <cell r="I35">
            <v>85</v>
          </cell>
          <cell r="J35">
            <v>149</v>
          </cell>
        </row>
        <row r="36">
          <cell r="G36" t="str">
            <v>105314-CES. LA HIGUERA</v>
          </cell>
          <cell r="H36">
            <v>30</v>
          </cell>
          <cell r="I36">
            <v>48</v>
          </cell>
          <cell r="J36">
            <v>78</v>
          </cell>
        </row>
        <row r="37">
          <cell r="G37" t="str">
            <v xml:space="preserve">105500-P.S.R. CALETA HORNOS        </v>
          </cell>
          <cell r="H37">
            <v>14</v>
          </cell>
          <cell r="I37">
            <v>24</v>
          </cell>
          <cell r="J37">
            <v>38</v>
          </cell>
        </row>
        <row r="38">
          <cell r="G38" t="str">
            <v>105505-P.S.R. LOS CHOROS</v>
          </cell>
          <cell r="H38">
            <v>9</v>
          </cell>
          <cell r="I38">
            <v>2</v>
          </cell>
          <cell r="J38">
            <v>11</v>
          </cell>
        </row>
        <row r="39">
          <cell r="G39" t="str">
            <v>105506-P.S.R. EL TRAPICHE</v>
          </cell>
          <cell r="H39">
            <v>11</v>
          </cell>
          <cell r="I39">
            <v>11</v>
          </cell>
          <cell r="J39">
            <v>22</v>
          </cell>
        </row>
        <row r="40">
          <cell r="G40" t="str">
            <v>04105-PAIHUANO</v>
          </cell>
          <cell r="H40">
            <v>35</v>
          </cell>
          <cell r="I40">
            <v>45</v>
          </cell>
          <cell r="J40">
            <v>80</v>
          </cell>
        </row>
        <row r="41">
          <cell r="G41" t="str">
            <v>105306-CES. PAIHUANO</v>
          </cell>
          <cell r="H41">
            <v>23</v>
          </cell>
          <cell r="I41">
            <v>35</v>
          </cell>
          <cell r="J41">
            <v>58</v>
          </cell>
        </row>
        <row r="42">
          <cell r="G42" t="str">
            <v>105475-P.S.R. HORCON</v>
          </cell>
          <cell r="H42">
            <v>2</v>
          </cell>
          <cell r="I42">
            <v>4</v>
          </cell>
          <cell r="J42">
            <v>6</v>
          </cell>
        </row>
        <row r="43">
          <cell r="G43" t="str">
            <v>105476-P.S.R. MONTE GRANDE</v>
          </cell>
          <cell r="H43">
            <v>7</v>
          </cell>
          <cell r="I43">
            <v>4</v>
          </cell>
          <cell r="J43">
            <v>11</v>
          </cell>
        </row>
        <row r="44">
          <cell r="G44" t="str">
            <v>105477-P.S.R. PISCO ELQUI</v>
          </cell>
          <cell r="H44">
            <v>3</v>
          </cell>
          <cell r="I44">
            <v>2</v>
          </cell>
          <cell r="J44">
            <v>5</v>
          </cell>
        </row>
        <row r="45">
          <cell r="G45" t="str">
            <v>04106-VICUÑA</v>
          </cell>
          <cell r="H45">
            <v>535</v>
          </cell>
          <cell r="I45">
            <v>606</v>
          </cell>
          <cell r="J45">
            <v>1141</v>
          </cell>
        </row>
        <row r="46">
          <cell r="G46" t="str">
            <v>105107-HOSPITAL VICUÑA</v>
          </cell>
          <cell r="H46">
            <v>292</v>
          </cell>
          <cell r="I46">
            <v>334</v>
          </cell>
          <cell r="J46">
            <v>626</v>
          </cell>
        </row>
        <row r="47">
          <cell r="G47" t="str">
            <v>105467-P.S.R. DIAGUITAS</v>
          </cell>
          <cell r="H47">
            <v>33</v>
          </cell>
          <cell r="I47">
            <v>32</v>
          </cell>
          <cell r="J47">
            <v>65</v>
          </cell>
        </row>
        <row r="48">
          <cell r="G48" t="str">
            <v>105468-P.S.R. EL MOLLE</v>
          </cell>
          <cell r="H48">
            <v>28</v>
          </cell>
          <cell r="I48">
            <v>32</v>
          </cell>
          <cell r="J48">
            <v>60</v>
          </cell>
        </row>
        <row r="49">
          <cell r="G49" t="str">
            <v>105469-P.S.R. EL TAMBO</v>
          </cell>
          <cell r="H49">
            <v>27</v>
          </cell>
          <cell r="I49">
            <v>37</v>
          </cell>
          <cell r="J49">
            <v>64</v>
          </cell>
        </row>
        <row r="50">
          <cell r="G50" t="str">
            <v>105470-P.S.R. HUANTA</v>
          </cell>
          <cell r="H50">
            <v>0</v>
          </cell>
          <cell r="I50">
            <v>0</v>
          </cell>
          <cell r="J50">
            <v>0</v>
          </cell>
        </row>
        <row r="51">
          <cell r="G51" t="str">
            <v>105471-P.S.R. PERALILLO</v>
          </cell>
          <cell r="H51">
            <v>30</v>
          </cell>
          <cell r="I51">
            <v>34</v>
          </cell>
          <cell r="J51">
            <v>64</v>
          </cell>
        </row>
        <row r="52">
          <cell r="G52" t="str">
            <v>105472-P.S.R. RIVADAVIA</v>
          </cell>
          <cell r="H52">
            <v>30</v>
          </cell>
          <cell r="I52">
            <v>32</v>
          </cell>
          <cell r="J52">
            <v>62</v>
          </cell>
        </row>
        <row r="53">
          <cell r="G53" t="str">
            <v>105473-P.S.R. TALCUNA</v>
          </cell>
          <cell r="H53">
            <v>29</v>
          </cell>
          <cell r="I53">
            <v>35</v>
          </cell>
          <cell r="J53">
            <v>64</v>
          </cell>
        </row>
        <row r="54">
          <cell r="G54" t="str">
            <v>105474-P.S.R. CHAPILCA</v>
          </cell>
          <cell r="H54">
            <v>3</v>
          </cell>
          <cell r="I54">
            <v>3</v>
          </cell>
          <cell r="J54">
            <v>6</v>
          </cell>
        </row>
        <row r="55">
          <cell r="G55" t="str">
            <v>105509-P.S.R. GUALLIGUAICA</v>
          </cell>
          <cell r="H55">
            <v>8</v>
          </cell>
          <cell r="I55">
            <v>6</v>
          </cell>
          <cell r="J55">
            <v>14</v>
          </cell>
        </row>
        <row r="56">
          <cell r="G56" t="str">
            <v>200538-CESFAM SAN ISIDRO CALINGASTA</v>
          </cell>
          <cell r="H56">
            <v>55</v>
          </cell>
          <cell r="I56">
            <v>61</v>
          </cell>
          <cell r="J56">
            <v>116</v>
          </cell>
        </row>
        <row r="57">
          <cell r="G57" t="str">
            <v>04201-ILLAPEL</v>
          </cell>
          <cell r="H57">
            <v>347</v>
          </cell>
          <cell r="I57">
            <v>540</v>
          </cell>
          <cell r="J57">
            <v>887</v>
          </cell>
        </row>
        <row r="58">
          <cell r="G58" t="str">
            <v>105326-CESFAM SAN RAFAEL</v>
          </cell>
          <cell r="H58">
            <v>164</v>
          </cell>
          <cell r="I58">
            <v>150</v>
          </cell>
          <cell r="J58">
            <v>314</v>
          </cell>
        </row>
        <row r="59">
          <cell r="G59" t="str">
            <v xml:space="preserve">105443-P.S.R. CARCAMO                   </v>
          </cell>
          <cell r="H59">
            <v>7</v>
          </cell>
          <cell r="I59">
            <v>7</v>
          </cell>
          <cell r="J59">
            <v>14</v>
          </cell>
        </row>
        <row r="60">
          <cell r="G60" t="str">
            <v>105444-P.S.R. HUINTIL</v>
          </cell>
          <cell r="H60">
            <v>7</v>
          </cell>
          <cell r="I60">
            <v>4</v>
          </cell>
          <cell r="J60">
            <v>11</v>
          </cell>
        </row>
        <row r="61">
          <cell r="G61" t="str">
            <v>105445-P.S.R. LIMAHUIDA</v>
          </cell>
          <cell r="H61">
            <v>12</v>
          </cell>
          <cell r="I61">
            <v>9</v>
          </cell>
          <cell r="J61">
            <v>21</v>
          </cell>
        </row>
        <row r="62">
          <cell r="G62" t="str">
            <v>105446-P.S.R. MATANCILLA</v>
          </cell>
          <cell r="H62">
            <v>0</v>
          </cell>
          <cell r="I62">
            <v>0</v>
          </cell>
          <cell r="J62">
            <v>0</v>
          </cell>
        </row>
        <row r="63">
          <cell r="G63" t="str">
            <v>105447-P.S.R. PERALILLO</v>
          </cell>
          <cell r="H63">
            <v>6</v>
          </cell>
          <cell r="I63">
            <v>10</v>
          </cell>
          <cell r="J63">
            <v>16</v>
          </cell>
        </row>
        <row r="64">
          <cell r="G64" t="str">
            <v>105448-P.S.R. SANTA VIRGINIA</v>
          </cell>
          <cell r="H64">
            <v>8</v>
          </cell>
          <cell r="I64">
            <v>8</v>
          </cell>
          <cell r="J64">
            <v>16</v>
          </cell>
        </row>
        <row r="65">
          <cell r="G65" t="str">
            <v>105449-P.S.R. TUNGA NORTE</v>
          </cell>
          <cell r="H65">
            <v>0</v>
          </cell>
          <cell r="I65">
            <v>0</v>
          </cell>
          <cell r="J65">
            <v>0</v>
          </cell>
        </row>
        <row r="66">
          <cell r="G66" t="str">
            <v>105485-P.S.R. PLAN DE HORNOS</v>
          </cell>
          <cell r="H66">
            <v>12</v>
          </cell>
          <cell r="I66">
            <v>11</v>
          </cell>
          <cell r="J66">
            <v>23</v>
          </cell>
        </row>
        <row r="67">
          <cell r="G67" t="str">
            <v>105486-P.S.R. TUNGA SUR</v>
          </cell>
          <cell r="H67">
            <v>3</v>
          </cell>
          <cell r="I67">
            <v>5</v>
          </cell>
          <cell r="J67">
            <v>8</v>
          </cell>
        </row>
        <row r="68">
          <cell r="G68" t="str">
            <v>105487-P.S.R. CAÑAS UNO</v>
          </cell>
          <cell r="H68">
            <v>21</v>
          </cell>
          <cell r="I68">
            <v>33</v>
          </cell>
          <cell r="J68">
            <v>54</v>
          </cell>
        </row>
        <row r="69">
          <cell r="G69" t="str">
            <v>105496-P.S.R. PINTACURA SUR</v>
          </cell>
          <cell r="H69">
            <v>5</v>
          </cell>
          <cell r="I69">
            <v>7</v>
          </cell>
          <cell r="J69">
            <v>12</v>
          </cell>
        </row>
        <row r="70">
          <cell r="G70" t="str">
            <v>105504-P.S.R. SOCAVON</v>
          </cell>
          <cell r="H70">
            <v>5</v>
          </cell>
          <cell r="I70">
            <v>2</v>
          </cell>
          <cell r="J70">
            <v>7</v>
          </cell>
        </row>
        <row r="71">
          <cell r="G71" t="str">
            <v>200366-CESFAM URBANO II</v>
          </cell>
          <cell r="H71">
            <v>97</v>
          </cell>
          <cell r="I71">
            <v>294</v>
          </cell>
          <cell r="J71">
            <v>391</v>
          </cell>
        </row>
        <row r="72">
          <cell r="G72" t="str">
            <v>04202-CANELA</v>
          </cell>
          <cell r="H72">
            <v>109</v>
          </cell>
          <cell r="I72">
            <v>113</v>
          </cell>
          <cell r="J72">
            <v>222</v>
          </cell>
        </row>
        <row r="73">
          <cell r="G73" t="str">
            <v>105309-CES. RURAL CANELA</v>
          </cell>
          <cell r="H73">
            <v>97</v>
          </cell>
          <cell r="I73">
            <v>105</v>
          </cell>
          <cell r="J73">
            <v>202</v>
          </cell>
        </row>
        <row r="74">
          <cell r="G74" t="str">
            <v xml:space="preserve">105450-P.S.R. MINCHA NORTE            </v>
          </cell>
          <cell r="H74">
            <v>10</v>
          </cell>
          <cell r="I74">
            <v>6</v>
          </cell>
          <cell r="J74">
            <v>16</v>
          </cell>
        </row>
        <row r="75">
          <cell r="G75" t="str">
            <v>105451-P.S.R. AGUA FRIA</v>
          </cell>
          <cell r="H75">
            <v>0</v>
          </cell>
          <cell r="I75">
            <v>0</v>
          </cell>
          <cell r="J75">
            <v>0</v>
          </cell>
        </row>
        <row r="76">
          <cell r="G76" t="str">
            <v>105482-P.S.R. CANELA ALTA</v>
          </cell>
          <cell r="H76">
            <v>0</v>
          </cell>
          <cell r="I76">
            <v>0</v>
          </cell>
          <cell r="J76">
            <v>0</v>
          </cell>
        </row>
        <row r="77">
          <cell r="G77" t="str">
            <v>105483-P.S.R. LOS RULOS</v>
          </cell>
          <cell r="H77">
            <v>0</v>
          </cell>
          <cell r="I77">
            <v>0</v>
          </cell>
          <cell r="J77">
            <v>0</v>
          </cell>
        </row>
        <row r="78">
          <cell r="G78" t="str">
            <v>105484-P.S.R. HUENTELAUQUEN</v>
          </cell>
          <cell r="H78">
            <v>2</v>
          </cell>
          <cell r="I78">
            <v>2</v>
          </cell>
          <cell r="J78">
            <v>4</v>
          </cell>
        </row>
        <row r="79">
          <cell r="G79" t="str">
            <v>105488-P.S.R. ESPIRITU SANTO</v>
          </cell>
          <cell r="H79">
            <v>0</v>
          </cell>
          <cell r="I79">
            <v>0</v>
          </cell>
          <cell r="J79">
            <v>0</v>
          </cell>
        </row>
        <row r="80">
          <cell r="G80" t="str">
            <v>105493-P.S.R. MINCHA SUR</v>
          </cell>
          <cell r="H80">
            <v>0</v>
          </cell>
          <cell r="I80">
            <v>0</v>
          </cell>
          <cell r="J80">
            <v>0</v>
          </cell>
        </row>
        <row r="81">
          <cell r="G81" t="str">
            <v>105497-P.S.R. JABONERIA</v>
          </cell>
          <cell r="H81">
            <v>0</v>
          </cell>
          <cell r="I81">
            <v>0</v>
          </cell>
          <cell r="J81">
            <v>0</v>
          </cell>
        </row>
        <row r="82">
          <cell r="G82" t="str">
            <v>105498-P.S.R. QUEBRADA DE LINARES</v>
          </cell>
          <cell r="H82">
            <v>0</v>
          </cell>
          <cell r="I82">
            <v>0</v>
          </cell>
          <cell r="J82">
            <v>0</v>
          </cell>
        </row>
        <row r="83">
          <cell r="G83" t="str">
            <v>04203-LOS VILOS</v>
          </cell>
          <cell r="H83">
            <v>202</v>
          </cell>
          <cell r="I83">
            <v>235</v>
          </cell>
          <cell r="J83">
            <v>437</v>
          </cell>
        </row>
        <row r="84">
          <cell r="G84" t="str">
            <v>105108-HOSPITAL LOS VILOS</v>
          </cell>
          <cell r="H84">
            <v>175</v>
          </cell>
          <cell r="I84">
            <v>198</v>
          </cell>
          <cell r="J84">
            <v>373</v>
          </cell>
        </row>
        <row r="85">
          <cell r="G85" t="str">
            <v xml:space="preserve">105478-P.S.R. CAIMANES                   </v>
          </cell>
          <cell r="H85">
            <v>5</v>
          </cell>
          <cell r="I85">
            <v>6</v>
          </cell>
          <cell r="J85">
            <v>11</v>
          </cell>
        </row>
        <row r="86">
          <cell r="G86" t="str">
            <v>105479-P.S.R. GUANGUALI</v>
          </cell>
          <cell r="H86">
            <v>1</v>
          </cell>
          <cell r="I86">
            <v>4</v>
          </cell>
          <cell r="J86">
            <v>5</v>
          </cell>
        </row>
        <row r="87">
          <cell r="G87" t="str">
            <v>105480-P.S.R. QUILIMARI</v>
          </cell>
          <cell r="H87">
            <v>14</v>
          </cell>
          <cell r="I87">
            <v>22</v>
          </cell>
          <cell r="J87">
            <v>36</v>
          </cell>
        </row>
        <row r="88">
          <cell r="G88" t="str">
            <v>105481-P.S.R. TILAMA</v>
          </cell>
          <cell r="H88">
            <v>2</v>
          </cell>
          <cell r="I88">
            <v>1</v>
          </cell>
          <cell r="J88">
            <v>3</v>
          </cell>
        </row>
        <row r="89">
          <cell r="G89" t="str">
            <v>105511-P.S.R. LOS CONDORES</v>
          </cell>
          <cell r="H89">
            <v>5</v>
          </cell>
          <cell r="I89">
            <v>4</v>
          </cell>
          <cell r="J89">
            <v>9</v>
          </cell>
        </row>
        <row r="90">
          <cell r="G90" t="str">
            <v>04204-SALAMANCA</v>
          </cell>
          <cell r="H90">
            <v>357</v>
          </cell>
          <cell r="I90">
            <v>432</v>
          </cell>
          <cell r="J90">
            <v>789</v>
          </cell>
        </row>
        <row r="91">
          <cell r="G91" t="str">
            <v>105104-HOSPITAL SALAMANCA</v>
          </cell>
          <cell r="H91">
            <v>213</v>
          </cell>
          <cell r="I91">
            <v>202</v>
          </cell>
          <cell r="J91">
            <v>415</v>
          </cell>
        </row>
        <row r="92">
          <cell r="G92" t="str">
            <v xml:space="preserve">105452-P.S.R. CUNCUMEN                 </v>
          </cell>
          <cell r="H92">
            <v>16</v>
          </cell>
          <cell r="I92">
            <v>14</v>
          </cell>
          <cell r="J92">
            <v>30</v>
          </cell>
        </row>
        <row r="93">
          <cell r="G93" t="str">
            <v>105453-P.S.R. TRANQUILLA</v>
          </cell>
          <cell r="H93">
            <v>34</v>
          </cell>
          <cell r="I93">
            <v>35</v>
          </cell>
          <cell r="J93">
            <v>69</v>
          </cell>
        </row>
        <row r="94">
          <cell r="G94" t="str">
            <v>105454-P.S.R. CUNLAGUA</v>
          </cell>
          <cell r="H94">
            <v>3</v>
          </cell>
          <cell r="I94">
            <v>1</v>
          </cell>
          <cell r="J94">
            <v>4</v>
          </cell>
        </row>
        <row r="95">
          <cell r="G95" t="str">
            <v>105455-P.S.R. CHILLEPIN</v>
          </cell>
          <cell r="H95">
            <v>5</v>
          </cell>
          <cell r="I95">
            <v>8</v>
          </cell>
          <cell r="J95">
            <v>13</v>
          </cell>
        </row>
        <row r="96">
          <cell r="G96" t="str">
            <v>105456-P.S.R. LLIMPO</v>
          </cell>
          <cell r="H96">
            <v>12</v>
          </cell>
          <cell r="I96">
            <v>88</v>
          </cell>
          <cell r="J96">
            <v>100</v>
          </cell>
        </row>
        <row r="97">
          <cell r="G97" t="str">
            <v>105457-P.S.R. SAN AGUSTIN</v>
          </cell>
          <cell r="H97">
            <v>0</v>
          </cell>
          <cell r="I97">
            <v>1</v>
          </cell>
          <cell r="J97">
            <v>1</v>
          </cell>
        </row>
        <row r="98">
          <cell r="G98" t="str">
            <v>105458-P.S.R. TAHUINCO</v>
          </cell>
          <cell r="H98">
            <v>25</v>
          </cell>
          <cell r="I98">
            <v>34</v>
          </cell>
          <cell r="J98">
            <v>59</v>
          </cell>
        </row>
        <row r="99">
          <cell r="G99" t="str">
            <v>105491-P.S.R. QUELEN BAJO</v>
          </cell>
          <cell r="H99">
            <v>32</v>
          </cell>
          <cell r="I99">
            <v>28</v>
          </cell>
          <cell r="J99">
            <v>60</v>
          </cell>
        </row>
        <row r="100">
          <cell r="G100" t="str">
            <v>105492-P.S.R. CAMISA</v>
          </cell>
          <cell r="H100">
            <v>8</v>
          </cell>
          <cell r="I100">
            <v>9</v>
          </cell>
          <cell r="J100">
            <v>17</v>
          </cell>
        </row>
        <row r="101">
          <cell r="G101" t="str">
            <v>105501-P.S.R. ARBOLEDA GRANDE</v>
          </cell>
          <cell r="H101">
            <v>9</v>
          </cell>
          <cell r="I101">
            <v>12</v>
          </cell>
          <cell r="J101">
            <v>21</v>
          </cell>
        </row>
        <row r="102">
          <cell r="G102" t="str">
            <v>04301-OVALLE</v>
          </cell>
          <cell r="H102">
            <v>1534</v>
          </cell>
          <cell r="I102">
            <v>1541</v>
          </cell>
          <cell r="J102">
            <v>3075</v>
          </cell>
        </row>
        <row r="103">
          <cell r="G103" t="str">
            <v>105315-CES. RURAL C. DE TAMAYA</v>
          </cell>
          <cell r="H103">
            <v>111</v>
          </cell>
          <cell r="I103">
            <v>113</v>
          </cell>
          <cell r="J103">
            <v>224</v>
          </cell>
        </row>
        <row r="104">
          <cell r="G104" t="str">
            <v>105317-CES. JORGE JORDAN D.</v>
          </cell>
          <cell r="H104">
            <v>519</v>
          </cell>
          <cell r="I104">
            <v>518</v>
          </cell>
          <cell r="J104">
            <v>1037</v>
          </cell>
        </row>
        <row r="105">
          <cell r="G105" t="str">
            <v>105322-CES. MARCOS MACUADA</v>
          </cell>
          <cell r="H105">
            <v>216</v>
          </cell>
          <cell r="I105">
            <v>232</v>
          </cell>
          <cell r="J105">
            <v>448</v>
          </cell>
        </row>
        <row r="106">
          <cell r="G106" t="str">
            <v>105324-CES. SOTAQUI</v>
          </cell>
          <cell r="H106">
            <v>96</v>
          </cell>
          <cell r="I106">
            <v>69</v>
          </cell>
          <cell r="J106">
            <v>165</v>
          </cell>
        </row>
        <row r="107">
          <cell r="G107" t="str">
            <v>105415-P.S.R. BARRAZA</v>
          </cell>
          <cell r="H107">
            <v>12</v>
          </cell>
          <cell r="I107">
            <v>12</v>
          </cell>
          <cell r="J107">
            <v>24</v>
          </cell>
        </row>
        <row r="108">
          <cell r="G108" t="str">
            <v xml:space="preserve">105416-P.S.R. CAMARICO                  </v>
          </cell>
          <cell r="H108">
            <v>7</v>
          </cell>
          <cell r="I108">
            <v>11</v>
          </cell>
          <cell r="J108">
            <v>18</v>
          </cell>
        </row>
        <row r="109">
          <cell r="G109" t="str">
            <v>105417-P.S.R. ALCONES BAJOS</v>
          </cell>
          <cell r="H109">
            <v>7</v>
          </cell>
          <cell r="I109">
            <v>7</v>
          </cell>
          <cell r="J109">
            <v>14</v>
          </cell>
        </row>
        <row r="110">
          <cell r="G110" t="str">
            <v>105419-P.S.R. LAS SOSSAS</v>
          </cell>
          <cell r="H110">
            <v>10</v>
          </cell>
          <cell r="I110">
            <v>10</v>
          </cell>
          <cell r="J110">
            <v>20</v>
          </cell>
        </row>
        <row r="111">
          <cell r="G111" t="str">
            <v>105422-P.S.R. HORNILLOS</v>
          </cell>
          <cell r="H111">
            <v>1</v>
          </cell>
          <cell r="I111">
            <v>1</v>
          </cell>
          <cell r="J111">
            <v>2</v>
          </cell>
        </row>
        <row r="112">
          <cell r="G112" t="str">
            <v>105437-P.S.R. CHALINGA</v>
          </cell>
          <cell r="H112">
            <v>3</v>
          </cell>
          <cell r="I112">
            <v>2</v>
          </cell>
          <cell r="J112">
            <v>5</v>
          </cell>
        </row>
        <row r="113">
          <cell r="G113" t="str">
            <v>105439-P.S.R. CERRO BLANCO</v>
          </cell>
          <cell r="H113">
            <v>1</v>
          </cell>
          <cell r="I113">
            <v>0</v>
          </cell>
          <cell r="J113">
            <v>1</v>
          </cell>
        </row>
        <row r="114">
          <cell r="G114" t="str">
            <v>105507-P.S.R. HUAMALATA</v>
          </cell>
          <cell r="H114">
            <v>17</v>
          </cell>
          <cell r="I114">
            <v>17</v>
          </cell>
          <cell r="J114">
            <v>34</v>
          </cell>
        </row>
        <row r="115">
          <cell r="G115" t="str">
            <v>105510-P.S.R. RECOLETA</v>
          </cell>
          <cell r="H115">
            <v>18</v>
          </cell>
          <cell r="I115">
            <v>23</v>
          </cell>
          <cell r="J115">
            <v>41</v>
          </cell>
        </row>
        <row r="116">
          <cell r="G116" t="str">
            <v>105722-CECOF SAN JOSE DE LA DEHESA</v>
          </cell>
          <cell r="H116">
            <v>122</v>
          </cell>
          <cell r="I116">
            <v>123</v>
          </cell>
          <cell r="J116">
            <v>245</v>
          </cell>
        </row>
        <row r="117">
          <cell r="G117" t="str">
            <v>105723-CECOF LIMARI</v>
          </cell>
          <cell r="H117">
            <v>78</v>
          </cell>
          <cell r="I117">
            <v>46</v>
          </cell>
          <cell r="J117">
            <v>124</v>
          </cell>
        </row>
        <row r="118">
          <cell r="G118" t="str">
            <v>200258-CECOF LOS COPIHUES</v>
          </cell>
          <cell r="H118">
            <v>45</v>
          </cell>
          <cell r="I118">
            <v>52</v>
          </cell>
          <cell r="J118">
            <v>97</v>
          </cell>
        </row>
        <row r="119">
          <cell r="G119" t="str">
            <v>200367-CECOF COLONIA LIMARÍ</v>
          </cell>
          <cell r="H119">
            <v>40</v>
          </cell>
          <cell r="I119">
            <v>51</v>
          </cell>
          <cell r="J119">
            <v>91</v>
          </cell>
        </row>
        <row r="120">
          <cell r="G120" t="str">
            <v>200569-CESFAM FRAY JORGE</v>
          </cell>
          <cell r="H120">
            <v>231</v>
          </cell>
          <cell r="I120">
            <v>254</v>
          </cell>
          <cell r="J120">
            <v>485</v>
          </cell>
        </row>
        <row r="121">
          <cell r="G121" t="str">
            <v>04302-COMBARBALÁ</v>
          </cell>
          <cell r="H121">
            <v>92</v>
          </cell>
          <cell r="I121">
            <v>168</v>
          </cell>
          <cell r="J121">
            <v>260</v>
          </cell>
        </row>
        <row r="122">
          <cell r="G122" t="str">
            <v>105105-HOSPITAL COMBARBALÁ</v>
          </cell>
          <cell r="H122">
            <v>68</v>
          </cell>
          <cell r="I122">
            <v>102</v>
          </cell>
          <cell r="J122">
            <v>170</v>
          </cell>
        </row>
        <row r="123">
          <cell r="G123" t="str">
            <v>105433-P.S.R. SAN LORENZO</v>
          </cell>
          <cell r="H123">
            <v>1</v>
          </cell>
          <cell r="I123">
            <v>2</v>
          </cell>
          <cell r="J123">
            <v>3</v>
          </cell>
        </row>
        <row r="124">
          <cell r="G124" t="str">
            <v>105434-P.S.R. SAN MARCOS</v>
          </cell>
          <cell r="H124">
            <v>4</v>
          </cell>
          <cell r="I124">
            <v>6</v>
          </cell>
          <cell r="J124">
            <v>10</v>
          </cell>
        </row>
        <row r="125">
          <cell r="G125" t="str">
            <v>105441-P.S.R. MANQUEHUA</v>
          </cell>
          <cell r="H125">
            <v>0</v>
          </cell>
          <cell r="I125">
            <v>6</v>
          </cell>
          <cell r="J125">
            <v>6</v>
          </cell>
        </row>
        <row r="126">
          <cell r="G126" t="str">
            <v xml:space="preserve">105459-P.S.R. BARRANCAS                </v>
          </cell>
          <cell r="H126">
            <v>0</v>
          </cell>
          <cell r="I126">
            <v>3</v>
          </cell>
          <cell r="J126">
            <v>3</v>
          </cell>
        </row>
        <row r="127">
          <cell r="G127" t="str">
            <v>105460-P.S.R. COGOTI 18</v>
          </cell>
          <cell r="H127">
            <v>7</v>
          </cell>
          <cell r="I127">
            <v>16</v>
          </cell>
          <cell r="J127">
            <v>23</v>
          </cell>
        </row>
        <row r="128">
          <cell r="G128" t="str">
            <v>105461-P.S.R. EL HUACHO</v>
          </cell>
          <cell r="H128">
            <v>0</v>
          </cell>
          <cell r="I128">
            <v>1</v>
          </cell>
          <cell r="J128">
            <v>1</v>
          </cell>
        </row>
        <row r="129">
          <cell r="G129" t="str">
            <v>105462-P.S.R. EL SAUCE</v>
          </cell>
          <cell r="H129">
            <v>1</v>
          </cell>
          <cell r="I129">
            <v>2</v>
          </cell>
          <cell r="J129">
            <v>3</v>
          </cell>
        </row>
        <row r="130">
          <cell r="G130" t="str">
            <v>105463-P.S.R. QUILITAPIA</v>
          </cell>
          <cell r="H130">
            <v>4</v>
          </cell>
          <cell r="I130">
            <v>4</v>
          </cell>
          <cell r="J130">
            <v>8</v>
          </cell>
        </row>
        <row r="131">
          <cell r="G131" t="str">
            <v>105464-P.S.R. LA LIGUA</v>
          </cell>
          <cell r="H131">
            <v>2</v>
          </cell>
          <cell r="I131">
            <v>11</v>
          </cell>
          <cell r="J131">
            <v>13</v>
          </cell>
        </row>
        <row r="132">
          <cell r="G132" t="str">
            <v>105465-P.S.R. RAMADILLA</v>
          </cell>
          <cell r="H132">
            <v>2</v>
          </cell>
          <cell r="I132">
            <v>4</v>
          </cell>
          <cell r="J132">
            <v>6</v>
          </cell>
        </row>
        <row r="133">
          <cell r="G133" t="str">
            <v>105466-P.S.R. VALLE HERMOSO</v>
          </cell>
          <cell r="H133">
            <v>3</v>
          </cell>
          <cell r="I133">
            <v>9</v>
          </cell>
          <cell r="J133">
            <v>12</v>
          </cell>
        </row>
        <row r="134">
          <cell r="G134" t="str">
            <v>105490-P.S.R. EL DURAZNO</v>
          </cell>
          <cell r="H134">
            <v>0</v>
          </cell>
          <cell r="I134">
            <v>2</v>
          </cell>
          <cell r="J134">
            <v>2</v>
          </cell>
        </row>
        <row r="135">
          <cell r="G135" t="str">
            <v>04303-MONTE PATRIA</v>
          </cell>
          <cell r="H135">
            <v>533</v>
          </cell>
          <cell r="I135">
            <v>591</v>
          </cell>
          <cell r="J135">
            <v>1124</v>
          </cell>
        </row>
        <row r="136">
          <cell r="G136" t="str">
            <v>105307-CES. RURAL MONTE PATRIA</v>
          </cell>
          <cell r="H136">
            <v>252</v>
          </cell>
          <cell r="I136">
            <v>265</v>
          </cell>
          <cell r="J136">
            <v>517</v>
          </cell>
        </row>
        <row r="137">
          <cell r="G137" t="str">
            <v>105311-CES. RURAL CHAÑARAL ALTO</v>
          </cell>
          <cell r="H137">
            <v>57</v>
          </cell>
          <cell r="I137">
            <v>68</v>
          </cell>
          <cell r="J137">
            <v>125</v>
          </cell>
        </row>
        <row r="138">
          <cell r="G138" t="str">
            <v>105312-CES. RURAL CAREN</v>
          </cell>
          <cell r="H138">
            <v>43</v>
          </cell>
          <cell r="I138">
            <v>38</v>
          </cell>
          <cell r="J138">
            <v>81</v>
          </cell>
        </row>
        <row r="139">
          <cell r="G139" t="str">
            <v>105318-CES. RURAL EL PALQUI</v>
          </cell>
          <cell r="H139">
            <v>110</v>
          </cell>
          <cell r="I139">
            <v>158</v>
          </cell>
          <cell r="J139">
            <v>268</v>
          </cell>
        </row>
        <row r="140">
          <cell r="G140" t="str">
            <v>105425-P.S.R. CHILECITO</v>
          </cell>
          <cell r="H140">
            <v>4</v>
          </cell>
          <cell r="I140">
            <v>3</v>
          </cell>
          <cell r="J140">
            <v>7</v>
          </cell>
        </row>
        <row r="141">
          <cell r="G141" t="str">
            <v>105427-P.S.R. HACIENDA VALDIVIA</v>
          </cell>
          <cell r="H141">
            <v>9</v>
          </cell>
          <cell r="I141">
            <v>5</v>
          </cell>
          <cell r="J141">
            <v>14</v>
          </cell>
        </row>
        <row r="142">
          <cell r="G142" t="str">
            <v>105428-P.S.R. HUATULAME</v>
          </cell>
          <cell r="H142">
            <v>8</v>
          </cell>
          <cell r="I142">
            <v>5</v>
          </cell>
          <cell r="J142">
            <v>13</v>
          </cell>
        </row>
        <row r="143">
          <cell r="G143" t="str">
            <v>105430-P.S.R. MIALQUI</v>
          </cell>
          <cell r="H143">
            <v>8</v>
          </cell>
          <cell r="I143">
            <v>9</v>
          </cell>
          <cell r="J143">
            <v>17</v>
          </cell>
        </row>
        <row r="144">
          <cell r="G144" t="str">
            <v>105431-P.S.R. PEDREGAL</v>
          </cell>
          <cell r="H144">
            <v>7</v>
          </cell>
          <cell r="I144">
            <v>6</v>
          </cell>
          <cell r="J144">
            <v>13</v>
          </cell>
        </row>
        <row r="145">
          <cell r="G145" t="str">
            <v>105432-P.S.R. RAPEL</v>
          </cell>
          <cell r="H145">
            <v>9</v>
          </cell>
          <cell r="I145">
            <v>11</v>
          </cell>
          <cell r="J145">
            <v>20</v>
          </cell>
        </row>
        <row r="146">
          <cell r="G146" t="str">
            <v>105435-P.S.R. TULAHUEN</v>
          </cell>
          <cell r="H146">
            <v>23</v>
          </cell>
          <cell r="I146">
            <v>19</v>
          </cell>
          <cell r="J146">
            <v>42</v>
          </cell>
        </row>
        <row r="147">
          <cell r="G147" t="str">
            <v>105436-P.S.R. EL MAITEN</v>
          </cell>
          <cell r="H147">
            <v>2</v>
          </cell>
          <cell r="I147">
            <v>2</v>
          </cell>
          <cell r="J147">
            <v>4</v>
          </cell>
        </row>
        <row r="148">
          <cell r="G148" t="str">
            <v>105489-P.S.R. RAMADAS DE TULAHUEN</v>
          </cell>
          <cell r="H148">
            <v>1</v>
          </cell>
          <cell r="I148">
            <v>2</v>
          </cell>
          <cell r="J148">
            <v>3</v>
          </cell>
        </row>
        <row r="149">
          <cell r="G149" t="str">
            <v>04304-PUNITAQUI</v>
          </cell>
          <cell r="H149">
            <v>222</v>
          </cell>
          <cell r="I149">
            <v>193</v>
          </cell>
          <cell r="J149">
            <v>415</v>
          </cell>
        </row>
        <row r="150">
          <cell r="G150" t="str">
            <v>105308-CES. RURAL PUNITAQUI</v>
          </cell>
          <cell r="H150">
            <v>221</v>
          </cell>
          <cell r="I150">
            <v>192</v>
          </cell>
          <cell r="J150">
            <v>413</v>
          </cell>
        </row>
        <row r="151">
          <cell r="G151" t="str">
            <v>105440-P.S.R. DIVISADERO</v>
          </cell>
          <cell r="H151">
            <v>0</v>
          </cell>
          <cell r="I151">
            <v>0</v>
          </cell>
          <cell r="J151">
            <v>0</v>
          </cell>
        </row>
        <row r="152">
          <cell r="G152" t="str">
            <v>105442-P.S.R. SAN PEDRO DE QUILES</v>
          </cell>
          <cell r="H152">
            <v>1</v>
          </cell>
          <cell r="I152">
            <v>1</v>
          </cell>
          <cell r="J152">
            <v>2</v>
          </cell>
        </row>
        <row r="153">
          <cell r="G153" t="str">
            <v xml:space="preserve">105508-P.S.R. EL PARRAL DE QUILES  </v>
          </cell>
          <cell r="H153">
            <v>0</v>
          </cell>
          <cell r="I153">
            <v>0</v>
          </cell>
          <cell r="J153">
            <v>0</v>
          </cell>
        </row>
        <row r="154">
          <cell r="G154" t="str">
            <v>04305-RIO HURTADO</v>
          </cell>
          <cell r="H154">
            <v>66</v>
          </cell>
          <cell r="I154">
            <v>69</v>
          </cell>
          <cell r="J154">
            <v>135</v>
          </cell>
        </row>
        <row r="155">
          <cell r="G155" t="str">
            <v>105310-CES. RURAL PICHASCA</v>
          </cell>
          <cell r="H155">
            <v>27</v>
          </cell>
          <cell r="I155">
            <v>33</v>
          </cell>
          <cell r="J155">
            <v>60</v>
          </cell>
        </row>
        <row r="156">
          <cell r="G156" t="str">
            <v>105409-P.S.R. EL CHAÑAR</v>
          </cell>
          <cell r="H156">
            <v>1</v>
          </cell>
          <cell r="I156">
            <v>2</v>
          </cell>
          <cell r="J156">
            <v>3</v>
          </cell>
        </row>
        <row r="157">
          <cell r="G157" t="str">
            <v>105410-P.S.R. HURTADO</v>
          </cell>
          <cell r="H157">
            <v>6</v>
          </cell>
          <cell r="I157">
            <v>4</v>
          </cell>
          <cell r="J157">
            <v>10</v>
          </cell>
        </row>
        <row r="158">
          <cell r="G158" t="str">
            <v>105411-P.S.R. LAS BREAS</v>
          </cell>
          <cell r="H158">
            <v>7</v>
          </cell>
          <cell r="I158">
            <v>5</v>
          </cell>
          <cell r="J158">
            <v>12</v>
          </cell>
        </row>
        <row r="159">
          <cell r="G159" t="str">
            <v>105413-P.S.R. SAMO ALTO</v>
          </cell>
          <cell r="H159">
            <v>10</v>
          </cell>
          <cell r="I159">
            <v>8</v>
          </cell>
          <cell r="J159">
            <v>18</v>
          </cell>
        </row>
        <row r="160">
          <cell r="G160" t="str">
            <v>105414-P.S.R. SERON</v>
          </cell>
          <cell r="H160">
            <v>9</v>
          </cell>
          <cell r="I160">
            <v>8</v>
          </cell>
          <cell r="J160">
            <v>17</v>
          </cell>
        </row>
        <row r="161">
          <cell r="G161" t="str">
            <v>105503-P.S.R. TABAQUEROS</v>
          </cell>
          <cell r="H161">
            <v>6</v>
          </cell>
          <cell r="I161">
            <v>9</v>
          </cell>
          <cell r="J161">
            <v>15</v>
          </cell>
        </row>
        <row r="162">
          <cell r="G162" t="str">
            <v>Total general</v>
          </cell>
          <cell r="H162">
            <v>9219</v>
          </cell>
          <cell r="I162">
            <v>10235</v>
          </cell>
          <cell r="J162">
            <v>19454</v>
          </cell>
        </row>
      </sheetData>
      <sheetData sheetId="15">
        <row r="3">
          <cell r="G3" t="str">
            <v>Suma de Total</v>
          </cell>
          <cell r="H3" t="str">
            <v>Etiquetas de columna</v>
          </cell>
          <cell r="R3" t="str">
            <v>Suma de Total</v>
          </cell>
          <cell r="S3" t="str">
            <v>Etiquetas de columna</v>
          </cell>
        </row>
        <row r="4">
          <cell r="G4" t="str">
            <v>Etiquetas de fila</v>
          </cell>
          <cell r="H4">
            <v>6</v>
          </cell>
          <cell r="I4">
            <v>12</v>
          </cell>
          <cell r="J4" t="str">
            <v>Total general</v>
          </cell>
          <cell r="R4" t="str">
            <v>Etiquetas de fila</v>
          </cell>
          <cell r="S4">
            <v>6</v>
          </cell>
          <cell r="T4">
            <v>12</v>
          </cell>
          <cell r="U4" t="str">
            <v>Total general</v>
          </cell>
        </row>
        <row r="5">
          <cell r="G5" t="str">
            <v>04101-LA SERENA</v>
          </cell>
          <cell r="H5">
            <v>3502</v>
          </cell>
          <cell r="I5">
            <v>4268</v>
          </cell>
          <cell r="J5">
            <v>7770</v>
          </cell>
          <cell r="R5" t="str">
            <v>04101-LA SERENA</v>
          </cell>
          <cell r="S5">
            <v>674</v>
          </cell>
          <cell r="T5">
            <v>693</v>
          </cell>
          <cell r="U5">
            <v>1367</v>
          </cell>
        </row>
        <row r="6">
          <cell r="G6" t="str">
            <v>105100-HOSPITAL LA SERENA</v>
          </cell>
          <cell r="H6"/>
          <cell r="I6">
            <v>14</v>
          </cell>
          <cell r="J6">
            <v>14</v>
          </cell>
          <cell r="R6" t="str">
            <v>105300-CES. CARDENAL CARO</v>
          </cell>
          <cell r="S6">
            <v>227</v>
          </cell>
          <cell r="T6">
            <v>239</v>
          </cell>
          <cell r="U6">
            <v>466</v>
          </cell>
        </row>
        <row r="7">
          <cell r="G7" t="str">
            <v>105300-CES. CARDENAL CARO</v>
          </cell>
          <cell r="H7">
            <v>827</v>
          </cell>
          <cell r="I7">
            <v>814</v>
          </cell>
          <cell r="J7">
            <v>1641</v>
          </cell>
          <cell r="R7" t="str">
            <v>105301-CES. LAS COMPAÑIAS</v>
          </cell>
          <cell r="S7">
            <v>87</v>
          </cell>
          <cell r="T7">
            <v>143</v>
          </cell>
          <cell r="U7">
            <v>230</v>
          </cell>
        </row>
        <row r="8">
          <cell r="G8" t="str">
            <v>105301-CES. LAS COMPAÑIAS</v>
          </cell>
          <cell r="H8">
            <v>471</v>
          </cell>
          <cell r="I8">
            <v>555</v>
          </cell>
          <cell r="J8">
            <v>1026</v>
          </cell>
          <cell r="R8" t="str">
            <v>105302-CES. PEDRO AGUIRRE C.</v>
          </cell>
          <cell r="S8">
            <v>72</v>
          </cell>
          <cell r="T8">
            <v>107</v>
          </cell>
          <cell r="U8">
            <v>179</v>
          </cell>
        </row>
        <row r="9">
          <cell r="G9" t="str">
            <v>105302-CES. PEDRO AGUIRRE C.</v>
          </cell>
          <cell r="H9">
            <v>508</v>
          </cell>
          <cell r="I9">
            <v>559</v>
          </cell>
          <cell r="J9">
            <v>1067</v>
          </cell>
          <cell r="R9" t="str">
            <v>105313-CES. SCHAFFHAUSER</v>
          </cell>
          <cell r="S9">
            <v>137</v>
          </cell>
          <cell r="T9">
            <v>73</v>
          </cell>
          <cell r="U9">
            <v>210</v>
          </cell>
        </row>
        <row r="10">
          <cell r="G10" t="str">
            <v>105313-CES. SCHAFFHAUSER</v>
          </cell>
          <cell r="H10">
            <v>665</v>
          </cell>
          <cell r="I10">
            <v>1176</v>
          </cell>
          <cell r="J10">
            <v>1841</v>
          </cell>
          <cell r="R10" t="str">
            <v>105319-CES. CARDENAL R.S.H.</v>
          </cell>
          <cell r="S10">
            <v>65</v>
          </cell>
          <cell r="T10">
            <v>60</v>
          </cell>
          <cell r="U10">
            <v>125</v>
          </cell>
        </row>
        <row r="11">
          <cell r="G11" t="str">
            <v>105319-CES. CARDENAL R.S.H.</v>
          </cell>
          <cell r="H11">
            <v>374</v>
          </cell>
          <cell r="I11">
            <v>360</v>
          </cell>
          <cell r="J11">
            <v>734</v>
          </cell>
          <cell r="R11" t="str">
            <v>105325-CESFAM JUAN PABLO II</v>
          </cell>
          <cell r="S11">
            <v>52</v>
          </cell>
          <cell r="T11">
            <v>43</v>
          </cell>
          <cell r="U11">
            <v>95</v>
          </cell>
        </row>
        <row r="12">
          <cell r="G12" t="str">
            <v>105325-CESFAM JUAN PABLO II</v>
          </cell>
          <cell r="H12">
            <v>395</v>
          </cell>
          <cell r="I12">
            <v>460</v>
          </cell>
          <cell r="J12">
            <v>855</v>
          </cell>
          <cell r="R12" t="str">
            <v xml:space="preserve">105400-P.S.R. ALGARROBITO            </v>
          </cell>
          <cell r="S12">
            <v>11</v>
          </cell>
          <cell r="T12">
            <v>6</v>
          </cell>
          <cell r="U12">
            <v>17</v>
          </cell>
        </row>
        <row r="13">
          <cell r="G13" t="str">
            <v xml:space="preserve">105400-P.S.R. ALGARROBITO            </v>
          </cell>
          <cell r="H13">
            <v>48</v>
          </cell>
          <cell r="I13">
            <v>58</v>
          </cell>
          <cell r="J13">
            <v>106</v>
          </cell>
          <cell r="R13" t="str">
            <v>105401-P.S.R. LAS ROJAS</v>
          </cell>
          <cell r="S13">
            <v>2</v>
          </cell>
          <cell r="T13"/>
          <cell r="U13">
            <v>2</v>
          </cell>
        </row>
        <row r="14">
          <cell r="G14" t="str">
            <v>105401-P.S.R. LAS ROJAS</v>
          </cell>
          <cell r="H14">
            <v>4</v>
          </cell>
          <cell r="I14">
            <v>3</v>
          </cell>
          <cell r="J14">
            <v>7</v>
          </cell>
          <cell r="R14" t="str">
            <v>105402-P.S.R. EL ROMERO</v>
          </cell>
          <cell r="S14">
            <v>2</v>
          </cell>
          <cell r="T14">
            <v>2</v>
          </cell>
          <cell r="U14">
            <v>4</v>
          </cell>
        </row>
        <row r="15">
          <cell r="G15" t="str">
            <v>105402-P.S.R. EL ROMERO</v>
          </cell>
          <cell r="H15">
            <v>8</v>
          </cell>
          <cell r="I15">
            <v>6</v>
          </cell>
          <cell r="J15">
            <v>14</v>
          </cell>
          <cell r="R15" t="str">
            <v>105499-P.S.R. LAMBERT</v>
          </cell>
          <cell r="S15">
            <v>2</v>
          </cell>
          <cell r="T15">
            <v>1</v>
          </cell>
          <cell r="U15">
            <v>3</v>
          </cell>
        </row>
        <row r="16">
          <cell r="G16" t="str">
            <v>105499-P.S.R. LAMBERT</v>
          </cell>
          <cell r="H16">
            <v>6</v>
          </cell>
          <cell r="I16">
            <v>6</v>
          </cell>
          <cell r="J16">
            <v>12</v>
          </cell>
          <cell r="R16" t="str">
            <v>105700-CECOF VILLA EL INDIO</v>
          </cell>
          <cell r="S16">
            <v>8</v>
          </cell>
          <cell r="T16">
            <v>15</v>
          </cell>
          <cell r="U16">
            <v>23</v>
          </cell>
        </row>
        <row r="17">
          <cell r="G17" t="str">
            <v>105700-CECOF VILLA EL INDIO</v>
          </cell>
          <cell r="H17">
            <v>74</v>
          </cell>
          <cell r="I17">
            <v>90</v>
          </cell>
          <cell r="J17">
            <v>164</v>
          </cell>
          <cell r="R17" t="str">
            <v>105701-CECOF VILLA ALEMANIA</v>
          </cell>
          <cell r="S17">
            <v>1</v>
          </cell>
          <cell r="T17"/>
          <cell r="U17">
            <v>1</v>
          </cell>
        </row>
        <row r="18">
          <cell r="G18" t="str">
            <v>105701-CECOF VILLA ALEMANIA</v>
          </cell>
          <cell r="H18">
            <v>41</v>
          </cell>
          <cell r="I18">
            <v>36</v>
          </cell>
          <cell r="J18">
            <v>77</v>
          </cell>
          <cell r="R18" t="str">
            <v>105702-CECOF VILLA LAMBERT</v>
          </cell>
          <cell r="S18">
            <v>6</v>
          </cell>
          <cell r="T18">
            <v>2</v>
          </cell>
          <cell r="U18">
            <v>8</v>
          </cell>
        </row>
        <row r="19">
          <cell r="G19" t="str">
            <v>105702-CECOF VILLA LAMBERT</v>
          </cell>
          <cell r="H19">
            <v>30</v>
          </cell>
          <cell r="I19">
            <v>72</v>
          </cell>
          <cell r="J19">
            <v>102</v>
          </cell>
          <cell r="R19" t="str">
            <v>200402-CECOF ARCOS DE PINAMAR</v>
          </cell>
          <cell r="S19">
            <v>2</v>
          </cell>
          <cell r="T19">
            <v>2</v>
          </cell>
          <cell r="U19">
            <v>4</v>
          </cell>
        </row>
        <row r="20">
          <cell r="G20" t="str">
            <v>200402-CECOF ARCOS DE PINAMAR</v>
          </cell>
          <cell r="H20">
            <v>51</v>
          </cell>
          <cell r="I20">
            <v>59</v>
          </cell>
          <cell r="J20">
            <v>110</v>
          </cell>
          <cell r="R20" t="str">
            <v>04102-COQUIMBO</v>
          </cell>
          <cell r="S20">
            <v>675</v>
          </cell>
          <cell r="T20">
            <v>743</v>
          </cell>
          <cell r="U20">
            <v>1418</v>
          </cell>
        </row>
        <row r="21">
          <cell r="G21" t="str">
            <v>04102-COQUIMBO</v>
          </cell>
          <cell r="H21">
            <v>4392</v>
          </cell>
          <cell r="I21">
            <v>4590</v>
          </cell>
          <cell r="J21">
            <v>8982</v>
          </cell>
          <cell r="R21" t="str">
            <v>105303-CES. SAN JUAN</v>
          </cell>
          <cell r="S21">
            <v>159</v>
          </cell>
          <cell r="T21">
            <v>159</v>
          </cell>
          <cell r="U21">
            <v>318</v>
          </cell>
        </row>
        <row r="22">
          <cell r="G22" t="str">
            <v>105101-HOSPITAL COQUIMBO</v>
          </cell>
          <cell r="H22"/>
          <cell r="I22">
            <v>119</v>
          </cell>
          <cell r="J22">
            <v>119</v>
          </cell>
          <cell r="R22" t="str">
            <v>105304-CES. SANTA CECILIA</v>
          </cell>
          <cell r="S22">
            <v>105</v>
          </cell>
          <cell r="T22">
            <v>112</v>
          </cell>
          <cell r="U22">
            <v>217</v>
          </cell>
        </row>
        <row r="23">
          <cell r="G23" t="str">
            <v>105303-CES. SAN JUAN</v>
          </cell>
          <cell r="H23">
            <v>682</v>
          </cell>
          <cell r="I23">
            <v>635</v>
          </cell>
          <cell r="J23">
            <v>1317</v>
          </cell>
          <cell r="R23" t="str">
            <v>105305-CES. TIERRAS BLANCAS</v>
          </cell>
          <cell r="S23">
            <v>142</v>
          </cell>
          <cell r="T23">
            <v>162</v>
          </cell>
          <cell r="U23">
            <v>304</v>
          </cell>
        </row>
        <row r="24">
          <cell r="G24" t="str">
            <v>105304-CES. SANTA CECILIA</v>
          </cell>
          <cell r="H24">
            <v>616</v>
          </cell>
          <cell r="I24">
            <v>496</v>
          </cell>
          <cell r="J24">
            <v>1112</v>
          </cell>
          <cell r="R24" t="str">
            <v>105321-CES. RURAL  TONGOY</v>
          </cell>
          <cell r="S24">
            <v>6</v>
          </cell>
          <cell r="T24">
            <v>31</v>
          </cell>
          <cell r="U24">
            <v>37</v>
          </cell>
        </row>
        <row r="25">
          <cell r="G25" t="str">
            <v>105305-CES. TIERRAS BLANCAS</v>
          </cell>
          <cell r="H25">
            <v>1234</v>
          </cell>
          <cell r="I25">
            <v>1379</v>
          </cell>
          <cell r="J25">
            <v>2613</v>
          </cell>
          <cell r="R25" t="str">
            <v>105323-CES. DR. SERGIO AGUILAR</v>
          </cell>
          <cell r="S25">
            <v>203</v>
          </cell>
          <cell r="T25">
            <v>204</v>
          </cell>
          <cell r="U25">
            <v>407</v>
          </cell>
        </row>
        <row r="26">
          <cell r="G26" t="str">
            <v>105321-CES. RURAL  TONGOY</v>
          </cell>
          <cell r="H26">
            <v>116</v>
          </cell>
          <cell r="I26">
            <v>79</v>
          </cell>
          <cell r="J26">
            <v>195</v>
          </cell>
          <cell r="R26" t="str">
            <v xml:space="preserve">105404-P.S.R. EL TANGUE                         </v>
          </cell>
          <cell r="S26">
            <v>1</v>
          </cell>
          <cell r="T26">
            <v>1</v>
          </cell>
          <cell r="U26">
            <v>2</v>
          </cell>
        </row>
        <row r="27">
          <cell r="G27" t="str">
            <v>105323-CES. DR. SERGIO AGUILAR</v>
          </cell>
          <cell r="H27">
            <v>1223</v>
          </cell>
          <cell r="I27">
            <v>1321</v>
          </cell>
          <cell r="J27">
            <v>2544</v>
          </cell>
          <cell r="R27" t="str">
            <v>105405-P.S.R. GUANAQUEROS</v>
          </cell>
          <cell r="S27">
            <v>2</v>
          </cell>
          <cell r="T27">
            <v>4</v>
          </cell>
          <cell r="U27">
            <v>6</v>
          </cell>
        </row>
        <row r="28">
          <cell r="G28" t="str">
            <v xml:space="preserve">105404-P.S.R. EL TANGUE                         </v>
          </cell>
          <cell r="H28">
            <v>7</v>
          </cell>
          <cell r="I28">
            <v>8</v>
          </cell>
          <cell r="J28">
            <v>15</v>
          </cell>
          <cell r="R28" t="str">
            <v>105407-P.S.R. TAMBILLOS</v>
          </cell>
          <cell r="S28"/>
          <cell r="T28">
            <v>2</v>
          </cell>
          <cell r="U28">
            <v>2</v>
          </cell>
        </row>
        <row r="29">
          <cell r="G29" t="str">
            <v>105405-P.S.R. GUANAQUEROS</v>
          </cell>
          <cell r="H29">
            <v>39</v>
          </cell>
          <cell r="I29">
            <v>18</v>
          </cell>
          <cell r="J29">
            <v>57</v>
          </cell>
          <cell r="R29" t="str">
            <v>105705-CECOF EL ALBA</v>
          </cell>
          <cell r="S29">
            <v>4</v>
          </cell>
          <cell r="T29">
            <v>1</v>
          </cell>
          <cell r="U29">
            <v>5</v>
          </cell>
        </row>
        <row r="30">
          <cell r="G30" t="str">
            <v>105407-P.S.R. TAMBILLOS</v>
          </cell>
          <cell r="H30">
            <v>16</v>
          </cell>
          <cell r="I30">
            <v>20</v>
          </cell>
          <cell r="J30">
            <v>36</v>
          </cell>
          <cell r="R30" t="str">
            <v>200273-CECOF PUNTA MIRA</v>
          </cell>
          <cell r="S30"/>
          <cell r="T30">
            <v>7</v>
          </cell>
          <cell r="U30">
            <v>7</v>
          </cell>
        </row>
        <row r="31">
          <cell r="G31" t="str">
            <v>105705-CECOF EL ALBA</v>
          </cell>
          <cell r="H31">
            <v>102</v>
          </cell>
          <cell r="I31">
            <v>107</v>
          </cell>
          <cell r="J31">
            <v>209</v>
          </cell>
          <cell r="R31" t="str">
            <v>200494-CESFAM EL SAUCE</v>
          </cell>
          <cell r="S31">
            <v>23</v>
          </cell>
          <cell r="T31">
            <v>29</v>
          </cell>
          <cell r="U31">
            <v>52</v>
          </cell>
        </row>
        <row r="32">
          <cell r="G32" t="str">
            <v>200273-CECOF PUNTA MIRA</v>
          </cell>
          <cell r="H32">
            <v>75</v>
          </cell>
          <cell r="I32">
            <v>53</v>
          </cell>
          <cell r="J32">
            <v>128</v>
          </cell>
          <cell r="R32" t="str">
            <v>200499-CESFAM PAN DE AZÚCAR</v>
          </cell>
          <cell r="S32">
            <v>30</v>
          </cell>
          <cell r="T32">
            <v>31</v>
          </cell>
          <cell r="U32">
            <v>61</v>
          </cell>
        </row>
        <row r="33">
          <cell r="G33" t="str">
            <v>200494-CESFAM EL SAUCE</v>
          </cell>
          <cell r="H33">
            <v>137</v>
          </cell>
          <cell r="I33">
            <v>144</v>
          </cell>
          <cell r="J33">
            <v>281</v>
          </cell>
          <cell r="R33" t="str">
            <v>04103-ANDACOLLO</v>
          </cell>
          <cell r="S33">
            <v>26</v>
          </cell>
          <cell r="T33">
            <v>33</v>
          </cell>
          <cell r="U33">
            <v>59</v>
          </cell>
        </row>
        <row r="34">
          <cell r="G34" t="str">
            <v>200499-CESFAM PAN DE AZÚCAR</v>
          </cell>
          <cell r="H34">
            <v>145</v>
          </cell>
          <cell r="I34">
            <v>211</v>
          </cell>
          <cell r="J34">
            <v>356</v>
          </cell>
          <cell r="R34" t="str">
            <v>105106-HOSPITAL ANDACOLLO</v>
          </cell>
          <cell r="S34">
            <v>26</v>
          </cell>
          <cell r="T34">
            <v>33</v>
          </cell>
          <cell r="U34">
            <v>59</v>
          </cell>
        </row>
        <row r="35">
          <cell r="G35" t="str">
            <v>04103-ANDACOLLO</v>
          </cell>
          <cell r="H35">
            <v>224</v>
          </cell>
          <cell r="I35">
            <v>232</v>
          </cell>
          <cell r="J35">
            <v>456</v>
          </cell>
          <cell r="R35" t="str">
            <v>04104-LA HIGUERA</v>
          </cell>
          <cell r="S35">
            <v>12</v>
          </cell>
          <cell r="T35">
            <v>17</v>
          </cell>
          <cell r="U35">
            <v>29</v>
          </cell>
        </row>
        <row r="36">
          <cell r="G36" t="str">
            <v>105106-HOSPITAL ANDACOLLO</v>
          </cell>
          <cell r="H36">
            <v>224</v>
          </cell>
          <cell r="I36">
            <v>232</v>
          </cell>
          <cell r="J36">
            <v>456</v>
          </cell>
          <cell r="R36" t="str">
            <v>105314-CES. LA HIGUERA</v>
          </cell>
          <cell r="S36">
            <v>5</v>
          </cell>
          <cell r="T36">
            <v>4</v>
          </cell>
          <cell r="U36">
            <v>9</v>
          </cell>
        </row>
        <row r="37">
          <cell r="G37" t="str">
            <v>04104-LA HIGUERA</v>
          </cell>
          <cell r="H37">
            <v>98</v>
          </cell>
          <cell r="I37">
            <v>123</v>
          </cell>
          <cell r="J37">
            <v>221</v>
          </cell>
          <cell r="R37" t="str">
            <v xml:space="preserve">105500-P.S.R. CALETA HORNOS        </v>
          </cell>
          <cell r="S37">
            <v>1</v>
          </cell>
          <cell r="T37">
            <v>8</v>
          </cell>
          <cell r="U37">
            <v>9</v>
          </cell>
        </row>
        <row r="38">
          <cell r="G38" t="str">
            <v>105314-CES. LA HIGUERA</v>
          </cell>
          <cell r="H38">
            <v>39</v>
          </cell>
          <cell r="I38">
            <v>43</v>
          </cell>
          <cell r="J38">
            <v>82</v>
          </cell>
          <cell r="R38" t="str">
            <v>105505-P.S.R. LOS CHOROS</v>
          </cell>
          <cell r="S38">
            <v>4</v>
          </cell>
          <cell r="T38">
            <v>4</v>
          </cell>
          <cell r="U38">
            <v>8</v>
          </cell>
        </row>
        <row r="39">
          <cell r="G39" t="str">
            <v xml:space="preserve">105500-P.S.R. CALETA HORNOS        </v>
          </cell>
          <cell r="H39">
            <v>34</v>
          </cell>
          <cell r="I39">
            <v>34</v>
          </cell>
          <cell r="J39">
            <v>68</v>
          </cell>
          <cell r="R39" t="str">
            <v>105506-P.S.R. EL TRAPICHE</v>
          </cell>
          <cell r="S39">
            <v>2</v>
          </cell>
          <cell r="T39">
            <v>1</v>
          </cell>
          <cell r="U39">
            <v>3</v>
          </cell>
        </row>
        <row r="40">
          <cell r="G40" t="str">
            <v>105505-P.S.R. LOS CHOROS</v>
          </cell>
          <cell r="H40">
            <v>12</v>
          </cell>
          <cell r="I40">
            <v>21</v>
          </cell>
          <cell r="J40">
            <v>33</v>
          </cell>
          <cell r="R40" t="str">
            <v>04105-PAIHUANO</v>
          </cell>
          <cell r="S40">
            <v>17</v>
          </cell>
          <cell r="T40">
            <v>27</v>
          </cell>
          <cell r="U40">
            <v>44</v>
          </cell>
        </row>
        <row r="41">
          <cell r="G41" t="str">
            <v>105506-P.S.R. EL TRAPICHE</v>
          </cell>
          <cell r="H41">
            <v>13</v>
          </cell>
          <cell r="I41">
            <v>25</v>
          </cell>
          <cell r="J41">
            <v>38</v>
          </cell>
          <cell r="R41" t="str">
            <v>105306-CES. PAIHUANO</v>
          </cell>
          <cell r="S41">
            <v>13</v>
          </cell>
          <cell r="T41">
            <v>13</v>
          </cell>
          <cell r="U41">
            <v>26</v>
          </cell>
        </row>
        <row r="42">
          <cell r="G42" t="str">
            <v>04105-PAIHUANO</v>
          </cell>
          <cell r="H42">
            <v>95</v>
          </cell>
          <cell r="I42">
            <v>119</v>
          </cell>
          <cell r="J42">
            <v>214</v>
          </cell>
          <cell r="R42" t="str">
            <v>105475-P.S.R. HORCON</v>
          </cell>
          <cell r="S42">
            <v>1</v>
          </cell>
          <cell r="T42">
            <v>3</v>
          </cell>
          <cell r="U42">
            <v>4</v>
          </cell>
        </row>
        <row r="43">
          <cell r="G43" t="str">
            <v>105306-CES. PAIHUANO</v>
          </cell>
          <cell r="H43">
            <v>59</v>
          </cell>
          <cell r="I43">
            <v>62</v>
          </cell>
          <cell r="J43">
            <v>121</v>
          </cell>
          <cell r="R43" t="str">
            <v>105476-P.S.R. MONTE GRANDE</v>
          </cell>
          <cell r="S43">
            <v>1</v>
          </cell>
          <cell r="T43">
            <v>1</v>
          </cell>
          <cell r="U43">
            <v>2</v>
          </cell>
        </row>
        <row r="44">
          <cell r="G44" t="str">
            <v>105475-P.S.R. HORCON</v>
          </cell>
          <cell r="H44">
            <v>12</v>
          </cell>
          <cell r="I44">
            <v>18</v>
          </cell>
          <cell r="J44">
            <v>30</v>
          </cell>
          <cell r="R44" t="str">
            <v>105477-P.S.R. PISCO ELQUI</v>
          </cell>
          <cell r="S44">
            <v>2</v>
          </cell>
          <cell r="T44">
            <v>10</v>
          </cell>
          <cell r="U44">
            <v>12</v>
          </cell>
        </row>
        <row r="45">
          <cell r="G45" t="str">
            <v>105476-P.S.R. MONTE GRANDE</v>
          </cell>
          <cell r="H45">
            <v>9</v>
          </cell>
          <cell r="I45">
            <v>12</v>
          </cell>
          <cell r="J45">
            <v>21</v>
          </cell>
          <cell r="R45" t="str">
            <v>04106-VICUÑA</v>
          </cell>
          <cell r="S45">
            <v>114</v>
          </cell>
          <cell r="T45">
            <v>131</v>
          </cell>
          <cell r="U45">
            <v>245</v>
          </cell>
        </row>
        <row r="46">
          <cell r="G46" t="str">
            <v>105477-P.S.R. PISCO ELQUI</v>
          </cell>
          <cell r="H46">
            <v>15</v>
          </cell>
          <cell r="I46">
            <v>27</v>
          </cell>
          <cell r="J46">
            <v>42</v>
          </cell>
          <cell r="R46" t="str">
            <v>105107-HOSPITAL VICUÑA</v>
          </cell>
          <cell r="S46">
            <v>70</v>
          </cell>
          <cell r="T46">
            <v>76</v>
          </cell>
          <cell r="U46">
            <v>146</v>
          </cell>
        </row>
        <row r="47">
          <cell r="G47" t="str">
            <v>04106-VICUÑA</v>
          </cell>
          <cell r="H47">
            <v>667</v>
          </cell>
          <cell r="I47">
            <v>842</v>
          </cell>
          <cell r="J47">
            <v>1509</v>
          </cell>
          <cell r="R47" t="str">
            <v>105467-P.S.R. DIAGUITAS</v>
          </cell>
          <cell r="S47">
            <v>4</v>
          </cell>
          <cell r="T47">
            <v>6</v>
          </cell>
          <cell r="U47">
            <v>10</v>
          </cell>
        </row>
        <row r="48">
          <cell r="G48" t="str">
            <v>105107-HOSPITAL VICUÑA</v>
          </cell>
          <cell r="H48">
            <v>340</v>
          </cell>
          <cell r="I48">
            <v>451</v>
          </cell>
          <cell r="J48">
            <v>791</v>
          </cell>
          <cell r="R48" t="str">
            <v>105468-P.S.R. EL MOLLE</v>
          </cell>
          <cell r="S48">
            <v>4</v>
          </cell>
          <cell r="T48">
            <v>5</v>
          </cell>
          <cell r="U48">
            <v>9</v>
          </cell>
        </row>
        <row r="49">
          <cell r="G49" t="str">
            <v>105467-P.S.R. DIAGUITAS</v>
          </cell>
          <cell r="H49">
            <v>42</v>
          </cell>
          <cell r="I49">
            <v>50</v>
          </cell>
          <cell r="J49">
            <v>92</v>
          </cell>
          <cell r="R49" t="str">
            <v>105469-P.S.R. EL TAMBO</v>
          </cell>
          <cell r="S49">
            <v>1</v>
          </cell>
          <cell r="T49">
            <v>3</v>
          </cell>
          <cell r="U49">
            <v>4</v>
          </cell>
        </row>
        <row r="50">
          <cell r="G50" t="str">
            <v>105468-P.S.R. EL MOLLE</v>
          </cell>
          <cell r="H50">
            <v>27</v>
          </cell>
          <cell r="I50">
            <v>31</v>
          </cell>
          <cell r="J50">
            <v>58</v>
          </cell>
          <cell r="R50" t="str">
            <v>105471-P.S.R. PERALILLO</v>
          </cell>
          <cell r="S50">
            <v>12</v>
          </cell>
          <cell r="T50">
            <v>12</v>
          </cell>
          <cell r="U50">
            <v>24</v>
          </cell>
        </row>
        <row r="51">
          <cell r="G51" t="str">
            <v>105469-P.S.R. EL TAMBO</v>
          </cell>
          <cell r="H51">
            <v>51</v>
          </cell>
          <cell r="I51">
            <v>57</v>
          </cell>
          <cell r="J51">
            <v>108</v>
          </cell>
          <cell r="R51" t="str">
            <v>105472-P.S.R. RIVADAVIA</v>
          </cell>
          <cell r="S51">
            <v>10</v>
          </cell>
          <cell r="T51">
            <v>11</v>
          </cell>
          <cell r="U51">
            <v>21</v>
          </cell>
        </row>
        <row r="52">
          <cell r="G52" t="str">
            <v>105470-P.S.R. HUANTA</v>
          </cell>
          <cell r="H52">
            <v>8</v>
          </cell>
          <cell r="I52">
            <v>8</v>
          </cell>
          <cell r="J52">
            <v>16</v>
          </cell>
          <cell r="R52" t="str">
            <v>105473-P.S.R. TALCUNA</v>
          </cell>
          <cell r="S52">
            <v>5</v>
          </cell>
          <cell r="T52">
            <v>5</v>
          </cell>
          <cell r="U52">
            <v>10</v>
          </cell>
        </row>
        <row r="53">
          <cell r="G53" t="str">
            <v>105471-P.S.R. PERALILLO</v>
          </cell>
          <cell r="H53">
            <v>59</v>
          </cell>
          <cell r="I53">
            <v>69</v>
          </cell>
          <cell r="J53">
            <v>128</v>
          </cell>
          <cell r="R53" t="str">
            <v>105474-P.S.R. CHAPILCA</v>
          </cell>
          <cell r="S53">
            <v>1</v>
          </cell>
          <cell r="T53">
            <v>1</v>
          </cell>
          <cell r="U53">
            <v>2</v>
          </cell>
        </row>
        <row r="54">
          <cell r="G54" t="str">
            <v>105472-P.S.R. RIVADAVIA</v>
          </cell>
          <cell r="H54">
            <v>28</v>
          </cell>
          <cell r="I54">
            <v>34</v>
          </cell>
          <cell r="J54">
            <v>62</v>
          </cell>
          <cell r="R54" t="str">
            <v>105509-P.S.R. GUALLIGUAICA</v>
          </cell>
          <cell r="S54">
            <v>3</v>
          </cell>
          <cell r="T54">
            <v>3</v>
          </cell>
          <cell r="U54">
            <v>6</v>
          </cell>
        </row>
        <row r="55">
          <cell r="G55" t="str">
            <v>105473-P.S.R. TALCUNA</v>
          </cell>
          <cell r="H55">
            <v>26</v>
          </cell>
          <cell r="I55">
            <v>34</v>
          </cell>
          <cell r="J55">
            <v>60</v>
          </cell>
          <cell r="R55" t="str">
            <v>200538-CESFAM SAN ISIDRO CALINGASTA</v>
          </cell>
          <cell r="S55">
            <v>4</v>
          </cell>
          <cell r="T55">
            <v>9</v>
          </cell>
          <cell r="U55">
            <v>13</v>
          </cell>
        </row>
        <row r="56">
          <cell r="G56" t="str">
            <v>105474-P.S.R. CHAPILCA</v>
          </cell>
          <cell r="H56">
            <v>15</v>
          </cell>
          <cell r="I56">
            <v>15</v>
          </cell>
          <cell r="J56">
            <v>30</v>
          </cell>
          <cell r="R56" t="str">
            <v>04201-ILLAPEL</v>
          </cell>
          <cell r="S56">
            <v>183</v>
          </cell>
          <cell r="T56">
            <v>144</v>
          </cell>
          <cell r="U56">
            <v>327</v>
          </cell>
        </row>
        <row r="57">
          <cell r="G57" t="str">
            <v>105509-P.S.R. GUALLIGUAICA</v>
          </cell>
          <cell r="H57">
            <v>13</v>
          </cell>
          <cell r="I57">
            <v>13</v>
          </cell>
          <cell r="J57">
            <v>26</v>
          </cell>
          <cell r="R57" t="str">
            <v>105326-CESFAM SAN RAFAEL</v>
          </cell>
          <cell r="S57">
            <v>12</v>
          </cell>
          <cell r="T57">
            <v>13</v>
          </cell>
          <cell r="U57">
            <v>25</v>
          </cell>
        </row>
        <row r="58">
          <cell r="G58" t="str">
            <v>200538-CESFAM SAN ISIDRO CALINGASTA</v>
          </cell>
          <cell r="H58">
            <v>58</v>
          </cell>
          <cell r="I58">
            <v>80</v>
          </cell>
          <cell r="J58">
            <v>138</v>
          </cell>
          <cell r="R58" t="str">
            <v xml:space="preserve">105443-P.S.R. CARCAMO                   </v>
          </cell>
          <cell r="S58">
            <v>3</v>
          </cell>
          <cell r="T58">
            <v>5</v>
          </cell>
          <cell r="U58">
            <v>8</v>
          </cell>
        </row>
        <row r="59">
          <cell r="G59" t="str">
            <v>04201-ILLAPEL</v>
          </cell>
          <cell r="H59">
            <v>642</v>
          </cell>
          <cell r="I59">
            <v>683</v>
          </cell>
          <cell r="J59">
            <v>1325</v>
          </cell>
          <cell r="R59" t="str">
            <v>105444-P.S.R. HUINTIL</v>
          </cell>
          <cell r="S59">
            <v>5</v>
          </cell>
          <cell r="T59">
            <v>7</v>
          </cell>
          <cell r="U59">
            <v>12</v>
          </cell>
        </row>
        <row r="60">
          <cell r="G60" t="str">
            <v>105326-CESFAM SAN RAFAEL</v>
          </cell>
          <cell r="H60">
            <v>133</v>
          </cell>
          <cell r="I60">
            <v>160</v>
          </cell>
          <cell r="J60">
            <v>293</v>
          </cell>
          <cell r="R60" t="str">
            <v>105445-P.S.R. LIMAHUIDA</v>
          </cell>
          <cell r="S60">
            <v>3</v>
          </cell>
          <cell r="T60">
            <v>3</v>
          </cell>
          <cell r="U60">
            <v>6</v>
          </cell>
        </row>
        <row r="61">
          <cell r="G61" t="str">
            <v xml:space="preserve">105443-P.S.R. CARCAMO                   </v>
          </cell>
          <cell r="H61">
            <v>11</v>
          </cell>
          <cell r="I61">
            <v>10</v>
          </cell>
          <cell r="J61">
            <v>21</v>
          </cell>
          <cell r="R61" t="str">
            <v>105447-P.S.R. PERALILLO</v>
          </cell>
          <cell r="S61">
            <v>1</v>
          </cell>
          <cell r="T61">
            <v>1</v>
          </cell>
          <cell r="U61">
            <v>2</v>
          </cell>
        </row>
        <row r="62">
          <cell r="G62" t="str">
            <v>105444-P.S.R. HUINTIL</v>
          </cell>
          <cell r="H62">
            <v>5</v>
          </cell>
          <cell r="I62">
            <v>8</v>
          </cell>
          <cell r="J62">
            <v>13</v>
          </cell>
          <cell r="R62" t="str">
            <v>105448-P.S.R. SANTA VIRGINIA</v>
          </cell>
          <cell r="S62">
            <v>4</v>
          </cell>
          <cell r="T62">
            <v>3</v>
          </cell>
          <cell r="U62">
            <v>7</v>
          </cell>
        </row>
        <row r="63">
          <cell r="G63" t="str">
            <v>105445-P.S.R. LIMAHUIDA</v>
          </cell>
          <cell r="H63">
            <v>13</v>
          </cell>
          <cell r="I63">
            <v>11</v>
          </cell>
          <cell r="J63">
            <v>24</v>
          </cell>
          <cell r="R63" t="str">
            <v>105449-P.S.R. TUNGA NORTE</v>
          </cell>
          <cell r="S63">
            <v>2</v>
          </cell>
          <cell r="T63">
            <v>4</v>
          </cell>
          <cell r="U63">
            <v>6</v>
          </cell>
        </row>
        <row r="64">
          <cell r="G64" t="str">
            <v>105446-P.S.R. MATANCILLA</v>
          </cell>
          <cell r="H64"/>
          <cell r="I64">
            <v>2</v>
          </cell>
          <cell r="J64">
            <v>2</v>
          </cell>
          <cell r="R64" t="str">
            <v>105485-P.S.R. PLAN DE HORNOS</v>
          </cell>
          <cell r="S64">
            <v>3</v>
          </cell>
          <cell r="T64">
            <v>3</v>
          </cell>
          <cell r="U64">
            <v>6</v>
          </cell>
        </row>
        <row r="65">
          <cell r="G65" t="str">
            <v>105447-P.S.R. PERALILLO</v>
          </cell>
          <cell r="H65">
            <v>12</v>
          </cell>
          <cell r="I65">
            <v>12</v>
          </cell>
          <cell r="J65">
            <v>24</v>
          </cell>
          <cell r="R65" t="str">
            <v>105486-P.S.R. TUNGA SUR</v>
          </cell>
          <cell r="S65">
            <v>2</v>
          </cell>
          <cell r="T65">
            <v>3</v>
          </cell>
          <cell r="U65">
            <v>5</v>
          </cell>
        </row>
        <row r="66">
          <cell r="G66" t="str">
            <v>105448-P.S.R. SANTA VIRGINIA</v>
          </cell>
          <cell r="H66">
            <v>6</v>
          </cell>
          <cell r="I66">
            <v>12</v>
          </cell>
          <cell r="J66">
            <v>18</v>
          </cell>
          <cell r="R66" t="str">
            <v>105487-P.S.R. CAÑAS UNO</v>
          </cell>
          <cell r="S66">
            <v>5</v>
          </cell>
          <cell r="T66">
            <v>4</v>
          </cell>
          <cell r="U66">
            <v>9</v>
          </cell>
        </row>
        <row r="67">
          <cell r="G67" t="str">
            <v>105449-P.S.R. TUNGA NORTE</v>
          </cell>
          <cell r="H67">
            <v>4</v>
          </cell>
          <cell r="I67">
            <v>4</v>
          </cell>
          <cell r="J67">
            <v>8</v>
          </cell>
          <cell r="R67" t="str">
            <v>105496-P.S.R. PINTACURA SUR</v>
          </cell>
          <cell r="S67"/>
          <cell r="T67">
            <v>1</v>
          </cell>
          <cell r="U67">
            <v>1</v>
          </cell>
        </row>
        <row r="68">
          <cell r="G68" t="str">
            <v>105485-P.S.R. PLAN DE HORNOS</v>
          </cell>
          <cell r="H68">
            <v>11</v>
          </cell>
          <cell r="I68">
            <v>18</v>
          </cell>
          <cell r="J68">
            <v>29</v>
          </cell>
          <cell r="R68" t="str">
            <v>105504-P.S.R. SOCAVON</v>
          </cell>
          <cell r="S68">
            <v>3</v>
          </cell>
          <cell r="T68">
            <v>4</v>
          </cell>
          <cell r="U68">
            <v>7</v>
          </cell>
        </row>
        <row r="69">
          <cell r="G69" t="str">
            <v>105486-P.S.R. TUNGA SUR</v>
          </cell>
          <cell r="H69">
            <v>5</v>
          </cell>
          <cell r="I69">
            <v>7</v>
          </cell>
          <cell r="J69">
            <v>12</v>
          </cell>
          <cell r="R69" t="str">
            <v>200366-CESFAM URBANO II</v>
          </cell>
          <cell r="S69">
            <v>140</v>
          </cell>
          <cell r="T69">
            <v>93</v>
          </cell>
          <cell r="U69">
            <v>233</v>
          </cell>
        </row>
        <row r="70">
          <cell r="G70" t="str">
            <v>105487-P.S.R. CAÑAS UNO</v>
          </cell>
          <cell r="H70">
            <v>34</v>
          </cell>
          <cell r="I70">
            <v>39</v>
          </cell>
          <cell r="J70">
            <v>73</v>
          </cell>
          <cell r="R70" t="str">
            <v>04202-CANELA</v>
          </cell>
          <cell r="S70">
            <v>45</v>
          </cell>
          <cell r="T70">
            <v>65</v>
          </cell>
          <cell r="U70">
            <v>110</v>
          </cell>
        </row>
        <row r="71">
          <cell r="G71" t="str">
            <v>105496-P.S.R. PINTACURA SUR</v>
          </cell>
          <cell r="H71">
            <v>7</v>
          </cell>
          <cell r="I71">
            <v>9</v>
          </cell>
          <cell r="J71">
            <v>16</v>
          </cell>
          <cell r="R71" t="str">
            <v>105309-CES. RURAL CANELA</v>
          </cell>
          <cell r="S71">
            <v>16</v>
          </cell>
          <cell r="T71">
            <v>31</v>
          </cell>
          <cell r="U71">
            <v>47</v>
          </cell>
        </row>
        <row r="72">
          <cell r="G72" t="str">
            <v>105504-P.S.R. SOCAVON</v>
          </cell>
          <cell r="H72">
            <v>6</v>
          </cell>
          <cell r="I72">
            <v>4</v>
          </cell>
          <cell r="J72">
            <v>10</v>
          </cell>
          <cell r="R72" t="str">
            <v xml:space="preserve">105450-P.S.R. MINCHA NORTE            </v>
          </cell>
          <cell r="S72">
            <v>15</v>
          </cell>
          <cell r="T72">
            <v>16</v>
          </cell>
          <cell r="U72">
            <v>31</v>
          </cell>
        </row>
        <row r="73">
          <cell r="G73" t="str">
            <v>200366-CESFAM URBANO II</v>
          </cell>
          <cell r="H73">
            <v>395</v>
          </cell>
          <cell r="I73">
            <v>387</v>
          </cell>
          <cell r="J73">
            <v>782</v>
          </cell>
          <cell r="R73" t="str">
            <v>105451-P.S.R. AGUA FRIA</v>
          </cell>
          <cell r="S73">
            <v>2</v>
          </cell>
          <cell r="T73">
            <v>2</v>
          </cell>
          <cell r="U73">
            <v>4</v>
          </cell>
        </row>
        <row r="74">
          <cell r="G74" t="str">
            <v>04202-CANELA</v>
          </cell>
          <cell r="H74">
            <v>186</v>
          </cell>
          <cell r="I74">
            <v>216</v>
          </cell>
          <cell r="J74">
            <v>402</v>
          </cell>
          <cell r="R74" t="str">
            <v>105482-P.S.R. CANELA ALTA</v>
          </cell>
          <cell r="S74">
            <v>7</v>
          </cell>
          <cell r="T74">
            <v>6</v>
          </cell>
          <cell r="U74">
            <v>13</v>
          </cell>
        </row>
        <row r="75">
          <cell r="G75" t="str">
            <v>105309-CES. RURAL CANELA</v>
          </cell>
          <cell r="H75">
            <v>78</v>
          </cell>
          <cell r="I75">
            <v>120</v>
          </cell>
          <cell r="J75">
            <v>198</v>
          </cell>
          <cell r="R75" t="str">
            <v>105483-P.S.R. LOS RULOS</v>
          </cell>
          <cell r="S75">
            <v>3</v>
          </cell>
          <cell r="T75">
            <v>3</v>
          </cell>
          <cell r="U75">
            <v>6</v>
          </cell>
        </row>
        <row r="76">
          <cell r="G76" t="str">
            <v xml:space="preserve">105450-P.S.R. MINCHA NORTE            </v>
          </cell>
          <cell r="H76">
            <v>36</v>
          </cell>
          <cell r="I76">
            <v>46</v>
          </cell>
          <cell r="J76">
            <v>82</v>
          </cell>
          <cell r="R76" t="str">
            <v>105484-P.S.R. HUENTELAUQUEN</v>
          </cell>
          <cell r="S76">
            <v>1</v>
          </cell>
          <cell r="T76">
            <v>5</v>
          </cell>
          <cell r="U76">
            <v>6</v>
          </cell>
        </row>
        <row r="77">
          <cell r="G77" t="str">
            <v>105451-P.S.R. AGUA FRIA</v>
          </cell>
          <cell r="H77">
            <v>13</v>
          </cell>
          <cell r="I77">
            <v>6</v>
          </cell>
          <cell r="J77">
            <v>19</v>
          </cell>
          <cell r="R77" t="str">
            <v>105493-P.S.R. MINCHA SUR</v>
          </cell>
          <cell r="S77"/>
          <cell r="T77">
            <v>1</v>
          </cell>
          <cell r="U77">
            <v>1</v>
          </cell>
        </row>
        <row r="78">
          <cell r="G78" t="str">
            <v>105482-P.S.R. CANELA ALTA</v>
          </cell>
          <cell r="H78">
            <v>20</v>
          </cell>
          <cell r="I78">
            <v>13</v>
          </cell>
          <cell r="J78">
            <v>33</v>
          </cell>
          <cell r="R78" t="str">
            <v>105497-P.S.R. JABONERIA</v>
          </cell>
          <cell r="S78">
            <v>1</v>
          </cell>
          <cell r="T78">
            <v>1</v>
          </cell>
          <cell r="U78">
            <v>2</v>
          </cell>
        </row>
        <row r="79">
          <cell r="G79" t="str">
            <v>105483-P.S.R. LOS RULOS</v>
          </cell>
          <cell r="H79">
            <v>5</v>
          </cell>
          <cell r="I79">
            <v>4</v>
          </cell>
          <cell r="J79">
            <v>9</v>
          </cell>
          <cell r="R79" t="str">
            <v>04203-LOS VILOS</v>
          </cell>
          <cell r="S79">
            <v>82</v>
          </cell>
          <cell r="T79">
            <v>109</v>
          </cell>
          <cell r="U79">
            <v>191</v>
          </cell>
        </row>
        <row r="80">
          <cell r="G80" t="str">
            <v>105484-P.S.R. HUENTELAUQUEN</v>
          </cell>
          <cell r="H80">
            <v>22</v>
          </cell>
          <cell r="I80">
            <v>16</v>
          </cell>
          <cell r="J80">
            <v>38</v>
          </cell>
          <cell r="R80" t="str">
            <v>105108-HOSPITAL LOS VILOS</v>
          </cell>
          <cell r="S80">
            <v>58</v>
          </cell>
          <cell r="T80">
            <v>77</v>
          </cell>
          <cell r="U80">
            <v>135</v>
          </cell>
        </row>
        <row r="81">
          <cell r="G81" t="str">
            <v>105488-P.S.R. ESPIRITU SANTO</v>
          </cell>
          <cell r="H81">
            <v>1</v>
          </cell>
          <cell r="I81">
            <v>1</v>
          </cell>
          <cell r="J81">
            <v>2</v>
          </cell>
          <cell r="R81" t="str">
            <v xml:space="preserve">105478-P.S.R. CAIMANES                   </v>
          </cell>
          <cell r="S81">
            <v>5</v>
          </cell>
          <cell r="T81">
            <v>5</v>
          </cell>
          <cell r="U81">
            <v>10</v>
          </cell>
        </row>
        <row r="82">
          <cell r="G82" t="str">
            <v>105493-P.S.R. MINCHA SUR</v>
          </cell>
          <cell r="H82">
            <v>6</v>
          </cell>
          <cell r="I82">
            <v>6</v>
          </cell>
          <cell r="J82">
            <v>12</v>
          </cell>
          <cell r="R82" t="str">
            <v>105479-P.S.R. GUANGUALI</v>
          </cell>
          <cell r="S82">
            <v>3</v>
          </cell>
          <cell r="T82">
            <v>7</v>
          </cell>
          <cell r="U82">
            <v>10</v>
          </cell>
        </row>
        <row r="83">
          <cell r="G83" t="str">
            <v>105497-P.S.R. JABONERIA</v>
          </cell>
          <cell r="H83">
            <v>4</v>
          </cell>
          <cell r="I83">
            <v>3</v>
          </cell>
          <cell r="J83">
            <v>7</v>
          </cell>
          <cell r="R83" t="str">
            <v>105480-P.S.R. QUILIMARI</v>
          </cell>
          <cell r="S83">
            <v>9</v>
          </cell>
          <cell r="T83">
            <v>12</v>
          </cell>
          <cell r="U83">
            <v>21</v>
          </cell>
        </row>
        <row r="84">
          <cell r="G84" t="str">
            <v>105498-P.S.R. QUEBRADA DE LINARES</v>
          </cell>
          <cell r="H84">
            <v>1</v>
          </cell>
          <cell r="I84">
            <v>1</v>
          </cell>
          <cell r="J84">
            <v>2</v>
          </cell>
          <cell r="R84" t="str">
            <v>105481-P.S.R. TILAMA</v>
          </cell>
          <cell r="S84">
            <v>1</v>
          </cell>
          <cell r="T84">
            <v>1</v>
          </cell>
          <cell r="U84">
            <v>2</v>
          </cell>
        </row>
        <row r="85">
          <cell r="G85" t="str">
            <v>04203-LOS VILOS</v>
          </cell>
          <cell r="H85">
            <v>458</v>
          </cell>
          <cell r="I85">
            <v>492</v>
          </cell>
          <cell r="J85">
            <v>950</v>
          </cell>
          <cell r="R85" t="str">
            <v>105511-P.S.R. LOS CONDORES</v>
          </cell>
          <cell r="S85">
            <v>6</v>
          </cell>
          <cell r="T85">
            <v>7</v>
          </cell>
          <cell r="U85">
            <v>13</v>
          </cell>
        </row>
        <row r="86">
          <cell r="G86" t="str">
            <v>105108-HOSPITAL LOS VILOS</v>
          </cell>
          <cell r="H86">
            <v>313</v>
          </cell>
          <cell r="I86">
            <v>337</v>
          </cell>
          <cell r="J86">
            <v>650</v>
          </cell>
          <cell r="R86" t="str">
            <v>04204-SALAMANCA</v>
          </cell>
          <cell r="S86">
            <v>126</v>
          </cell>
          <cell r="T86">
            <v>124</v>
          </cell>
          <cell r="U86">
            <v>250</v>
          </cell>
        </row>
        <row r="87">
          <cell r="G87" t="str">
            <v xml:space="preserve">105478-P.S.R. CAIMANES                   </v>
          </cell>
          <cell r="H87">
            <v>42</v>
          </cell>
          <cell r="I87">
            <v>37</v>
          </cell>
          <cell r="J87">
            <v>79</v>
          </cell>
          <cell r="R87" t="str">
            <v>105104-HOSPITAL SALAMANCA</v>
          </cell>
          <cell r="S87">
            <v>62</v>
          </cell>
          <cell r="T87">
            <v>68</v>
          </cell>
          <cell r="U87">
            <v>130</v>
          </cell>
        </row>
        <row r="88">
          <cell r="G88" t="str">
            <v>105479-P.S.R. GUANGUALI</v>
          </cell>
          <cell r="H88">
            <v>16</v>
          </cell>
          <cell r="I88">
            <v>18</v>
          </cell>
          <cell r="J88">
            <v>34</v>
          </cell>
          <cell r="R88" t="str">
            <v xml:space="preserve">105452-P.S.R. CUNCUMEN                 </v>
          </cell>
          <cell r="S88">
            <v>1</v>
          </cell>
          <cell r="T88">
            <v>3</v>
          </cell>
          <cell r="U88">
            <v>4</v>
          </cell>
        </row>
        <row r="89">
          <cell r="G89" t="str">
            <v>105480-P.S.R. QUILIMARI</v>
          </cell>
          <cell r="H89">
            <v>78</v>
          </cell>
          <cell r="I89">
            <v>84</v>
          </cell>
          <cell r="J89">
            <v>162</v>
          </cell>
          <cell r="R89" t="str">
            <v>105453-P.S.R. TRANQUILLA</v>
          </cell>
          <cell r="S89">
            <v>7</v>
          </cell>
          <cell r="T89">
            <v>5</v>
          </cell>
          <cell r="U89">
            <v>12</v>
          </cell>
        </row>
        <row r="90">
          <cell r="G90" t="str">
            <v>105481-P.S.R. TILAMA</v>
          </cell>
          <cell r="H90">
            <v>4</v>
          </cell>
          <cell r="I90">
            <v>7</v>
          </cell>
          <cell r="J90">
            <v>11</v>
          </cell>
          <cell r="R90" t="str">
            <v>105454-P.S.R. CUNLAGUA</v>
          </cell>
          <cell r="S90"/>
          <cell r="T90">
            <v>1</v>
          </cell>
          <cell r="U90">
            <v>1</v>
          </cell>
        </row>
        <row r="91">
          <cell r="G91" t="str">
            <v>105511-P.S.R. LOS CONDORES</v>
          </cell>
          <cell r="H91">
            <v>5</v>
          </cell>
          <cell r="I91">
            <v>9</v>
          </cell>
          <cell r="J91">
            <v>14</v>
          </cell>
          <cell r="R91" t="str">
            <v>105455-P.S.R. CHILLEPIN</v>
          </cell>
          <cell r="S91">
            <v>9</v>
          </cell>
          <cell r="T91">
            <v>8</v>
          </cell>
          <cell r="U91">
            <v>17</v>
          </cell>
        </row>
        <row r="92">
          <cell r="G92" t="str">
            <v>04204-SALAMANCA</v>
          </cell>
          <cell r="H92">
            <v>647</v>
          </cell>
          <cell r="I92">
            <v>685</v>
          </cell>
          <cell r="J92">
            <v>1332</v>
          </cell>
          <cell r="R92" t="str">
            <v>105456-P.S.R. LLIMPO</v>
          </cell>
          <cell r="S92">
            <v>2</v>
          </cell>
          <cell r="T92">
            <v>2</v>
          </cell>
          <cell r="U92">
            <v>4</v>
          </cell>
        </row>
        <row r="93">
          <cell r="G93" t="str">
            <v>105104-HOSPITAL SALAMANCA</v>
          </cell>
          <cell r="H93">
            <v>231</v>
          </cell>
          <cell r="I93">
            <v>267</v>
          </cell>
          <cell r="J93">
            <v>498</v>
          </cell>
          <cell r="R93" t="str">
            <v>105457-P.S.R. SAN AGUSTIN</v>
          </cell>
          <cell r="S93">
            <v>4</v>
          </cell>
          <cell r="T93">
            <v>3</v>
          </cell>
          <cell r="U93">
            <v>7</v>
          </cell>
        </row>
        <row r="94">
          <cell r="G94" t="str">
            <v xml:space="preserve">105452-P.S.R. CUNCUMEN                 </v>
          </cell>
          <cell r="H94">
            <v>15</v>
          </cell>
          <cell r="I94">
            <v>16</v>
          </cell>
          <cell r="J94">
            <v>31</v>
          </cell>
          <cell r="R94" t="str">
            <v>105458-P.S.R. TAHUINCO</v>
          </cell>
          <cell r="S94">
            <v>14</v>
          </cell>
          <cell r="T94">
            <v>14</v>
          </cell>
          <cell r="U94">
            <v>28</v>
          </cell>
        </row>
        <row r="95">
          <cell r="G95" t="str">
            <v>105453-P.S.R. TRANQUILLA</v>
          </cell>
          <cell r="H95">
            <v>66</v>
          </cell>
          <cell r="I95">
            <v>64</v>
          </cell>
          <cell r="J95">
            <v>130</v>
          </cell>
          <cell r="R95" t="str">
            <v>105491-P.S.R. QUELEN BAJO</v>
          </cell>
          <cell r="S95">
            <v>15</v>
          </cell>
          <cell r="T95">
            <v>11</v>
          </cell>
          <cell r="U95">
            <v>26</v>
          </cell>
        </row>
        <row r="96">
          <cell r="G96" t="str">
            <v>105454-P.S.R. CUNLAGUA</v>
          </cell>
          <cell r="H96">
            <v>14</v>
          </cell>
          <cell r="I96">
            <v>11</v>
          </cell>
          <cell r="J96">
            <v>25</v>
          </cell>
          <cell r="R96" t="str">
            <v>105492-P.S.R. CAMISA</v>
          </cell>
          <cell r="S96">
            <v>1</v>
          </cell>
          <cell r="T96">
            <v>1</v>
          </cell>
          <cell r="U96">
            <v>2</v>
          </cell>
        </row>
        <row r="97">
          <cell r="G97" t="str">
            <v>105455-P.S.R. CHILLEPIN</v>
          </cell>
          <cell r="H97">
            <v>42</v>
          </cell>
          <cell r="I97">
            <v>44</v>
          </cell>
          <cell r="J97">
            <v>86</v>
          </cell>
          <cell r="R97" t="str">
            <v>105501-P.S.R. ARBOLEDA GRANDE</v>
          </cell>
          <cell r="S97">
            <v>11</v>
          </cell>
          <cell r="T97">
            <v>8</v>
          </cell>
          <cell r="U97">
            <v>19</v>
          </cell>
        </row>
        <row r="98">
          <cell r="G98" t="str">
            <v>105456-P.S.R. LLIMPO</v>
          </cell>
          <cell r="H98">
            <v>42</v>
          </cell>
          <cell r="I98">
            <v>40</v>
          </cell>
          <cell r="J98">
            <v>82</v>
          </cell>
          <cell r="R98" t="str">
            <v>04301-OVALLE</v>
          </cell>
          <cell r="S98">
            <v>551</v>
          </cell>
          <cell r="T98">
            <v>596</v>
          </cell>
          <cell r="U98">
            <v>1147</v>
          </cell>
        </row>
        <row r="99">
          <cell r="G99" t="str">
            <v>105457-P.S.R. SAN AGUSTIN</v>
          </cell>
          <cell r="H99">
            <v>15</v>
          </cell>
          <cell r="I99">
            <v>14</v>
          </cell>
          <cell r="J99">
            <v>29</v>
          </cell>
          <cell r="R99" t="str">
            <v>105315-CES. RURAL C. DE TAMAYA</v>
          </cell>
          <cell r="S99">
            <v>29</v>
          </cell>
          <cell r="T99">
            <v>31</v>
          </cell>
          <cell r="U99">
            <v>60</v>
          </cell>
        </row>
        <row r="100">
          <cell r="G100" t="str">
            <v>105458-P.S.R. TAHUINCO</v>
          </cell>
          <cell r="H100">
            <v>63</v>
          </cell>
          <cell r="I100">
            <v>64</v>
          </cell>
          <cell r="J100">
            <v>127</v>
          </cell>
          <cell r="R100" t="str">
            <v>105317-CES. JORGE JORDAN D.</v>
          </cell>
          <cell r="S100">
            <v>104</v>
          </cell>
          <cell r="T100">
            <v>128</v>
          </cell>
          <cell r="U100">
            <v>232</v>
          </cell>
        </row>
        <row r="101">
          <cell r="G101" t="str">
            <v>105491-P.S.R. QUELEN BAJO</v>
          </cell>
          <cell r="H101">
            <v>83</v>
          </cell>
          <cell r="I101">
            <v>87</v>
          </cell>
          <cell r="J101">
            <v>170</v>
          </cell>
          <cell r="R101" t="str">
            <v>105322-CES. MARCOS MACUADA</v>
          </cell>
          <cell r="S101">
            <v>140</v>
          </cell>
          <cell r="T101">
            <v>173</v>
          </cell>
          <cell r="U101">
            <v>313</v>
          </cell>
        </row>
        <row r="102">
          <cell r="G102" t="str">
            <v>105492-P.S.R. CAMISA</v>
          </cell>
          <cell r="H102">
            <v>16</v>
          </cell>
          <cell r="I102">
            <v>16</v>
          </cell>
          <cell r="J102">
            <v>32</v>
          </cell>
          <cell r="R102" t="str">
            <v>105324-CES. SOTAQUI</v>
          </cell>
          <cell r="S102">
            <v>40</v>
          </cell>
          <cell r="T102">
            <v>44</v>
          </cell>
          <cell r="U102">
            <v>84</v>
          </cell>
        </row>
        <row r="103">
          <cell r="G103" t="str">
            <v>105501-P.S.R. ARBOLEDA GRANDE</v>
          </cell>
          <cell r="H103">
            <v>60</v>
          </cell>
          <cell r="I103">
            <v>62</v>
          </cell>
          <cell r="J103">
            <v>122</v>
          </cell>
          <cell r="R103" t="str">
            <v>105415-P.S.R. BARRAZA</v>
          </cell>
          <cell r="S103">
            <v>9</v>
          </cell>
          <cell r="T103">
            <v>16</v>
          </cell>
          <cell r="U103">
            <v>25</v>
          </cell>
        </row>
        <row r="104">
          <cell r="G104" t="str">
            <v>04301-OVALLE</v>
          </cell>
          <cell r="H104">
            <v>1959</v>
          </cell>
          <cell r="I104">
            <v>2143</v>
          </cell>
          <cell r="J104">
            <v>4102</v>
          </cell>
          <cell r="R104" t="str">
            <v xml:space="preserve">105416-P.S.R. CAMARICO                  </v>
          </cell>
          <cell r="S104">
            <v>7</v>
          </cell>
          <cell r="T104">
            <v>6</v>
          </cell>
          <cell r="U104">
            <v>13</v>
          </cell>
        </row>
        <row r="105">
          <cell r="G105" t="str">
            <v>105315-CES. RURAL C. DE TAMAYA</v>
          </cell>
          <cell r="H105">
            <v>156</v>
          </cell>
          <cell r="I105">
            <v>174</v>
          </cell>
          <cell r="J105">
            <v>330</v>
          </cell>
          <cell r="R105" t="str">
            <v>105417-P.S.R. ALCONES BAJOS</v>
          </cell>
          <cell r="S105">
            <v>3</v>
          </cell>
          <cell r="T105">
            <v>5</v>
          </cell>
          <cell r="U105">
            <v>8</v>
          </cell>
        </row>
        <row r="106">
          <cell r="G106" t="str">
            <v>105317-CES. JORGE JORDAN D.</v>
          </cell>
          <cell r="H106">
            <v>532</v>
          </cell>
          <cell r="I106">
            <v>621</v>
          </cell>
          <cell r="J106">
            <v>1153</v>
          </cell>
          <cell r="R106" t="str">
            <v>105419-P.S.R. LAS SOSSAS</v>
          </cell>
          <cell r="S106">
            <v>7</v>
          </cell>
          <cell r="T106">
            <v>4</v>
          </cell>
          <cell r="U106">
            <v>11</v>
          </cell>
        </row>
        <row r="107">
          <cell r="G107" t="str">
            <v>105322-CES. MARCOS MACUADA</v>
          </cell>
          <cell r="H107">
            <v>380</v>
          </cell>
          <cell r="I107">
            <v>445</v>
          </cell>
          <cell r="J107">
            <v>825</v>
          </cell>
          <cell r="R107" t="str">
            <v>105422-P.S.R. HORNILLOS</v>
          </cell>
          <cell r="S107">
            <v>2</v>
          </cell>
          <cell r="T107">
            <v>2</v>
          </cell>
          <cell r="U107">
            <v>4</v>
          </cell>
        </row>
        <row r="108">
          <cell r="G108" t="str">
            <v>105324-CES. SOTAQUI</v>
          </cell>
          <cell r="H108">
            <v>165</v>
          </cell>
          <cell r="I108">
            <v>144</v>
          </cell>
          <cell r="J108">
            <v>309</v>
          </cell>
          <cell r="R108" t="str">
            <v>105437-P.S.R. CHALINGA</v>
          </cell>
          <cell r="S108">
            <v>5</v>
          </cell>
          <cell r="T108">
            <v>4</v>
          </cell>
          <cell r="U108">
            <v>9</v>
          </cell>
        </row>
        <row r="109">
          <cell r="G109" t="str">
            <v>105415-P.S.R. BARRAZA</v>
          </cell>
          <cell r="H109">
            <v>30</v>
          </cell>
          <cell r="I109">
            <v>35</v>
          </cell>
          <cell r="J109">
            <v>65</v>
          </cell>
          <cell r="R109" t="str">
            <v>105439-P.S.R. CERRO BLANCO</v>
          </cell>
          <cell r="S109"/>
          <cell r="T109">
            <v>1</v>
          </cell>
          <cell r="U109">
            <v>1</v>
          </cell>
        </row>
        <row r="110">
          <cell r="G110" t="str">
            <v xml:space="preserve">105416-P.S.R. CAMARICO                  </v>
          </cell>
          <cell r="H110">
            <v>30</v>
          </cell>
          <cell r="I110">
            <v>31</v>
          </cell>
          <cell r="J110">
            <v>61</v>
          </cell>
          <cell r="R110" t="str">
            <v>105507-P.S.R. HUAMALATA</v>
          </cell>
          <cell r="S110">
            <v>8</v>
          </cell>
          <cell r="T110">
            <v>6</v>
          </cell>
          <cell r="U110">
            <v>14</v>
          </cell>
        </row>
        <row r="111">
          <cell r="G111" t="str">
            <v>105417-P.S.R. ALCONES BAJOS</v>
          </cell>
          <cell r="H111">
            <v>6</v>
          </cell>
          <cell r="I111">
            <v>13</v>
          </cell>
          <cell r="J111">
            <v>19</v>
          </cell>
          <cell r="R111" t="str">
            <v>105510-P.S.R. RECOLETA</v>
          </cell>
          <cell r="S111">
            <v>2</v>
          </cell>
          <cell r="T111">
            <v>2</v>
          </cell>
          <cell r="U111">
            <v>4</v>
          </cell>
        </row>
        <row r="112">
          <cell r="G112" t="str">
            <v>105419-P.S.R. LAS SOSSAS</v>
          </cell>
          <cell r="H112">
            <v>14</v>
          </cell>
          <cell r="I112">
            <v>11</v>
          </cell>
          <cell r="J112">
            <v>25</v>
          </cell>
          <cell r="R112" t="str">
            <v>105722-CECOF SAN JOSE DE LA DEHESA</v>
          </cell>
          <cell r="S112">
            <v>31</v>
          </cell>
          <cell r="T112">
            <v>29</v>
          </cell>
          <cell r="U112">
            <v>60</v>
          </cell>
        </row>
        <row r="113">
          <cell r="G113" t="str">
            <v>105422-P.S.R. HORNILLOS</v>
          </cell>
          <cell r="H113">
            <v>7</v>
          </cell>
          <cell r="I113">
            <v>7</v>
          </cell>
          <cell r="J113">
            <v>14</v>
          </cell>
          <cell r="R113" t="str">
            <v>105723-CECOF LIMARI</v>
          </cell>
          <cell r="S113">
            <v>64</v>
          </cell>
          <cell r="T113">
            <v>57</v>
          </cell>
          <cell r="U113">
            <v>121</v>
          </cell>
        </row>
        <row r="114">
          <cell r="G114" t="str">
            <v>105437-P.S.R. CHALINGA</v>
          </cell>
          <cell r="H114">
            <v>13</v>
          </cell>
          <cell r="I114">
            <v>19</v>
          </cell>
          <cell r="J114">
            <v>32</v>
          </cell>
          <cell r="R114" t="str">
            <v>200258-CECOF LOS COPIHUES</v>
          </cell>
          <cell r="S114">
            <v>19</v>
          </cell>
          <cell r="T114">
            <v>22</v>
          </cell>
          <cell r="U114">
            <v>41</v>
          </cell>
        </row>
        <row r="115">
          <cell r="G115" t="str">
            <v>105439-P.S.R. CERRO BLANCO</v>
          </cell>
          <cell r="H115">
            <v>7</v>
          </cell>
          <cell r="I115">
            <v>9</v>
          </cell>
          <cell r="J115">
            <v>16</v>
          </cell>
          <cell r="R115" t="str">
            <v>200367-CECOF COLONIA LIMARÍ</v>
          </cell>
          <cell r="S115">
            <v>12</v>
          </cell>
          <cell r="T115">
            <v>13</v>
          </cell>
          <cell r="U115">
            <v>25</v>
          </cell>
        </row>
        <row r="116">
          <cell r="G116" t="str">
            <v>105507-P.S.R. HUAMALATA</v>
          </cell>
          <cell r="H116">
            <v>26</v>
          </cell>
          <cell r="I116">
            <v>27</v>
          </cell>
          <cell r="J116">
            <v>53</v>
          </cell>
          <cell r="R116" t="str">
            <v>200569-CESFAM FRAY JORGE</v>
          </cell>
          <cell r="S116">
            <v>69</v>
          </cell>
          <cell r="T116">
            <v>53</v>
          </cell>
          <cell r="U116">
            <v>122</v>
          </cell>
        </row>
        <row r="117">
          <cell r="G117" t="str">
            <v>105510-P.S.R. RECOLETA</v>
          </cell>
          <cell r="H117">
            <v>26</v>
          </cell>
          <cell r="I117">
            <v>26</v>
          </cell>
          <cell r="J117">
            <v>52</v>
          </cell>
          <cell r="R117" t="str">
            <v>04302-COMBARBALÁ</v>
          </cell>
          <cell r="S117">
            <v>79</v>
          </cell>
          <cell r="T117">
            <v>69</v>
          </cell>
          <cell r="U117">
            <v>148</v>
          </cell>
        </row>
        <row r="118">
          <cell r="G118" t="str">
            <v>105722-CECOF SAN JOSE DE LA DEHESA</v>
          </cell>
          <cell r="H118">
            <v>131</v>
          </cell>
          <cell r="I118">
            <v>113</v>
          </cell>
          <cell r="J118">
            <v>244</v>
          </cell>
          <cell r="R118" t="str">
            <v>105105-HOSPITAL COMBARBALÁ</v>
          </cell>
          <cell r="S118">
            <v>35</v>
          </cell>
          <cell r="T118">
            <v>38</v>
          </cell>
          <cell r="U118">
            <v>73</v>
          </cell>
        </row>
        <row r="119">
          <cell r="G119" t="str">
            <v>105723-CECOF LIMARI</v>
          </cell>
          <cell r="H119">
            <v>103</v>
          </cell>
          <cell r="I119">
            <v>112</v>
          </cell>
          <cell r="J119">
            <v>215</v>
          </cell>
          <cell r="R119" t="str">
            <v>105433-P.S.R. SAN LORENZO</v>
          </cell>
          <cell r="S119">
            <v>2</v>
          </cell>
          <cell r="T119">
            <v>2</v>
          </cell>
          <cell r="U119">
            <v>4</v>
          </cell>
        </row>
        <row r="120">
          <cell r="G120" t="str">
            <v>200258-CECOF LOS COPIHUES</v>
          </cell>
          <cell r="H120">
            <v>52</v>
          </cell>
          <cell r="I120">
            <v>65</v>
          </cell>
          <cell r="J120">
            <v>117</v>
          </cell>
          <cell r="R120" t="str">
            <v>105434-P.S.R. SAN MARCOS</v>
          </cell>
          <cell r="S120">
            <v>4</v>
          </cell>
          <cell r="T120">
            <v>4</v>
          </cell>
          <cell r="U120">
            <v>8</v>
          </cell>
        </row>
        <row r="121">
          <cell r="G121" t="str">
            <v>200367-CECOF COLONIA LIMARÍ</v>
          </cell>
          <cell r="H121">
            <v>60</v>
          </cell>
          <cell r="I121">
            <v>69</v>
          </cell>
          <cell r="J121">
            <v>129</v>
          </cell>
          <cell r="R121" t="str">
            <v>105441-P.S.R. MANQUEHUA</v>
          </cell>
          <cell r="S121">
            <v>6</v>
          </cell>
          <cell r="T121">
            <v>6</v>
          </cell>
          <cell r="U121">
            <v>12</v>
          </cell>
        </row>
        <row r="122">
          <cell r="G122" t="str">
            <v>200569-CESFAM FRAY JORGE</v>
          </cell>
          <cell r="H122">
            <v>221</v>
          </cell>
          <cell r="I122">
            <v>222</v>
          </cell>
          <cell r="J122">
            <v>443</v>
          </cell>
          <cell r="R122" t="str">
            <v xml:space="preserve">105459-P.S.R. BARRANCAS                </v>
          </cell>
          <cell r="S122">
            <v>4</v>
          </cell>
          <cell r="T122"/>
          <cell r="U122">
            <v>4</v>
          </cell>
        </row>
        <row r="123">
          <cell r="G123" t="str">
            <v>04302-COMBARBALÁ</v>
          </cell>
          <cell r="H123">
            <v>364</v>
          </cell>
          <cell r="I123">
            <v>373</v>
          </cell>
          <cell r="J123">
            <v>737</v>
          </cell>
          <cell r="R123" t="str">
            <v>105460-P.S.R. COGOTI 18</v>
          </cell>
          <cell r="S123">
            <v>3</v>
          </cell>
          <cell r="T123">
            <v>5</v>
          </cell>
          <cell r="U123">
            <v>8</v>
          </cell>
        </row>
        <row r="124">
          <cell r="G124" t="str">
            <v>105105-HOSPITAL COMBARBALÁ</v>
          </cell>
          <cell r="H124">
            <v>240</v>
          </cell>
          <cell r="I124">
            <v>256</v>
          </cell>
          <cell r="J124">
            <v>496</v>
          </cell>
          <cell r="R124" t="str">
            <v>105461-P.S.R. EL HUACHO</v>
          </cell>
          <cell r="S124">
            <v>3</v>
          </cell>
          <cell r="T124">
            <v>4</v>
          </cell>
          <cell r="U124">
            <v>7</v>
          </cell>
        </row>
        <row r="125">
          <cell r="G125" t="str">
            <v>105433-P.S.R. SAN LORENZO</v>
          </cell>
          <cell r="H125">
            <v>3</v>
          </cell>
          <cell r="I125">
            <v>2</v>
          </cell>
          <cell r="J125">
            <v>5</v>
          </cell>
          <cell r="R125" t="str">
            <v>105462-P.S.R. EL SAUCE</v>
          </cell>
          <cell r="S125">
            <v>8</v>
          </cell>
          <cell r="T125">
            <v>3</v>
          </cell>
          <cell r="U125">
            <v>11</v>
          </cell>
        </row>
        <row r="126">
          <cell r="G126" t="str">
            <v>105434-P.S.R. SAN MARCOS</v>
          </cell>
          <cell r="H126">
            <v>13</v>
          </cell>
          <cell r="I126">
            <v>17</v>
          </cell>
          <cell r="J126">
            <v>30</v>
          </cell>
          <cell r="R126" t="str">
            <v>105463-P.S.R. QUILITAPIA</v>
          </cell>
          <cell r="S126">
            <v>6</v>
          </cell>
          <cell r="T126"/>
          <cell r="U126">
            <v>6</v>
          </cell>
        </row>
        <row r="127">
          <cell r="G127" t="str">
            <v>105441-P.S.R. MANQUEHUA</v>
          </cell>
          <cell r="H127">
            <v>16</v>
          </cell>
          <cell r="I127">
            <v>17</v>
          </cell>
          <cell r="J127">
            <v>33</v>
          </cell>
          <cell r="R127" t="str">
            <v>105464-P.S.R. LA LIGUA</v>
          </cell>
          <cell r="S127">
            <v>3</v>
          </cell>
          <cell r="T127">
            <v>3</v>
          </cell>
          <cell r="U127">
            <v>6</v>
          </cell>
        </row>
        <row r="128">
          <cell r="G128" t="str">
            <v xml:space="preserve">105459-P.S.R. BARRANCAS                </v>
          </cell>
          <cell r="H128">
            <v>6</v>
          </cell>
          <cell r="I128">
            <v>5</v>
          </cell>
          <cell r="J128">
            <v>11</v>
          </cell>
          <cell r="R128" t="str">
            <v>105465-P.S.R. RAMADILLA</v>
          </cell>
          <cell r="S128">
            <v>3</v>
          </cell>
          <cell r="T128">
            <v>1</v>
          </cell>
          <cell r="U128">
            <v>4</v>
          </cell>
        </row>
        <row r="129">
          <cell r="G129" t="str">
            <v>105460-P.S.R. COGOTI 18</v>
          </cell>
          <cell r="H129">
            <v>13</v>
          </cell>
          <cell r="I129">
            <v>13</v>
          </cell>
          <cell r="J129">
            <v>26</v>
          </cell>
          <cell r="R129" t="str">
            <v>105466-P.S.R. VALLE HERMOSO</v>
          </cell>
          <cell r="S129">
            <v>2</v>
          </cell>
          <cell r="T129">
            <v>3</v>
          </cell>
          <cell r="U129">
            <v>5</v>
          </cell>
        </row>
        <row r="130">
          <cell r="G130" t="str">
            <v>105461-P.S.R. EL HUACHO</v>
          </cell>
          <cell r="H130">
            <v>9</v>
          </cell>
          <cell r="I130">
            <v>6</v>
          </cell>
          <cell r="J130">
            <v>15</v>
          </cell>
          <cell r="R130" t="str">
            <v>04303-MONTE PATRIA</v>
          </cell>
          <cell r="S130">
            <v>159</v>
          </cell>
          <cell r="T130">
            <v>160</v>
          </cell>
          <cell r="U130">
            <v>319</v>
          </cell>
        </row>
        <row r="131">
          <cell r="G131" t="str">
            <v>105462-P.S.R. EL SAUCE</v>
          </cell>
          <cell r="H131">
            <v>8</v>
          </cell>
          <cell r="I131">
            <v>4</v>
          </cell>
          <cell r="J131">
            <v>12</v>
          </cell>
          <cell r="R131" t="str">
            <v>105307-CES. RURAL MONTE PATRIA</v>
          </cell>
          <cell r="S131">
            <v>47</v>
          </cell>
          <cell r="T131">
            <v>54</v>
          </cell>
          <cell r="U131">
            <v>101</v>
          </cell>
        </row>
        <row r="132">
          <cell r="G132" t="str">
            <v>105463-P.S.R. QUILITAPIA</v>
          </cell>
          <cell r="H132">
            <v>30</v>
          </cell>
          <cell r="I132">
            <v>30</v>
          </cell>
          <cell r="J132">
            <v>60</v>
          </cell>
          <cell r="R132" t="str">
            <v>105311-CES. RURAL CHAÑARAL ALTO</v>
          </cell>
          <cell r="S132">
            <v>17</v>
          </cell>
          <cell r="T132">
            <v>23</v>
          </cell>
          <cell r="U132">
            <v>40</v>
          </cell>
        </row>
        <row r="133">
          <cell r="G133" t="str">
            <v>105464-P.S.R. LA LIGUA</v>
          </cell>
          <cell r="H133">
            <v>10</v>
          </cell>
          <cell r="I133">
            <v>10</v>
          </cell>
          <cell r="J133">
            <v>20</v>
          </cell>
          <cell r="R133" t="str">
            <v>105312-CES. RURAL CAREN</v>
          </cell>
          <cell r="S133">
            <v>13</v>
          </cell>
          <cell r="T133">
            <v>16</v>
          </cell>
          <cell r="U133">
            <v>29</v>
          </cell>
        </row>
        <row r="134">
          <cell r="G134" t="str">
            <v>105465-P.S.R. RAMADILLA</v>
          </cell>
          <cell r="H134">
            <v>3</v>
          </cell>
          <cell r="I134">
            <v>5</v>
          </cell>
          <cell r="J134">
            <v>8</v>
          </cell>
          <cell r="R134" t="str">
            <v>105318-CES. RURAL EL PALQUI</v>
          </cell>
          <cell r="S134">
            <v>27</v>
          </cell>
          <cell r="T134">
            <v>21</v>
          </cell>
          <cell r="U134">
            <v>48</v>
          </cell>
        </row>
        <row r="135">
          <cell r="G135" t="str">
            <v>105466-P.S.R. VALLE HERMOSO</v>
          </cell>
          <cell r="H135">
            <v>12</v>
          </cell>
          <cell r="I135">
            <v>7</v>
          </cell>
          <cell r="J135">
            <v>19</v>
          </cell>
          <cell r="R135" t="str">
            <v>105425-P.S.R. CHILECITO</v>
          </cell>
          <cell r="S135">
            <v>3</v>
          </cell>
          <cell r="T135">
            <v>3</v>
          </cell>
          <cell r="U135">
            <v>6</v>
          </cell>
        </row>
        <row r="136">
          <cell r="G136" t="str">
            <v>105490-P.S.R. EL DURAZNO</v>
          </cell>
          <cell r="H136">
            <v>1</v>
          </cell>
          <cell r="I136">
            <v>1</v>
          </cell>
          <cell r="J136">
            <v>2</v>
          </cell>
          <cell r="R136" t="str">
            <v>105427-P.S.R. HACIENDA VALDIVIA</v>
          </cell>
          <cell r="S136">
            <v>5</v>
          </cell>
          <cell r="T136">
            <v>4</v>
          </cell>
          <cell r="U136">
            <v>9</v>
          </cell>
        </row>
        <row r="137">
          <cell r="G137" t="str">
            <v>04303-MONTE PATRIA</v>
          </cell>
          <cell r="H137">
            <v>670</v>
          </cell>
          <cell r="I137">
            <v>735</v>
          </cell>
          <cell r="J137">
            <v>1405</v>
          </cell>
          <cell r="R137" t="str">
            <v>105428-P.S.R. HUATULAME</v>
          </cell>
          <cell r="S137">
            <v>16</v>
          </cell>
          <cell r="T137">
            <v>14</v>
          </cell>
          <cell r="U137">
            <v>30</v>
          </cell>
        </row>
        <row r="138">
          <cell r="G138" t="str">
            <v>105307-CES. RURAL MONTE PATRIA</v>
          </cell>
          <cell r="H138">
            <v>217</v>
          </cell>
          <cell r="I138">
            <v>235</v>
          </cell>
          <cell r="J138">
            <v>452</v>
          </cell>
          <cell r="R138" t="str">
            <v>105430-P.S.R. MIALQUI</v>
          </cell>
          <cell r="S138">
            <v>1</v>
          </cell>
          <cell r="T138">
            <v>1</v>
          </cell>
          <cell r="U138">
            <v>2</v>
          </cell>
        </row>
        <row r="139">
          <cell r="G139" t="str">
            <v>105311-CES. RURAL CHAÑARAL ALTO</v>
          </cell>
          <cell r="H139">
            <v>43</v>
          </cell>
          <cell r="I139">
            <v>84</v>
          </cell>
          <cell r="J139">
            <v>127</v>
          </cell>
          <cell r="R139" t="str">
            <v>105431-P.S.R. PEDREGAL</v>
          </cell>
          <cell r="S139">
            <v>7</v>
          </cell>
          <cell r="T139">
            <v>4</v>
          </cell>
          <cell r="U139">
            <v>11</v>
          </cell>
        </row>
        <row r="140">
          <cell r="G140" t="str">
            <v>105312-CES. RURAL CAREN</v>
          </cell>
          <cell r="H140">
            <v>54</v>
          </cell>
          <cell r="I140">
            <v>44</v>
          </cell>
          <cell r="J140">
            <v>98</v>
          </cell>
          <cell r="R140" t="str">
            <v>105432-P.S.R. RAPEL</v>
          </cell>
          <cell r="S140">
            <v>7</v>
          </cell>
          <cell r="T140">
            <v>2</v>
          </cell>
          <cell r="U140">
            <v>9</v>
          </cell>
        </row>
        <row r="141">
          <cell r="G141" t="str">
            <v>105318-CES. RURAL EL PALQUI</v>
          </cell>
          <cell r="H141">
            <v>200</v>
          </cell>
          <cell r="I141">
            <v>199</v>
          </cell>
          <cell r="J141">
            <v>399</v>
          </cell>
          <cell r="R141" t="str">
            <v>105435-P.S.R. TULAHUEN</v>
          </cell>
          <cell r="S141">
            <v>9</v>
          </cell>
          <cell r="T141">
            <v>12</v>
          </cell>
          <cell r="U141">
            <v>21</v>
          </cell>
        </row>
        <row r="142">
          <cell r="G142" t="str">
            <v>105425-P.S.R. CHILECITO</v>
          </cell>
          <cell r="H142">
            <v>16</v>
          </cell>
          <cell r="I142">
            <v>17</v>
          </cell>
          <cell r="J142">
            <v>33</v>
          </cell>
          <cell r="R142" t="str">
            <v>105436-P.S.R. EL MAITEN</v>
          </cell>
          <cell r="S142">
            <v>4</v>
          </cell>
          <cell r="T142">
            <v>3</v>
          </cell>
          <cell r="U142">
            <v>7</v>
          </cell>
        </row>
        <row r="143">
          <cell r="G143" t="str">
            <v>105427-P.S.R. HACIENDA VALDIVIA</v>
          </cell>
          <cell r="H143">
            <v>14</v>
          </cell>
          <cell r="I143">
            <v>23</v>
          </cell>
          <cell r="J143">
            <v>37</v>
          </cell>
          <cell r="R143" t="str">
            <v>105489-P.S.R. RAMADAS DE TULAHUEN</v>
          </cell>
          <cell r="S143">
            <v>3</v>
          </cell>
          <cell r="T143">
            <v>3</v>
          </cell>
          <cell r="U143">
            <v>6</v>
          </cell>
        </row>
        <row r="144">
          <cell r="G144" t="str">
            <v>105428-P.S.R. HUATULAME</v>
          </cell>
          <cell r="H144">
            <v>25</v>
          </cell>
          <cell r="I144">
            <v>28</v>
          </cell>
          <cell r="J144">
            <v>53</v>
          </cell>
          <cell r="R144" t="str">
            <v>04304-PUNITAQUI</v>
          </cell>
          <cell r="S144">
            <v>30</v>
          </cell>
          <cell r="T144">
            <v>40</v>
          </cell>
          <cell r="U144">
            <v>70</v>
          </cell>
        </row>
        <row r="145">
          <cell r="G145" t="str">
            <v>105430-P.S.R. MIALQUI</v>
          </cell>
          <cell r="H145">
            <v>17</v>
          </cell>
          <cell r="I145">
            <v>17</v>
          </cell>
          <cell r="J145">
            <v>34</v>
          </cell>
          <cell r="R145" t="str">
            <v>105308-CES. RURAL PUNITAQUI</v>
          </cell>
          <cell r="S145">
            <v>25</v>
          </cell>
          <cell r="T145">
            <v>38</v>
          </cell>
          <cell r="U145">
            <v>63</v>
          </cell>
        </row>
        <row r="146">
          <cell r="G146" t="str">
            <v>105431-P.S.R. PEDREGAL</v>
          </cell>
          <cell r="H146">
            <v>24</v>
          </cell>
          <cell r="I146">
            <v>25</v>
          </cell>
          <cell r="J146">
            <v>49</v>
          </cell>
          <cell r="R146" t="str">
            <v>105440-P.S.R. DIVISADERO</v>
          </cell>
          <cell r="S146">
            <v>3</v>
          </cell>
          <cell r="T146">
            <v>2</v>
          </cell>
          <cell r="U146">
            <v>5</v>
          </cell>
        </row>
        <row r="147">
          <cell r="G147" t="str">
            <v>105432-P.S.R. RAPEL</v>
          </cell>
          <cell r="H147">
            <v>18</v>
          </cell>
          <cell r="I147">
            <v>25</v>
          </cell>
          <cell r="J147">
            <v>43</v>
          </cell>
          <cell r="R147" t="str">
            <v xml:space="preserve">105508-P.S.R. EL PARRAL DE QUILES  </v>
          </cell>
          <cell r="S147">
            <v>2</v>
          </cell>
          <cell r="T147"/>
          <cell r="U147">
            <v>2</v>
          </cell>
        </row>
        <row r="148">
          <cell r="G148" t="str">
            <v>105435-P.S.R. TULAHUEN</v>
          </cell>
          <cell r="H148">
            <v>30</v>
          </cell>
          <cell r="I148">
            <v>28</v>
          </cell>
          <cell r="J148">
            <v>58</v>
          </cell>
          <cell r="R148" t="str">
            <v>04305-RIO HURTADO</v>
          </cell>
          <cell r="S148">
            <v>18</v>
          </cell>
          <cell r="T148">
            <v>25</v>
          </cell>
          <cell r="U148">
            <v>43</v>
          </cell>
        </row>
        <row r="149">
          <cell r="G149" t="str">
            <v>105436-P.S.R. EL MAITEN</v>
          </cell>
          <cell r="H149">
            <v>10</v>
          </cell>
          <cell r="I149">
            <v>8</v>
          </cell>
          <cell r="J149">
            <v>18</v>
          </cell>
          <cell r="R149" t="str">
            <v>105310-CES. RURAL PICHASCA</v>
          </cell>
          <cell r="S149">
            <v>7</v>
          </cell>
          <cell r="T149">
            <v>7</v>
          </cell>
          <cell r="U149">
            <v>14</v>
          </cell>
        </row>
        <row r="150">
          <cell r="G150" t="str">
            <v>105489-P.S.R. RAMADAS DE TULAHUEN</v>
          </cell>
          <cell r="H150">
            <v>2</v>
          </cell>
          <cell r="I150">
            <v>2</v>
          </cell>
          <cell r="J150">
            <v>4</v>
          </cell>
          <cell r="R150" t="str">
            <v>105409-P.S.R. EL CHAÑAR</v>
          </cell>
          <cell r="S150">
            <v>2</v>
          </cell>
          <cell r="T150">
            <v>3</v>
          </cell>
          <cell r="U150">
            <v>5</v>
          </cell>
        </row>
        <row r="151">
          <cell r="G151" t="str">
            <v>04304-PUNITAQUI</v>
          </cell>
          <cell r="H151">
            <v>173</v>
          </cell>
          <cell r="I151">
            <v>209</v>
          </cell>
          <cell r="J151">
            <v>382</v>
          </cell>
          <cell r="R151" t="str">
            <v>105410-P.S.R. HURTADO</v>
          </cell>
          <cell r="S151">
            <v>4</v>
          </cell>
          <cell r="T151">
            <v>3</v>
          </cell>
          <cell r="U151">
            <v>7</v>
          </cell>
        </row>
        <row r="152">
          <cell r="G152" t="str">
            <v>105308-CES. RURAL PUNITAQUI</v>
          </cell>
          <cell r="H152">
            <v>153</v>
          </cell>
          <cell r="I152">
            <v>189</v>
          </cell>
          <cell r="J152">
            <v>342</v>
          </cell>
          <cell r="R152" t="str">
            <v>105411-P.S.R. LAS BREAS</v>
          </cell>
          <cell r="S152">
            <v>2</v>
          </cell>
          <cell r="T152">
            <v>2</v>
          </cell>
          <cell r="U152">
            <v>4</v>
          </cell>
        </row>
        <row r="153">
          <cell r="G153" t="str">
            <v>105440-P.S.R. DIVISADERO</v>
          </cell>
          <cell r="H153">
            <v>4</v>
          </cell>
          <cell r="I153">
            <v>5</v>
          </cell>
          <cell r="J153">
            <v>9</v>
          </cell>
          <cell r="R153" t="str">
            <v>105413-P.S.R. SAMO ALTO</v>
          </cell>
          <cell r="S153"/>
          <cell r="T153">
            <v>5</v>
          </cell>
          <cell r="U153">
            <v>5</v>
          </cell>
        </row>
        <row r="154">
          <cell r="G154" t="str">
            <v>105442-P.S.R. SAN PEDRO DE QUILES</v>
          </cell>
          <cell r="H154">
            <v>2</v>
          </cell>
          <cell r="I154">
            <v>2</v>
          </cell>
          <cell r="J154">
            <v>4</v>
          </cell>
          <cell r="R154" t="str">
            <v>105414-P.S.R. SERON</v>
          </cell>
          <cell r="S154">
            <v>2</v>
          </cell>
          <cell r="T154">
            <v>4</v>
          </cell>
          <cell r="U154">
            <v>6</v>
          </cell>
        </row>
        <row r="155">
          <cell r="G155" t="str">
            <v xml:space="preserve">105508-P.S.R. EL PARRAL DE QUILES  </v>
          </cell>
          <cell r="H155">
            <v>14</v>
          </cell>
          <cell r="I155">
            <v>13</v>
          </cell>
          <cell r="J155">
            <v>27</v>
          </cell>
          <cell r="R155" t="str">
            <v>105503-P.S.R. TABAQUEROS</v>
          </cell>
          <cell r="S155">
            <v>1</v>
          </cell>
          <cell r="T155">
            <v>1</v>
          </cell>
          <cell r="U155">
            <v>2</v>
          </cell>
        </row>
        <row r="156">
          <cell r="G156" t="str">
            <v>04305-RIO HURTADO</v>
          </cell>
          <cell r="H156">
            <v>120</v>
          </cell>
          <cell r="I156">
            <v>122</v>
          </cell>
          <cell r="J156">
            <v>242</v>
          </cell>
          <cell r="R156" t="str">
            <v>Total general</v>
          </cell>
          <cell r="S156">
            <v>2791</v>
          </cell>
          <cell r="T156">
            <v>2976</v>
          </cell>
          <cell r="U156">
            <v>5767</v>
          </cell>
        </row>
        <row r="157">
          <cell r="G157" t="str">
            <v>105310-CES. RURAL PICHASCA</v>
          </cell>
          <cell r="H157">
            <v>48</v>
          </cell>
          <cell r="I157">
            <v>56</v>
          </cell>
          <cell r="J157">
            <v>104</v>
          </cell>
        </row>
        <row r="158">
          <cell r="G158" t="str">
            <v>105409-P.S.R. EL CHAÑAR</v>
          </cell>
          <cell r="H158">
            <v>6</v>
          </cell>
          <cell r="I158">
            <v>5</v>
          </cell>
          <cell r="J158">
            <v>11</v>
          </cell>
        </row>
        <row r="159">
          <cell r="G159" t="str">
            <v>105410-P.S.R. HURTADO</v>
          </cell>
          <cell r="H159">
            <v>9</v>
          </cell>
          <cell r="I159">
            <v>9</v>
          </cell>
          <cell r="J159">
            <v>18</v>
          </cell>
        </row>
        <row r="160">
          <cell r="G160" t="str">
            <v>105411-P.S.R. LAS BREAS</v>
          </cell>
          <cell r="H160">
            <v>5</v>
          </cell>
          <cell r="I160">
            <v>4</v>
          </cell>
          <cell r="J160">
            <v>9</v>
          </cell>
        </row>
        <row r="161">
          <cell r="G161" t="str">
            <v>105413-P.S.R. SAMO ALTO</v>
          </cell>
          <cell r="H161">
            <v>27</v>
          </cell>
          <cell r="I161">
            <v>22</v>
          </cell>
          <cell r="J161">
            <v>49</v>
          </cell>
        </row>
        <row r="162">
          <cell r="G162" t="str">
            <v>105414-P.S.R. SERON</v>
          </cell>
          <cell r="H162">
            <v>13</v>
          </cell>
          <cell r="I162">
            <v>15</v>
          </cell>
          <cell r="J162">
            <v>28</v>
          </cell>
        </row>
        <row r="163">
          <cell r="G163" t="str">
            <v>105503-P.S.R. TABAQUEROS</v>
          </cell>
          <cell r="H163">
            <v>12</v>
          </cell>
          <cell r="I163">
            <v>11</v>
          </cell>
          <cell r="J163">
            <v>23</v>
          </cell>
        </row>
        <row r="164">
          <cell r="G164" t="str">
            <v>Total general</v>
          </cell>
          <cell r="H164">
            <v>14197</v>
          </cell>
          <cell r="I164">
            <v>15832</v>
          </cell>
          <cell r="J164">
            <v>30029</v>
          </cell>
        </row>
      </sheetData>
      <sheetData sheetId="16">
        <row r="3">
          <cell r="G3" t="str">
            <v>Suma de Total</v>
          </cell>
          <cell r="H3" t="str">
            <v>Etiquetas de columna</v>
          </cell>
          <cell r="R3" t="str">
            <v>Suma de Total</v>
          </cell>
          <cell r="S3" t="str">
            <v>Etiquetas de columna</v>
          </cell>
        </row>
        <row r="4">
          <cell r="G4" t="str">
            <v>Etiquetas de fila</v>
          </cell>
          <cell r="H4">
            <v>6</v>
          </cell>
          <cell r="I4">
            <v>12</v>
          </cell>
          <cell r="J4" t="str">
            <v>Total general</v>
          </cell>
          <cell r="R4" t="str">
            <v>Etiquetas de fila</v>
          </cell>
          <cell r="S4">
            <v>6</v>
          </cell>
          <cell r="T4">
            <v>12</v>
          </cell>
          <cell r="U4" t="str">
            <v>Total general</v>
          </cell>
        </row>
        <row r="5">
          <cell r="G5" t="str">
            <v>04101-LA SERENA</v>
          </cell>
          <cell r="H5">
            <v>10519</v>
          </cell>
          <cell r="I5">
            <v>10848</v>
          </cell>
          <cell r="J5">
            <v>21367</v>
          </cell>
          <cell r="R5" t="str">
            <v>04101-LA SERENA</v>
          </cell>
          <cell r="S5">
            <v>2346</v>
          </cell>
          <cell r="T5">
            <v>2487</v>
          </cell>
          <cell r="U5">
            <v>4833</v>
          </cell>
        </row>
        <row r="6">
          <cell r="G6" t="str">
            <v>105100-HOSPITAL LA SERENA</v>
          </cell>
          <cell r="H6"/>
          <cell r="I6">
            <v>1</v>
          </cell>
          <cell r="J6">
            <v>1</v>
          </cell>
          <cell r="R6" t="str">
            <v>105100-HOSPITAL LA SERENA</v>
          </cell>
          <cell r="S6"/>
          <cell r="T6">
            <v>1</v>
          </cell>
          <cell r="U6">
            <v>1</v>
          </cell>
        </row>
        <row r="7">
          <cell r="G7" t="str">
            <v>105300-CES. CARDENAL CARO</v>
          </cell>
          <cell r="H7">
            <v>2027</v>
          </cell>
          <cell r="I7">
            <v>2137</v>
          </cell>
          <cell r="J7">
            <v>4164</v>
          </cell>
          <cell r="R7" t="str">
            <v>105300-CES. CARDENAL CARO</v>
          </cell>
          <cell r="S7">
            <v>701</v>
          </cell>
          <cell r="T7">
            <v>690</v>
          </cell>
          <cell r="U7">
            <v>1391</v>
          </cell>
        </row>
        <row r="8">
          <cell r="G8" t="str">
            <v>105301-CES. LAS COMPAÑIAS</v>
          </cell>
          <cell r="H8">
            <v>1571</v>
          </cell>
          <cell r="I8">
            <v>1713</v>
          </cell>
          <cell r="J8">
            <v>3284</v>
          </cell>
          <cell r="R8" t="str">
            <v>105301-CES. LAS COMPAÑIAS</v>
          </cell>
          <cell r="S8">
            <v>343</v>
          </cell>
          <cell r="T8">
            <v>382</v>
          </cell>
          <cell r="U8">
            <v>725</v>
          </cell>
        </row>
        <row r="9">
          <cell r="G9" t="str">
            <v>105302-CES. PEDRO AGUIRRE C.</v>
          </cell>
          <cell r="H9">
            <v>1698</v>
          </cell>
          <cell r="I9">
            <v>1662</v>
          </cell>
          <cell r="J9">
            <v>3360</v>
          </cell>
          <cell r="R9" t="str">
            <v>105302-CES. PEDRO AGUIRRE C.</v>
          </cell>
          <cell r="S9">
            <v>269</v>
          </cell>
          <cell r="T9">
            <v>364</v>
          </cell>
          <cell r="U9">
            <v>633</v>
          </cell>
        </row>
        <row r="10">
          <cell r="G10" t="str">
            <v>105313-CES. SCHAFFHAUSER</v>
          </cell>
          <cell r="H10">
            <v>2055</v>
          </cell>
          <cell r="I10">
            <v>1640</v>
          </cell>
          <cell r="J10">
            <v>3695</v>
          </cell>
          <cell r="R10" t="str">
            <v>105313-CES. SCHAFFHAUSER</v>
          </cell>
          <cell r="S10">
            <v>453</v>
          </cell>
          <cell r="T10">
            <v>526</v>
          </cell>
          <cell r="U10">
            <v>979</v>
          </cell>
        </row>
        <row r="11">
          <cell r="G11" t="str">
            <v>105319-CES. CARDENAL R.S.H.</v>
          </cell>
          <cell r="H11">
            <v>1122</v>
          </cell>
          <cell r="I11">
            <v>1208</v>
          </cell>
          <cell r="J11">
            <v>2330</v>
          </cell>
          <cell r="R11" t="str">
            <v>105319-CES. CARDENAL R.S.H.</v>
          </cell>
          <cell r="S11">
            <v>248</v>
          </cell>
          <cell r="T11">
            <v>245</v>
          </cell>
          <cell r="U11">
            <v>493</v>
          </cell>
        </row>
        <row r="12">
          <cell r="G12" t="str">
            <v>105325-CESFAM JUAN PABLO II</v>
          </cell>
          <cell r="H12">
            <v>1152</v>
          </cell>
          <cell r="I12">
            <v>1483</v>
          </cell>
          <cell r="J12">
            <v>2635</v>
          </cell>
          <cell r="R12" t="str">
            <v>105325-CESFAM JUAN PABLO II</v>
          </cell>
          <cell r="S12">
            <v>172</v>
          </cell>
          <cell r="T12">
            <v>144</v>
          </cell>
          <cell r="U12">
            <v>316</v>
          </cell>
        </row>
        <row r="13">
          <cell r="G13" t="str">
            <v xml:space="preserve">105400-P.S.R. ALGARROBITO            </v>
          </cell>
          <cell r="H13">
            <v>328</v>
          </cell>
          <cell r="I13">
            <v>295</v>
          </cell>
          <cell r="J13">
            <v>623</v>
          </cell>
          <cell r="R13" t="str">
            <v xml:space="preserve">105400-P.S.R. ALGARROBITO            </v>
          </cell>
          <cell r="S13">
            <v>50</v>
          </cell>
          <cell r="T13">
            <v>36</v>
          </cell>
          <cell r="U13">
            <v>86</v>
          </cell>
        </row>
        <row r="14">
          <cell r="G14" t="str">
            <v>105401-P.S.R. LAS ROJAS</v>
          </cell>
          <cell r="H14">
            <v>75</v>
          </cell>
          <cell r="I14">
            <v>50</v>
          </cell>
          <cell r="J14">
            <v>125</v>
          </cell>
          <cell r="R14" t="str">
            <v>105401-P.S.R. LAS ROJAS</v>
          </cell>
          <cell r="S14">
            <v>11</v>
          </cell>
          <cell r="T14">
            <v>6</v>
          </cell>
          <cell r="U14">
            <v>17</v>
          </cell>
        </row>
        <row r="15">
          <cell r="G15" t="str">
            <v>105402-P.S.R. EL ROMERO</v>
          </cell>
          <cell r="H15">
            <v>29</v>
          </cell>
          <cell r="I15">
            <v>27</v>
          </cell>
          <cell r="J15">
            <v>56</v>
          </cell>
          <cell r="R15" t="str">
            <v>105402-P.S.R. EL ROMERO</v>
          </cell>
          <cell r="S15">
            <v>11</v>
          </cell>
          <cell r="T15">
            <v>8</v>
          </cell>
          <cell r="U15">
            <v>19</v>
          </cell>
        </row>
        <row r="16">
          <cell r="G16" t="str">
            <v>105499-P.S.R. LAMBERT</v>
          </cell>
          <cell r="H16">
            <v>27</v>
          </cell>
          <cell r="I16">
            <v>36</v>
          </cell>
          <cell r="J16">
            <v>63</v>
          </cell>
          <cell r="R16" t="str">
            <v>105499-P.S.R. LAMBERT</v>
          </cell>
          <cell r="S16">
            <v>3</v>
          </cell>
          <cell r="T16">
            <v>3</v>
          </cell>
          <cell r="U16">
            <v>6</v>
          </cell>
        </row>
        <row r="17">
          <cell r="G17" t="str">
            <v>105700-CECOF VILLA EL INDIO</v>
          </cell>
          <cell r="H17">
            <v>174</v>
          </cell>
          <cell r="I17">
            <v>214</v>
          </cell>
          <cell r="J17">
            <v>388</v>
          </cell>
          <cell r="R17" t="str">
            <v>105700-CECOF VILLA EL INDIO</v>
          </cell>
          <cell r="S17">
            <v>50</v>
          </cell>
          <cell r="T17">
            <v>52</v>
          </cell>
          <cell r="U17">
            <v>102</v>
          </cell>
        </row>
        <row r="18">
          <cell r="G18" t="str">
            <v>105701-CECOF VILLA ALEMANIA</v>
          </cell>
          <cell r="H18">
            <v>93</v>
          </cell>
          <cell r="I18">
            <v>78</v>
          </cell>
          <cell r="J18">
            <v>171</v>
          </cell>
          <cell r="R18" t="str">
            <v>105701-CECOF VILLA ALEMANIA</v>
          </cell>
          <cell r="S18">
            <v>3</v>
          </cell>
          <cell r="T18">
            <v>1</v>
          </cell>
          <cell r="U18">
            <v>4</v>
          </cell>
        </row>
        <row r="19">
          <cell r="G19" t="str">
            <v>105702-CECOF VILLA LAMBERT</v>
          </cell>
          <cell r="H19">
            <v>50</v>
          </cell>
          <cell r="I19">
            <v>168</v>
          </cell>
          <cell r="J19">
            <v>218</v>
          </cell>
          <cell r="R19" t="str">
            <v>105702-CECOF VILLA LAMBERT</v>
          </cell>
          <cell r="S19">
            <v>23</v>
          </cell>
          <cell r="T19">
            <v>15</v>
          </cell>
          <cell r="U19">
            <v>38</v>
          </cell>
        </row>
        <row r="20">
          <cell r="G20" t="str">
            <v>200402-CECOF ARCOS DE PINAMAR</v>
          </cell>
          <cell r="H20">
            <v>118</v>
          </cell>
          <cell r="I20">
            <v>136</v>
          </cell>
          <cell r="J20">
            <v>254</v>
          </cell>
          <cell r="R20" t="str">
            <v>200402-CECOF ARCOS DE PINAMAR</v>
          </cell>
          <cell r="S20">
            <v>9</v>
          </cell>
          <cell r="T20">
            <v>14</v>
          </cell>
          <cell r="U20">
            <v>23</v>
          </cell>
        </row>
        <row r="21">
          <cell r="G21" t="str">
            <v>04102-COQUIMBO</v>
          </cell>
          <cell r="H21">
            <v>9998</v>
          </cell>
          <cell r="I21">
            <v>10399</v>
          </cell>
          <cell r="J21">
            <v>20397</v>
          </cell>
          <cell r="R21" t="str">
            <v>04102-COQUIMBO</v>
          </cell>
          <cell r="S21">
            <v>2027</v>
          </cell>
          <cell r="T21">
            <v>1817</v>
          </cell>
          <cell r="U21">
            <v>3844</v>
          </cell>
        </row>
        <row r="22">
          <cell r="G22" t="str">
            <v>105303-CES. SAN JUAN</v>
          </cell>
          <cell r="H22">
            <v>1668</v>
          </cell>
          <cell r="I22">
            <v>1581</v>
          </cell>
          <cell r="J22">
            <v>3249</v>
          </cell>
          <cell r="R22" t="str">
            <v>105303-CES. SAN JUAN</v>
          </cell>
          <cell r="S22">
            <v>439</v>
          </cell>
          <cell r="T22">
            <v>408</v>
          </cell>
          <cell r="U22">
            <v>847</v>
          </cell>
        </row>
        <row r="23">
          <cell r="G23" t="str">
            <v>105304-CES. SANTA CECILIA</v>
          </cell>
          <cell r="H23">
            <v>1604</v>
          </cell>
          <cell r="I23">
            <v>1493</v>
          </cell>
          <cell r="J23">
            <v>3097</v>
          </cell>
          <cell r="R23" t="str">
            <v>105304-CES. SANTA CECILIA</v>
          </cell>
          <cell r="S23">
            <v>366</v>
          </cell>
          <cell r="T23">
            <v>379</v>
          </cell>
          <cell r="U23">
            <v>745</v>
          </cell>
        </row>
        <row r="24">
          <cell r="G24" t="str">
            <v>105305-CES. TIERRAS BLANCAS</v>
          </cell>
          <cell r="H24">
            <v>2386</v>
          </cell>
          <cell r="I24">
            <v>2559</v>
          </cell>
          <cell r="J24">
            <v>4945</v>
          </cell>
          <cell r="R24" t="str">
            <v>105305-CES. TIERRAS BLANCAS</v>
          </cell>
          <cell r="S24">
            <v>291</v>
          </cell>
          <cell r="T24">
            <v>355</v>
          </cell>
          <cell r="U24">
            <v>646</v>
          </cell>
        </row>
        <row r="25">
          <cell r="G25" t="str">
            <v>105321-CES. RURAL  TONGOY</v>
          </cell>
          <cell r="H25">
            <v>330</v>
          </cell>
          <cell r="I25">
            <v>259</v>
          </cell>
          <cell r="J25">
            <v>589</v>
          </cell>
          <cell r="R25" t="str">
            <v>105321-CES. RURAL  TONGOY</v>
          </cell>
          <cell r="S25">
            <v>45</v>
          </cell>
          <cell r="T25">
            <v>69</v>
          </cell>
          <cell r="U25">
            <v>114</v>
          </cell>
        </row>
        <row r="26">
          <cell r="G26" t="str">
            <v>105323-CES. DR. SERGIO AGUILAR</v>
          </cell>
          <cell r="H26">
            <v>2433</v>
          </cell>
          <cell r="I26">
            <v>2812</v>
          </cell>
          <cell r="J26">
            <v>5245</v>
          </cell>
          <cell r="R26" t="str">
            <v>105323-CES. DR. SERGIO AGUILAR</v>
          </cell>
          <cell r="S26">
            <v>662</v>
          </cell>
          <cell r="T26">
            <v>394</v>
          </cell>
          <cell r="U26">
            <v>1056</v>
          </cell>
        </row>
        <row r="27">
          <cell r="G27" t="str">
            <v xml:space="preserve">105404-P.S.R. EL TANGUE                         </v>
          </cell>
          <cell r="H27">
            <v>12</v>
          </cell>
          <cell r="I27">
            <v>18</v>
          </cell>
          <cell r="J27">
            <v>30</v>
          </cell>
          <cell r="R27" t="str">
            <v xml:space="preserve">105404-P.S.R. EL TANGUE                         </v>
          </cell>
          <cell r="S27">
            <v>3</v>
          </cell>
          <cell r="T27">
            <v>3</v>
          </cell>
          <cell r="U27">
            <v>6</v>
          </cell>
        </row>
        <row r="28">
          <cell r="G28" t="str">
            <v>105405-P.S.R. GUANAQUEROS</v>
          </cell>
          <cell r="H28">
            <v>144</v>
          </cell>
          <cell r="I28">
            <v>101</v>
          </cell>
          <cell r="J28">
            <v>245</v>
          </cell>
          <cell r="R28" t="str">
            <v>105405-P.S.R. GUANAQUEROS</v>
          </cell>
          <cell r="S28">
            <v>15</v>
          </cell>
          <cell r="T28">
            <v>9</v>
          </cell>
          <cell r="U28">
            <v>24</v>
          </cell>
        </row>
        <row r="29">
          <cell r="G29" t="str">
            <v>105407-P.S.R. TAMBILLOS</v>
          </cell>
          <cell r="H29">
            <v>31</v>
          </cell>
          <cell r="I29">
            <v>23</v>
          </cell>
          <cell r="J29">
            <v>54</v>
          </cell>
          <cell r="R29" t="str">
            <v>105407-P.S.R. TAMBILLOS</v>
          </cell>
          <cell r="S29">
            <v>8</v>
          </cell>
          <cell r="T29">
            <v>12</v>
          </cell>
          <cell r="U29">
            <v>20</v>
          </cell>
        </row>
        <row r="30">
          <cell r="G30" t="str">
            <v>105705-CECOF EL ALBA</v>
          </cell>
          <cell r="H30">
            <v>170</v>
          </cell>
          <cell r="I30">
            <v>261</v>
          </cell>
          <cell r="J30">
            <v>431</v>
          </cell>
          <cell r="R30" t="str">
            <v>105705-CECOF EL ALBA</v>
          </cell>
          <cell r="S30">
            <v>11</v>
          </cell>
          <cell r="T30">
            <v>6</v>
          </cell>
          <cell r="U30">
            <v>17</v>
          </cell>
        </row>
        <row r="31">
          <cell r="G31" t="str">
            <v>200273-CECOF PUNTA MIRA</v>
          </cell>
          <cell r="H31">
            <v>154</v>
          </cell>
          <cell r="I31">
            <v>138</v>
          </cell>
          <cell r="J31">
            <v>292</v>
          </cell>
          <cell r="R31" t="str">
            <v>200273-CECOF PUNTA MIRA</v>
          </cell>
          <cell r="S31">
            <v>6</v>
          </cell>
          <cell r="T31">
            <v>8</v>
          </cell>
          <cell r="U31">
            <v>14</v>
          </cell>
        </row>
        <row r="32">
          <cell r="G32" t="str">
            <v>200494-CESFAM EL SAUCE</v>
          </cell>
          <cell r="H32">
            <v>334</v>
          </cell>
          <cell r="I32">
            <v>388</v>
          </cell>
          <cell r="J32">
            <v>722</v>
          </cell>
          <cell r="R32" t="str">
            <v>200494-CESFAM EL SAUCE</v>
          </cell>
          <cell r="S32">
            <v>77</v>
          </cell>
          <cell r="T32">
            <v>70</v>
          </cell>
          <cell r="U32">
            <v>147</v>
          </cell>
        </row>
        <row r="33">
          <cell r="G33" t="str">
            <v>200499-CESFAM PAN DE AZÚCAR</v>
          </cell>
          <cell r="H33">
            <v>732</v>
          </cell>
          <cell r="I33">
            <v>766</v>
          </cell>
          <cell r="J33">
            <v>1498</v>
          </cell>
          <cell r="R33" t="str">
            <v>200499-CESFAM PAN DE AZÚCAR</v>
          </cell>
          <cell r="S33">
            <v>104</v>
          </cell>
          <cell r="T33">
            <v>104</v>
          </cell>
          <cell r="U33">
            <v>208</v>
          </cell>
        </row>
        <row r="34">
          <cell r="G34" t="str">
            <v>04103-ANDACOLLO</v>
          </cell>
          <cell r="H34">
            <v>570</v>
          </cell>
          <cell r="I34">
            <v>681</v>
          </cell>
          <cell r="J34">
            <v>1251</v>
          </cell>
          <cell r="R34" t="str">
            <v>04103-ANDACOLLO</v>
          </cell>
          <cell r="S34">
            <v>137</v>
          </cell>
          <cell r="T34">
            <v>160</v>
          </cell>
          <cell r="U34">
            <v>297</v>
          </cell>
        </row>
        <row r="35">
          <cell r="G35" t="str">
            <v>105106-HOSPITAL ANDACOLLO</v>
          </cell>
          <cell r="H35">
            <v>570</v>
          </cell>
          <cell r="I35">
            <v>681</v>
          </cell>
          <cell r="J35">
            <v>1251</v>
          </cell>
          <cell r="R35" t="str">
            <v>105106-HOSPITAL ANDACOLLO</v>
          </cell>
          <cell r="S35">
            <v>137</v>
          </cell>
          <cell r="T35">
            <v>160</v>
          </cell>
          <cell r="U35">
            <v>297</v>
          </cell>
        </row>
        <row r="36">
          <cell r="G36" t="str">
            <v>04104-LA HIGUERA</v>
          </cell>
          <cell r="H36">
            <v>296</v>
          </cell>
          <cell r="I36">
            <v>332</v>
          </cell>
          <cell r="J36">
            <v>628</v>
          </cell>
          <cell r="R36" t="str">
            <v>04104-LA HIGUERA</v>
          </cell>
          <cell r="S36">
            <v>49</v>
          </cell>
          <cell r="T36">
            <v>58</v>
          </cell>
          <cell r="U36">
            <v>107</v>
          </cell>
        </row>
        <row r="37">
          <cell r="G37" t="str">
            <v>105314-CES. LA HIGUERA</v>
          </cell>
          <cell r="H37">
            <v>95</v>
          </cell>
          <cell r="I37">
            <v>112</v>
          </cell>
          <cell r="J37">
            <v>207</v>
          </cell>
          <cell r="R37" t="str">
            <v>105314-CES. LA HIGUERA</v>
          </cell>
          <cell r="S37">
            <v>18</v>
          </cell>
          <cell r="T37">
            <v>19</v>
          </cell>
          <cell r="U37">
            <v>37</v>
          </cell>
        </row>
        <row r="38">
          <cell r="G38" t="str">
            <v xml:space="preserve">105500-P.S.R. CALETA HORNOS        </v>
          </cell>
          <cell r="H38">
            <v>95</v>
          </cell>
          <cell r="I38">
            <v>93</v>
          </cell>
          <cell r="J38">
            <v>188</v>
          </cell>
          <cell r="R38" t="str">
            <v xml:space="preserve">105500-P.S.R. CALETA HORNOS        </v>
          </cell>
          <cell r="S38">
            <v>15</v>
          </cell>
          <cell r="T38">
            <v>19</v>
          </cell>
          <cell r="U38">
            <v>34</v>
          </cell>
        </row>
        <row r="39">
          <cell r="G39" t="str">
            <v>105505-P.S.R. LOS CHOROS</v>
          </cell>
          <cell r="H39">
            <v>56</v>
          </cell>
          <cell r="I39">
            <v>65</v>
          </cell>
          <cell r="J39">
            <v>121</v>
          </cell>
          <cell r="R39" t="str">
            <v>105505-P.S.R. LOS CHOROS</v>
          </cell>
          <cell r="S39">
            <v>11</v>
          </cell>
          <cell r="T39">
            <v>12</v>
          </cell>
          <cell r="U39">
            <v>23</v>
          </cell>
        </row>
        <row r="40">
          <cell r="G40" t="str">
            <v>105506-P.S.R. EL TRAPICHE</v>
          </cell>
          <cell r="H40">
            <v>50</v>
          </cell>
          <cell r="I40">
            <v>62</v>
          </cell>
          <cell r="J40">
            <v>112</v>
          </cell>
          <cell r="R40" t="str">
            <v>105506-P.S.R. EL TRAPICHE</v>
          </cell>
          <cell r="S40">
            <v>5</v>
          </cell>
          <cell r="T40">
            <v>8</v>
          </cell>
          <cell r="U40">
            <v>13</v>
          </cell>
        </row>
        <row r="41">
          <cell r="G41" t="str">
            <v>04105-PAIHUANO</v>
          </cell>
          <cell r="H41">
            <v>300</v>
          </cell>
          <cell r="I41">
            <v>340</v>
          </cell>
          <cell r="J41">
            <v>640</v>
          </cell>
          <cell r="R41" t="str">
            <v>04105-PAIHUANO</v>
          </cell>
          <cell r="S41">
            <v>74</v>
          </cell>
          <cell r="T41">
            <v>93</v>
          </cell>
          <cell r="U41">
            <v>167</v>
          </cell>
        </row>
        <row r="42">
          <cell r="G42" t="str">
            <v>105306-CES. PAIHUANO</v>
          </cell>
          <cell r="H42">
            <v>133</v>
          </cell>
          <cell r="I42">
            <v>168</v>
          </cell>
          <cell r="J42">
            <v>301</v>
          </cell>
          <cell r="R42" t="str">
            <v>105306-CES. PAIHUANO</v>
          </cell>
          <cell r="S42">
            <v>37</v>
          </cell>
          <cell r="T42">
            <v>41</v>
          </cell>
          <cell r="U42">
            <v>78</v>
          </cell>
        </row>
        <row r="43">
          <cell r="G43" t="str">
            <v>105475-P.S.R. HORCON</v>
          </cell>
          <cell r="H43">
            <v>52</v>
          </cell>
          <cell r="I43">
            <v>54</v>
          </cell>
          <cell r="J43">
            <v>106</v>
          </cell>
          <cell r="R43" t="str">
            <v>105475-P.S.R. HORCON</v>
          </cell>
          <cell r="S43">
            <v>11</v>
          </cell>
          <cell r="T43">
            <v>14</v>
          </cell>
          <cell r="U43">
            <v>25</v>
          </cell>
        </row>
        <row r="44">
          <cell r="G44" t="str">
            <v>105476-P.S.R. MONTE GRANDE</v>
          </cell>
          <cell r="H44">
            <v>37</v>
          </cell>
          <cell r="I44">
            <v>43</v>
          </cell>
          <cell r="J44">
            <v>80</v>
          </cell>
          <cell r="R44" t="str">
            <v>105476-P.S.R. MONTE GRANDE</v>
          </cell>
          <cell r="S44">
            <v>5</v>
          </cell>
          <cell r="T44">
            <v>8</v>
          </cell>
          <cell r="U44">
            <v>13</v>
          </cell>
        </row>
        <row r="45">
          <cell r="G45" t="str">
            <v>105477-P.S.R. PISCO ELQUI</v>
          </cell>
          <cell r="H45">
            <v>78</v>
          </cell>
          <cell r="I45">
            <v>75</v>
          </cell>
          <cell r="J45">
            <v>153</v>
          </cell>
          <cell r="R45" t="str">
            <v>105477-P.S.R. PISCO ELQUI</v>
          </cell>
          <cell r="S45">
            <v>21</v>
          </cell>
          <cell r="T45">
            <v>30</v>
          </cell>
          <cell r="U45">
            <v>51</v>
          </cell>
        </row>
        <row r="46">
          <cell r="G46" t="str">
            <v>04106-VICUÑA</v>
          </cell>
          <cell r="H46">
            <v>1556</v>
          </cell>
          <cell r="I46">
            <v>1914</v>
          </cell>
          <cell r="J46">
            <v>3470</v>
          </cell>
          <cell r="R46" t="str">
            <v>04106-VICUÑA</v>
          </cell>
          <cell r="S46">
            <v>379</v>
          </cell>
          <cell r="T46">
            <v>411</v>
          </cell>
          <cell r="U46">
            <v>790</v>
          </cell>
        </row>
        <row r="47">
          <cell r="G47" t="str">
            <v>105107-HOSPITAL VICUÑA</v>
          </cell>
          <cell r="H47">
            <v>696</v>
          </cell>
          <cell r="I47">
            <v>808</v>
          </cell>
          <cell r="J47">
            <v>1504</v>
          </cell>
          <cell r="R47" t="str">
            <v>105107-HOSPITAL VICUÑA</v>
          </cell>
          <cell r="S47">
            <v>196</v>
          </cell>
          <cell r="T47">
            <v>208</v>
          </cell>
          <cell r="U47">
            <v>404</v>
          </cell>
        </row>
        <row r="48">
          <cell r="G48" t="str">
            <v>105467-P.S.R. DIAGUITAS</v>
          </cell>
          <cell r="H48">
            <v>116</v>
          </cell>
          <cell r="I48">
            <v>137</v>
          </cell>
          <cell r="J48">
            <v>253</v>
          </cell>
          <cell r="R48" t="str">
            <v>105467-P.S.R. DIAGUITAS</v>
          </cell>
          <cell r="S48">
            <v>16</v>
          </cell>
          <cell r="T48">
            <v>17</v>
          </cell>
          <cell r="U48">
            <v>33</v>
          </cell>
        </row>
        <row r="49">
          <cell r="G49" t="str">
            <v>105468-P.S.R. EL MOLLE</v>
          </cell>
          <cell r="H49">
            <v>56</v>
          </cell>
          <cell r="I49">
            <v>64</v>
          </cell>
          <cell r="J49">
            <v>120</v>
          </cell>
          <cell r="R49" t="str">
            <v>105468-P.S.R. EL MOLLE</v>
          </cell>
          <cell r="S49">
            <v>12</v>
          </cell>
          <cell r="T49">
            <v>12</v>
          </cell>
          <cell r="U49">
            <v>24</v>
          </cell>
        </row>
        <row r="50">
          <cell r="G50" t="str">
            <v>105469-P.S.R. EL TAMBO</v>
          </cell>
          <cell r="H50">
            <v>137</v>
          </cell>
          <cell r="I50">
            <v>152</v>
          </cell>
          <cell r="J50">
            <v>289</v>
          </cell>
          <cell r="R50" t="str">
            <v>105469-P.S.R. EL TAMBO</v>
          </cell>
          <cell r="S50">
            <v>23</v>
          </cell>
          <cell r="T50">
            <v>27</v>
          </cell>
          <cell r="U50">
            <v>50</v>
          </cell>
        </row>
        <row r="51">
          <cell r="G51" t="str">
            <v>105470-P.S.R. HUANTA</v>
          </cell>
          <cell r="H51">
            <v>14</v>
          </cell>
          <cell r="I51">
            <v>14</v>
          </cell>
          <cell r="J51">
            <v>28</v>
          </cell>
          <cell r="R51" t="str">
            <v>105470-P.S.R. HUANTA</v>
          </cell>
          <cell r="S51">
            <v>7</v>
          </cell>
          <cell r="T51">
            <v>7</v>
          </cell>
          <cell r="U51">
            <v>14</v>
          </cell>
        </row>
        <row r="52">
          <cell r="G52" t="str">
            <v>105471-P.S.R. PERALILLO</v>
          </cell>
          <cell r="H52">
            <v>123</v>
          </cell>
          <cell r="I52">
            <v>178</v>
          </cell>
          <cell r="J52">
            <v>301</v>
          </cell>
          <cell r="R52" t="str">
            <v>105471-P.S.R. PERALILLO</v>
          </cell>
          <cell r="S52">
            <v>27</v>
          </cell>
          <cell r="T52">
            <v>27</v>
          </cell>
          <cell r="U52">
            <v>54</v>
          </cell>
        </row>
        <row r="53">
          <cell r="G53" t="str">
            <v>105472-P.S.R. RIVADAVIA</v>
          </cell>
          <cell r="H53">
            <v>83</v>
          </cell>
          <cell r="I53">
            <v>97</v>
          </cell>
          <cell r="J53">
            <v>180</v>
          </cell>
          <cell r="R53" t="str">
            <v>105472-P.S.R. RIVADAVIA</v>
          </cell>
          <cell r="S53">
            <v>26</v>
          </cell>
          <cell r="T53">
            <v>27</v>
          </cell>
          <cell r="U53">
            <v>53</v>
          </cell>
        </row>
        <row r="54">
          <cell r="G54" t="str">
            <v>105473-P.S.R. TALCUNA</v>
          </cell>
          <cell r="H54">
            <v>84</v>
          </cell>
          <cell r="I54">
            <v>110</v>
          </cell>
          <cell r="J54">
            <v>194</v>
          </cell>
          <cell r="R54" t="str">
            <v>105473-P.S.R. TALCUNA</v>
          </cell>
          <cell r="S54">
            <v>18</v>
          </cell>
          <cell r="T54">
            <v>20</v>
          </cell>
          <cell r="U54">
            <v>38</v>
          </cell>
        </row>
        <row r="55">
          <cell r="G55" t="str">
            <v>105474-P.S.R. CHAPILCA</v>
          </cell>
          <cell r="H55">
            <v>38</v>
          </cell>
          <cell r="I55">
            <v>38</v>
          </cell>
          <cell r="J55">
            <v>76</v>
          </cell>
          <cell r="R55" t="str">
            <v>105474-P.S.R. CHAPILCA</v>
          </cell>
          <cell r="S55">
            <v>10</v>
          </cell>
          <cell r="T55">
            <v>10</v>
          </cell>
          <cell r="U55">
            <v>20</v>
          </cell>
        </row>
        <row r="56">
          <cell r="G56" t="str">
            <v>105509-P.S.R. GUALLIGUAICA</v>
          </cell>
          <cell r="H56">
            <v>40</v>
          </cell>
          <cell r="I56">
            <v>48</v>
          </cell>
          <cell r="J56">
            <v>88</v>
          </cell>
          <cell r="R56" t="str">
            <v>105509-P.S.R. GUALLIGUAICA</v>
          </cell>
          <cell r="S56">
            <v>8</v>
          </cell>
          <cell r="T56">
            <v>9</v>
          </cell>
          <cell r="U56">
            <v>17</v>
          </cell>
        </row>
        <row r="57">
          <cell r="G57" t="str">
            <v>200538-CESFAM SAN ISIDRO CALINGASTA</v>
          </cell>
          <cell r="H57">
            <v>169</v>
          </cell>
          <cell r="I57">
            <v>268</v>
          </cell>
          <cell r="J57">
            <v>437</v>
          </cell>
          <cell r="R57" t="str">
            <v>200538-CESFAM SAN ISIDRO CALINGASTA</v>
          </cell>
          <cell r="S57">
            <v>36</v>
          </cell>
          <cell r="T57">
            <v>47</v>
          </cell>
          <cell r="U57">
            <v>83</v>
          </cell>
        </row>
        <row r="58">
          <cell r="G58" t="str">
            <v>04201-ILLAPEL</v>
          </cell>
          <cell r="H58">
            <v>2174</v>
          </cell>
          <cell r="I58">
            <v>2819</v>
          </cell>
          <cell r="J58">
            <v>4993</v>
          </cell>
          <cell r="R58" t="str">
            <v>04201-ILLAPEL</v>
          </cell>
          <cell r="S58">
            <v>433</v>
          </cell>
          <cell r="T58">
            <v>592</v>
          </cell>
          <cell r="U58">
            <v>1025</v>
          </cell>
        </row>
        <row r="59">
          <cell r="G59" t="str">
            <v>105326-CESFAM SAN RAFAEL</v>
          </cell>
          <cell r="H59">
            <v>543</v>
          </cell>
          <cell r="I59">
            <v>636</v>
          </cell>
          <cell r="J59">
            <v>1179</v>
          </cell>
          <cell r="R59" t="str">
            <v>105326-CESFAM SAN RAFAEL</v>
          </cell>
          <cell r="S59">
            <v>43</v>
          </cell>
          <cell r="T59">
            <v>63</v>
          </cell>
          <cell r="U59">
            <v>106</v>
          </cell>
        </row>
        <row r="60">
          <cell r="G60" t="str">
            <v xml:space="preserve">105443-P.S.R. CARCAMO                   </v>
          </cell>
          <cell r="H60">
            <v>70</v>
          </cell>
          <cell r="I60">
            <v>94</v>
          </cell>
          <cell r="J60">
            <v>164</v>
          </cell>
          <cell r="R60" t="str">
            <v xml:space="preserve">105443-P.S.R. CARCAMO                   </v>
          </cell>
          <cell r="S60">
            <v>29</v>
          </cell>
          <cell r="T60">
            <v>24</v>
          </cell>
          <cell r="U60">
            <v>53</v>
          </cell>
        </row>
        <row r="61">
          <cell r="G61" t="str">
            <v>105444-P.S.R. HUINTIL</v>
          </cell>
          <cell r="H61">
            <v>37</v>
          </cell>
          <cell r="I61">
            <v>53</v>
          </cell>
          <cell r="J61">
            <v>90</v>
          </cell>
          <cell r="R61" t="str">
            <v>105444-P.S.R. HUINTIL</v>
          </cell>
          <cell r="S61">
            <v>10</v>
          </cell>
          <cell r="T61">
            <v>13</v>
          </cell>
          <cell r="U61">
            <v>23</v>
          </cell>
        </row>
        <row r="62">
          <cell r="G62" t="str">
            <v>105445-P.S.R. LIMAHUIDA</v>
          </cell>
          <cell r="H62">
            <v>50</v>
          </cell>
          <cell r="I62">
            <v>56</v>
          </cell>
          <cell r="J62">
            <v>106</v>
          </cell>
          <cell r="R62" t="str">
            <v>105445-P.S.R. LIMAHUIDA</v>
          </cell>
          <cell r="S62">
            <v>9</v>
          </cell>
          <cell r="T62">
            <v>10</v>
          </cell>
          <cell r="U62">
            <v>19</v>
          </cell>
        </row>
        <row r="63">
          <cell r="G63" t="str">
            <v>105446-P.S.R. MATANCILLA</v>
          </cell>
          <cell r="H63">
            <v>11</v>
          </cell>
          <cell r="I63">
            <v>12</v>
          </cell>
          <cell r="J63">
            <v>23</v>
          </cell>
          <cell r="R63" t="str">
            <v>105446-P.S.R. MATANCILLA</v>
          </cell>
          <cell r="S63">
            <v>2</v>
          </cell>
          <cell r="T63">
            <v>1</v>
          </cell>
          <cell r="U63">
            <v>3</v>
          </cell>
        </row>
        <row r="64">
          <cell r="G64" t="str">
            <v>105447-P.S.R. PERALILLO</v>
          </cell>
          <cell r="H64">
            <v>45</v>
          </cell>
          <cell r="I64">
            <v>42</v>
          </cell>
          <cell r="J64">
            <v>87</v>
          </cell>
          <cell r="R64" t="str">
            <v>105447-P.S.R. PERALILLO</v>
          </cell>
          <cell r="S64">
            <v>11</v>
          </cell>
          <cell r="T64">
            <v>11</v>
          </cell>
          <cell r="U64">
            <v>22</v>
          </cell>
        </row>
        <row r="65">
          <cell r="G65" t="str">
            <v>105448-P.S.R. SANTA VIRGINIA</v>
          </cell>
          <cell r="H65">
            <v>50</v>
          </cell>
          <cell r="I65">
            <v>67</v>
          </cell>
          <cell r="J65">
            <v>117</v>
          </cell>
          <cell r="R65" t="str">
            <v>105448-P.S.R. SANTA VIRGINIA</v>
          </cell>
          <cell r="S65">
            <v>14</v>
          </cell>
          <cell r="T65">
            <v>13</v>
          </cell>
          <cell r="U65">
            <v>27</v>
          </cell>
        </row>
        <row r="66">
          <cell r="G66" t="str">
            <v>105449-P.S.R. TUNGA NORTE</v>
          </cell>
          <cell r="H66">
            <v>19</v>
          </cell>
          <cell r="I66">
            <v>17</v>
          </cell>
          <cell r="J66">
            <v>36</v>
          </cell>
          <cell r="R66" t="str">
            <v>105449-P.S.R. TUNGA NORTE</v>
          </cell>
          <cell r="S66">
            <v>8</v>
          </cell>
          <cell r="T66">
            <v>9</v>
          </cell>
          <cell r="U66">
            <v>17</v>
          </cell>
        </row>
        <row r="67">
          <cell r="G67" t="str">
            <v>105485-P.S.R. PLAN DE HORNOS</v>
          </cell>
          <cell r="H67">
            <v>74</v>
          </cell>
          <cell r="I67">
            <v>90</v>
          </cell>
          <cell r="J67">
            <v>164</v>
          </cell>
          <cell r="R67" t="str">
            <v>105485-P.S.R. PLAN DE HORNOS</v>
          </cell>
          <cell r="S67">
            <v>22</v>
          </cell>
          <cell r="T67">
            <v>20</v>
          </cell>
          <cell r="U67">
            <v>42</v>
          </cell>
        </row>
        <row r="68">
          <cell r="G68" t="str">
            <v>105486-P.S.R. TUNGA SUR</v>
          </cell>
          <cell r="H68">
            <v>28</v>
          </cell>
          <cell r="I68">
            <v>38</v>
          </cell>
          <cell r="J68">
            <v>66</v>
          </cell>
          <cell r="R68" t="str">
            <v>105486-P.S.R. TUNGA SUR</v>
          </cell>
          <cell r="S68">
            <v>5</v>
          </cell>
          <cell r="T68">
            <v>7</v>
          </cell>
          <cell r="U68">
            <v>12</v>
          </cell>
        </row>
        <row r="69">
          <cell r="G69" t="str">
            <v>105487-P.S.R. CAÑAS UNO</v>
          </cell>
          <cell r="H69">
            <v>105</v>
          </cell>
          <cell r="I69">
            <v>142</v>
          </cell>
          <cell r="J69">
            <v>247</v>
          </cell>
          <cell r="R69" t="str">
            <v>105487-P.S.R. CAÑAS UNO</v>
          </cell>
          <cell r="S69">
            <v>31</v>
          </cell>
          <cell r="T69">
            <v>34</v>
          </cell>
          <cell r="U69">
            <v>65</v>
          </cell>
        </row>
        <row r="70">
          <cell r="G70" t="str">
            <v>105496-P.S.R. PINTACURA SUR</v>
          </cell>
          <cell r="H70">
            <v>28</v>
          </cell>
          <cell r="I70">
            <v>39</v>
          </cell>
          <cell r="J70">
            <v>67</v>
          </cell>
          <cell r="R70" t="str">
            <v>105496-P.S.R. PINTACURA SUR</v>
          </cell>
          <cell r="S70">
            <v>11</v>
          </cell>
          <cell r="T70">
            <v>12</v>
          </cell>
          <cell r="U70">
            <v>23</v>
          </cell>
        </row>
        <row r="71">
          <cell r="G71" t="str">
            <v>105504-P.S.R. SOCAVON</v>
          </cell>
          <cell r="H71">
            <v>25</v>
          </cell>
          <cell r="I71">
            <v>46</v>
          </cell>
          <cell r="J71">
            <v>71</v>
          </cell>
          <cell r="R71" t="str">
            <v>105504-P.S.R. SOCAVON</v>
          </cell>
          <cell r="S71">
            <v>6</v>
          </cell>
          <cell r="T71">
            <v>9</v>
          </cell>
          <cell r="U71">
            <v>15</v>
          </cell>
        </row>
        <row r="72">
          <cell r="G72" t="str">
            <v>200366-CESFAM URBANO II</v>
          </cell>
          <cell r="H72">
            <v>1089</v>
          </cell>
          <cell r="I72">
            <v>1487</v>
          </cell>
          <cell r="J72">
            <v>2576</v>
          </cell>
          <cell r="R72" t="str">
            <v>200366-CESFAM URBANO II</v>
          </cell>
          <cell r="S72">
            <v>232</v>
          </cell>
          <cell r="T72">
            <v>366</v>
          </cell>
          <cell r="U72">
            <v>598</v>
          </cell>
        </row>
        <row r="73">
          <cell r="G73" t="str">
            <v>04202-CANELA</v>
          </cell>
          <cell r="H73">
            <v>770</v>
          </cell>
          <cell r="I73">
            <v>856</v>
          </cell>
          <cell r="J73">
            <v>1626</v>
          </cell>
          <cell r="R73" t="str">
            <v>04202-CANELA</v>
          </cell>
          <cell r="S73">
            <v>232</v>
          </cell>
          <cell r="T73">
            <v>282</v>
          </cell>
          <cell r="U73">
            <v>514</v>
          </cell>
        </row>
        <row r="74">
          <cell r="G74" t="str">
            <v>105309-CES. RURAL CANELA</v>
          </cell>
          <cell r="H74">
            <v>372</v>
          </cell>
          <cell r="I74">
            <v>397</v>
          </cell>
          <cell r="J74">
            <v>769</v>
          </cell>
          <cell r="R74" t="str">
            <v>105309-CES. RURAL CANELA</v>
          </cell>
          <cell r="S74">
            <v>78</v>
          </cell>
          <cell r="T74">
            <v>106</v>
          </cell>
          <cell r="U74">
            <v>184</v>
          </cell>
        </row>
        <row r="75">
          <cell r="G75" t="str">
            <v xml:space="preserve">105450-P.S.R. MINCHA NORTE            </v>
          </cell>
          <cell r="H75">
            <v>151</v>
          </cell>
          <cell r="I75">
            <v>175</v>
          </cell>
          <cell r="J75">
            <v>326</v>
          </cell>
          <cell r="R75" t="str">
            <v xml:space="preserve">105450-P.S.R. MINCHA NORTE            </v>
          </cell>
          <cell r="S75">
            <v>58</v>
          </cell>
          <cell r="T75">
            <v>67</v>
          </cell>
          <cell r="U75">
            <v>125</v>
          </cell>
        </row>
        <row r="76">
          <cell r="G76" t="str">
            <v>105451-P.S.R. AGUA FRIA</v>
          </cell>
          <cell r="H76">
            <v>53</v>
          </cell>
          <cell r="I76">
            <v>53</v>
          </cell>
          <cell r="J76">
            <v>106</v>
          </cell>
          <cell r="R76" t="str">
            <v>105451-P.S.R. AGUA FRIA</v>
          </cell>
          <cell r="S76">
            <v>19</v>
          </cell>
          <cell r="T76">
            <v>17</v>
          </cell>
          <cell r="U76">
            <v>36</v>
          </cell>
        </row>
        <row r="77">
          <cell r="G77" t="str">
            <v>105482-P.S.R. CANELA ALTA</v>
          </cell>
          <cell r="H77">
            <v>54</v>
          </cell>
          <cell r="I77">
            <v>91</v>
          </cell>
          <cell r="J77">
            <v>145</v>
          </cell>
          <cell r="R77" t="str">
            <v>105482-P.S.R. CANELA ALTA</v>
          </cell>
          <cell r="S77">
            <v>38</v>
          </cell>
          <cell r="T77">
            <v>35</v>
          </cell>
          <cell r="U77">
            <v>73</v>
          </cell>
        </row>
        <row r="78">
          <cell r="G78" t="str">
            <v>105483-P.S.R. LOS RULOS</v>
          </cell>
          <cell r="H78">
            <v>21</v>
          </cell>
          <cell r="I78">
            <v>16</v>
          </cell>
          <cell r="J78">
            <v>37</v>
          </cell>
          <cell r="R78" t="str">
            <v>105483-P.S.R. LOS RULOS</v>
          </cell>
          <cell r="S78">
            <v>10</v>
          </cell>
          <cell r="T78">
            <v>10</v>
          </cell>
          <cell r="U78">
            <v>20</v>
          </cell>
        </row>
        <row r="79">
          <cell r="G79" t="str">
            <v>105484-P.S.R. HUENTELAUQUEN</v>
          </cell>
          <cell r="H79">
            <v>71</v>
          </cell>
          <cell r="I79">
            <v>77</v>
          </cell>
          <cell r="J79">
            <v>148</v>
          </cell>
          <cell r="R79" t="str">
            <v>105484-P.S.R. HUENTELAUQUEN</v>
          </cell>
          <cell r="S79">
            <v>14</v>
          </cell>
          <cell r="T79">
            <v>28</v>
          </cell>
          <cell r="U79">
            <v>42</v>
          </cell>
        </row>
        <row r="80">
          <cell r="G80" t="str">
            <v>105488-P.S.R. ESPIRITU SANTO</v>
          </cell>
          <cell r="H80">
            <v>5</v>
          </cell>
          <cell r="I80">
            <v>8</v>
          </cell>
          <cell r="J80">
            <v>13</v>
          </cell>
          <cell r="R80" t="str">
            <v>105488-P.S.R. ESPIRITU SANTO</v>
          </cell>
          <cell r="S80">
            <v>2</v>
          </cell>
          <cell r="T80">
            <v>6</v>
          </cell>
          <cell r="U80">
            <v>8</v>
          </cell>
        </row>
        <row r="81">
          <cell r="G81" t="str">
            <v>105493-P.S.R. MINCHA SUR</v>
          </cell>
          <cell r="H81">
            <v>29</v>
          </cell>
          <cell r="I81">
            <v>27</v>
          </cell>
          <cell r="J81">
            <v>56</v>
          </cell>
          <cell r="R81" t="str">
            <v>105497-P.S.R. JABONERIA</v>
          </cell>
          <cell r="S81">
            <v>9</v>
          </cell>
          <cell r="T81">
            <v>7</v>
          </cell>
          <cell r="U81">
            <v>16</v>
          </cell>
        </row>
        <row r="82">
          <cell r="G82" t="str">
            <v>105497-P.S.R. JABONERIA</v>
          </cell>
          <cell r="H82">
            <v>7</v>
          </cell>
          <cell r="I82">
            <v>6</v>
          </cell>
          <cell r="J82">
            <v>13</v>
          </cell>
          <cell r="R82" t="str">
            <v>105498-P.S.R. QUEBRADA DE LINARES</v>
          </cell>
          <cell r="S82">
            <v>4</v>
          </cell>
          <cell r="T82">
            <v>6</v>
          </cell>
          <cell r="U82">
            <v>10</v>
          </cell>
        </row>
        <row r="83">
          <cell r="G83" t="str">
            <v>105498-P.S.R. QUEBRADA DE LINARES</v>
          </cell>
          <cell r="H83">
            <v>7</v>
          </cell>
          <cell r="I83">
            <v>6</v>
          </cell>
          <cell r="J83">
            <v>13</v>
          </cell>
          <cell r="R83" t="str">
            <v>04203-LOS VILOS</v>
          </cell>
          <cell r="S83">
            <v>329</v>
          </cell>
          <cell r="T83">
            <v>293</v>
          </cell>
          <cell r="U83">
            <v>622</v>
          </cell>
        </row>
        <row r="84">
          <cell r="G84" t="str">
            <v>04203-LOS VILOS</v>
          </cell>
          <cell r="H84">
            <v>1519</v>
          </cell>
          <cell r="I84">
            <v>1525</v>
          </cell>
          <cell r="J84">
            <v>3044</v>
          </cell>
          <cell r="R84" t="str">
            <v>105108-HOSPITAL LOS VILOS</v>
          </cell>
          <cell r="S84">
            <v>221</v>
          </cell>
          <cell r="T84">
            <v>176</v>
          </cell>
          <cell r="U84">
            <v>397</v>
          </cell>
        </row>
        <row r="85">
          <cell r="G85" t="str">
            <v>105108-HOSPITAL LOS VILOS</v>
          </cell>
          <cell r="H85">
            <v>1002</v>
          </cell>
          <cell r="I85">
            <v>956</v>
          </cell>
          <cell r="J85">
            <v>1958</v>
          </cell>
          <cell r="R85" t="str">
            <v xml:space="preserve">105478-P.S.R. CAIMANES                   </v>
          </cell>
          <cell r="S85">
            <v>23</v>
          </cell>
          <cell r="T85">
            <v>16</v>
          </cell>
          <cell r="U85">
            <v>39</v>
          </cell>
        </row>
        <row r="86">
          <cell r="G86" t="str">
            <v xml:space="preserve">105478-P.S.R. CAIMANES                   </v>
          </cell>
          <cell r="H86">
            <v>116</v>
          </cell>
          <cell r="I86">
            <v>109</v>
          </cell>
          <cell r="J86">
            <v>225</v>
          </cell>
          <cell r="R86" t="str">
            <v>105479-P.S.R. GUANGUALI</v>
          </cell>
          <cell r="S86">
            <v>16</v>
          </cell>
          <cell r="T86">
            <v>24</v>
          </cell>
          <cell r="U86">
            <v>40</v>
          </cell>
        </row>
        <row r="87">
          <cell r="G87" t="str">
            <v>105479-P.S.R. GUANGUALI</v>
          </cell>
          <cell r="H87">
            <v>76</v>
          </cell>
          <cell r="I87">
            <v>98</v>
          </cell>
          <cell r="J87">
            <v>174</v>
          </cell>
          <cell r="R87" t="str">
            <v>105480-P.S.R. QUILIMARI</v>
          </cell>
          <cell r="S87">
            <v>39</v>
          </cell>
          <cell r="T87">
            <v>47</v>
          </cell>
          <cell r="U87">
            <v>86</v>
          </cell>
        </row>
        <row r="88">
          <cell r="G88" t="str">
            <v>105480-P.S.R. QUILIMARI</v>
          </cell>
          <cell r="H88">
            <v>241</v>
          </cell>
          <cell r="I88">
            <v>267</v>
          </cell>
          <cell r="J88">
            <v>508</v>
          </cell>
          <cell r="R88" t="str">
            <v>105481-P.S.R. TILAMA</v>
          </cell>
          <cell r="S88">
            <v>6</v>
          </cell>
          <cell r="T88">
            <v>5</v>
          </cell>
          <cell r="U88">
            <v>11</v>
          </cell>
        </row>
        <row r="89">
          <cell r="G89" t="str">
            <v>105481-P.S.R. TILAMA</v>
          </cell>
          <cell r="H89">
            <v>28</v>
          </cell>
          <cell r="I89">
            <v>31</v>
          </cell>
          <cell r="J89">
            <v>59</v>
          </cell>
          <cell r="R89" t="str">
            <v>105511-P.S.R. LOS CONDORES</v>
          </cell>
          <cell r="S89">
            <v>24</v>
          </cell>
          <cell r="T89">
            <v>25</v>
          </cell>
          <cell r="U89">
            <v>49</v>
          </cell>
        </row>
        <row r="90">
          <cell r="G90" t="str">
            <v>105511-P.S.R. LOS CONDORES</v>
          </cell>
          <cell r="H90">
            <v>56</v>
          </cell>
          <cell r="I90">
            <v>64</v>
          </cell>
          <cell r="J90">
            <v>120</v>
          </cell>
          <cell r="R90" t="str">
            <v>04204-SALAMANCA</v>
          </cell>
          <cell r="S90">
            <v>401</v>
          </cell>
          <cell r="T90">
            <v>454</v>
          </cell>
          <cell r="U90">
            <v>855</v>
          </cell>
        </row>
        <row r="91">
          <cell r="G91" t="str">
            <v>04204-SALAMANCA</v>
          </cell>
          <cell r="H91">
            <v>2037</v>
          </cell>
          <cell r="I91">
            <v>2184</v>
          </cell>
          <cell r="J91">
            <v>4221</v>
          </cell>
          <cell r="R91" t="str">
            <v>105104-HOSPITAL SALAMANCA</v>
          </cell>
          <cell r="S91">
            <v>174</v>
          </cell>
          <cell r="T91">
            <v>201</v>
          </cell>
          <cell r="U91">
            <v>375</v>
          </cell>
        </row>
        <row r="92">
          <cell r="G92" t="str">
            <v>105104-HOSPITAL SALAMANCA</v>
          </cell>
          <cell r="H92">
            <v>702</v>
          </cell>
          <cell r="I92">
            <v>773</v>
          </cell>
          <cell r="J92">
            <v>1475</v>
          </cell>
          <cell r="R92" t="str">
            <v xml:space="preserve">105452-P.S.R. CUNCUMEN                 </v>
          </cell>
          <cell r="S92">
            <v>7</v>
          </cell>
          <cell r="T92">
            <v>18</v>
          </cell>
          <cell r="U92">
            <v>25</v>
          </cell>
        </row>
        <row r="93">
          <cell r="G93" t="str">
            <v xml:space="preserve">105452-P.S.R. CUNCUMEN                 </v>
          </cell>
          <cell r="H93">
            <v>65</v>
          </cell>
          <cell r="I93">
            <v>70</v>
          </cell>
          <cell r="J93">
            <v>135</v>
          </cell>
          <cell r="R93" t="str">
            <v>105453-P.S.R. TRANQUILLA</v>
          </cell>
          <cell r="S93">
            <v>27</v>
          </cell>
          <cell r="T93">
            <v>31</v>
          </cell>
          <cell r="U93">
            <v>58</v>
          </cell>
        </row>
        <row r="94">
          <cell r="G94" t="str">
            <v>105453-P.S.R. TRANQUILLA</v>
          </cell>
          <cell r="H94">
            <v>224</v>
          </cell>
          <cell r="I94">
            <v>232</v>
          </cell>
          <cell r="J94">
            <v>456</v>
          </cell>
          <cell r="R94" t="str">
            <v>105454-P.S.R. CUNLAGUA</v>
          </cell>
          <cell r="S94">
            <v>4</v>
          </cell>
          <cell r="T94">
            <v>13</v>
          </cell>
          <cell r="U94">
            <v>17</v>
          </cell>
        </row>
        <row r="95">
          <cell r="G95" t="str">
            <v>105454-P.S.R. CUNLAGUA</v>
          </cell>
          <cell r="H95">
            <v>41</v>
          </cell>
          <cell r="I95">
            <v>40</v>
          </cell>
          <cell r="J95">
            <v>81</v>
          </cell>
          <cell r="R95" t="str">
            <v>105455-P.S.R. CHILLEPIN</v>
          </cell>
          <cell r="S95">
            <v>15</v>
          </cell>
          <cell r="T95">
            <v>19</v>
          </cell>
          <cell r="U95">
            <v>34</v>
          </cell>
        </row>
        <row r="96">
          <cell r="G96" t="str">
            <v>105455-P.S.R. CHILLEPIN</v>
          </cell>
          <cell r="H96">
            <v>72</v>
          </cell>
          <cell r="I96">
            <v>95</v>
          </cell>
          <cell r="J96">
            <v>167</v>
          </cell>
          <cell r="R96" t="str">
            <v>105456-P.S.R. LLIMPO</v>
          </cell>
          <cell r="S96">
            <v>17</v>
          </cell>
          <cell r="T96">
            <v>15</v>
          </cell>
          <cell r="U96">
            <v>32</v>
          </cell>
        </row>
        <row r="97">
          <cell r="G97" t="str">
            <v>105456-P.S.R. LLIMPO</v>
          </cell>
          <cell r="H97">
            <v>98</v>
          </cell>
          <cell r="I97">
            <v>102</v>
          </cell>
          <cell r="J97">
            <v>200</v>
          </cell>
          <cell r="R97" t="str">
            <v>105457-P.S.R. SAN AGUSTIN</v>
          </cell>
          <cell r="S97">
            <v>18</v>
          </cell>
          <cell r="T97">
            <v>21</v>
          </cell>
          <cell r="U97">
            <v>39</v>
          </cell>
        </row>
        <row r="98">
          <cell r="G98" t="str">
            <v>105457-P.S.R. SAN AGUSTIN</v>
          </cell>
          <cell r="H98">
            <v>61</v>
          </cell>
          <cell r="I98">
            <v>66</v>
          </cell>
          <cell r="J98">
            <v>127</v>
          </cell>
          <cell r="R98" t="str">
            <v>105458-P.S.R. TAHUINCO</v>
          </cell>
          <cell r="S98">
            <v>43</v>
          </cell>
          <cell r="T98">
            <v>46</v>
          </cell>
          <cell r="U98">
            <v>89</v>
          </cell>
        </row>
        <row r="99">
          <cell r="G99" t="str">
            <v>105458-P.S.R. TAHUINCO</v>
          </cell>
          <cell r="H99">
            <v>239</v>
          </cell>
          <cell r="I99">
            <v>260</v>
          </cell>
          <cell r="J99">
            <v>499</v>
          </cell>
          <cell r="R99" t="str">
            <v>105491-P.S.R. QUELEN BAJO</v>
          </cell>
          <cell r="S99">
            <v>40</v>
          </cell>
          <cell r="T99">
            <v>45</v>
          </cell>
          <cell r="U99">
            <v>85</v>
          </cell>
        </row>
        <row r="100">
          <cell r="G100" t="str">
            <v>105491-P.S.R. QUELEN BAJO</v>
          </cell>
          <cell r="H100">
            <v>280</v>
          </cell>
          <cell r="I100">
            <v>291</v>
          </cell>
          <cell r="J100">
            <v>571</v>
          </cell>
          <cell r="R100" t="str">
            <v>105492-P.S.R. CAMISA</v>
          </cell>
          <cell r="S100">
            <v>5</v>
          </cell>
          <cell r="T100">
            <v>2</v>
          </cell>
          <cell r="U100">
            <v>7</v>
          </cell>
        </row>
        <row r="101">
          <cell r="G101" t="str">
            <v>105492-P.S.R. CAMISA</v>
          </cell>
          <cell r="H101">
            <v>79</v>
          </cell>
          <cell r="I101">
            <v>74</v>
          </cell>
          <cell r="J101">
            <v>153</v>
          </cell>
          <cell r="R101" t="str">
            <v>105501-P.S.R. ARBOLEDA GRANDE</v>
          </cell>
          <cell r="S101">
            <v>51</v>
          </cell>
          <cell r="T101">
            <v>43</v>
          </cell>
          <cell r="U101">
            <v>94</v>
          </cell>
        </row>
        <row r="102">
          <cell r="G102" t="str">
            <v>105501-P.S.R. ARBOLEDA GRANDE</v>
          </cell>
          <cell r="H102">
            <v>176</v>
          </cell>
          <cell r="I102">
            <v>181</v>
          </cell>
          <cell r="J102">
            <v>357</v>
          </cell>
          <cell r="R102" t="str">
            <v>04301-OVALLE</v>
          </cell>
          <cell r="S102">
            <v>1772</v>
          </cell>
          <cell r="T102">
            <v>1832</v>
          </cell>
          <cell r="U102">
            <v>3604</v>
          </cell>
        </row>
        <row r="103">
          <cell r="G103" t="str">
            <v>04301-OVALLE</v>
          </cell>
          <cell r="H103">
            <v>7235</v>
          </cell>
          <cell r="I103">
            <v>7227</v>
          </cell>
          <cell r="J103">
            <v>14462</v>
          </cell>
          <cell r="R103" t="str">
            <v>105315-CES. RURAL C. DE TAMAYA</v>
          </cell>
          <cell r="S103">
            <v>93</v>
          </cell>
          <cell r="T103">
            <v>101</v>
          </cell>
          <cell r="U103">
            <v>194</v>
          </cell>
        </row>
        <row r="104">
          <cell r="G104" t="str">
            <v>105315-CES. RURAL C. DE TAMAYA</v>
          </cell>
          <cell r="H104">
            <v>644</v>
          </cell>
          <cell r="I104">
            <v>649</v>
          </cell>
          <cell r="J104">
            <v>1293</v>
          </cell>
          <cell r="R104" t="str">
            <v>105317-CES. JORGE JORDAN D.</v>
          </cell>
          <cell r="S104">
            <v>306</v>
          </cell>
          <cell r="T104">
            <v>375</v>
          </cell>
          <cell r="U104">
            <v>681</v>
          </cell>
        </row>
        <row r="105">
          <cell r="G105" t="str">
            <v>105317-CES. JORGE JORDAN D.</v>
          </cell>
          <cell r="H105">
            <v>1954</v>
          </cell>
          <cell r="I105">
            <v>2001</v>
          </cell>
          <cell r="J105">
            <v>3955</v>
          </cell>
          <cell r="R105" t="str">
            <v>105322-CES. MARCOS MACUADA</v>
          </cell>
          <cell r="S105">
            <v>462</v>
          </cell>
          <cell r="T105">
            <v>490</v>
          </cell>
          <cell r="U105">
            <v>952</v>
          </cell>
        </row>
        <row r="106">
          <cell r="G106" t="str">
            <v>105322-CES. MARCOS MACUADA</v>
          </cell>
          <cell r="H106">
            <v>1343</v>
          </cell>
          <cell r="I106">
            <v>1443</v>
          </cell>
          <cell r="J106">
            <v>2786</v>
          </cell>
          <cell r="R106" t="str">
            <v>105324-CES. SOTAQUI</v>
          </cell>
          <cell r="S106">
            <v>114</v>
          </cell>
          <cell r="T106">
            <v>118</v>
          </cell>
          <cell r="U106">
            <v>232</v>
          </cell>
        </row>
        <row r="107">
          <cell r="G107" t="str">
            <v>105324-CES. SOTAQUI</v>
          </cell>
          <cell r="H107">
            <v>391</v>
          </cell>
          <cell r="I107">
            <v>391</v>
          </cell>
          <cell r="J107">
            <v>782</v>
          </cell>
          <cell r="R107" t="str">
            <v>105415-P.S.R. BARRAZA</v>
          </cell>
          <cell r="S107">
            <v>14</v>
          </cell>
          <cell r="T107">
            <v>25</v>
          </cell>
          <cell r="U107">
            <v>39</v>
          </cell>
        </row>
        <row r="108">
          <cell r="G108" t="str">
            <v>105415-P.S.R. BARRAZA</v>
          </cell>
          <cell r="H108">
            <v>123</v>
          </cell>
          <cell r="I108">
            <v>84</v>
          </cell>
          <cell r="J108">
            <v>207</v>
          </cell>
          <cell r="R108" t="str">
            <v xml:space="preserve">105416-P.S.R. CAMARICO                  </v>
          </cell>
          <cell r="S108">
            <v>19</v>
          </cell>
          <cell r="T108">
            <v>17</v>
          </cell>
          <cell r="U108">
            <v>36</v>
          </cell>
        </row>
        <row r="109">
          <cell r="G109" t="str">
            <v xml:space="preserve">105416-P.S.R. CAMARICO                  </v>
          </cell>
          <cell r="H109">
            <v>135</v>
          </cell>
          <cell r="I109">
            <v>131</v>
          </cell>
          <cell r="J109">
            <v>266</v>
          </cell>
          <cell r="R109" t="str">
            <v>105417-P.S.R. ALCONES BAJOS</v>
          </cell>
          <cell r="S109">
            <v>28</v>
          </cell>
          <cell r="T109">
            <v>23</v>
          </cell>
          <cell r="U109">
            <v>51</v>
          </cell>
        </row>
        <row r="110">
          <cell r="G110" t="str">
            <v>105417-P.S.R. ALCONES BAJOS</v>
          </cell>
          <cell r="H110">
            <v>62</v>
          </cell>
          <cell r="I110">
            <v>77</v>
          </cell>
          <cell r="J110">
            <v>139</v>
          </cell>
          <cell r="R110" t="str">
            <v>105419-P.S.R. LAS SOSSAS</v>
          </cell>
          <cell r="S110">
            <v>7</v>
          </cell>
          <cell r="T110">
            <v>5</v>
          </cell>
          <cell r="U110">
            <v>12</v>
          </cell>
        </row>
        <row r="111">
          <cell r="G111" t="str">
            <v>105419-P.S.R. LAS SOSSAS</v>
          </cell>
          <cell r="H111">
            <v>52</v>
          </cell>
          <cell r="I111">
            <v>58</v>
          </cell>
          <cell r="J111">
            <v>110</v>
          </cell>
          <cell r="R111" t="str">
            <v>105422-P.S.R. HORNILLOS</v>
          </cell>
          <cell r="S111">
            <v>8</v>
          </cell>
          <cell r="T111">
            <v>11</v>
          </cell>
          <cell r="U111">
            <v>19</v>
          </cell>
        </row>
        <row r="112">
          <cell r="G112" t="str">
            <v>105422-P.S.R. HORNILLOS</v>
          </cell>
          <cell r="H112">
            <v>50</v>
          </cell>
          <cell r="I112">
            <v>45</v>
          </cell>
          <cell r="J112">
            <v>95</v>
          </cell>
          <cell r="R112" t="str">
            <v>105437-P.S.R. CHALINGA</v>
          </cell>
          <cell r="S112">
            <v>26</v>
          </cell>
          <cell r="T112">
            <v>34</v>
          </cell>
          <cell r="U112">
            <v>60</v>
          </cell>
        </row>
        <row r="113">
          <cell r="G113" t="str">
            <v>105437-P.S.R. CHALINGA</v>
          </cell>
          <cell r="H113">
            <v>64</v>
          </cell>
          <cell r="I113">
            <v>73</v>
          </cell>
          <cell r="J113">
            <v>137</v>
          </cell>
          <cell r="R113" t="str">
            <v>105439-P.S.R. CERRO BLANCO</v>
          </cell>
          <cell r="S113">
            <v>8</v>
          </cell>
          <cell r="T113">
            <v>9</v>
          </cell>
          <cell r="U113">
            <v>17</v>
          </cell>
        </row>
        <row r="114">
          <cell r="G114" t="str">
            <v>105439-P.S.R. CERRO BLANCO</v>
          </cell>
          <cell r="H114">
            <v>25</v>
          </cell>
          <cell r="I114">
            <v>34</v>
          </cell>
          <cell r="J114">
            <v>59</v>
          </cell>
          <cell r="R114" t="str">
            <v>105507-P.S.R. HUAMALATA</v>
          </cell>
          <cell r="S114">
            <v>28</v>
          </cell>
          <cell r="T114">
            <v>26</v>
          </cell>
          <cell r="U114">
            <v>54</v>
          </cell>
        </row>
        <row r="115">
          <cell r="G115" t="str">
            <v>105507-P.S.R. HUAMALATA</v>
          </cell>
          <cell r="H115">
            <v>136</v>
          </cell>
          <cell r="I115">
            <v>121</v>
          </cell>
          <cell r="J115">
            <v>257</v>
          </cell>
          <cell r="R115" t="str">
            <v>105510-P.S.R. RECOLETA</v>
          </cell>
          <cell r="S115">
            <v>20</v>
          </cell>
          <cell r="T115">
            <v>28</v>
          </cell>
          <cell r="U115">
            <v>48</v>
          </cell>
        </row>
        <row r="116">
          <cell r="G116" t="str">
            <v>105510-P.S.R. RECOLETA</v>
          </cell>
          <cell r="H116">
            <v>94</v>
          </cell>
          <cell r="I116">
            <v>91</v>
          </cell>
          <cell r="J116">
            <v>185</v>
          </cell>
          <cell r="R116" t="str">
            <v>105722-CECOF SAN JOSE DE LA DEHESA</v>
          </cell>
          <cell r="S116">
            <v>102</v>
          </cell>
          <cell r="T116">
            <v>77</v>
          </cell>
          <cell r="U116">
            <v>179</v>
          </cell>
        </row>
        <row r="117">
          <cell r="G117" t="str">
            <v>105722-CECOF SAN JOSE DE LA DEHESA</v>
          </cell>
          <cell r="H117">
            <v>463</v>
          </cell>
          <cell r="I117">
            <v>391</v>
          </cell>
          <cell r="J117">
            <v>854</v>
          </cell>
          <cell r="R117" t="str">
            <v>105723-CECOF LIMARI</v>
          </cell>
          <cell r="S117">
            <v>171</v>
          </cell>
          <cell r="T117">
            <v>159</v>
          </cell>
          <cell r="U117">
            <v>330</v>
          </cell>
        </row>
        <row r="118">
          <cell r="G118" t="str">
            <v>105723-CECOF LIMARI</v>
          </cell>
          <cell r="H118">
            <v>292</v>
          </cell>
          <cell r="I118">
            <v>300</v>
          </cell>
          <cell r="J118">
            <v>592</v>
          </cell>
          <cell r="R118" t="str">
            <v>200258-CECOF LOS COPIHUES</v>
          </cell>
          <cell r="S118">
            <v>64</v>
          </cell>
          <cell r="T118">
            <v>58</v>
          </cell>
          <cell r="U118">
            <v>122</v>
          </cell>
        </row>
        <row r="119">
          <cell r="G119" t="str">
            <v>200258-CECOF LOS COPIHUES</v>
          </cell>
          <cell r="H119">
            <v>254</v>
          </cell>
          <cell r="I119">
            <v>257</v>
          </cell>
          <cell r="J119">
            <v>511</v>
          </cell>
          <cell r="R119" t="str">
            <v>200367-CECOF COLONIA LIMARÍ</v>
          </cell>
          <cell r="S119">
            <v>63</v>
          </cell>
          <cell r="T119">
            <v>67</v>
          </cell>
          <cell r="U119">
            <v>130</v>
          </cell>
        </row>
        <row r="120">
          <cell r="G120" t="str">
            <v>200367-CECOF COLONIA LIMARÍ</v>
          </cell>
          <cell r="H120">
            <v>257</v>
          </cell>
          <cell r="I120">
            <v>268</v>
          </cell>
          <cell r="J120">
            <v>525</v>
          </cell>
          <cell r="R120" t="str">
            <v>200569-CESFAM FRAY JORGE</v>
          </cell>
          <cell r="S120">
            <v>239</v>
          </cell>
          <cell r="T120">
            <v>209</v>
          </cell>
          <cell r="U120">
            <v>448</v>
          </cell>
        </row>
        <row r="121">
          <cell r="G121" t="str">
            <v>200569-CESFAM FRAY JORGE</v>
          </cell>
          <cell r="H121">
            <v>896</v>
          </cell>
          <cell r="I121">
            <v>813</v>
          </cell>
          <cell r="J121">
            <v>1709</v>
          </cell>
          <cell r="R121" t="str">
            <v>04302-COMBARBALÁ</v>
          </cell>
          <cell r="S121">
            <v>203</v>
          </cell>
          <cell r="T121">
            <v>214</v>
          </cell>
          <cell r="U121">
            <v>417</v>
          </cell>
        </row>
        <row r="122">
          <cell r="G122" t="str">
            <v>04302-COMBARBALÁ</v>
          </cell>
          <cell r="H122">
            <v>1090</v>
          </cell>
          <cell r="I122">
            <v>1145</v>
          </cell>
          <cell r="J122">
            <v>2235</v>
          </cell>
          <cell r="R122" t="str">
            <v>105105-HOSPITAL COMBARBALÁ</v>
          </cell>
          <cell r="S122">
            <v>120</v>
          </cell>
          <cell r="T122">
            <v>135</v>
          </cell>
          <cell r="U122">
            <v>255</v>
          </cell>
        </row>
        <row r="123">
          <cell r="G123" t="str">
            <v>105105-HOSPITAL COMBARBALÁ</v>
          </cell>
          <cell r="H123">
            <v>497</v>
          </cell>
          <cell r="I123">
            <v>625</v>
          </cell>
          <cell r="J123">
            <v>1122</v>
          </cell>
          <cell r="R123" t="str">
            <v>105433-P.S.R. SAN LORENZO</v>
          </cell>
          <cell r="S123">
            <v>2</v>
          </cell>
          <cell r="T123">
            <v>5</v>
          </cell>
          <cell r="U123">
            <v>7</v>
          </cell>
        </row>
        <row r="124">
          <cell r="G124" t="str">
            <v>105433-P.S.R. SAN LORENZO</v>
          </cell>
          <cell r="H124">
            <v>8</v>
          </cell>
          <cell r="I124">
            <v>7</v>
          </cell>
          <cell r="J124">
            <v>15</v>
          </cell>
          <cell r="R124" t="str">
            <v>105434-P.S.R. SAN MARCOS</v>
          </cell>
          <cell r="S124">
            <v>20</v>
          </cell>
          <cell r="T124">
            <v>6</v>
          </cell>
          <cell r="U124">
            <v>26</v>
          </cell>
        </row>
        <row r="125">
          <cell r="G125" t="str">
            <v>105434-P.S.R. SAN MARCOS</v>
          </cell>
          <cell r="H125">
            <v>83</v>
          </cell>
          <cell r="I125">
            <v>66</v>
          </cell>
          <cell r="J125">
            <v>149</v>
          </cell>
          <cell r="R125" t="str">
            <v>105441-P.S.R. MANQUEHUA</v>
          </cell>
          <cell r="S125">
            <v>3</v>
          </cell>
          <cell r="T125">
            <v>7</v>
          </cell>
          <cell r="U125">
            <v>10</v>
          </cell>
        </row>
        <row r="126">
          <cell r="G126" t="str">
            <v>105441-P.S.R. MANQUEHUA</v>
          </cell>
          <cell r="H126">
            <v>42</v>
          </cell>
          <cell r="I126">
            <v>49</v>
          </cell>
          <cell r="J126">
            <v>91</v>
          </cell>
          <cell r="R126" t="str">
            <v>105460-P.S.R. COGOTI 18</v>
          </cell>
          <cell r="S126">
            <v>10</v>
          </cell>
          <cell r="T126">
            <v>16</v>
          </cell>
          <cell r="U126">
            <v>26</v>
          </cell>
        </row>
        <row r="127">
          <cell r="G127" t="str">
            <v xml:space="preserve">105459-P.S.R. BARRANCAS                </v>
          </cell>
          <cell r="H127">
            <v>14</v>
          </cell>
          <cell r="I127">
            <v>11</v>
          </cell>
          <cell r="J127">
            <v>25</v>
          </cell>
          <cell r="R127" t="str">
            <v>105461-P.S.R. EL HUACHO</v>
          </cell>
          <cell r="S127">
            <v>11</v>
          </cell>
          <cell r="T127">
            <v>13</v>
          </cell>
          <cell r="U127">
            <v>24</v>
          </cell>
        </row>
        <row r="128">
          <cell r="G128" t="str">
            <v>105460-P.S.R. COGOTI 18</v>
          </cell>
          <cell r="H128">
            <v>114</v>
          </cell>
          <cell r="I128">
            <v>59</v>
          </cell>
          <cell r="J128">
            <v>173</v>
          </cell>
          <cell r="R128" t="str">
            <v>105462-P.S.R. EL SAUCE</v>
          </cell>
          <cell r="S128">
            <v>14</v>
          </cell>
          <cell r="T128">
            <v>3</v>
          </cell>
          <cell r="U128">
            <v>17</v>
          </cell>
        </row>
        <row r="129">
          <cell r="G129" t="str">
            <v>105461-P.S.R. EL HUACHO</v>
          </cell>
          <cell r="H129">
            <v>22</v>
          </cell>
          <cell r="I129">
            <v>21</v>
          </cell>
          <cell r="J129">
            <v>43</v>
          </cell>
          <cell r="R129" t="str">
            <v>105463-P.S.R. QUILITAPIA</v>
          </cell>
          <cell r="S129"/>
          <cell r="T129">
            <v>1</v>
          </cell>
          <cell r="U129">
            <v>1</v>
          </cell>
        </row>
        <row r="130">
          <cell r="G130" t="str">
            <v>105462-P.S.R. EL SAUCE</v>
          </cell>
          <cell r="H130">
            <v>40</v>
          </cell>
          <cell r="I130">
            <v>51</v>
          </cell>
          <cell r="J130">
            <v>91</v>
          </cell>
          <cell r="R130" t="str">
            <v>105464-P.S.R. LA LIGUA</v>
          </cell>
          <cell r="S130">
            <v>7</v>
          </cell>
          <cell r="T130">
            <v>10</v>
          </cell>
          <cell r="U130">
            <v>17</v>
          </cell>
        </row>
        <row r="131">
          <cell r="G131" t="str">
            <v>105463-P.S.R. QUILITAPIA</v>
          </cell>
          <cell r="H131">
            <v>102</v>
          </cell>
          <cell r="I131">
            <v>98</v>
          </cell>
          <cell r="J131">
            <v>200</v>
          </cell>
          <cell r="R131" t="str">
            <v>105465-P.S.R. RAMADILLA</v>
          </cell>
          <cell r="S131"/>
          <cell r="T131">
            <v>2</v>
          </cell>
          <cell r="U131">
            <v>2</v>
          </cell>
        </row>
        <row r="132">
          <cell r="G132" t="str">
            <v>105464-P.S.R. LA LIGUA</v>
          </cell>
          <cell r="H132">
            <v>52</v>
          </cell>
          <cell r="I132">
            <v>52</v>
          </cell>
          <cell r="J132">
            <v>104</v>
          </cell>
          <cell r="R132" t="str">
            <v>105466-P.S.R. VALLE HERMOSO</v>
          </cell>
          <cell r="S132">
            <v>16</v>
          </cell>
          <cell r="T132">
            <v>16</v>
          </cell>
          <cell r="U132">
            <v>32</v>
          </cell>
        </row>
        <row r="133">
          <cell r="G133" t="str">
            <v>105465-P.S.R. RAMADILLA</v>
          </cell>
          <cell r="H133">
            <v>24</v>
          </cell>
          <cell r="I133">
            <v>22</v>
          </cell>
          <cell r="J133">
            <v>46</v>
          </cell>
          <cell r="R133" t="str">
            <v>04303-MONTE PATRIA</v>
          </cell>
          <cell r="S133">
            <v>557</v>
          </cell>
          <cell r="T133">
            <v>583</v>
          </cell>
          <cell r="U133">
            <v>1140</v>
          </cell>
        </row>
        <row r="134">
          <cell r="G134" t="str">
            <v>105466-P.S.R. VALLE HERMOSO</v>
          </cell>
          <cell r="H134">
            <v>62</v>
          </cell>
          <cell r="I134">
            <v>51</v>
          </cell>
          <cell r="J134">
            <v>113</v>
          </cell>
          <cell r="R134" t="str">
            <v>105307-CES. RURAL MONTE PATRIA</v>
          </cell>
          <cell r="S134">
            <v>186</v>
          </cell>
          <cell r="T134">
            <v>168</v>
          </cell>
          <cell r="U134">
            <v>354</v>
          </cell>
        </row>
        <row r="135">
          <cell r="G135" t="str">
            <v>105490-P.S.R. EL DURAZNO</v>
          </cell>
          <cell r="H135">
            <v>30</v>
          </cell>
          <cell r="I135">
            <v>33</v>
          </cell>
          <cell r="J135">
            <v>63</v>
          </cell>
          <cell r="R135" t="str">
            <v>105311-CES. RURAL CHAÑARAL ALTO</v>
          </cell>
          <cell r="S135">
            <v>71</v>
          </cell>
          <cell r="T135">
            <v>83</v>
          </cell>
          <cell r="U135">
            <v>154</v>
          </cell>
        </row>
        <row r="136">
          <cell r="G136" t="str">
            <v>04303-MONTE PATRIA</v>
          </cell>
          <cell r="H136">
            <v>2025</v>
          </cell>
          <cell r="I136">
            <v>2283</v>
          </cell>
          <cell r="J136">
            <v>4308</v>
          </cell>
          <cell r="R136" t="str">
            <v>105312-CES. RURAL CAREN</v>
          </cell>
          <cell r="S136">
            <v>62</v>
          </cell>
          <cell r="T136">
            <v>60</v>
          </cell>
          <cell r="U136">
            <v>122</v>
          </cell>
        </row>
        <row r="137">
          <cell r="G137" t="str">
            <v>105307-CES. RURAL MONTE PATRIA</v>
          </cell>
          <cell r="H137">
            <v>663</v>
          </cell>
          <cell r="I137">
            <v>696</v>
          </cell>
          <cell r="J137">
            <v>1359</v>
          </cell>
          <cell r="R137" t="str">
            <v>105318-CES. RURAL EL PALQUI</v>
          </cell>
          <cell r="S137">
            <v>88</v>
          </cell>
          <cell r="T137">
            <v>101</v>
          </cell>
          <cell r="U137">
            <v>189</v>
          </cell>
        </row>
        <row r="138">
          <cell r="G138" t="str">
            <v>105311-CES. RURAL CHAÑARAL ALTO</v>
          </cell>
          <cell r="H138">
            <v>198</v>
          </cell>
          <cell r="I138">
            <v>262</v>
          </cell>
          <cell r="J138">
            <v>460</v>
          </cell>
          <cell r="R138" t="str">
            <v>105425-P.S.R. CHILECITO</v>
          </cell>
          <cell r="S138">
            <v>11</v>
          </cell>
          <cell r="T138">
            <v>12</v>
          </cell>
          <cell r="U138">
            <v>23</v>
          </cell>
        </row>
        <row r="139">
          <cell r="G139" t="str">
            <v>105312-CES. RURAL CAREN</v>
          </cell>
          <cell r="H139">
            <v>222</v>
          </cell>
          <cell r="I139">
            <v>242</v>
          </cell>
          <cell r="J139">
            <v>464</v>
          </cell>
          <cell r="R139" t="str">
            <v>105427-P.S.R. HACIENDA VALDIVIA</v>
          </cell>
          <cell r="S139">
            <v>21</v>
          </cell>
          <cell r="T139">
            <v>12</v>
          </cell>
          <cell r="U139">
            <v>33</v>
          </cell>
        </row>
        <row r="140">
          <cell r="G140" t="str">
            <v>105318-CES. RURAL EL PALQUI</v>
          </cell>
          <cell r="H140">
            <v>533</v>
          </cell>
          <cell r="I140">
            <v>554</v>
          </cell>
          <cell r="J140">
            <v>1087</v>
          </cell>
          <cell r="R140" t="str">
            <v>105428-P.S.R. HUATULAME</v>
          </cell>
          <cell r="S140">
            <v>24</v>
          </cell>
          <cell r="T140">
            <v>29</v>
          </cell>
          <cell r="U140">
            <v>53</v>
          </cell>
        </row>
        <row r="141">
          <cell r="G141" t="str">
            <v>105425-P.S.R. CHILECITO</v>
          </cell>
          <cell r="H141">
            <v>38</v>
          </cell>
          <cell r="I141">
            <v>46</v>
          </cell>
          <cell r="J141">
            <v>84</v>
          </cell>
          <cell r="R141" t="str">
            <v>105430-P.S.R. MIALQUI</v>
          </cell>
          <cell r="S141">
            <v>3</v>
          </cell>
          <cell r="T141">
            <v>4</v>
          </cell>
          <cell r="U141">
            <v>7</v>
          </cell>
        </row>
        <row r="142">
          <cell r="G142" t="str">
            <v>105427-P.S.R. HACIENDA VALDIVIA</v>
          </cell>
          <cell r="H142">
            <v>14</v>
          </cell>
          <cell r="I142">
            <v>43</v>
          </cell>
          <cell r="J142">
            <v>57</v>
          </cell>
          <cell r="R142" t="str">
            <v>105431-P.S.R. PEDREGAL</v>
          </cell>
          <cell r="S142">
            <v>19</v>
          </cell>
          <cell r="T142">
            <v>21</v>
          </cell>
          <cell r="U142">
            <v>40</v>
          </cell>
        </row>
        <row r="143">
          <cell r="G143" t="str">
            <v>105428-P.S.R. HUATULAME</v>
          </cell>
          <cell r="H143">
            <v>67</v>
          </cell>
          <cell r="I143">
            <v>68</v>
          </cell>
          <cell r="J143">
            <v>135</v>
          </cell>
          <cell r="R143" t="str">
            <v>105432-P.S.R. RAPEL</v>
          </cell>
          <cell r="S143">
            <v>18</v>
          </cell>
          <cell r="T143">
            <v>30</v>
          </cell>
          <cell r="U143">
            <v>48</v>
          </cell>
        </row>
        <row r="144">
          <cell r="G144" t="str">
            <v>105430-P.S.R. MIALQUI</v>
          </cell>
          <cell r="H144">
            <v>27</v>
          </cell>
          <cell r="I144">
            <v>35</v>
          </cell>
          <cell r="J144">
            <v>62</v>
          </cell>
          <cell r="R144" t="str">
            <v>105435-P.S.R. TULAHUEN</v>
          </cell>
          <cell r="S144">
            <v>30</v>
          </cell>
          <cell r="T144">
            <v>36</v>
          </cell>
          <cell r="U144">
            <v>66</v>
          </cell>
        </row>
        <row r="145">
          <cell r="G145" t="str">
            <v>105431-P.S.R. PEDREGAL</v>
          </cell>
          <cell r="H145">
            <v>73</v>
          </cell>
          <cell r="I145">
            <v>84</v>
          </cell>
          <cell r="J145">
            <v>157</v>
          </cell>
          <cell r="R145" t="str">
            <v>105436-P.S.R. EL MAITEN</v>
          </cell>
          <cell r="S145">
            <v>6</v>
          </cell>
          <cell r="T145">
            <v>10</v>
          </cell>
          <cell r="U145">
            <v>16</v>
          </cell>
        </row>
        <row r="146">
          <cell r="G146" t="str">
            <v>105432-P.S.R. RAPEL</v>
          </cell>
          <cell r="H146">
            <v>56</v>
          </cell>
          <cell r="I146">
            <v>105</v>
          </cell>
          <cell r="J146">
            <v>161</v>
          </cell>
          <cell r="R146" t="str">
            <v>105489-P.S.R. RAMADAS DE TULAHUEN</v>
          </cell>
          <cell r="S146">
            <v>18</v>
          </cell>
          <cell r="T146">
            <v>17</v>
          </cell>
          <cell r="U146">
            <v>35</v>
          </cell>
        </row>
        <row r="147">
          <cell r="G147" t="str">
            <v>105435-P.S.R. TULAHUEN</v>
          </cell>
          <cell r="H147">
            <v>80</v>
          </cell>
          <cell r="I147">
            <v>102</v>
          </cell>
          <cell r="J147">
            <v>182</v>
          </cell>
          <cell r="R147" t="str">
            <v>04304-PUNITAQUI</v>
          </cell>
          <cell r="S147">
            <v>221</v>
          </cell>
          <cell r="T147">
            <v>244</v>
          </cell>
          <cell r="U147">
            <v>465</v>
          </cell>
        </row>
        <row r="148">
          <cell r="G148" t="str">
            <v>105436-P.S.R. EL MAITEN</v>
          </cell>
          <cell r="H148">
            <v>33</v>
          </cell>
          <cell r="I148">
            <v>24</v>
          </cell>
          <cell r="J148">
            <v>57</v>
          </cell>
          <cell r="R148" t="str">
            <v>105308-CES. RURAL PUNITAQUI</v>
          </cell>
          <cell r="S148">
            <v>207</v>
          </cell>
          <cell r="T148">
            <v>206</v>
          </cell>
          <cell r="U148">
            <v>413</v>
          </cell>
        </row>
        <row r="149">
          <cell r="G149" t="str">
            <v>105489-P.S.R. RAMADAS DE TULAHUEN</v>
          </cell>
          <cell r="H149">
            <v>21</v>
          </cell>
          <cell r="I149">
            <v>22</v>
          </cell>
          <cell r="J149">
            <v>43</v>
          </cell>
          <cell r="R149" t="str">
            <v>105440-P.S.R. DIVISADERO</v>
          </cell>
          <cell r="S149">
            <v>3</v>
          </cell>
          <cell r="T149">
            <v>21</v>
          </cell>
          <cell r="U149">
            <v>24</v>
          </cell>
        </row>
        <row r="150">
          <cell r="G150" t="str">
            <v>04304-PUNITAQUI</v>
          </cell>
          <cell r="H150">
            <v>655</v>
          </cell>
          <cell r="I150">
            <v>926</v>
          </cell>
          <cell r="J150">
            <v>1581</v>
          </cell>
          <cell r="R150" t="str">
            <v>105442-P.S.R. SAN PEDRO DE QUILES</v>
          </cell>
          <cell r="S150">
            <v>5</v>
          </cell>
          <cell r="T150">
            <v>6</v>
          </cell>
          <cell r="U150">
            <v>11</v>
          </cell>
        </row>
        <row r="151">
          <cell r="G151" t="str">
            <v>105308-CES. RURAL PUNITAQUI</v>
          </cell>
          <cell r="H151">
            <v>588</v>
          </cell>
          <cell r="I151">
            <v>827</v>
          </cell>
          <cell r="J151">
            <v>1415</v>
          </cell>
          <cell r="R151" t="str">
            <v xml:space="preserve">105508-P.S.R. EL PARRAL DE QUILES  </v>
          </cell>
          <cell r="S151">
            <v>6</v>
          </cell>
          <cell r="T151">
            <v>11</v>
          </cell>
          <cell r="U151">
            <v>17</v>
          </cell>
        </row>
        <row r="152">
          <cell r="G152" t="str">
            <v>105440-P.S.R. DIVISADERO</v>
          </cell>
          <cell r="H152">
            <v>12</v>
          </cell>
          <cell r="I152">
            <v>28</v>
          </cell>
          <cell r="J152">
            <v>40</v>
          </cell>
          <cell r="R152" t="str">
            <v>04305-RIO HURTADO</v>
          </cell>
          <cell r="S152">
            <v>100</v>
          </cell>
          <cell r="T152">
            <v>99</v>
          </cell>
          <cell r="U152">
            <v>199</v>
          </cell>
        </row>
        <row r="153">
          <cell r="G153" t="str">
            <v>105442-P.S.R. SAN PEDRO DE QUILES</v>
          </cell>
          <cell r="H153">
            <v>24</v>
          </cell>
          <cell r="I153">
            <v>28</v>
          </cell>
          <cell r="J153">
            <v>52</v>
          </cell>
          <cell r="R153" t="str">
            <v>105310-CES. RURAL PICHASCA</v>
          </cell>
          <cell r="S153">
            <v>37</v>
          </cell>
          <cell r="T153">
            <v>29</v>
          </cell>
          <cell r="U153">
            <v>66</v>
          </cell>
        </row>
        <row r="154">
          <cell r="G154" t="str">
            <v xml:space="preserve">105508-P.S.R. EL PARRAL DE QUILES  </v>
          </cell>
          <cell r="H154">
            <v>31</v>
          </cell>
          <cell r="I154">
            <v>43</v>
          </cell>
          <cell r="J154">
            <v>74</v>
          </cell>
          <cell r="R154" t="str">
            <v>105409-P.S.R. EL CHAÑAR</v>
          </cell>
          <cell r="S154">
            <v>8</v>
          </cell>
          <cell r="T154">
            <v>4</v>
          </cell>
          <cell r="U154">
            <v>12</v>
          </cell>
        </row>
        <row r="155">
          <cell r="G155" t="str">
            <v>04305-RIO HURTADO</v>
          </cell>
          <cell r="H155">
            <v>384</v>
          </cell>
          <cell r="I155">
            <v>415</v>
          </cell>
          <cell r="J155">
            <v>799</v>
          </cell>
          <cell r="R155" t="str">
            <v>105410-P.S.R. HURTADO</v>
          </cell>
          <cell r="S155">
            <v>17</v>
          </cell>
          <cell r="T155">
            <v>11</v>
          </cell>
          <cell r="U155">
            <v>28</v>
          </cell>
        </row>
        <row r="156">
          <cell r="G156" t="str">
            <v>105310-CES. RURAL PICHASCA</v>
          </cell>
          <cell r="H156">
            <v>138</v>
          </cell>
          <cell r="I156">
            <v>163</v>
          </cell>
          <cell r="J156">
            <v>301</v>
          </cell>
          <cell r="R156" t="str">
            <v>105411-P.S.R. LAS BREAS</v>
          </cell>
          <cell r="S156">
            <v>11</v>
          </cell>
          <cell r="T156">
            <v>12</v>
          </cell>
          <cell r="U156">
            <v>23</v>
          </cell>
        </row>
        <row r="157">
          <cell r="G157" t="str">
            <v>105409-P.S.R. EL CHAÑAR</v>
          </cell>
          <cell r="H157">
            <v>27</v>
          </cell>
          <cell r="I157">
            <v>20</v>
          </cell>
          <cell r="J157">
            <v>47</v>
          </cell>
          <cell r="R157" t="str">
            <v>105413-P.S.R. SAMO ALTO</v>
          </cell>
          <cell r="S157">
            <v>8</v>
          </cell>
          <cell r="T157">
            <v>17</v>
          </cell>
          <cell r="U157">
            <v>25</v>
          </cell>
        </row>
        <row r="158">
          <cell r="G158" t="str">
            <v>105410-P.S.R. HURTADO</v>
          </cell>
          <cell r="H158">
            <v>48</v>
          </cell>
          <cell r="I158">
            <v>50</v>
          </cell>
          <cell r="J158">
            <v>98</v>
          </cell>
          <cell r="R158" t="str">
            <v>105414-P.S.R. SERON</v>
          </cell>
          <cell r="S158">
            <v>14</v>
          </cell>
          <cell r="T158">
            <v>13</v>
          </cell>
          <cell r="U158">
            <v>27</v>
          </cell>
        </row>
        <row r="159">
          <cell r="G159" t="str">
            <v>105411-P.S.R. LAS BREAS</v>
          </cell>
          <cell r="H159">
            <v>24</v>
          </cell>
          <cell r="I159">
            <v>26</v>
          </cell>
          <cell r="J159">
            <v>50</v>
          </cell>
          <cell r="R159" t="str">
            <v>105503-P.S.R. TABAQUEROS</v>
          </cell>
          <cell r="S159">
            <v>5</v>
          </cell>
          <cell r="T159">
            <v>13</v>
          </cell>
          <cell r="U159">
            <v>18</v>
          </cell>
        </row>
        <row r="160">
          <cell r="G160" t="str">
            <v>105413-P.S.R. SAMO ALTO</v>
          </cell>
          <cell r="H160">
            <v>58</v>
          </cell>
          <cell r="I160">
            <v>65</v>
          </cell>
          <cell r="J160">
            <v>123</v>
          </cell>
          <cell r="R160" t="str">
            <v>Total general</v>
          </cell>
          <cell r="S160">
            <v>9260</v>
          </cell>
          <cell r="T160">
            <v>9619</v>
          </cell>
          <cell r="U160">
            <v>18879</v>
          </cell>
        </row>
        <row r="161">
          <cell r="G161" t="str">
            <v>105414-P.S.R. SERON</v>
          </cell>
          <cell r="H161">
            <v>55</v>
          </cell>
          <cell r="I161">
            <v>61</v>
          </cell>
          <cell r="J161">
            <v>116</v>
          </cell>
        </row>
        <row r="162">
          <cell r="G162" t="str">
            <v>105503-P.S.R. TABAQUEROS</v>
          </cell>
          <cell r="H162">
            <v>34</v>
          </cell>
          <cell r="I162">
            <v>30</v>
          </cell>
          <cell r="J162">
            <v>64</v>
          </cell>
        </row>
        <row r="163">
          <cell r="G163" t="str">
            <v>Total general</v>
          </cell>
          <cell r="H163">
            <v>41128</v>
          </cell>
          <cell r="I163">
            <v>43894</v>
          </cell>
          <cell r="J163">
            <v>85022</v>
          </cell>
        </row>
      </sheetData>
      <sheetData sheetId="17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1</v>
          </cell>
          <cell r="I4">
            <v>2</v>
          </cell>
          <cell r="J4">
            <v>3</v>
          </cell>
          <cell r="K4">
            <v>4</v>
          </cell>
          <cell r="L4">
            <v>5</v>
          </cell>
          <cell r="M4">
            <v>6</v>
          </cell>
          <cell r="N4">
            <v>7</v>
          </cell>
          <cell r="O4">
            <v>8</v>
          </cell>
          <cell r="P4">
            <v>9</v>
          </cell>
          <cell r="Q4">
            <v>10</v>
          </cell>
          <cell r="R4">
            <v>11</v>
          </cell>
          <cell r="S4">
            <v>12</v>
          </cell>
          <cell r="T4" t="str">
            <v>Total general</v>
          </cell>
        </row>
        <row r="5">
          <cell r="G5" t="str">
            <v>04101-LA SERENA</v>
          </cell>
          <cell r="H5">
            <v>177</v>
          </cell>
          <cell r="I5">
            <v>172</v>
          </cell>
          <cell r="J5">
            <v>269</v>
          </cell>
          <cell r="K5">
            <v>164</v>
          </cell>
          <cell r="L5">
            <v>211</v>
          </cell>
          <cell r="M5">
            <v>201</v>
          </cell>
          <cell r="N5">
            <v>195</v>
          </cell>
          <cell r="O5">
            <v>197</v>
          </cell>
          <cell r="P5">
            <v>161</v>
          </cell>
          <cell r="Q5">
            <v>109</v>
          </cell>
          <cell r="R5">
            <v>18</v>
          </cell>
          <cell r="S5">
            <v>185</v>
          </cell>
          <cell r="T5">
            <v>2059</v>
          </cell>
        </row>
        <row r="6">
          <cell r="G6" t="str">
            <v>105300-CES. CARDENAL CARO</v>
          </cell>
          <cell r="H6">
            <v>27</v>
          </cell>
          <cell r="I6">
            <v>24</v>
          </cell>
          <cell r="J6">
            <v>38</v>
          </cell>
          <cell r="K6">
            <v>1</v>
          </cell>
          <cell r="L6">
            <v>0</v>
          </cell>
          <cell r="M6">
            <v>8</v>
          </cell>
          <cell r="N6">
            <v>33</v>
          </cell>
          <cell r="O6">
            <v>0</v>
          </cell>
          <cell r="P6">
            <v>36</v>
          </cell>
          <cell r="Q6">
            <v>0</v>
          </cell>
          <cell r="R6"/>
          <cell r="S6">
            <v>5</v>
          </cell>
          <cell r="T6">
            <v>172</v>
          </cell>
        </row>
        <row r="7">
          <cell r="G7" t="str">
            <v>105301-CES. LAS COMPAÑIAS</v>
          </cell>
          <cell r="H7"/>
          <cell r="I7">
            <v>25</v>
          </cell>
          <cell r="J7">
            <v>29</v>
          </cell>
          <cell r="K7">
            <v>33</v>
          </cell>
          <cell r="L7">
            <v>46</v>
          </cell>
          <cell r="M7">
            <v>38</v>
          </cell>
          <cell r="N7">
            <v>27</v>
          </cell>
          <cell r="O7">
            <v>30</v>
          </cell>
          <cell r="P7">
            <v>22</v>
          </cell>
          <cell r="Q7">
            <v>20</v>
          </cell>
          <cell r="R7"/>
          <cell r="S7">
            <v>27</v>
          </cell>
          <cell r="T7">
            <v>297</v>
          </cell>
        </row>
        <row r="8">
          <cell r="G8" t="str">
            <v>105302-CES. PEDRO AGUIRRE C.</v>
          </cell>
          <cell r="H8">
            <v>17</v>
          </cell>
          <cell r="I8">
            <v>41</v>
          </cell>
          <cell r="J8">
            <v>44</v>
          </cell>
          <cell r="K8">
            <v>34</v>
          </cell>
          <cell r="L8">
            <v>29</v>
          </cell>
          <cell r="M8">
            <v>46</v>
          </cell>
          <cell r="N8">
            <v>24</v>
          </cell>
          <cell r="O8">
            <v>36</v>
          </cell>
          <cell r="P8">
            <v>22</v>
          </cell>
          <cell r="Q8">
            <v>22</v>
          </cell>
          <cell r="R8">
            <v>5</v>
          </cell>
          <cell r="S8">
            <v>28</v>
          </cell>
          <cell r="T8">
            <v>348</v>
          </cell>
        </row>
        <row r="9">
          <cell r="G9" t="str">
            <v>105313-CES. SCHAFFHAUSER</v>
          </cell>
          <cell r="H9">
            <v>36</v>
          </cell>
          <cell r="I9">
            <v>10</v>
          </cell>
          <cell r="J9">
            <v>61</v>
          </cell>
          <cell r="K9">
            <v>15</v>
          </cell>
          <cell r="L9">
            <v>24</v>
          </cell>
          <cell r="M9">
            <v>35</v>
          </cell>
          <cell r="N9">
            <v>14</v>
          </cell>
          <cell r="O9">
            <v>23</v>
          </cell>
          <cell r="P9">
            <v>27</v>
          </cell>
          <cell r="Q9">
            <v>0</v>
          </cell>
          <cell r="R9">
            <v>0</v>
          </cell>
          <cell r="S9">
            <v>44</v>
          </cell>
          <cell r="T9">
            <v>289</v>
          </cell>
        </row>
        <row r="10">
          <cell r="G10" t="str">
            <v>105319-CES. CARDENAL R.S.H.</v>
          </cell>
          <cell r="H10">
            <v>30</v>
          </cell>
          <cell r="I10">
            <v>32</v>
          </cell>
          <cell r="J10">
            <v>34</v>
          </cell>
          <cell r="K10">
            <v>36</v>
          </cell>
          <cell r="L10">
            <v>26</v>
          </cell>
          <cell r="M10">
            <v>24</v>
          </cell>
          <cell r="N10">
            <v>15</v>
          </cell>
          <cell r="O10">
            <v>32</v>
          </cell>
          <cell r="P10">
            <v>16</v>
          </cell>
          <cell r="Q10">
            <v>23</v>
          </cell>
          <cell r="R10">
            <v>3</v>
          </cell>
          <cell r="S10">
            <v>28</v>
          </cell>
          <cell r="T10">
            <v>299</v>
          </cell>
        </row>
        <row r="11">
          <cell r="G11" t="str">
            <v>105325-CESFAM JUAN PABLO II</v>
          </cell>
          <cell r="H11">
            <v>35</v>
          </cell>
          <cell r="I11">
            <v>28</v>
          </cell>
          <cell r="J11">
            <v>34</v>
          </cell>
          <cell r="K11">
            <v>22</v>
          </cell>
          <cell r="L11">
            <v>39</v>
          </cell>
          <cell r="M11">
            <v>28</v>
          </cell>
          <cell r="N11">
            <v>56</v>
          </cell>
          <cell r="O11">
            <v>44</v>
          </cell>
          <cell r="P11">
            <v>20</v>
          </cell>
          <cell r="Q11">
            <v>23</v>
          </cell>
          <cell r="R11">
            <v>3</v>
          </cell>
          <cell r="S11">
            <v>31</v>
          </cell>
          <cell r="T11">
            <v>363</v>
          </cell>
        </row>
        <row r="12">
          <cell r="G12" t="str">
            <v xml:space="preserve">105400-P.S.R. ALGARROBITO            </v>
          </cell>
          <cell r="H12">
            <v>3</v>
          </cell>
          <cell r="I12"/>
          <cell r="J12">
            <v>3</v>
          </cell>
          <cell r="K12">
            <v>5</v>
          </cell>
          <cell r="L12">
            <v>8</v>
          </cell>
          <cell r="M12">
            <v>2</v>
          </cell>
          <cell r="N12">
            <v>2</v>
          </cell>
          <cell r="O12">
            <v>3</v>
          </cell>
          <cell r="P12">
            <v>1</v>
          </cell>
          <cell r="Q12">
            <v>7</v>
          </cell>
          <cell r="R12">
            <v>2</v>
          </cell>
          <cell r="S12">
            <v>3</v>
          </cell>
          <cell r="T12">
            <v>39</v>
          </cell>
        </row>
        <row r="13">
          <cell r="G13" t="str">
            <v>105401-P.S.R. LAS ROJAS</v>
          </cell>
          <cell r="H13">
            <v>2</v>
          </cell>
          <cell r="I13"/>
          <cell r="J13"/>
          <cell r="K13">
            <v>1</v>
          </cell>
          <cell r="L13"/>
          <cell r="M13">
            <v>1</v>
          </cell>
          <cell r="N13"/>
          <cell r="O13">
            <v>4</v>
          </cell>
          <cell r="P13">
            <v>1</v>
          </cell>
          <cell r="Q13">
            <v>0</v>
          </cell>
          <cell r="R13"/>
          <cell r="S13">
            <v>1</v>
          </cell>
          <cell r="T13">
            <v>10</v>
          </cell>
        </row>
        <row r="14">
          <cell r="G14" t="str">
            <v>105402-P.S.R. EL ROMERO</v>
          </cell>
          <cell r="H14"/>
          <cell r="I14"/>
          <cell r="J14">
            <v>3</v>
          </cell>
          <cell r="K14">
            <v>2</v>
          </cell>
          <cell r="L14">
            <v>1</v>
          </cell>
          <cell r="M14"/>
          <cell r="N14">
            <v>1</v>
          </cell>
          <cell r="O14">
            <v>3</v>
          </cell>
          <cell r="P14">
            <v>1</v>
          </cell>
          <cell r="Q14">
            <v>1</v>
          </cell>
          <cell r="R14"/>
          <cell r="S14">
            <v>1</v>
          </cell>
          <cell r="T14">
            <v>13</v>
          </cell>
        </row>
        <row r="15">
          <cell r="G15" t="str">
            <v>105499-P.S.R. LAMBERT</v>
          </cell>
          <cell r="H15">
            <v>0</v>
          </cell>
          <cell r="I15"/>
          <cell r="J15">
            <v>2</v>
          </cell>
          <cell r="K15">
            <v>2</v>
          </cell>
          <cell r="L15">
            <v>2</v>
          </cell>
          <cell r="M15"/>
          <cell r="N15">
            <v>2</v>
          </cell>
          <cell r="O15">
            <v>0</v>
          </cell>
          <cell r="P15">
            <v>0</v>
          </cell>
          <cell r="Q15"/>
          <cell r="R15">
            <v>0</v>
          </cell>
          <cell r="S15"/>
          <cell r="T15">
            <v>8</v>
          </cell>
        </row>
        <row r="16">
          <cell r="G16" t="str">
            <v>105700-CECOF VILLA EL INDIO</v>
          </cell>
          <cell r="H16">
            <v>3</v>
          </cell>
          <cell r="I16">
            <v>1</v>
          </cell>
          <cell r="J16">
            <v>5</v>
          </cell>
          <cell r="K16">
            <v>2</v>
          </cell>
          <cell r="L16">
            <v>10</v>
          </cell>
          <cell r="M16">
            <v>5</v>
          </cell>
          <cell r="N16"/>
          <cell r="O16">
            <v>2</v>
          </cell>
          <cell r="P16">
            <v>4</v>
          </cell>
          <cell r="Q16">
            <v>3</v>
          </cell>
          <cell r="R16"/>
          <cell r="S16">
            <v>2</v>
          </cell>
          <cell r="T16">
            <v>37</v>
          </cell>
        </row>
        <row r="17">
          <cell r="G17" t="str">
            <v>105701-CECOF VILLA ALEMANIA</v>
          </cell>
          <cell r="H17">
            <v>7</v>
          </cell>
          <cell r="I17">
            <v>5</v>
          </cell>
          <cell r="J17">
            <v>9</v>
          </cell>
          <cell r="K17">
            <v>5</v>
          </cell>
          <cell r="L17">
            <v>10</v>
          </cell>
          <cell r="M17">
            <v>7</v>
          </cell>
          <cell r="N17">
            <v>7</v>
          </cell>
          <cell r="O17">
            <v>7</v>
          </cell>
          <cell r="P17">
            <v>2</v>
          </cell>
          <cell r="Q17">
            <v>3</v>
          </cell>
          <cell r="R17"/>
          <cell r="S17">
            <v>1</v>
          </cell>
          <cell r="T17">
            <v>63</v>
          </cell>
        </row>
        <row r="18">
          <cell r="G18" t="str">
            <v>105702-CECOF VILLA LAMBERT</v>
          </cell>
          <cell r="H18">
            <v>6</v>
          </cell>
          <cell r="I18"/>
          <cell r="J18"/>
          <cell r="K18">
            <v>3</v>
          </cell>
          <cell r="L18">
            <v>5</v>
          </cell>
          <cell r="M18">
            <v>3</v>
          </cell>
          <cell r="N18">
            <v>9</v>
          </cell>
          <cell r="O18">
            <v>6</v>
          </cell>
          <cell r="P18"/>
          <cell r="Q18">
            <v>3</v>
          </cell>
          <cell r="R18">
            <v>3</v>
          </cell>
          <cell r="S18">
            <v>11</v>
          </cell>
          <cell r="T18">
            <v>49</v>
          </cell>
        </row>
        <row r="19">
          <cell r="G19" t="str">
            <v>200402-CECOF ARCOS DE PINAMAR</v>
          </cell>
          <cell r="H19">
            <v>11</v>
          </cell>
          <cell r="I19">
            <v>6</v>
          </cell>
          <cell r="J19">
            <v>7</v>
          </cell>
          <cell r="K19">
            <v>3</v>
          </cell>
          <cell r="L19">
            <v>11</v>
          </cell>
          <cell r="M19">
            <v>4</v>
          </cell>
          <cell r="N19">
            <v>5</v>
          </cell>
          <cell r="O19">
            <v>7</v>
          </cell>
          <cell r="P19">
            <v>9</v>
          </cell>
          <cell r="Q19">
            <v>4</v>
          </cell>
          <cell r="R19">
            <v>2</v>
          </cell>
          <cell r="S19">
            <v>3</v>
          </cell>
          <cell r="T19">
            <v>72</v>
          </cell>
        </row>
        <row r="20">
          <cell r="G20" t="str">
            <v>04102-COQUIMBO</v>
          </cell>
          <cell r="H20">
            <v>321</v>
          </cell>
          <cell r="I20">
            <v>321</v>
          </cell>
          <cell r="J20">
            <v>267</v>
          </cell>
          <cell r="K20">
            <v>267</v>
          </cell>
          <cell r="L20">
            <v>305</v>
          </cell>
          <cell r="M20">
            <v>302</v>
          </cell>
          <cell r="N20">
            <v>278</v>
          </cell>
          <cell r="O20">
            <v>288</v>
          </cell>
          <cell r="P20">
            <v>243</v>
          </cell>
          <cell r="Q20">
            <v>210</v>
          </cell>
          <cell r="R20">
            <v>1</v>
          </cell>
          <cell r="S20">
            <v>182</v>
          </cell>
          <cell r="T20">
            <v>2985</v>
          </cell>
        </row>
        <row r="21">
          <cell r="G21" t="str">
            <v>105303-CES. SAN JUAN</v>
          </cell>
          <cell r="H21">
            <v>16</v>
          </cell>
          <cell r="I21">
            <v>22</v>
          </cell>
          <cell r="J21">
            <v>19</v>
          </cell>
          <cell r="K21">
            <v>29</v>
          </cell>
          <cell r="L21">
            <v>42</v>
          </cell>
          <cell r="M21">
            <v>19</v>
          </cell>
          <cell r="N21">
            <v>41</v>
          </cell>
          <cell r="O21">
            <v>49</v>
          </cell>
          <cell r="P21">
            <v>24</v>
          </cell>
          <cell r="Q21">
            <v>42</v>
          </cell>
          <cell r="R21"/>
          <cell r="S21">
            <v>45</v>
          </cell>
          <cell r="T21">
            <v>348</v>
          </cell>
        </row>
        <row r="22">
          <cell r="G22" t="str">
            <v>105304-CES. SANTA CECILIA</v>
          </cell>
          <cell r="H22">
            <v>41</v>
          </cell>
          <cell r="I22">
            <v>53</v>
          </cell>
          <cell r="J22">
            <v>21</v>
          </cell>
          <cell r="K22">
            <v>56</v>
          </cell>
          <cell r="L22">
            <v>45</v>
          </cell>
          <cell r="M22">
            <v>40</v>
          </cell>
          <cell r="N22">
            <v>30</v>
          </cell>
          <cell r="O22">
            <v>21</v>
          </cell>
          <cell r="P22">
            <v>19</v>
          </cell>
          <cell r="Q22">
            <v>16</v>
          </cell>
          <cell r="R22"/>
          <cell r="S22">
            <v>6</v>
          </cell>
          <cell r="T22">
            <v>348</v>
          </cell>
        </row>
        <row r="23">
          <cell r="G23" t="str">
            <v>105305-CES. TIERRAS BLANCAS</v>
          </cell>
          <cell r="H23">
            <v>132</v>
          </cell>
          <cell r="I23">
            <v>126</v>
          </cell>
          <cell r="J23">
            <v>79</v>
          </cell>
          <cell r="K23">
            <v>71</v>
          </cell>
          <cell r="L23">
            <v>100</v>
          </cell>
          <cell r="M23">
            <v>96</v>
          </cell>
          <cell r="N23">
            <v>72</v>
          </cell>
          <cell r="O23">
            <v>85</v>
          </cell>
          <cell r="P23">
            <v>90</v>
          </cell>
          <cell r="Q23">
            <v>57</v>
          </cell>
          <cell r="R23"/>
          <cell r="S23">
            <v>59</v>
          </cell>
          <cell r="T23">
            <v>967</v>
          </cell>
        </row>
        <row r="24">
          <cell r="G24" t="str">
            <v>105321-CES. RURAL  TONGOY</v>
          </cell>
          <cell r="H24">
            <v>5</v>
          </cell>
          <cell r="I24">
            <v>7</v>
          </cell>
          <cell r="J24">
            <v>11</v>
          </cell>
          <cell r="K24">
            <v>14</v>
          </cell>
          <cell r="L24">
            <v>11</v>
          </cell>
          <cell r="M24">
            <v>13</v>
          </cell>
          <cell r="N24">
            <v>8</v>
          </cell>
          <cell r="O24">
            <v>3</v>
          </cell>
          <cell r="P24">
            <v>9</v>
          </cell>
          <cell r="Q24">
            <v>7</v>
          </cell>
          <cell r="R24"/>
          <cell r="S24">
            <v>2</v>
          </cell>
          <cell r="T24">
            <v>90</v>
          </cell>
        </row>
        <row r="25">
          <cell r="G25" t="str">
            <v>105323-CES. DR. SERGIO AGUILAR</v>
          </cell>
          <cell r="H25">
            <v>70</v>
          </cell>
          <cell r="I25">
            <v>60</v>
          </cell>
          <cell r="J25">
            <v>61</v>
          </cell>
          <cell r="K25">
            <v>45</v>
          </cell>
          <cell r="L25">
            <v>41</v>
          </cell>
          <cell r="M25">
            <v>36</v>
          </cell>
          <cell r="N25">
            <v>55</v>
          </cell>
          <cell r="O25">
            <v>49</v>
          </cell>
          <cell r="P25">
            <v>32</v>
          </cell>
          <cell r="Q25">
            <v>23</v>
          </cell>
          <cell r="R25"/>
          <cell r="S25">
            <v>5</v>
          </cell>
          <cell r="T25">
            <v>477</v>
          </cell>
        </row>
        <row r="26">
          <cell r="G26" t="str">
            <v>105405-P.S.R. GUANAQUEROS</v>
          </cell>
          <cell r="H26">
            <v>2</v>
          </cell>
          <cell r="I26"/>
          <cell r="J26">
            <v>6</v>
          </cell>
          <cell r="K26">
            <v>1</v>
          </cell>
          <cell r="L26">
            <v>1</v>
          </cell>
          <cell r="M26">
            <v>5</v>
          </cell>
          <cell r="N26">
            <v>3</v>
          </cell>
          <cell r="O26">
            <v>6</v>
          </cell>
          <cell r="P26">
            <v>7</v>
          </cell>
          <cell r="Q26">
            <v>0</v>
          </cell>
          <cell r="R26"/>
          <cell r="S26">
            <v>2</v>
          </cell>
          <cell r="T26">
            <v>33</v>
          </cell>
        </row>
        <row r="27">
          <cell r="G27" t="str">
            <v>105705-CECOF EL ALBA</v>
          </cell>
          <cell r="H27">
            <v>6</v>
          </cell>
          <cell r="I27">
            <v>6</v>
          </cell>
          <cell r="J27">
            <v>13</v>
          </cell>
          <cell r="K27">
            <v>4</v>
          </cell>
          <cell r="L27">
            <v>9</v>
          </cell>
          <cell r="M27">
            <v>4</v>
          </cell>
          <cell r="N27">
            <v>9</v>
          </cell>
          <cell r="O27">
            <v>25</v>
          </cell>
          <cell r="P27">
            <v>7</v>
          </cell>
          <cell r="Q27">
            <v>2</v>
          </cell>
          <cell r="R27"/>
          <cell r="S27">
            <v>12</v>
          </cell>
          <cell r="T27">
            <v>97</v>
          </cell>
        </row>
        <row r="28">
          <cell r="G28" t="str">
            <v>200273-CECOF PUNTA MIRA</v>
          </cell>
          <cell r="H28">
            <v>13</v>
          </cell>
          <cell r="I28">
            <v>4</v>
          </cell>
          <cell r="J28">
            <v>17</v>
          </cell>
          <cell r="K28">
            <v>12</v>
          </cell>
          <cell r="L28">
            <v>10</v>
          </cell>
          <cell r="M28">
            <v>22</v>
          </cell>
          <cell r="N28">
            <v>14</v>
          </cell>
          <cell r="O28">
            <v>7</v>
          </cell>
          <cell r="P28">
            <v>13</v>
          </cell>
          <cell r="Q28">
            <v>9</v>
          </cell>
          <cell r="R28"/>
          <cell r="S28">
            <v>27</v>
          </cell>
          <cell r="T28">
            <v>148</v>
          </cell>
        </row>
        <row r="29">
          <cell r="G29" t="str">
            <v>200494-CESFAM EL SAUCE</v>
          </cell>
          <cell r="H29">
            <v>16</v>
          </cell>
          <cell r="I29">
            <v>25</v>
          </cell>
          <cell r="J29">
            <v>25</v>
          </cell>
          <cell r="K29">
            <v>21</v>
          </cell>
          <cell r="L29">
            <v>31</v>
          </cell>
          <cell r="M29">
            <v>50</v>
          </cell>
          <cell r="N29">
            <v>34</v>
          </cell>
          <cell r="O29">
            <v>35</v>
          </cell>
          <cell r="P29">
            <v>35</v>
          </cell>
          <cell r="Q29">
            <v>42</v>
          </cell>
          <cell r="R29">
            <v>1</v>
          </cell>
          <cell r="S29">
            <v>18</v>
          </cell>
          <cell r="T29">
            <v>333</v>
          </cell>
        </row>
        <row r="30">
          <cell r="G30" t="str">
            <v>200499-CESFAM PAN DE AZÚCAR</v>
          </cell>
          <cell r="H30">
            <v>20</v>
          </cell>
          <cell r="I30">
            <v>18</v>
          </cell>
          <cell r="J30">
            <v>15</v>
          </cell>
          <cell r="K30">
            <v>14</v>
          </cell>
          <cell r="L30">
            <v>15</v>
          </cell>
          <cell r="M30">
            <v>17</v>
          </cell>
          <cell r="N30">
            <v>12</v>
          </cell>
          <cell r="O30">
            <v>8</v>
          </cell>
          <cell r="P30">
            <v>7</v>
          </cell>
          <cell r="Q30">
            <v>12</v>
          </cell>
          <cell r="R30"/>
          <cell r="S30">
            <v>1</v>
          </cell>
          <cell r="T30">
            <v>139</v>
          </cell>
        </row>
        <row r="31">
          <cell r="G31" t="str">
            <v>200607-CESFAM LILA CORTES</v>
          </cell>
          <cell r="H31"/>
          <cell r="I31"/>
          <cell r="J31"/>
          <cell r="K31"/>
          <cell r="L31"/>
          <cell r="M31"/>
          <cell r="N31"/>
          <cell r="O31"/>
          <cell r="P31"/>
          <cell r="Q31"/>
          <cell r="R31"/>
          <cell r="S31">
            <v>5</v>
          </cell>
          <cell r="T31">
            <v>5</v>
          </cell>
        </row>
        <row r="32">
          <cell r="G32" t="str">
            <v>04103-ANDACOLLO</v>
          </cell>
          <cell r="H32">
            <v>15</v>
          </cell>
          <cell r="I32">
            <v>18</v>
          </cell>
          <cell r="J32">
            <v>13</v>
          </cell>
          <cell r="K32">
            <v>19</v>
          </cell>
          <cell r="L32">
            <v>7</v>
          </cell>
          <cell r="M32">
            <v>7</v>
          </cell>
          <cell r="N32">
            <v>9</v>
          </cell>
          <cell r="O32">
            <v>16</v>
          </cell>
          <cell r="P32">
            <v>12</v>
          </cell>
          <cell r="Q32">
            <v>14</v>
          </cell>
          <cell r="R32">
            <v>25</v>
          </cell>
          <cell r="S32">
            <v>25</v>
          </cell>
          <cell r="T32">
            <v>180</v>
          </cell>
        </row>
        <row r="33">
          <cell r="G33" t="str">
            <v>105106-HOSPITAL ANDACOLLO</v>
          </cell>
          <cell r="H33">
            <v>15</v>
          </cell>
          <cell r="I33">
            <v>18</v>
          </cell>
          <cell r="J33">
            <v>13</v>
          </cell>
          <cell r="K33">
            <v>19</v>
          </cell>
          <cell r="L33">
            <v>7</v>
          </cell>
          <cell r="M33">
            <v>7</v>
          </cell>
          <cell r="N33">
            <v>9</v>
          </cell>
          <cell r="O33">
            <v>16</v>
          </cell>
          <cell r="P33">
            <v>12</v>
          </cell>
          <cell r="Q33">
            <v>14</v>
          </cell>
          <cell r="R33">
            <v>25</v>
          </cell>
          <cell r="S33">
            <v>25</v>
          </cell>
          <cell r="T33">
            <v>180</v>
          </cell>
        </row>
        <row r="34">
          <cell r="G34" t="str">
            <v>04104-LA HIGUERA</v>
          </cell>
          <cell r="H34">
            <v>3</v>
          </cell>
          <cell r="I34">
            <v>2</v>
          </cell>
          <cell r="J34">
            <v>10</v>
          </cell>
          <cell r="K34">
            <v>8</v>
          </cell>
          <cell r="L34">
            <v>2</v>
          </cell>
          <cell r="M34">
            <v>8</v>
          </cell>
          <cell r="N34">
            <v>5</v>
          </cell>
          <cell r="O34">
            <v>4</v>
          </cell>
          <cell r="P34">
            <v>5</v>
          </cell>
          <cell r="Q34">
            <v>4</v>
          </cell>
          <cell r="R34">
            <v>0</v>
          </cell>
          <cell r="S34">
            <v>2</v>
          </cell>
          <cell r="T34">
            <v>53</v>
          </cell>
        </row>
        <row r="35">
          <cell r="G35" t="str">
            <v>105314-CES. LA HIGUERA</v>
          </cell>
          <cell r="H35">
            <v>3</v>
          </cell>
          <cell r="I35">
            <v>2</v>
          </cell>
          <cell r="J35">
            <v>3</v>
          </cell>
          <cell r="K35">
            <v>0</v>
          </cell>
          <cell r="L35">
            <v>1</v>
          </cell>
          <cell r="M35">
            <v>1</v>
          </cell>
          <cell r="N35">
            <v>1</v>
          </cell>
          <cell r="O35">
            <v>2</v>
          </cell>
          <cell r="P35">
            <v>1</v>
          </cell>
          <cell r="Q35">
            <v>2</v>
          </cell>
          <cell r="R35"/>
          <cell r="S35">
            <v>0</v>
          </cell>
          <cell r="T35">
            <v>16</v>
          </cell>
        </row>
        <row r="36">
          <cell r="G36" t="str">
            <v xml:space="preserve">105500-P.S.R. CALETA HORNOS        </v>
          </cell>
          <cell r="H36"/>
          <cell r="I36"/>
          <cell r="J36">
            <v>2</v>
          </cell>
          <cell r="K36">
            <v>1</v>
          </cell>
          <cell r="L36">
            <v>1</v>
          </cell>
          <cell r="M36">
            <v>7</v>
          </cell>
          <cell r="N36">
            <v>4</v>
          </cell>
          <cell r="O36">
            <v>0</v>
          </cell>
          <cell r="P36">
            <v>3</v>
          </cell>
          <cell r="Q36">
            <v>0</v>
          </cell>
          <cell r="R36">
            <v>0</v>
          </cell>
          <cell r="S36">
            <v>2</v>
          </cell>
          <cell r="T36">
            <v>20</v>
          </cell>
        </row>
        <row r="37">
          <cell r="G37" t="str">
            <v>105505-P.S.R. LOS CHOROS</v>
          </cell>
          <cell r="H37"/>
          <cell r="I37"/>
          <cell r="J37">
            <v>3</v>
          </cell>
          <cell r="K37">
            <v>4</v>
          </cell>
          <cell r="L37">
            <v>0</v>
          </cell>
          <cell r="M37">
            <v>0</v>
          </cell>
          <cell r="N37"/>
          <cell r="O37">
            <v>1</v>
          </cell>
          <cell r="P37">
            <v>1</v>
          </cell>
          <cell r="Q37">
            <v>1</v>
          </cell>
          <cell r="R37"/>
          <cell r="S37"/>
          <cell r="T37">
            <v>10</v>
          </cell>
        </row>
        <row r="38">
          <cell r="G38" t="str">
            <v>105506-P.S.R. EL TRAPICHE</v>
          </cell>
          <cell r="H38"/>
          <cell r="I38"/>
          <cell r="J38">
            <v>2</v>
          </cell>
          <cell r="K38">
            <v>3</v>
          </cell>
          <cell r="L38">
            <v>0</v>
          </cell>
          <cell r="M38">
            <v>0</v>
          </cell>
          <cell r="N38"/>
          <cell r="O38">
            <v>1</v>
          </cell>
          <cell r="P38">
            <v>0</v>
          </cell>
          <cell r="Q38">
            <v>1</v>
          </cell>
          <cell r="R38"/>
          <cell r="S38"/>
          <cell r="T38">
            <v>7</v>
          </cell>
        </row>
        <row r="39">
          <cell r="G39" t="str">
            <v>04105-PAIHUANO</v>
          </cell>
          <cell r="H39">
            <v>9</v>
          </cell>
          <cell r="I39">
            <v>11</v>
          </cell>
          <cell r="J39">
            <v>3</v>
          </cell>
          <cell r="K39">
            <v>6</v>
          </cell>
          <cell r="L39">
            <v>3</v>
          </cell>
          <cell r="M39">
            <v>11</v>
          </cell>
          <cell r="N39">
            <v>8</v>
          </cell>
          <cell r="O39">
            <v>6</v>
          </cell>
          <cell r="P39">
            <v>8</v>
          </cell>
          <cell r="Q39">
            <v>10</v>
          </cell>
          <cell r="R39"/>
          <cell r="S39">
            <v>8</v>
          </cell>
          <cell r="T39">
            <v>83</v>
          </cell>
        </row>
        <row r="40">
          <cell r="G40" t="str">
            <v>105306-CES. PAIHUANO</v>
          </cell>
          <cell r="H40">
            <v>6</v>
          </cell>
          <cell r="I40">
            <v>8</v>
          </cell>
          <cell r="J40">
            <v>2</v>
          </cell>
          <cell r="K40">
            <v>5</v>
          </cell>
          <cell r="L40">
            <v>3</v>
          </cell>
          <cell r="M40">
            <v>9</v>
          </cell>
          <cell r="N40">
            <v>8</v>
          </cell>
          <cell r="O40">
            <v>5</v>
          </cell>
          <cell r="P40">
            <v>4</v>
          </cell>
          <cell r="Q40">
            <v>8</v>
          </cell>
          <cell r="R40"/>
          <cell r="S40">
            <v>5</v>
          </cell>
          <cell r="T40">
            <v>63</v>
          </cell>
        </row>
        <row r="41">
          <cell r="G41" t="str">
            <v>105475-P.S.R. HORCON</v>
          </cell>
          <cell r="H41">
            <v>1</v>
          </cell>
          <cell r="I41">
            <v>1</v>
          </cell>
          <cell r="J41">
            <v>0</v>
          </cell>
          <cell r="K41">
            <v>1</v>
          </cell>
          <cell r="L41">
            <v>0</v>
          </cell>
          <cell r="M41">
            <v>1</v>
          </cell>
          <cell r="N41"/>
          <cell r="O41">
            <v>0</v>
          </cell>
          <cell r="P41">
            <v>2</v>
          </cell>
          <cell r="Q41">
            <v>0</v>
          </cell>
          <cell r="R41"/>
          <cell r="S41">
            <v>2</v>
          </cell>
          <cell r="T41">
            <v>8</v>
          </cell>
        </row>
        <row r="42">
          <cell r="G42" t="str">
            <v>105476-P.S.R. MONTE GRANDE</v>
          </cell>
          <cell r="H42">
            <v>1</v>
          </cell>
          <cell r="I42">
            <v>2</v>
          </cell>
          <cell r="J42">
            <v>0</v>
          </cell>
          <cell r="K42">
            <v>0</v>
          </cell>
          <cell r="L42"/>
          <cell r="M42">
            <v>1</v>
          </cell>
          <cell r="N42"/>
          <cell r="O42">
            <v>1</v>
          </cell>
          <cell r="P42">
            <v>2</v>
          </cell>
          <cell r="Q42">
            <v>1</v>
          </cell>
          <cell r="R42"/>
          <cell r="S42"/>
          <cell r="T42">
            <v>8</v>
          </cell>
        </row>
        <row r="43">
          <cell r="G43" t="str">
            <v>105477-P.S.R. PISCO ELQUI</v>
          </cell>
          <cell r="H43">
            <v>1</v>
          </cell>
          <cell r="I43">
            <v>0</v>
          </cell>
          <cell r="J43">
            <v>1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1</v>
          </cell>
          <cell r="R43"/>
          <cell r="S43">
            <v>1</v>
          </cell>
          <cell r="T43">
            <v>4</v>
          </cell>
        </row>
        <row r="44">
          <cell r="G44" t="str">
            <v>04106-VICUÑA</v>
          </cell>
          <cell r="H44">
            <v>16</v>
          </cell>
          <cell r="I44">
            <v>29</v>
          </cell>
          <cell r="J44">
            <v>10</v>
          </cell>
          <cell r="K44">
            <v>25</v>
          </cell>
          <cell r="L44">
            <v>27</v>
          </cell>
          <cell r="M44">
            <v>34</v>
          </cell>
          <cell r="N44">
            <v>22</v>
          </cell>
          <cell r="O44">
            <v>34</v>
          </cell>
          <cell r="P44">
            <v>17</v>
          </cell>
          <cell r="Q44">
            <v>21</v>
          </cell>
          <cell r="R44">
            <v>18</v>
          </cell>
          <cell r="S44">
            <v>44</v>
          </cell>
          <cell r="T44">
            <v>297</v>
          </cell>
        </row>
        <row r="45">
          <cell r="G45" t="str">
            <v>105107-HOSPITAL VICUÑA</v>
          </cell>
          <cell r="H45">
            <v>10</v>
          </cell>
          <cell r="I45">
            <v>12</v>
          </cell>
          <cell r="J45">
            <v>7</v>
          </cell>
          <cell r="K45">
            <v>16</v>
          </cell>
          <cell r="L45">
            <v>18</v>
          </cell>
          <cell r="M45">
            <v>25</v>
          </cell>
          <cell r="N45">
            <v>5</v>
          </cell>
          <cell r="O45">
            <v>24</v>
          </cell>
          <cell r="P45">
            <v>14</v>
          </cell>
          <cell r="Q45">
            <v>13</v>
          </cell>
          <cell r="R45">
            <v>18</v>
          </cell>
          <cell r="S45">
            <v>9</v>
          </cell>
          <cell r="T45">
            <v>171</v>
          </cell>
        </row>
        <row r="46">
          <cell r="G46" t="str">
            <v>105467-P.S.R. DIAGUITAS</v>
          </cell>
          <cell r="H46">
            <v>1</v>
          </cell>
          <cell r="I46">
            <v>1</v>
          </cell>
          <cell r="J46"/>
          <cell r="K46">
            <v>3</v>
          </cell>
          <cell r="L46"/>
          <cell r="M46"/>
          <cell r="N46">
            <v>2</v>
          </cell>
          <cell r="O46">
            <v>2</v>
          </cell>
          <cell r="P46"/>
          <cell r="Q46"/>
          <cell r="R46"/>
          <cell r="S46">
            <v>0</v>
          </cell>
          <cell r="T46">
            <v>9</v>
          </cell>
        </row>
        <row r="47">
          <cell r="G47" t="str">
            <v>105469-P.S.R. EL TAMBO</v>
          </cell>
          <cell r="H47">
            <v>4</v>
          </cell>
          <cell r="I47">
            <v>1</v>
          </cell>
          <cell r="J47">
            <v>3</v>
          </cell>
          <cell r="K47">
            <v>2</v>
          </cell>
          <cell r="L47">
            <v>3</v>
          </cell>
          <cell r="M47">
            <v>2</v>
          </cell>
          <cell r="N47">
            <v>0</v>
          </cell>
          <cell r="O47">
            <v>0</v>
          </cell>
          <cell r="P47"/>
          <cell r="Q47">
            <v>0</v>
          </cell>
          <cell r="R47">
            <v>0</v>
          </cell>
          <cell r="S47">
            <v>1</v>
          </cell>
          <cell r="T47">
            <v>16</v>
          </cell>
        </row>
        <row r="48">
          <cell r="G48" t="str">
            <v>105473-P.S.R. TALCUNA</v>
          </cell>
          <cell r="H48"/>
          <cell r="I48">
            <v>6</v>
          </cell>
          <cell r="J48">
            <v>0</v>
          </cell>
          <cell r="K48">
            <v>0</v>
          </cell>
          <cell r="L48">
            <v>1</v>
          </cell>
          <cell r="M48"/>
          <cell r="N48">
            <v>4</v>
          </cell>
          <cell r="O48">
            <v>2</v>
          </cell>
          <cell r="P48">
            <v>0</v>
          </cell>
          <cell r="Q48">
            <v>3</v>
          </cell>
          <cell r="R48"/>
          <cell r="S48">
            <v>8</v>
          </cell>
          <cell r="T48">
            <v>24</v>
          </cell>
        </row>
        <row r="49">
          <cell r="G49" t="str">
            <v>200538-CESFAM SAN ISIDRO CALINGASTA</v>
          </cell>
          <cell r="H49">
            <v>1</v>
          </cell>
          <cell r="I49">
            <v>9</v>
          </cell>
          <cell r="J49"/>
          <cell r="K49">
            <v>4</v>
          </cell>
          <cell r="L49">
            <v>5</v>
          </cell>
          <cell r="M49">
            <v>7</v>
          </cell>
          <cell r="N49">
            <v>11</v>
          </cell>
          <cell r="O49">
            <v>6</v>
          </cell>
          <cell r="P49">
            <v>3</v>
          </cell>
          <cell r="Q49">
            <v>5</v>
          </cell>
          <cell r="R49"/>
          <cell r="S49">
            <v>26</v>
          </cell>
          <cell r="T49">
            <v>77</v>
          </cell>
        </row>
        <row r="50">
          <cell r="G50" t="str">
            <v>04201-ILLAPEL</v>
          </cell>
          <cell r="H50">
            <v>30</v>
          </cell>
          <cell r="I50">
            <v>27</v>
          </cell>
          <cell r="J50">
            <v>29</v>
          </cell>
          <cell r="K50">
            <v>44</v>
          </cell>
          <cell r="L50">
            <v>36</v>
          </cell>
          <cell r="M50">
            <v>48</v>
          </cell>
          <cell r="N50">
            <v>113</v>
          </cell>
          <cell r="O50">
            <v>56</v>
          </cell>
          <cell r="P50">
            <v>61</v>
          </cell>
          <cell r="Q50">
            <v>58</v>
          </cell>
          <cell r="R50">
            <v>39</v>
          </cell>
          <cell r="S50">
            <v>75</v>
          </cell>
          <cell r="T50">
            <v>616</v>
          </cell>
        </row>
        <row r="51">
          <cell r="G51" t="str">
            <v>105326-CESFAM SAN RAFAEL</v>
          </cell>
          <cell r="H51">
            <v>6</v>
          </cell>
          <cell r="I51">
            <v>3</v>
          </cell>
          <cell r="J51">
            <v>5</v>
          </cell>
          <cell r="K51">
            <v>12</v>
          </cell>
          <cell r="L51">
            <v>10</v>
          </cell>
          <cell r="M51">
            <v>9</v>
          </cell>
          <cell r="N51">
            <v>14</v>
          </cell>
          <cell r="O51">
            <v>16</v>
          </cell>
          <cell r="P51">
            <v>13</v>
          </cell>
          <cell r="Q51">
            <v>6</v>
          </cell>
          <cell r="R51">
            <v>8</v>
          </cell>
          <cell r="S51">
            <v>22</v>
          </cell>
          <cell r="T51">
            <v>124</v>
          </cell>
        </row>
        <row r="52">
          <cell r="G52" t="str">
            <v xml:space="preserve">105443-P.S.R. CARCAMO                   </v>
          </cell>
          <cell r="H52">
            <v>1</v>
          </cell>
          <cell r="I52"/>
          <cell r="J52"/>
          <cell r="K52">
            <v>0</v>
          </cell>
          <cell r="L52"/>
          <cell r="M52">
            <v>0</v>
          </cell>
          <cell r="N52"/>
          <cell r="O52"/>
          <cell r="P52">
            <v>1</v>
          </cell>
          <cell r="Q52"/>
          <cell r="R52">
            <v>1</v>
          </cell>
          <cell r="S52"/>
          <cell r="T52">
            <v>3</v>
          </cell>
        </row>
        <row r="53">
          <cell r="G53" t="str">
            <v>105444-P.S.R. HUINTIL</v>
          </cell>
          <cell r="H53"/>
          <cell r="I53"/>
          <cell r="J53">
            <v>0</v>
          </cell>
          <cell r="K53"/>
          <cell r="L53"/>
          <cell r="M53">
            <v>0</v>
          </cell>
          <cell r="N53"/>
          <cell r="O53"/>
          <cell r="P53">
            <v>0</v>
          </cell>
          <cell r="Q53"/>
          <cell r="R53"/>
          <cell r="S53">
            <v>3</v>
          </cell>
          <cell r="T53">
            <v>3</v>
          </cell>
        </row>
        <row r="54">
          <cell r="G54" t="str">
            <v>105445-P.S.R. LIMAHUIDA</v>
          </cell>
          <cell r="H54"/>
          <cell r="I54"/>
          <cell r="J54">
            <v>0</v>
          </cell>
          <cell r="K54">
            <v>2</v>
          </cell>
          <cell r="L54">
            <v>0</v>
          </cell>
          <cell r="M54">
            <v>1</v>
          </cell>
          <cell r="N54">
            <v>0</v>
          </cell>
          <cell r="O54"/>
          <cell r="P54"/>
          <cell r="Q54">
            <v>1</v>
          </cell>
          <cell r="R54">
            <v>1</v>
          </cell>
          <cell r="S54">
            <v>0</v>
          </cell>
          <cell r="T54">
            <v>5</v>
          </cell>
        </row>
        <row r="55">
          <cell r="G55" t="str">
            <v>105446-P.S.R. MATANCILLA</v>
          </cell>
          <cell r="H55"/>
          <cell r="I55"/>
          <cell r="J55"/>
          <cell r="K55"/>
          <cell r="L55">
            <v>0</v>
          </cell>
          <cell r="M55"/>
          <cell r="N55"/>
          <cell r="O55"/>
          <cell r="P55"/>
          <cell r="Q55"/>
          <cell r="R55"/>
          <cell r="S55"/>
          <cell r="T55">
            <v>0</v>
          </cell>
        </row>
        <row r="56">
          <cell r="G56" t="str">
            <v>105447-P.S.R. PERALILLO</v>
          </cell>
          <cell r="H56"/>
          <cell r="I56"/>
          <cell r="J56">
            <v>0</v>
          </cell>
          <cell r="K56"/>
          <cell r="L56">
            <v>2</v>
          </cell>
          <cell r="M56"/>
          <cell r="N56">
            <v>9</v>
          </cell>
          <cell r="O56">
            <v>1</v>
          </cell>
          <cell r="P56">
            <v>1</v>
          </cell>
          <cell r="Q56">
            <v>1</v>
          </cell>
          <cell r="R56"/>
          <cell r="S56"/>
          <cell r="T56">
            <v>14</v>
          </cell>
        </row>
        <row r="57">
          <cell r="G57" t="str">
            <v>105448-P.S.R. SANTA VIRGINIA</v>
          </cell>
          <cell r="H57"/>
          <cell r="I57"/>
          <cell r="J57">
            <v>1</v>
          </cell>
          <cell r="K57">
            <v>0</v>
          </cell>
          <cell r="L57"/>
          <cell r="M57">
            <v>2</v>
          </cell>
          <cell r="N57"/>
          <cell r="O57"/>
          <cell r="P57">
            <v>2</v>
          </cell>
          <cell r="Q57"/>
          <cell r="R57"/>
          <cell r="S57">
            <v>1</v>
          </cell>
          <cell r="T57">
            <v>6</v>
          </cell>
        </row>
        <row r="58">
          <cell r="G58" t="str">
            <v>105449-P.S.R. TUNGA NORTE</v>
          </cell>
          <cell r="H58"/>
          <cell r="I58"/>
          <cell r="J58"/>
          <cell r="K58"/>
          <cell r="L58"/>
          <cell r="M58">
            <v>0</v>
          </cell>
          <cell r="N58"/>
          <cell r="O58"/>
          <cell r="P58"/>
          <cell r="Q58"/>
          <cell r="R58"/>
          <cell r="S58"/>
          <cell r="T58">
            <v>0</v>
          </cell>
        </row>
        <row r="59">
          <cell r="G59" t="str">
            <v>105485-P.S.R. PLAN DE HORNOS</v>
          </cell>
          <cell r="H59"/>
          <cell r="I59"/>
          <cell r="J59">
            <v>1</v>
          </cell>
          <cell r="K59">
            <v>3</v>
          </cell>
          <cell r="L59">
            <v>0</v>
          </cell>
          <cell r="M59">
            <v>1</v>
          </cell>
          <cell r="N59">
            <v>1</v>
          </cell>
          <cell r="O59"/>
          <cell r="P59"/>
          <cell r="Q59"/>
          <cell r="R59"/>
          <cell r="S59">
            <v>7</v>
          </cell>
          <cell r="T59">
            <v>13</v>
          </cell>
        </row>
        <row r="60">
          <cell r="G60" t="str">
            <v>105486-P.S.R. TUNGA SUR</v>
          </cell>
          <cell r="H60"/>
          <cell r="I60"/>
          <cell r="J60"/>
          <cell r="K60"/>
          <cell r="L60">
            <v>0</v>
          </cell>
          <cell r="M60"/>
          <cell r="N60"/>
          <cell r="O60">
            <v>2</v>
          </cell>
          <cell r="P60"/>
          <cell r="Q60"/>
          <cell r="R60"/>
          <cell r="S60"/>
          <cell r="T60">
            <v>2</v>
          </cell>
        </row>
        <row r="61">
          <cell r="G61" t="str">
            <v>105487-P.S.R. CAÑAS UNO</v>
          </cell>
          <cell r="H61">
            <v>0</v>
          </cell>
          <cell r="I61">
            <v>3</v>
          </cell>
          <cell r="J61">
            <v>1</v>
          </cell>
          <cell r="K61">
            <v>4</v>
          </cell>
          <cell r="L61">
            <v>1</v>
          </cell>
          <cell r="M61">
            <v>2</v>
          </cell>
          <cell r="N61">
            <v>1</v>
          </cell>
          <cell r="O61">
            <v>0</v>
          </cell>
          <cell r="P61">
            <v>4</v>
          </cell>
          <cell r="Q61">
            <v>2</v>
          </cell>
          <cell r="R61">
            <v>3</v>
          </cell>
          <cell r="S61"/>
          <cell r="T61">
            <v>21</v>
          </cell>
        </row>
        <row r="62">
          <cell r="G62" t="str">
            <v>105496-P.S.R. PINTACURA SUR</v>
          </cell>
          <cell r="H62">
            <v>0</v>
          </cell>
          <cell r="I62"/>
          <cell r="J62"/>
          <cell r="K62">
            <v>0</v>
          </cell>
          <cell r="L62">
            <v>0</v>
          </cell>
          <cell r="M62"/>
          <cell r="N62">
            <v>2</v>
          </cell>
          <cell r="O62"/>
          <cell r="P62"/>
          <cell r="Q62"/>
          <cell r="R62"/>
          <cell r="S62"/>
          <cell r="T62">
            <v>2</v>
          </cell>
        </row>
        <row r="63">
          <cell r="G63" t="str">
            <v>105504-P.S.R. SOCAVON</v>
          </cell>
          <cell r="H63"/>
          <cell r="I63"/>
          <cell r="J63">
            <v>0</v>
          </cell>
          <cell r="K63"/>
          <cell r="L63"/>
          <cell r="M63">
            <v>0</v>
          </cell>
          <cell r="N63"/>
          <cell r="O63"/>
          <cell r="P63"/>
          <cell r="Q63"/>
          <cell r="R63">
            <v>1</v>
          </cell>
          <cell r="S63"/>
          <cell r="T63">
            <v>1</v>
          </cell>
        </row>
        <row r="64">
          <cell r="G64" t="str">
            <v>200366-CESFAM URBANO II</v>
          </cell>
          <cell r="H64">
            <v>23</v>
          </cell>
          <cell r="I64">
            <v>21</v>
          </cell>
          <cell r="J64">
            <v>21</v>
          </cell>
          <cell r="K64">
            <v>23</v>
          </cell>
          <cell r="L64">
            <v>23</v>
          </cell>
          <cell r="M64">
            <v>33</v>
          </cell>
          <cell r="N64">
            <v>86</v>
          </cell>
          <cell r="O64">
            <v>37</v>
          </cell>
          <cell r="P64">
            <v>40</v>
          </cell>
          <cell r="Q64">
            <v>48</v>
          </cell>
          <cell r="R64">
            <v>25</v>
          </cell>
          <cell r="S64">
            <v>42</v>
          </cell>
          <cell r="T64">
            <v>422</v>
          </cell>
        </row>
        <row r="65">
          <cell r="G65" t="str">
            <v>04202-CANELA</v>
          </cell>
          <cell r="H65">
            <v>5</v>
          </cell>
          <cell r="I65">
            <v>5</v>
          </cell>
          <cell r="J65">
            <v>6</v>
          </cell>
          <cell r="K65">
            <v>6</v>
          </cell>
          <cell r="L65">
            <v>23</v>
          </cell>
          <cell r="M65">
            <v>7</v>
          </cell>
          <cell r="N65">
            <v>10</v>
          </cell>
          <cell r="O65">
            <v>3</v>
          </cell>
          <cell r="P65">
            <v>0</v>
          </cell>
          <cell r="Q65">
            <v>7</v>
          </cell>
          <cell r="R65">
            <v>2</v>
          </cell>
          <cell r="S65">
            <v>19</v>
          </cell>
          <cell r="T65">
            <v>93</v>
          </cell>
        </row>
        <row r="66">
          <cell r="G66" t="str">
            <v>105309-CES. RURAL CANELA</v>
          </cell>
          <cell r="H66">
            <v>5</v>
          </cell>
          <cell r="I66">
            <v>4</v>
          </cell>
          <cell r="J66">
            <v>6</v>
          </cell>
          <cell r="K66">
            <v>5</v>
          </cell>
          <cell r="L66">
            <v>18</v>
          </cell>
          <cell r="M66">
            <v>4</v>
          </cell>
          <cell r="N66">
            <v>7</v>
          </cell>
          <cell r="O66">
            <v>1</v>
          </cell>
          <cell r="P66">
            <v>0</v>
          </cell>
          <cell r="Q66">
            <v>6</v>
          </cell>
          <cell r="R66">
            <v>2</v>
          </cell>
          <cell r="S66">
            <v>15</v>
          </cell>
          <cell r="T66">
            <v>73</v>
          </cell>
        </row>
        <row r="67">
          <cell r="G67" t="str">
            <v xml:space="preserve">105450-P.S.R. MINCHA NORTE            </v>
          </cell>
          <cell r="H67">
            <v>0</v>
          </cell>
          <cell r="I67">
            <v>1</v>
          </cell>
          <cell r="J67">
            <v>0</v>
          </cell>
          <cell r="K67">
            <v>0</v>
          </cell>
          <cell r="L67">
            <v>0</v>
          </cell>
          <cell r="M67">
            <v>2</v>
          </cell>
          <cell r="N67">
            <v>1</v>
          </cell>
          <cell r="O67">
            <v>2</v>
          </cell>
          <cell r="P67"/>
          <cell r="Q67">
            <v>1</v>
          </cell>
          <cell r="R67">
            <v>0</v>
          </cell>
          <cell r="S67">
            <v>0</v>
          </cell>
          <cell r="T67">
            <v>7</v>
          </cell>
        </row>
        <row r="68">
          <cell r="G68" t="str">
            <v>105451-P.S.R. AGUA FRIA</v>
          </cell>
          <cell r="H68"/>
          <cell r="I68"/>
          <cell r="J68"/>
          <cell r="K68"/>
          <cell r="L68">
            <v>1</v>
          </cell>
          <cell r="M68">
            <v>0</v>
          </cell>
          <cell r="N68">
            <v>0</v>
          </cell>
          <cell r="O68"/>
          <cell r="P68"/>
          <cell r="Q68"/>
          <cell r="R68"/>
          <cell r="S68"/>
          <cell r="T68">
            <v>1</v>
          </cell>
        </row>
        <row r="69">
          <cell r="G69" t="str">
            <v>105482-P.S.R. CANELA ALTA</v>
          </cell>
          <cell r="H69">
            <v>0</v>
          </cell>
          <cell r="I69"/>
          <cell r="J69"/>
          <cell r="K69">
            <v>0</v>
          </cell>
          <cell r="L69">
            <v>0</v>
          </cell>
          <cell r="M69">
            <v>1</v>
          </cell>
          <cell r="N69">
            <v>0</v>
          </cell>
          <cell r="O69"/>
          <cell r="P69"/>
          <cell r="Q69">
            <v>0</v>
          </cell>
          <cell r="R69">
            <v>0</v>
          </cell>
          <cell r="S69"/>
          <cell r="T69">
            <v>1</v>
          </cell>
        </row>
        <row r="70">
          <cell r="G70" t="str">
            <v>105483-P.S.R. LOS RULOS</v>
          </cell>
          <cell r="H70"/>
          <cell r="I70"/>
          <cell r="J70"/>
          <cell r="K70">
            <v>0</v>
          </cell>
          <cell r="L70">
            <v>0</v>
          </cell>
          <cell r="M70"/>
          <cell r="N70">
            <v>2</v>
          </cell>
          <cell r="O70">
            <v>0</v>
          </cell>
          <cell r="P70"/>
          <cell r="Q70">
            <v>0</v>
          </cell>
          <cell r="R70">
            <v>0</v>
          </cell>
          <cell r="S70"/>
          <cell r="T70">
            <v>2</v>
          </cell>
        </row>
        <row r="71">
          <cell r="G71" t="str">
            <v>105484-P.S.R. HUENTELAUQUEN</v>
          </cell>
          <cell r="H71">
            <v>0</v>
          </cell>
          <cell r="I71">
            <v>0</v>
          </cell>
          <cell r="J71"/>
          <cell r="K71">
            <v>0</v>
          </cell>
          <cell r="L71">
            <v>4</v>
          </cell>
          <cell r="M71">
            <v>0</v>
          </cell>
          <cell r="N71"/>
          <cell r="O71">
            <v>0</v>
          </cell>
          <cell r="P71"/>
          <cell r="Q71">
            <v>0</v>
          </cell>
          <cell r="R71">
            <v>0</v>
          </cell>
          <cell r="S71">
            <v>4</v>
          </cell>
          <cell r="T71">
            <v>8</v>
          </cell>
        </row>
        <row r="72">
          <cell r="G72" t="str">
            <v>105488-P.S.R. ESPIRITU SANTO</v>
          </cell>
          <cell r="H72"/>
          <cell r="I72"/>
          <cell r="J72"/>
          <cell r="K72">
            <v>1</v>
          </cell>
          <cell r="L72"/>
          <cell r="M72"/>
          <cell r="N72"/>
          <cell r="O72"/>
          <cell r="P72"/>
          <cell r="Q72"/>
          <cell r="R72"/>
          <cell r="S72"/>
          <cell r="T72">
            <v>1</v>
          </cell>
        </row>
        <row r="73">
          <cell r="G73" t="str">
            <v>04203-LOS VILOS</v>
          </cell>
          <cell r="H73">
            <v>24</v>
          </cell>
          <cell r="I73">
            <v>27</v>
          </cell>
          <cell r="J73">
            <v>23</v>
          </cell>
          <cell r="K73">
            <v>32</v>
          </cell>
          <cell r="L73">
            <v>22</v>
          </cell>
          <cell r="M73">
            <v>15</v>
          </cell>
          <cell r="N73">
            <v>51</v>
          </cell>
          <cell r="O73">
            <v>51</v>
          </cell>
          <cell r="P73">
            <v>31</v>
          </cell>
          <cell r="Q73">
            <v>53</v>
          </cell>
          <cell r="R73">
            <v>27</v>
          </cell>
          <cell r="S73">
            <v>23</v>
          </cell>
          <cell r="T73">
            <v>379</v>
          </cell>
        </row>
        <row r="74">
          <cell r="G74" t="str">
            <v>105108-HOSPITAL LOS VILOS</v>
          </cell>
          <cell r="H74">
            <v>15</v>
          </cell>
          <cell r="I74">
            <v>23</v>
          </cell>
          <cell r="J74">
            <v>12</v>
          </cell>
          <cell r="K74">
            <v>30</v>
          </cell>
          <cell r="L74">
            <v>16</v>
          </cell>
          <cell r="M74">
            <v>8</v>
          </cell>
          <cell r="N74">
            <v>38</v>
          </cell>
          <cell r="O74">
            <v>21</v>
          </cell>
          <cell r="P74">
            <v>18</v>
          </cell>
          <cell r="Q74">
            <v>49</v>
          </cell>
          <cell r="R74">
            <v>27</v>
          </cell>
          <cell r="S74">
            <v>15</v>
          </cell>
          <cell r="T74">
            <v>272</v>
          </cell>
        </row>
        <row r="75">
          <cell r="G75" t="str">
            <v xml:space="preserve">105478-P.S.R. CAIMANES                   </v>
          </cell>
          <cell r="H75">
            <v>2</v>
          </cell>
          <cell r="I75">
            <v>1</v>
          </cell>
          <cell r="J75">
            <v>1</v>
          </cell>
          <cell r="K75">
            <v>0</v>
          </cell>
          <cell r="L75">
            <v>1</v>
          </cell>
          <cell r="M75">
            <v>4</v>
          </cell>
          <cell r="N75">
            <v>3</v>
          </cell>
          <cell r="O75">
            <v>12</v>
          </cell>
          <cell r="P75">
            <v>2</v>
          </cell>
          <cell r="Q75">
            <v>2</v>
          </cell>
          <cell r="R75"/>
          <cell r="S75">
            <v>4</v>
          </cell>
          <cell r="T75">
            <v>32</v>
          </cell>
        </row>
        <row r="76">
          <cell r="G76" t="str">
            <v>105479-P.S.R. GUANGUALI</v>
          </cell>
          <cell r="H76"/>
          <cell r="I76"/>
          <cell r="J76">
            <v>0</v>
          </cell>
          <cell r="K76">
            <v>0</v>
          </cell>
          <cell r="L76">
            <v>1</v>
          </cell>
          <cell r="M76"/>
          <cell r="N76">
            <v>1</v>
          </cell>
          <cell r="O76">
            <v>6</v>
          </cell>
          <cell r="P76">
            <v>1</v>
          </cell>
          <cell r="Q76">
            <v>1</v>
          </cell>
          <cell r="R76"/>
          <cell r="S76"/>
          <cell r="T76">
            <v>10</v>
          </cell>
        </row>
        <row r="77">
          <cell r="G77" t="str">
            <v>105480-P.S.R. QUILIMARI</v>
          </cell>
          <cell r="H77">
            <v>7</v>
          </cell>
          <cell r="I77">
            <v>3</v>
          </cell>
          <cell r="J77">
            <v>9</v>
          </cell>
          <cell r="K77">
            <v>1</v>
          </cell>
          <cell r="L77">
            <v>3</v>
          </cell>
          <cell r="M77">
            <v>3</v>
          </cell>
          <cell r="N77">
            <v>7</v>
          </cell>
          <cell r="O77">
            <v>9</v>
          </cell>
          <cell r="P77">
            <v>8</v>
          </cell>
          <cell r="Q77">
            <v>1</v>
          </cell>
          <cell r="R77">
            <v>0</v>
          </cell>
          <cell r="S77">
            <v>1</v>
          </cell>
          <cell r="T77">
            <v>52</v>
          </cell>
        </row>
        <row r="78">
          <cell r="G78" t="str">
            <v>105481-P.S.R. TILAMA</v>
          </cell>
          <cell r="H78"/>
          <cell r="I78"/>
          <cell r="J78"/>
          <cell r="K78">
            <v>1</v>
          </cell>
          <cell r="L78">
            <v>1</v>
          </cell>
          <cell r="M78"/>
          <cell r="N78">
            <v>1</v>
          </cell>
          <cell r="O78"/>
          <cell r="P78"/>
          <cell r="Q78"/>
          <cell r="R78"/>
          <cell r="S78">
            <v>1</v>
          </cell>
          <cell r="T78">
            <v>4</v>
          </cell>
        </row>
        <row r="79">
          <cell r="G79" t="str">
            <v>105511-P.S.R. LOS CONDORES</v>
          </cell>
          <cell r="H79"/>
          <cell r="I79"/>
          <cell r="J79">
            <v>1</v>
          </cell>
          <cell r="K79">
            <v>0</v>
          </cell>
          <cell r="L79">
            <v>0</v>
          </cell>
          <cell r="M79"/>
          <cell r="N79">
            <v>1</v>
          </cell>
          <cell r="O79">
            <v>3</v>
          </cell>
          <cell r="P79">
            <v>2</v>
          </cell>
          <cell r="Q79"/>
          <cell r="R79"/>
          <cell r="S79">
            <v>2</v>
          </cell>
          <cell r="T79">
            <v>9</v>
          </cell>
        </row>
        <row r="80">
          <cell r="G80" t="str">
            <v>04204-SALAMANCA</v>
          </cell>
          <cell r="H80">
            <v>45</v>
          </cell>
          <cell r="I80">
            <v>28</v>
          </cell>
          <cell r="J80">
            <v>33</v>
          </cell>
          <cell r="K80">
            <v>120</v>
          </cell>
          <cell r="L80">
            <v>55</v>
          </cell>
          <cell r="M80">
            <v>61</v>
          </cell>
          <cell r="N80">
            <v>51</v>
          </cell>
          <cell r="O80">
            <v>20</v>
          </cell>
          <cell r="P80">
            <v>25</v>
          </cell>
          <cell r="Q80">
            <v>60</v>
          </cell>
          <cell r="R80">
            <v>156</v>
          </cell>
          <cell r="S80">
            <v>64</v>
          </cell>
          <cell r="T80">
            <v>718</v>
          </cell>
        </row>
        <row r="81">
          <cell r="G81" t="str">
            <v>105104-HOSPITAL SALAMANCA</v>
          </cell>
          <cell r="H81">
            <v>41</v>
          </cell>
          <cell r="I81">
            <v>28</v>
          </cell>
          <cell r="J81">
            <v>33</v>
          </cell>
          <cell r="K81">
            <v>22</v>
          </cell>
          <cell r="L81">
            <v>32</v>
          </cell>
          <cell r="M81">
            <v>26</v>
          </cell>
          <cell r="N81">
            <v>20</v>
          </cell>
          <cell r="O81">
            <v>20</v>
          </cell>
          <cell r="P81">
            <v>19</v>
          </cell>
          <cell r="Q81">
            <v>21</v>
          </cell>
          <cell r="R81">
            <v>151</v>
          </cell>
          <cell r="S81">
            <v>48</v>
          </cell>
          <cell r="T81">
            <v>461</v>
          </cell>
        </row>
        <row r="82">
          <cell r="G82" t="str">
            <v xml:space="preserve">105452-P.S.R. CUNCUMEN                 </v>
          </cell>
          <cell r="H82"/>
          <cell r="I82"/>
          <cell r="J82"/>
          <cell r="K82">
            <v>45</v>
          </cell>
          <cell r="L82"/>
          <cell r="M82"/>
          <cell r="N82">
            <v>10</v>
          </cell>
          <cell r="O82"/>
          <cell r="P82">
            <v>0</v>
          </cell>
          <cell r="Q82"/>
          <cell r="R82"/>
          <cell r="S82">
            <v>1</v>
          </cell>
          <cell r="T82">
            <v>56</v>
          </cell>
        </row>
        <row r="83">
          <cell r="G83" t="str">
            <v>105453-P.S.R. TRANQUILLA</v>
          </cell>
          <cell r="H83"/>
          <cell r="I83"/>
          <cell r="J83"/>
          <cell r="K83">
            <v>16</v>
          </cell>
          <cell r="L83">
            <v>6</v>
          </cell>
          <cell r="M83">
            <v>12</v>
          </cell>
          <cell r="N83"/>
          <cell r="O83"/>
          <cell r="P83">
            <v>2</v>
          </cell>
          <cell r="Q83">
            <v>2</v>
          </cell>
          <cell r="R83"/>
          <cell r="S83">
            <v>0</v>
          </cell>
          <cell r="T83">
            <v>38</v>
          </cell>
        </row>
        <row r="84">
          <cell r="G84" t="str">
            <v>105455-P.S.R. CHILLEPIN</v>
          </cell>
          <cell r="H84">
            <v>0</v>
          </cell>
          <cell r="I84">
            <v>0</v>
          </cell>
          <cell r="J84">
            <v>0</v>
          </cell>
          <cell r="K84">
            <v>8</v>
          </cell>
          <cell r="L84"/>
          <cell r="M84"/>
          <cell r="N84">
            <v>9</v>
          </cell>
          <cell r="O84"/>
          <cell r="P84">
            <v>4</v>
          </cell>
          <cell r="Q84"/>
          <cell r="R84"/>
          <cell r="S84"/>
          <cell r="T84">
            <v>21</v>
          </cell>
        </row>
        <row r="85">
          <cell r="G85" t="str">
            <v>105456-P.S.R. LLIMPO</v>
          </cell>
          <cell r="H85">
            <v>1</v>
          </cell>
          <cell r="I85">
            <v>0</v>
          </cell>
          <cell r="J85"/>
          <cell r="K85">
            <v>11</v>
          </cell>
          <cell r="L85"/>
          <cell r="M85"/>
          <cell r="N85"/>
          <cell r="O85"/>
          <cell r="P85"/>
          <cell r="Q85"/>
          <cell r="R85"/>
          <cell r="S85"/>
          <cell r="T85">
            <v>12</v>
          </cell>
        </row>
        <row r="86">
          <cell r="G86" t="str">
            <v>105457-P.S.R. SAN AGUSTIN</v>
          </cell>
          <cell r="H86"/>
          <cell r="I86"/>
          <cell r="J86"/>
          <cell r="K86">
            <v>0</v>
          </cell>
          <cell r="L86"/>
          <cell r="M86">
            <v>1</v>
          </cell>
          <cell r="N86"/>
          <cell r="O86"/>
          <cell r="P86"/>
          <cell r="Q86"/>
          <cell r="R86"/>
          <cell r="S86"/>
          <cell r="T86">
            <v>1</v>
          </cell>
        </row>
        <row r="87">
          <cell r="G87" t="str">
            <v>105458-P.S.R. TAHUINCO</v>
          </cell>
          <cell r="H87">
            <v>2</v>
          </cell>
          <cell r="I87">
            <v>0</v>
          </cell>
          <cell r="J87"/>
          <cell r="K87">
            <v>13</v>
          </cell>
          <cell r="L87">
            <v>12</v>
          </cell>
          <cell r="M87"/>
          <cell r="N87">
            <v>12</v>
          </cell>
          <cell r="O87"/>
          <cell r="P87"/>
          <cell r="Q87">
            <v>37</v>
          </cell>
          <cell r="R87">
            <v>4</v>
          </cell>
          <cell r="S87">
            <v>6</v>
          </cell>
          <cell r="T87">
            <v>86</v>
          </cell>
        </row>
        <row r="88">
          <cell r="G88" t="str">
            <v>105491-P.S.R. QUELEN BAJO</v>
          </cell>
          <cell r="H88"/>
          <cell r="I88">
            <v>0</v>
          </cell>
          <cell r="J88">
            <v>0</v>
          </cell>
          <cell r="K88">
            <v>0</v>
          </cell>
          <cell r="L88">
            <v>1</v>
          </cell>
          <cell r="M88">
            <v>20</v>
          </cell>
          <cell r="N88">
            <v>0</v>
          </cell>
          <cell r="O88">
            <v>0</v>
          </cell>
          <cell r="P88"/>
          <cell r="Q88"/>
          <cell r="R88">
            <v>0</v>
          </cell>
          <cell r="S88">
            <v>3</v>
          </cell>
          <cell r="T88">
            <v>24</v>
          </cell>
        </row>
        <row r="89">
          <cell r="G89" t="str">
            <v>105492-P.S.R. CAMISA</v>
          </cell>
          <cell r="H89">
            <v>1</v>
          </cell>
          <cell r="I89"/>
          <cell r="J89">
            <v>0</v>
          </cell>
          <cell r="K89"/>
          <cell r="L89"/>
          <cell r="M89">
            <v>2</v>
          </cell>
          <cell r="N89"/>
          <cell r="O89"/>
          <cell r="P89"/>
          <cell r="Q89"/>
          <cell r="R89">
            <v>1</v>
          </cell>
          <cell r="S89"/>
          <cell r="T89">
            <v>4</v>
          </cell>
        </row>
        <row r="90">
          <cell r="G90" t="str">
            <v>105501-P.S.R. ARBOLEDA GRANDE</v>
          </cell>
          <cell r="H90"/>
          <cell r="I90"/>
          <cell r="J90"/>
          <cell r="K90">
            <v>5</v>
          </cell>
          <cell r="L90">
            <v>4</v>
          </cell>
          <cell r="M90"/>
          <cell r="N90"/>
          <cell r="O90"/>
          <cell r="P90"/>
          <cell r="Q90"/>
          <cell r="R90"/>
          <cell r="S90">
            <v>6</v>
          </cell>
          <cell r="T90">
            <v>15</v>
          </cell>
        </row>
        <row r="91">
          <cell r="G91" t="str">
            <v>04301-OVALLE</v>
          </cell>
          <cell r="H91">
            <v>173</v>
          </cell>
          <cell r="I91">
            <v>118</v>
          </cell>
          <cell r="J91">
            <v>132</v>
          </cell>
          <cell r="K91">
            <v>233</v>
          </cell>
          <cell r="L91">
            <v>202</v>
          </cell>
          <cell r="M91">
            <v>181</v>
          </cell>
          <cell r="N91">
            <v>185</v>
          </cell>
          <cell r="O91">
            <v>215</v>
          </cell>
          <cell r="P91">
            <v>209</v>
          </cell>
          <cell r="Q91">
            <v>136</v>
          </cell>
          <cell r="R91">
            <v>13</v>
          </cell>
          <cell r="S91">
            <v>270</v>
          </cell>
          <cell r="T91">
            <v>2067</v>
          </cell>
        </row>
        <row r="92">
          <cell r="G92" t="str">
            <v>105315-CES. RURAL C. DE TAMAYA</v>
          </cell>
          <cell r="H92">
            <v>0</v>
          </cell>
          <cell r="I92">
            <v>9</v>
          </cell>
          <cell r="J92">
            <v>10</v>
          </cell>
          <cell r="K92">
            <v>11</v>
          </cell>
          <cell r="L92">
            <v>18</v>
          </cell>
          <cell r="M92">
            <v>29</v>
          </cell>
          <cell r="N92">
            <v>20</v>
          </cell>
          <cell r="O92">
            <v>20</v>
          </cell>
          <cell r="P92">
            <v>6</v>
          </cell>
          <cell r="Q92">
            <v>0</v>
          </cell>
          <cell r="R92">
            <v>1</v>
          </cell>
          <cell r="S92">
            <v>12</v>
          </cell>
          <cell r="T92">
            <v>136</v>
          </cell>
        </row>
        <row r="93">
          <cell r="G93" t="str">
            <v>105317-CES. JORGE JORDAN D.</v>
          </cell>
          <cell r="H93">
            <v>39</v>
          </cell>
          <cell r="I93">
            <v>14</v>
          </cell>
          <cell r="J93">
            <v>13</v>
          </cell>
          <cell r="K93">
            <v>29</v>
          </cell>
          <cell r="L93">
            <v>64</v>
          </cell>
          <cell r="M93">
            <v>45</v>
          </cell>
          <cell r="N93">
            <v>64</v>
          </cell>
          <cell r="O93">
            <v>29</v>
          </cell>
          <cell r="P93">
            <v>45</v>
          </cell>
          <cell r="Q93">
            <v>21</v>
          </cell>
          <cell r="R93">
            <v>0</v>
          </cell>
          <cell r="S93">
            <v>65</v>
          </cell>
          <cell r="T93">
            <v>428</v>
          </cell>
        </row>
        <row r="94">
          <cell r="G94" t="str">
            <v>105322-CES. MARCOS MACUADA</v>
          </cell>
          <cell r="H94">
            <v>79</v>
          </cell>
          <cell r="I94">
            <v>59</v>
          </cell>
          <cell r="J94">
            <v>73</v>
          </cell>
          <cell r="K94">
            <v>118</v>
          </cell>
          <cell r="L94">
            <v>50</v>
          </cell>
          <cell r="M94">
            <v>40</v>
          </cell>
          <cell r="N94">
            <v>38</v>
          </cell>
          <cell r="O94">
            <v>75</v>
          </cell>
          <cell r="P94">
            <v>105</v>
          </cell>
          <cell r="Q94">
            <v>34</v>
          </cell>
          <cell r="R94">
            <v>6</v>
          </cell>
          <cell r="S94">
            <v>125</v>
          </cell>
          <cell r="T94">
            <v>802</v>
          </cell>
        </row>
        <row r="95">
          <cell r="G95" t="str">
            <v>105324-CES. SOTAQUI</v>
          </cell>
          <cell r="H95">
            <v>7</v>
          </cell>
          <cell r="I95">
            <v>2</v>
          </cell>
          <cell r="J95">
            <v>4</v>
          </cell>
          <cell r="K95">
            <v>27</v>
          </cell>
          <cell r="L95">
            <v>12</v>
          </cell>
          <cell r="M95">
            <v>14</v>
          </cell>
          <cell r="N95">
            <v>7</v>
          </cell>
          <cell r="O95">
            <v>9</v>
          </cell>
          <cell r="P95">
            <v>10</v>
          </cell>
          <cell r="Q95">
            <v>24</v>
          </cell>
          <cell r="R95">
            <v>1</v>
          </cell>
          <cell r="S95">
            <v>1</v>
          </cell>
          <cell r="T95">
            <v>118</v>
          </cell>
        </row>
        <row r="96">
          <cell r="G96" t="str">
            <v>105415-P.S.R. BARRAZA</v>
          </cell>
          <cell r="H96"/>
          <cell r="I96"/>
          <cell r="J96"/>
          <cell r="K96"/>
          <cell r="L96">
            <v>1</v>
          </cell>
          <cell r="M96">
            <v>2</v>
          </cell>
          <cell r="N96">
            <v>2</v>
          </cell>
          <cell r="O96">
            <v>2</v>
          </cell>
          <cell r="P96"/>
          <cell r="Q96">
            <v>1</v>
          </cell>
          <cell r="R96"/>
          <cell r="S96"/>
          <cell r="T96">
            <v>8</v>
          </cell>
        </row>
        <row r="97">
          <cell r="G97" t="str">
            <v xml:space="preserve">105416-P.S.R. CAMARICO                  </v>
          </cell>
          <cell r="H97">
            <v>1</v>
          </cell>
          <cell r="I97">
            <v>2</v>
          </cell>
          <cell r="J97"/>
          <cell r="K97">
            <v>1</v>
          </cell>
          <cell r="L97">
            <v>0</v>
          </cell>
          <cell r="M97">
            <v>7</v>
          </cell>
          <cell r="N97">
            <v>3</v>
          </cell>
          <cell r="O97"/>
          <cell r="P97">
            <v>4</v>
          </cell>
          <cell r="Q97"/>
          <cell r="R97">
            <v>1</v>
          </cell>
          <cell r="S97">
            <v>0</v>
          </cell>
          <cell r="T97">
            <v>19</v>
          </cell>
        </row>
        <row r="98">
          <cell r="G98" t="str">
            <v>105417-P.S.R. ALCONES BAJOS</v>
          </cell>
          <cell r="H98"/>
          <cell r="I98"/>
          <cell r="J98">
            <v>3</v>
          </cell>
          <cell r="K98"/>
          <cell r="L98"/>
          <cell r="M98"/>
          <cell r="N98">
            <v>0</v>
          </cell>
          <cell r="O98">
            <v>5</v>
          </cell>
          <cell r="P98"/>
          <cell r="Q98">
            <v>1</v>
          </cell>
          <cell r="R98"/>
          <cell r="S98"/>
          <cell r="T98">
            <v>9</v>
          </cell>
        </row>
        <row r="99">
          <cell r="G99" t="str">
            <v>105419-P.S.R. LAS SOSSAS</v>
          </cell>
          <cell r="H99"/>
          <cell r="I99"/>
          <cell r="J99"/>
          <cell r="K99">
            <v>3</v>
          </cell>
          <cell r="L99"/>
          <cell r="M99"/>
          <cell r="N99"/>
          <cell r="O99">
            <v>1</v>
          </cell>
          <cell r="P99"/>
          <cell r="Q99"/>
          <cell r="R99"/>
          <cell r="S99"/>
          <cell r="T99">
            <v>4</v>
          </cell>
        </row>
        <row r="100">
          <cell r="G100" t="str">
            <v>105422-P.S.R. HORNILLOS</v>
          </cell>
          <cell r="H100"/>
          <cell r="I100">
            <v>2</v>
          </cell>
          <cell r="J100"/>
          <cell r="K100">
            <v>0</v>
          </cell>
          <cell r="L100"/>
          <cell r="M100">
            <v>0</v>
          </cell>
          <cell r="N100"/>
          <cell r="O100"/>
          <cell r="P100"/>
          <cell r="Q100"/>
          <cell r="R100"/>
          <cell r="S100">
            <v>0</v>
          </cell>
          <cell r="T100">
            <v>2</v>
          </cell>
        </row>
        <row r="101">
          <cell r="G101" t="str">
            <v>105437-P.S.R. CHALINGA</v>
          </cell>
          <cell r="H101"/>
          <cell r="I101">
            <v>1</v>
          </cell>
          <cell r="J101"/>
          <cell r="K101"/>
          <cell r="L101">
            <v>1</v>
          </cell>
          <cell r="M101">
            <v>1</v>
          </cell>
          <cell r="N101">
            <v>0</v>
          </cell>
          <cell r="O101">
            <v>1</v>
          </cell>
          <cell r="P101"/>
          <cell r="Q101"/>
          <cell r="R101"/>
          <cell r="S101">
            <v>2</v>
          </cell>
          <cell r="T101">
            <v>6</v>
          </cell>
        </row>
        <row r="102">
          <cell r="G102" t="str">
            <v>105507-P.S.R. HUAMALATA</v>
          </cell>
          <cell r="H102">
            <v>6</v>
          </cell>
          <cell r="I102">
            <v>4</v>
          </cell>
          <cell r="J102">
            <v>1</v>
          </cell>
          <cell r="K102">
            <v>1</v>
          </cell>
          <cell r="L102">
            <v>0</v>
          </cell>
          <cell r="M102"/>
          <cell r="N102"/>
          <cell r="O102">
            <v>20</v>
          </cell>
          <cell r="P102">
            <v>1</v>
          </cell>
          <cell r="Q102"/>
          <cell r="R102"/>
          <cell r="S102"/>
          <cell r="T102">
            <v>33</v>
          </cell>
        </row>
        <row r="103">
          <cell r="G103" t="str">
            <v>105510-P.S.R. RECOLETA</v>
          </cell>
          <cell r="H103">
            <v>6</v>
          </cell>
          <cell r="I103">
            <v>0</v>
          </cell>
          <cell r="J103">
            <v>0</v>
          </cell>
          <cell r="K103">
            <v>0</v>
          </cell>
          <cell r="L103">
            <v>1</v>
          </cell>
          <cell r="M103">
            <v>2</v>
          </cell>
          <cell r="N103"/>
          <cell r="O103">
            <v>7</v>
          </cell>
          <cell r="P103">
            <v>0</v>
          </cell>
          <cell r="Q103">
            <v>0</v>
          </cell>
          <cell r="R103"/>
          <cell r="S103">
            <v>1</v>
          </cell>
          <cell r="T103">
            <v>17</v>
          </cell>
        </row>
        <row r="104">
          <cell r="G104" t="str">
            <v>105722-CECOF SAN JOSE DE LA DEHESA</v>
          </cell>
          <cell r="H104">
            <v>17</v>
          </cell>
          <cell r="I104">
            <v>7</v>
          </cell>
          <cell r="J104">
            <v>15</v>
          </cell>
          <cell r="K104">
            <v>11</v>
          </cell>
          <cell r="L104">
            <v>13</v>
          </cell>
          <cell r="M104">
            <v>1</v>
          </cell>
          <cell r="N104">
            <v>7</v>
          </cell>
          <cell r="O104">
            <v>9</v>
          </cell>
          <cell r="P104">
            <v>12</v>
          </cell>
          <cell r="Q104">
            <v>10</v>
          </cell>
          <cell r="R104">
            <v>3</v>
          </cell>
          <cell r="S104">
            <v>11</v>
          </cell>
          <cell r="T104">
            <v>116</v>
          </cell>
        </row>
        <row r="105">
          <cell r="G105" t="str">
            <v>105723-CECOF LIMARI</v>
          </cell>
          <cell r="H105">
            <v>6</v>
          </cell>
          <cell r="I105">
            <v>6</v>
          </cell>
          <cell r="J105">
            <v>5</v>
          </cell>
          <cell r="K105">
            <v>2</v>
          </cell>
          <cell r="L105">
            <v>4</v>
          </cell>
          <cell r="M105">
            <v>6</v>
          </cell>
          <cell r="N105">
            <v>8</v>
          </cell>
          <cell r="O105">
            <v>9</v>
          </cell>
          <cell r="P105">
            <v>5</v>
          </cell>
          <cell r="Q105">
            <v>5</v>
          </cell>
          <cell r="R105"/>
          <cell r="S105">
            <v>5</v>
          </cell>
          <cell r="T105">
            <v>61</v>
          </cell>
        </row>
        <row r="106">
          <cell r="G106" t="str">
            <v>200258-CECOF LOS COPIHUES</v>
          </cell>
          <cell r="H106">
            <v>10</v>
          </cell>
          <cell r="I106">
            <v>10</v>
          </cell>
          <cell r="J106">
            <v>7</v>
          </cell>
          <cell r="K106">
            <v>7</v>
          </cell>
          <cell r="L106">
            <v>13</v>
          </cell>
          <cell r="M106">
            <v>4</v>
          </cell>
          <cell r="N106">
            <v>10</v>
          </cell>
          <cell r="O106">
            <v>1</v>
          </cell>
          <cell r="P106">
            <v>3</v>
          </cell>
          <cell r="Q106">
            <v>4</v>
          </cell>
          <cell r="R106">
            <v>1</v>
          </cell>
          <cell r="S106">
            <v>5</v>
          </cell>
          <cell r="T106">
            <v>75</v>
          </cell>
        </row>
        <row r="107">
          <cell r="G107" t="str">
            <v>200367-CECOF COLONIA LIMARÍ</v>
          </cell>
          <cell r="H107">
            <v>2</v>
          </cell>
          <cell r="I107">
            <v>2</v>
          </cell>
          <cell r="J107">
            <v>1</v>
          </cell>
          <cell r="K107">
            <v>10</v>
          </cell>
          <cell r="L107">
            <v>4</v>
          </cell>
          <cell r="M107">
            <v>5</v>
          </cell>
          <cell r="N107">
            <v>4</v>
          </cell>
          <cell r="O107">
            <v>5</v>
          </cell>
          <cell r="P107">
            <v>3</v>
          </cell>
          <cell r="Q107">
            <v>4</v>
          </cell>
          <cell r="R107"/>
          <cell r="S107">
            <v>5</v>
          </cell>
          <cell r="T107">
            <v>45</v>
          </cell>
        </row>
        <row r="108">
          <cell r="G108" t="str">
            <v>200569-CESFAM FRAY JORGE</v>
          </cell>
          <cell r="H108"/>
          <cell r="I108"/>
          <cell r="J108"/>
          <cell r="K108">
            <v>13</v>
          </cell>
          <cell r="L108">
            <v>21</v>
          </cell>
          <cell r="M108">
            <v>25</v>
          </cell>
          <cell r="N108">
            <v>22</v>
          </cell>
          <cell r="O108">
            <v>22</v>
          </cell>
          <cell r="P108">
            <v>15</v>
          </cell>
          <cell r="Q108">
            <v>32</v>
          </cell>
          <cell r="R108">
            <v>0</v>
          </cell>
          <cell r="S108">
            <v>38</v>
          </cell>
          <cell r="T108">
            <v>188</v>
          </cell>
        </row>
        <row r="109">
          <cell r="G109" t="str">
            <v>04302-COMBARBALÁ</v>
          </cell>
          <cell r="H109">
            <v>16</v>
          </cell>
          <cell r="I109">
            <v>20</v>
          </cell>
          <cell r="J109">
            <v>14</v>
          </cell>
          <cell r="K109">
            <v>20</v>
          </cell>
          <cell r="L109">
            <v>17</v>
          </cell>
          <cell r="M109">
            <v>19</v>
          </cell>
          <cell r="N109">
            <v>39</v>
          </cell>
          <cell r="O109">
            <v>38</v>
          </cell>
          <cell r="P109">
            <v>20</v>
          </cell>
          <cell r="Q109">
            <v>12</v>
          </cell>
          <cell r="R109">
            <v>10</v>
          </cell>
          <cell r="S109">
            <v>7</v>
          </cell>
          <cell r="T109">
            <v>232</v>
          </cell>
        </row>
        <row r="110">
          <cell r="G110" t="str">
            <v>105105-HOSPITAL COMBARBALÁ</v>
          </cell>
          <cell r="H110">
            <v>6</v>
          </cell>
          <cell r="I110">
            <v>8</v>
          </cell>
          <cell r="J110">
            <v>7</v>
          </cell>
          <cell r="K110">
            <v>20</v>
          </cell>
          <cell r="L110">
            <v>17</v>
          </cell>
          <cell r="M110">
            <v>18</v>
          </cell>
          <cell r="N110">
            <v>37</v>
          </cell>
          <cell r="O110">
            <v>25</v>
          </cell>
          <cell r="P110">
            <v>20</v>
          </cell>
          <cell r="Q110">
            <v>12</v>
          </cell>
          <cell r="R110">
            <v>10</v>
          </cell>
          <cell r="S110">
            <v>7</v>
          </cell>
          <cell r="T110">
            <v>187</v>
          </cell>
        </row>
        <row r="111">
          <cell r="G111" t="str">
            <v>105441-P.S.R. MANQUEHUA</v>
          </cell>
          <cell r="H111"/>
          <cell r="I111"/>
          <cell r="J111"/>
          <cell r="K111">
            <v>0</v>
          </cell>
          <cell r="L111">
            <v>0</v>
          </cell>
          <cell r="M111"/>
          <cell r="N111">
            <v>2</v>
          </cell>
          <cell r="O111"/>
          <cell r="P111"/>
          <cell r="Q111"/>
          <cell r="R111"/>
          <cell r="S111"/>
          <cell r="T111">
            <v>2</v>
          </cell>
        </row>
        <row r="112">
          <cell r="G112" t="str">
            <v xml:space="preserve">105459-P.S.R. BARRANCAS                </v>
          </cell>
          <cell r="H112">
            <v>0</v>
          </cell>
          <cell r="I112">
            <v>4</v>
          </cell>
          <cell r="J112"/>
          <cell r="K112"/>
          <cell r="L112"/>
          <cell r="M112"/>
          <cell r="N112"/>
          <cell r="O112">
            <v>0</v>
          </cell>
          <cell r="P112">
            <v>0</v>
          </cell>
          <cell r="Q112">
            <v>0</v>
          </cell>
          <cell r="R112"/>
          <cell r="S112"/>
          <cell r="T112">
            <v>4</v>
          </cell>
        </row>
        <row r="113">
          <cell r="G113" t="str">
            <v>105460-P.S.R. COGOTI 18</v>
          </cell>
          <cell r="H113"/>
          <cell r="I113"/>
          <cell r="J113">
            <v>5</v>
          </cell>
          <cell r="K113"/>
          <cell r="L113"/>
          <cell r="M113"/>
          <cell r="N113">
            <v>0</v>
          </cell>
          <cell r="O113">
            <v>0</v>
          </cell>
          <cell r="P113"/>
          <cell r="Q113"/>
          <cell r="R113"/>
          <cell r="S113"/>
          <cell r="T113">
            <v>5</v>
          </cell>
        </row>
        <row r="114">
          <cell r="G114" t="str">
            <v>105462-P.S.R. EL SAUCE</v>
          </cell>
          <cell r="H114"/>
          <cell r="I114"/>
          <cell r="J114"/>
          <cell r="K114"/>
          <cell r="L114"/>
          <cell r="M114"/>
          <cell r="N114"/>
          <cell r="O114"/>
          <cell r="P114"/>
          <cell r="Q114"/>
          <cell r="R114"/>
          <cell r="S114">
            <v>0</v>
          </cell>
          <cell r="T114">
            <v>0</v>
          </cell>
        </row>
        <row r="115">
          <cell r="G115" t="str">
            <v>105463-P.S.R. QUILITAPIA</v>
          </cell>
          <cell r="H115"/>
          <cell r="I115"/>
          <cell r="J115"/>
          <cell r="K115"/>
          <cell r="L115"/>
          <cell r="M115"/>
          <cell r="N115"/>
          <cell r="O115">
            <v>13</v>
          </cell>
          <cell r="P115"/>
          <cell r="Q115">
            <v>0</v>
          </cell>
          <cell r="R115"/>
          <cell r="S115"/>
          <cell r="T115">
            <v>13</v>
          </cell>
        </row>
        <row r="116">
          <cell r="G116" t="str">
            <v>105464-P.S.R. LA LIGUA</v>
          </cell>
          <cell r="H116"/>
          <cell r="I116"/>
          <cell r="J116"/>
          <cell r="K116"/>
          <cell r="L116">
            <v>0</v>
          </cell>
          <cell r="M116">
            <v>1</v>
          </cell>
          <cell r="N116"/>
          <cell r="O116"/>
          <cell r="P116"/>
          <cell r="Q116"/>
          <cell r="R116"/>
          <cell r="S116"/>
          <cell r="T116">
            <v>1</v>
          </cell>
        </row>
        <row r="117">
          <cell r="G117" t="str">
            <v>105465-P.S.R. RAMADILLA</v>
          </cell>
          <cell r="H117">
            <v>10</v>
          </cell>
          <cell r="I117"/>
          <cell r="J117"/>
          <cell r="K117"/>
          <cell r="L117"/>
          <cell r="M117"/>
          <cell r="N117"/>
          <cell r="O117"/>
          <cell r="P117"/>
          <cell r="Q117"/>
          <cell r="R117"/>
          <cell r="S117"/>
          <cell r="T117">
            <v>10</v>
          </cell>
        </row>
        <row r="118">
          <cell r="G118" t="str">
            <v>105466-P.S.R. VALLE HERMOSO</v>
          </cell>
          <cell r="H118"/>
          <cell r="I118">
            <v>3</v>
          </cell>
          <cell r="J118">
            <v>2</v>
          </cell>
          <cell r="K118"/>
          <cell r="L118"/>
          <cell r="M118"/>
          <cell r="N118"/>
          <cell r="O118"/>
          <cell r="P118"/>
          <cell r="Q118"/>
          <cell r="R118"/>
          <cell r="S118"/>
          <cell r="T118">
            <v>5</v>
          </cell>
        </row>
        <row r="119">
          <cell r="G119" t="str">
            <v>105490-P.S.R. EL DURAZNO</v>
          </cell>
          <cell r="H119"/>
          <cell r="I119">
            <v>5</v>
          </cell>
          <cell r="J119"/>
          <cell r="K119"/>
          <cell r="L119"/>
          <cell r="M119"/>
          <cell r="N119"/>
          <cell r="O119"/>
          <cell r="P119"/>
          <cell r="Q119">
            <v>0</v>
          </cell>
          <cell r="R119"/>
          <cell r="S119"/>
          <cell r="T119">
            <v>5</v>
          </cell>
        </row>
        <row r="120">
          <cell r="G120" t="str">
            <v>04303-MONTE PATRIA</v>
          </cell>
          <cell r="H120">
            <v>43</v>
          </cell>
          <cell r="I120">
            <v>24</v>
          </cell>
          <cell r="J120">
            <v>60</v>
          </cell>
          <cell r="K120">
            <v>90</v>
          </cell>
          <cell r="L120">
            <v>75</v>
          </cell>
          <cell r="M120">
            <v>54</v>
          </cell>
          <cell r="N120">
            <v>68</v>
          </cell>
          <cell r="O120">
            <v>70</v>
          </cell>
          <cell r="P120">
            <v>31</v>
          </cell>
          <cell r="Q120">
            <v>53</v>
          </cell>
          <cell r="R120">
            <v>49</v>
          </cell>
          <cell r="S120">
            <v>97</v>
          </cell>
          <cell r="T120">
            <v>714</v>
          </cell>
        </row>
        <row r="121">
          <cell r="G121" t="str">
            <v>105307-CES. RURAL MONTE PATRIA</v>
          </cell>
          <cell r="H121">
            <v>13</v>
          </cell>
          <cell r="I121">
            <v>15</v>
          </cell>
          <cell r="J121">
            <v>16</v>
          </cell>
          <cell r="K121">
            <v>42</v>
          </cell>
          <cell r="L121">
            <v>15</v>
          </cell>
          <cell r="M121">
            <v>17</v>
          </cell>
          <cell r="N121">
            <v>15</v>
          </cell>
          <cell r="O121">
            <v>19</v>
          </cell>
          <cell r="P121">
            <v>11</v>
          </cell>
          <cell r="Q121">
            <v>16</v>
          </cell>
          <cell r="R121">
            <v>7</v>
          </cell>
          <cell r="S121">
            <v>40</v>
          </cell>
          <cell r="T121">
            <v>226</v>
          </cell>
        </row>
        <row r="122">
          <cell r="G122" t="str">
            <v>105311-CES. RURAL CHAÑARAL ALTO</v>
          </cell>
          <cell r="H122">
            <v>8</v>
          </cell>
          <cell r="I122">
            <v>7</v>
          </cell>
          <cell r="J122">
            <v>15</v>
          </cell>
          <cell r="K122">
            <v>5</v>
          </cell>
          <cell r="L122">
            <v>13</v>
          </cell>
          <cell r="M122">
            <v>7</v>
          </cell>
          <cell r="N122">
            <v>6</v>
          </cell>
          <cell r="O122">
            <v>4</v>
          </cell>
          <cell r="P122">
            <v>4</v>
          </cell>
          <cell r="Q122">
            <v>2</v>
          </cell>
          <cell r="R122">
            <v>4</v>
          </cell>
          <cell r="S122">
            <v>9</v>
          </cell>
          <cell r="T122">
            <v>84</v>
          </cell>
        </row>
        <row r="123">
          <cell r="G123" t="str">
            <v>105312-CES. RURAL CAREN</v>
          </cell>
          <cell r="H123">
            <v>2</v>
          </cell>
          <cell r="I123">
            <v>2</v>
          </cell>
          <cell r="J123">
            <v>5</v>
          </cell>
          <cell r="K123">
            <v>7</v>
          </cell>
          <cell r="L123">
            <v>7</v>
          </cell>
          <cell r="M123">
            <v>3</v>
          </cell>
          <cell r="N123">
            <v>6</v>
          </cell>
          <cell r="O123">
            <v>6</v>
          </cell>
          <cell r="P123">
            <v>8</v>
          </cell>
          <cell r="Q123">
            <v>10</v>
          </cell>
          <cell r="R123">
            <v>2</v>
          </cell>
          <cell r="S123">
            <v>8</v>
          </cell>
          <cell r="T123">
            <v>66</v>
          </cell>
        </row>
        <row r="124">
          <cell r="G124" t="str">
            <v>105318-CES. RURAL EL PALQUI</v>
          </cell>
          <cell r="H124">
            <v>18</v>
          </cell>
          <cell r="I124">
            <v>0</v>
          </cell>
          <cell r="J124">
            <v>18</v>
          </cell>
          <cell r="K124">
            <v>25</v>
          </cell>
          <cell r="L124">
            <v>31</v>
          </cell>
          <cell r="M124">
            <v>25</v>
          </cell>
          <cell r="N124">
            <v>32</v>
          </cell>
          <cell r="O124">
            <v>32</v>
          </cell>
          <cell r="P124"/>
          <cell r="Q124">
            <v>19</v>
          </cell>
          <cell r="R124">
            <v>32</v>
          </cell>
          <cell r="S124">
            <v>31</v>
          </cell>
          <cell r="T124">
            <v>263</v>
          </cell>
        </row>
        <row r="125">
          <cell r="G125" t="str">
            <v>105425-P.S.R. CHILECITO</v>
          </cell>
          <cell r="H125"/>
          <cell r="I125"/>
          <cell r="J125"/>
          <cell r="K125">
            <v>2</v>
          </cell>
          <cell r="L125"/>
          <cell r="M125"/>
          <cell r="N125">
            <v>2</v>
          </cell>
          <cell r="O125"/>
          <cell r="P125">
            <v>2</v>
          </cell>
          <cell r="Q125"/>
          <cell r="R125"/>
          <cell r="S125">
            <v>1</v>
          </cell>
          <cell r="T125">
            <v>7</v>
          </cell>
        </row>
        <row r="126">
          <cell r="G126" t="str">
            <v>105427-P.S.R. HACIENDA VALDIVIA</v>
          </cell>
          <cell r="H126">
            <v>0</v>
          </cell>
          <cell r="I126"/>
          <cell r="J126">
            <v>0</v>
          </cell>
          <cell r="K126"/>
          <cell r="L126">
            <v>1</v>
          </cell>
          <cell r="M126"/>
          <cell r="N126">
            <v>1</v>
          </cell>
          <cell r="O126">
            <v>1</v>
          </cell>
          <cell r="P126"/>
          <cell r="Q126">
            <v>1</v>
          </cell>
          <cell r="R126"/>
          <cell r="S126">
            <v>1</v>
          </cell>
          <cell r="T126">
            <v>5</v>
          </cell>
        </row>
        <row r="127">
          <cell r="G127" t="str">
            <v>105428-P.S.R. HUATULAME</v>
          </cell>
          <cell r="H127"/>
          <cell r="I127"/>
          <cell r="J127"/>
          <cell r="K127"/>
          <cell r="L127">
            <v>3</v>
          </cell>
          <cell r="M127"/>
          <cell r="N127"/>
          <cell r="O127"/>
          <cell r="P127">
            <v>0</v>
          </cell>
          <cell r="Q127"/>
          <cell r="R127"/>
          <cell r="S127">
            <v>1</v>
          </cell>
          <cell r="T127">
            <v>4</v>
          </cell>
        </row>
        <row r="128">
          <cell r="G128" t="str">
            <v>105430-P.S.R. MIALQUI</v>
          </cell>
          <cell r="H128"/>
          <cell r="I128"/>
          <cell r="J128"/>
          <cell r="K128">
            <v>3</v>
          </cell>
          <cell r="L128"/>
          <cell r="M128"/>
          <cell r="N128">
            <v>0</v>
          </cell>
          <cell r="O128"/>
          <cell r="P128">
            <v>1</v>
          </cell>
          <cell r="Q128"/>
          <cell r="R128"/>
          <cell r="S128">
            <v>0</v>
          </cell>
          <cell r="T128">
            <v>4</v>
          </cell>
        </row>
        <row r="129">
          <cell r="G129" t="str">
            <v>105431-P.S.R. PEDREGAL</v>
          </cell>
          <cell r="H129"/>
          <cell r="I129"/>
          <cell r="J129">
            <v>2</v>
          </cell>
          <cell r="K129">
            <v>0</v>
          </cell>
          <cell r="L129"/>
          <cell r="M129">
            <v>1</v>
          </cell>
          <cell r="N129"/>
          <cell r="O129">
            <v>0</v>
          </cell>
          <cell r="P129"/>
          <cell r="Q129">
            <v>1</v>
          </cell>
          <cell r="R129"/>
          <cell r="S129">
            <v>3</v>
          </cell>
          <cell r="T129">
            <v>7</v>
          </cell>
        </row>
        <row r="130">
          <cell r="G130" t="str">
            <v>105432-P.S.R. RAPEL</v>
          </cell>
          <cell r="H130">
            <v>1</v>
          </cell>
          <cell r="I130"/>
          <cell r="J130">
            <v>1</v>
          </cell>
          <cell r="K130">
            <v>1</v>
          </cell>
          <cell r="L130">
            <v>0</v>
          </cell>
          <cell r="M130"/>
          <cell r="N130">
            <v>3</v>
          </cell>
          <cell r="O130">
            <v>2</v>
          </cell>
          <cell r="P130"/>
          <cell r="Q130"/>
          <cell r="R130">
            <v>2</v>
          </cell>
          <cell r="S130">
            <v>1</v>
          </cell>
          <cell r="T130">
            <v>11</v>
          </cell>
        </row>
        <row r="131">
          <cell r="G131" t="str">
            <v>105435-P.S.R. TULAHUEN</v>
          </cell>
          <cell r="H131">
            <v>0</v>
          </cell>
          <cell r="I131"/>
          <cell r="J131">
            <v>1</v>
          </cell>
          <cell r="K131">
            <v>3</v>
          </cell>
          <cell r="L131">
            <v>2</v>
          </cell>
          <cell r="M131">
            <v>1</v>
          </cell>
          <cell r="N131">
            <v>3</v>
          </cell>
          <cell r="O131">
            <v>2</v>
          </cell>
          <cell r="P131">
            <v>3</v>
          </cell>
          <cell r="Q131">
            <v>4</v>
          </cell>
          <cell r="R131">
            <v>2</v>
          </cell>
          <cell r="S131">
            <v>1</v>
          </cell>
          <cell r="T131">
            <v>22</v>
          </cell>
        </row>
        <row r="132">
          <cell r="G132" t="str">
            <v>105436-P.S.R. EL MAITEN</v>
          </cell>
          <cell r="H132">
            <v>1</v>
          </cell>
          <cell r="I132"/>
          <cell r="J132">
            <v>2</v>
          </cell>
          <cell r="K132">
            <v>1</v>
          </cell>
          <cell r="L132">
            <v>1</v>
          </cell>
          <cell r="M132"/>
          <cell r="N132"/>
          <cell r="O132"/>
          <cell r="P132">
            <v>2</v>
          </cell>
          <cell r="Q132"/>
          <cell r="R132">
            <v>0</v>
          </cell>
          <cell r="S132"/>
          <cell r="T132">
            <v>7</v>
          </cell>
        </row>
        <row r="133">
          <cell r="G133" t="str">
            <v>105489-P.S.R. RAMADAS DE TULAHUEN</v>
          </cell>
          <cell r="H133"/>
          <cell r="I133"/>
          <cell r="J133">
            <v>0</v>
          </cell>
          <cell r="K133">
            <v>1</v>
          </cell>
          <cell r="L133">
            <v>2</v>
          </cell>
          <cell r="M133">
            <v>0</v>
          </cell>
          <cell r="N133"/>
          <cell r="O133">
            <v>4</v>
          </cell>
          <cell r="P133">
            <v>0</v>
          </cell>
          <cell r="Q133"/>
          <cell r="R133"/>
          <cell r="S133">
            <v>1</v>
          </cell>
          <cell r="T133">
            <v>8</v>
          </cell>
        </row>
        <row r="134">
          <cell r="G134" t="str">
            <v>04304-PUNITAQUI</v>
          </cell>
          <cell r="H134">
            <v>23</v>
          </cell>
          <cell r="I134">
            <v>23</v>
          </cell>
          <cell r="J134">
            <v>18</v>
          </cell>
          <cell r="K134">
            <v>31</v>
          </cell>
          <cell r="L134">
            <v>22</v>
          </cell>
          <cell r="M134">
            <v>18</v>
          </cell>
          <cell r="N134">
            <v>4</v>
          </cell>
          <cell r="O134">
            <v>6</v>
          </cell>
          <cell r="P134">
            <v>4</v>
          </cell>
          <cell r="Q134">
            <v>2</v>
          </cell>
          <cell r="R134">
            <v>11</v>
          </cell>
          <cell r="S134">
            <v>17</v>
          </cell>
          <cell r="T134">
            <v>179</v>
          </cell>
        </row>
        <row r="135">
          <cell r="G135" t="str">
            <v>105308-CES. RURAL PUNITAQUI</v>
          </cell>
          <cell r="H135">
            <v>23</v>
          </cell>
          <cell r="I135">
            <v>23</v>
          </cell>
          <cell r="J135">
            <v>18</v>
          </cell>
          <cell r="K135">
            <v>31</v>
          </cell>
          <cell r="L135">
            <v>22</v>
          </cell>
          <cell r="M135">
            <v>18</v>
          </cell>
          <cell r="N135">
            <v>4</v>
          </cell>
          <cell r="O135">
            <v>6</v>
          </cell>
          <cell r="P135">
            <v>4</v>
          </cell>
          <cell r="Q135">
            <v>2</v>
          </cell>
          <cell r="R135">
            <v>11</v>
          </cell>
          <cell r="S135">
            <v>17</v>
          </cell>
          <cell r="T135">
            <v>179</v>
          </cell>
        </row>
        <row r="136">
          <cell r="G136" t="str">
            <v>105442-P.S.R. SAN PEDRO DE QUILES</v>
          </cell>
          <cell r="H136"/>
          <cell r="I136"/>
          <cell r="J136"/>
          <cell r="K136"/>
          <cell r="L136"/>
          <cell r="M136"/>
          <cell r="N136"/>
          <cell r="O136"/>
          <cell r="P136"/>
          <cell r="Q136">
            <v>0</v>
          </cell>
          <cell r="R136"/>
          <cell r="S136"/>
          <cell r="T136">
            <v>0</v>
          </cell>
        </row>
        <row r="137">
          <cell r="G137" t="str">
            <v xml:space="preserve">105508-P.S.R. EL PARRAL DE QUILES  </v>
          </cell>
          <cell r="H137"/>
          <cell r="I137"/>
          <cell r="J137"/>
          <cell r="K137"/>
          <cell r="L137"/>
          <cell r="M137"/>
          <cell r="N137"/>
          <cell r="O137"/>
          <cell r="P137"/>
          <cell r="Q137">
            <v>0</v>
          </cell>
          <cell r="R137"/>
          <cell r="S137"/>
          <cell r="T137">
            <v>0</v>
          </cell>
        </row>
        <row r="138">
          <cell r="G138" t="str">
            <v>04305-RIO HURTADO</v>
          </cell>
          <cell r="H138">
            <v>2</v>
          </cell>
          <cell r="I138">
            <v>7</v>
          </cell>
          <cell r="J138">
            <v>8</v>
          </cell>
          <cell r="K138">
            <v>3</v>
          </cell>
          <cell r="L138">
            <v>0</v>
          </cell>
          <cell r="M138">
            <v>5</v>
          </cell>
          <cell r="N138">
            <v>4</v>
          </cell>
          <cell r="O138">
            <v>6</v>
          </cell>
          <cell r="P138">
            <v>10</v>
          </cell>
          <cell r="Q138">
            <v>10</v>
          </cell>
          <cell r="R138">
            <v>6</v>
          </cell>
          <cell r="S138">
            <v>6</v>
          </cell>
          <cell r="T138">
            <v>67</v>
          </cell>
        </row>
        <row r="139">
          <cell r="G139" t="str">
            <v>105310-CES. RURAL PICHASCA</v>
          </cell>
          <cell r="H139">
            <v>2</v>
          </cell>
          <cell r="I139">
            <v>1</v>
          </cell>
          <cell r="J139">
            <v>1</v>
          </cell>
          <cell r="K139">
            <v>1</v>
          </cell>
          <cell r="L139"/>
          <cell r="M139">
            <v>3</v>
          </cell>
          <cell r="N139">
            <v>1</v>
          </cell>
          <cell r="O139">
            <v>4</v>
          </cell>
          <cell r="P139">
            <v>6</v>
          </cell>
          <cell r="Q139">
            <v>6</v>
          </cell>
          <cell r="R139"/>
          <cell r="S139">
            <v>2</v>
          </cell>
          <cell r="T139">
            <v>27</v>
          </cell>
        </row>
        <row r="140">
          <cell r="G140" t="str">
            <v>105409-P.S.R. EL CHAÑAR</v>
          </cell>
          <cell r="H140">
            <v>0</v>
          </cell>
          <cell r="I140">
            <v>1</v>
          </cell>
          <cell r="J140"/>
          <cell r="K140"/>
          <cell r="L140"/>
          <cell r="M140"/>
          <cell r="N140"/>
          <cell r="O140"/>
          <cell r="P140">
            <v>0</v>
          </cell>
          <cell r="Q140"/>
          <cell r="R140"/>
          <cell r="S140">
            <v>1</v>
          </cell>
          <cell r="T140">
            <v>2</v>
          </cell>
        </row>
        <row r="141">
          <cell r="G141" t="str">
            <v>105410-P.S.R. HURTADO</v>
          </cell>
          <cell r="H141">
            <v>0</v>
          </cell>
          <cell r="I141">
            <v>0</v>
          </cell>
          <cell r="J141">
            <v>0</v>
          </cell>
          <cell r="K141"/>
          <cell r="L141">
            <v>0</v>
          </cell>
          <cell r="M141">
            <v>0</v>
          </cell>
          <cell r="N141">
            <v>2</v>
          </cell>
          <cell r="O141">
            <v>0</v>
          </cell>
          <cell r="P141"/>
          <cell r="Q141"/>
          <cell r="R141"/>
          <cell r="S141">
            <v>0</v>
          </cell>
          <cell r="T141">
            <v>2</v>
          </cell>
        </row>
        <row r="142">
          <cell r="G142" t="str">
            <v>105411-P.S.R. LAS BREAS</v>
          </cell>
          <cell r="H142"/>
          <cell r="I142"/>
          <cell r="J142">
            <v>0</v>
          </cell>
          <cell r="K142"/>
          <cell r="L142"/>
          <cell r="M142"/>
          <cell r="N142">
            <v>1</v>
          </cell>
          <cell r="O142"/>
          <cell r="P142"/>
          <cell r="Q142"/>
          <cell r="R142"/>
          <cell r="S142"/>
          <cell r="T142">
            <v>1</v>
          </cell>
        </row>
        <row r="143">
          <cell r="G143" t="str">
            <v>105413-P.S.R. SAMO ALTO</v>
          </cell>
          <cell r="H143"/>
          <cell r="I143">
            <v>1</v>
          </cell>
          <cell r="J143">
            <v>1</v>
          </cell>
          <cell r="K143">
            <v>2</v>
          </cell>
          <cell r="L143">
            <v>0</v>
          </cell>
          <cell r="M143"/>
          <cell r="N143"/>
          <cell r="O143">
            <v>1</v>
          </cell>
          <cell r="P143">
            <v>4</v>
          </cell>
          <cell r="Q143">
            <v>2</v>
          </cell>
          <cell r="R143">
            <v>1</v>
          </cell>
          <cell r="S143">
            <v>1</v>
          </cell>
          <cell r="T143">
            <v>13</v>
          </cell>
        </row>
        <row r="144">
          <cell r="G144" t="str">
            <v>105414-P.S.R. SERON</v>
          </cell>
          <cell r="H144">
            <v>0</v>
          </cell>
          <cell r="I144">
            <v>3</v>
          </cell>
          <cell r="J144">
            <v>5</v>
          </cell>
          <cell r="K144"/>
          <cell r="L144"/>
          <cell r="M144">
            <v>1</v>
          </cell>
          <cell r="N144">
            <v>0</v>
          </cell>
          <cell r="O144">
            <v>0</v>
          </cell>
          <cell r="P144"/>
          <cell r="Q144">
            <v>1</v>
          </cell>
          <cell r="R144">
            <v>4</v>
          </cell>
          <cell r="S144"/>
          <cell r="T144">
            <v>14</v>
          </cell>
        </row>
        <row r="145">
          <cell r="G145" t="str">
            <v>105503-P.S.R. TABAQUEROS</v>
          </cell>
          <cell r="H145"/>
          <cell r="I145">
            <v>1</v>
          </cell>
          <cell r="J145">
            <v>1</v>
          </cell>
          <cell r="K145"/>
          <cell r="L145"/>
          <cell r="M145">
            <v>1</v>
          </cell>
          <cell r="N145"/>
          <cell r="O145">
            <v>1</v>
          </cell>
          <cell r="P145"/>
          <cell r="Q145">
            <v>1</v>
          </cell>
          <cell r="R145">
            <v>1</v>
          </cell>
          <cell r="S145">
            <v>2</v>
          </cell>
          <cell r="T145">
            <v>8</v>
          </cell>
        </row>
        <row r="146">
          <cell r="G146" t="str">
            <v>Total general</v>
          </cell>
          <cell r="H146">
            <v>902</v>
          </cell>
          <cell r="I146">
            <v>832</v>
          </cell>
          <cell r="J146">
            <v>895</v>
          </cell>
          <cell r="K146">
            <v>1068</v>
          </cell>
          <cell r="L146">
            <v>1007</v>
          </cell>
          <cell r="M146">
            <v>971</v>
          </cell>
          <cell r="N146">
            <v>1042</v>
          </cell>
          <cell r="O146">
            <v>1010</v>
          </cell>
          <cell r="P146">
            <v>837</v>
          </cell>
          <cell r="Q146">
            <v>759</v>
          </cell>
          <cell r="R146">
            <v>375</v>
          </cell>
          <cell r="S146">
            <v>1024</v>
          </cell>
          <cell r="T146">
            <v>10722</v>
          </cell>
        </row>
      </sheetData>
      <sheetData sheetId="18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6</v>
          </cell>
          <cell r="I4">
            <v>12</v>
          </cell>
          <cell r="J4" t="str">
            <v>Total general</v>
          </cell>
        </row>
        <row r="5">
          <cell r="G5" t="str">
            <v>04101-LA SERENA</v>
          </cell>
          <cell r="H5">
            <v>7250</v>
          </cell>
          <cell r="I5">
            <v>7230</v>
          </cell>
          <cell r="J5">
            <v>14480</v>
          </cell>
        </row>
        <row r="6">
          <cell r="G6" t="str">
            <v>105300-CES. CARDENAL CARO</v>
          </cell>
          <cell r="H6">
            <v>1005</v>
          </cell>
          <cell r="I6">
            <v>1018</v>
          </cell>
          <cell r="J6">
            <v>2023</v>
          </cell>
        </row>
        <row r="7">
          <cell r="G7" t="str">
            <v>105301-CES. LAS COMPAÑIAS</v>
          </cell>
          <cell r="H7">
            <v>776</v>
          </cell>
          <cell r="I7">
            <v>838</v>
          </cell>
          <cell r="J7">
            <v>1614</v>
          </cell>
        </row>
        <row r="8">
          <cell r="G8" t="str">
            <v>105302-CES. PEDRO AGUIRRE C.</v>
          </cell>
          <cell r="H8">
            <v>1254</v>
          </cell>
          <cell r="I8">
            <v>1230</v>
          </cell>
          <cell r="J8">
            <v>2484</v>
          </cell>
        </row>
        <row r="9">
          <cell r="G9" t="str">
            <v>105313-CES. SCHAFFHAUSER</v>
          </cell>
          <cell r="H9">
            <v>1153</v>
          </cell>
          <cell r="I9">
            <v>1167</v>
          </cell>
          <cell r="J9">
            <v>2320</v>
          </cell>
        </row>
        <row r="10">
          <cell r="G10" t="str">
            <v>105319-CES. CARDENAL R.S.H.</v>
          </cell>
          <cell r="H10">
            <v>1106</v>
          </cell>
          <cell r="I10">
            <v>1063</v>
          </cell>
          <cell r="J10">
            <v>2169</v>
          </cell>
        </row>
        <row r="11">
          <cell r="G11" t="str">
            <v>105325-CESFAM JUAN PABLO II</v>
          </cell>
          <cell r="H11">
            <v>1257</v>
          </cell>
          <cell r="I11">
            <v>1252</v>
          </cell>
          <cell r="J11">
            <v>2509</v>
          </cell>
        </row>
        <row r="12">
          <cell r="G12" t="str">
            <v xml:space="preserve">105400-P.S.R. ALGARROBITO            </v>
          </cell>
          <cell r="H12">
            <v>133</v>
          </cell>
          <cell r="I12">
            <v>127</v>
          </cell>
          <cell r="J12">
            <v>260</v>
          </cell>
        </row>
        <row r="13">
          <cell r="G13" t="str">
            <v>105401-P.S.R. LAS ROJAS</v>
          </cell>
          <cell r="H13">
            <v>27</v>
          </cell>
          <cell r="I13">
            <v>21</v>
          </cell>
          <cell r="J13">
            <v>48</v>
          </cell>
        </row>
        <row r="14">
          <cell r="G14" t="str">
            <v>105402-P.S.R. EL ROMERO</v>
          </cell>
          <cell r="H14">
            <v>37</v>
          </cell>
          <cell r="I14">
            <v>29</v>
          </cell>
          <cell r="J14">
            <v>66</v>
          </cell>
        </row>
        <row r="15">
          <cell r="G15" t="str">
            <v>105499-P.S.R. LAMBERT</v>
          </cell>
          <cell r="H15">
            <v>33</v>
          </cell>
          <cell r="I15">
            <v>36</v>
          </cell>
          <cell r="J15">
            <v>69</v>
          </cell>
        </row>
        <row r="16">
          <cell r="G16" t="str">
            <v>105700-CECOF VILLA EL INDIO</v>
          </cell>
          <cell r="H16">
            <v>99</v>
          </cell>
          <cell r="I16">
            <v>77</v>
          </cell>
          <cell r="J16">
            <v>176</v>
          </cell>
        </row>
        <row r="17">
          <cell r="G17" t="str">
            <v>105701-CECOF VILLA ALEMANIA</v>
          </cell>
          <cell r="H17">
            <v>68</v>
          </cell>
          <cell r="I17">
            <v>62</v>
          </cell>
          <cell r="J17">
            <v>130</v>
          </cell>
        </row>
        <row r="18">
          <cell r="G18" t="str">
            <v>105702-CECOF VILLA LAMBERT</v>
          </cell>
          <cell r="H18">
            <v>171</v>
          </cell>
          <cell r="I18">
            <v>151</v>
          </cell>
          <cell r="J18">
            <v>322</v>
          </cell>
        </row>
        <row r="19">
          <cell r="G19" t="str">
            <v>200402-CECOF ARCOS DE PINAMAR</v>
          </cell>
          <cell r="H19">
            <v>131</v>
          </cell>
          <cell r="I19">
            <v>159</v>
          </cell>
          <cell r="J19">
            <v>290</v>
          </cell>
        </row>
        <row r="20">
          <cell r="G20" t="str">
            <v>04102-COQUIMBO</v>
          </cell>
          <cell r="H20">
            <v>7644</v>
          </cell>
          <cell r="I20">
            <v>8011</v>
          </cell>
          <cell r="J20">
            <v>15655</v>
          </cell>
        </row>
        <row r="21">
          <cell r="G21" t="str">
            <v>105303-CES. SAN JUAN</v>
          </cell>
          <cell r="H21">
            <v>1157</v>
          </cell>
          <cell r="I21">
            <v>1119</v>
          </cell>
          <cell r="J21">
            <v>2276</v>
          </cell>
        </row>
        <row r="22">
          <cell r="G22" t="str">
            <v>105304-CES. SANTA CECILIA</v>
          </cell>
          <cell r="H22">
            <v>1274</v>
          </cell>
          <cell r="I22">
            <v>1202</v>
          </cell>
          <cell r="J22">
            <v>2476</v>
          </cell>
        </row>
        <row r="23">
          <cell r="G23" t="str">
            <v>105305-CES. TIERRAS BLANCAS</v>
          </cell>
          <cell r="H23">
            <v>2451</v>
          </cell>
          <cell r="I23">
            <v>2366</v>
          </cell>
          <cell r="J23">
            <v>4817</v>
          </cell>
        </row>
        <row r="24">
          <cell r="G24" t="str">
            <v>105321-CES. RURAL  TONGOY</v>
          </cell>
          <cell r="H24">
            <v>181</v>
          </cell>
          <cell r="I24">
            <v>137</v>
          </cell>
          <cell r="J24">
            <v>318</v>
          </cell>
        </row>
        <row r="25">
          <cell r="G25" t="str">
            <v>105323-CES. DR. SERGIO AGUILAR</v>
          </cell>
          <cell r="H25">
            <v>1094</v>
          </cell>
          <cell r="I25">
            <v>1384</v>
          </cell>
          <cell r="J25">
            <v>2478</v>
          </cell>
        </row>
        <row r="26">
          <cell r="G26" t="str">
            <v>105405-P.S.R. GUANAQUEROS</v>
          </cell>
          <cell r="H26">
            <v>70</v>
          </cell>
          <cell r="I26">
            <v>62</v>
          </cell>
          <cell r="J26">
            <v>132</v>
          </cell>
        </row>
        <row r="27">
          <cell r="G27" t="str">
            <v>105407-P.S.R. TAMBILLOS</v>
          </cell>
          <cell r="H27">
            <v>49</v>
          </cell>
          <cell r="I27">
            <v>48</v>
          </cell>
          <cell r="J27">
            <v>97</v>
          </cell>
        </row>
        <row r="28">
          <cell r="G28" t="str">
            <v>105705-CECOF EL ALBA</v>
          </cell>
          <cell r="H28">
            <v>241</v>
          </cell>
          <cell r="I28">
            <v>339</v>
          </cell>
          <cell r="J28">
            <v>580</v>
          </cell>
        </row>
        <row r="29">
          <cell r="G29" t="str">
            <v>200273-CECOF PUNTA MIRA</v>
          </cell>
          <cell r="H29">
            <v>194</v>
          </cell>
          <cell r="I29">
            <v>179</v>
          </cell>
          <cell r="J29">
            <v>373</v>
          </cell>
        </row>
        <row r="30">
          <cell r="G30" t="str">
            <v>200494-CESFAM EL SAUCE</v>
          </cell>
          <cell r="H30">
            <v>467</v>
          </cell>
          <cell r="I30">
            <v>632</v>
          </cell>
          <cell r="J30">
            <v>1099</v>
          </cell>
        </row>
        <row r="31">
          <cell r="G31" t="str">
            <v>200499-CESFAM PAN DE AZÚCAR</v>
          </cell>
          <cell r="H31">
            <v>466</v>
          </cell>
          <cell r="I31">
            <v>543</v>
          </cell>
          <cell r="J31">
            <v>1009</v>
          </cell>
        </row>
        <row r="32">
          <cell r="G32" t="str">
            <v>04103-ANDACOLLO</v>
          </cell>
          <cell r="H32">
            <v>214</v>
          </cell>
          <cell r="I32">
            <v>298</v>
          </cell>
          <cell r="J32">
            <v>512</v>
          </cell>
        </row>
        <row r="33">
          <cell r="G33" t="str">
            <v>105106-HOSPITAL ANDACOLLO</v>
          </cell>
          <cell r="H33">
            <v>214</v>
          </cell>
          <cell r="I33">
            <v>298</v>
          </cell>
          <cell r="J33">
            <v>512</v>
          </cell>
        </row>
        <row r="34">
          <cell r="G34" t="str">
            <v>04104-LA HIGUERA</v>
          </cell>
          <cell r="H34">
            <v>136</v>
          </cell>
          <cell r="I34">
            <v>160</v>
          </cell>
          <cell r="J34">
            <v>296</v>
          </cell>
        </row>
        <row r="35">
          <cell r="G35" t="str">
            <v>105314-CES. LA HIGUERA</v>
          </cell>
          <cell r="H35">
            <v>59</v>
          </cell>
          <cell r="I35">
            <v>56</v>
          </cell>
          <cell r="J35">
            <v>115</v>
          </cell>
        </row>
        <row r="36">
          <cell r="G36" t="str">
            <v xml:space="preserve">105500-P.S.R. CALETA HORNOS        </v>
          </cell>
          <cell r="H36">
            <v>38</v>
          </cell>
          <cell r="I36">
            <v>45</v>
          </cell>
          <cell r="J36">
            <v>83</v>
          </cell>
        </row>
        <row r="37">
          <cell r="G37" t="str">
            <v>105505-P.S.R. LOS CHOROS</v>
          </cell>
          <cell r="H37">
            <v>19</v>
          </cell>
          <cell r="I37">
            <v>20</v>
          </cell>
          <cell r="J37">
            <v>39</v>
          </cell>
        </row>
        <row r="38">
          <cell r="G38" t="str">
            <v>105506-P.S.R. EL TRAPICHE</v>
          </cell>
          <cell r="H38">
            <v>20</v>
          </cell>
          <cell r="I38">
            <v>39</v>
          </cell>
          <cell r="J38">
            <v>59</v>
          </cell>
        </row>
        <row r="39">
          <cell r="G39" t="str">
            <v>04105-PAIHUANO</v>
          </cell>
          <cell r="H39">
            <v>134</v>
          </cell>
          <cell r="I39">
            <v>199</v>
          </cell>
          <cell r="J39">
            <v>333</v>
          </cell>
        </row>
        <row r="40">
          <cell r="G40" t="str">
            <v>105306-CES. PAIHUANO</v>
          </cell>
          <cell r="H40">
            <v>70</v>
          </cell>
          <cell r="I40">
            <v>109</v>
          </cell>
          <cell r="J40">
            <v>179</v>
          </cell>
        </row>
        <row r="41">
          <cell r="G41" t="str">
            <v>105475-P.S.R. HORCON</v>
          </cell>
          <cell r="H41">
            <v>20</v>
          </cell>
          <cell r="I41">
            <v>32</v>
          </cell>
          <cell r="J41">
            <v>52</v>
          </cell>
        </row>
        <row r="42">
          <cell r="G42" t="str">
            <v>105476-P.S.R. MONTE GRANDE</v>
          </cell>
          <cell r="H42">
            <v>16</v>
          </cell>
          <cell r="I42">
            <v>21</v>
          </cell>
          <cell r="J42">
            <v>37</v>
          </cell>
        </row>
        <row r="43">
          <cell r="G43" t="str">
            <v>105477-P.S.R. PISCO ELQUI</v>
          </cell>
          <cell r="H43">
            <v>28</v>
          </cell>
          <cell r="I43">
            <v>37</v>
          </cell>
          <cell r="J43">
            <v>65</v>
          </cell>
        </row>
        <row r="44">
          <cell r="G44" t="str">
            <v>04106-VICUÑA</v>
          </cell>
          <cell r="H44">
            <v>1100</v>
          </cell>
          <cell r="I44">
            <v>945</v>
          </cell>
          <cell r="J44">
            <v>2045</v>
          </cell>
        </row>
        <row r="45">
          <cell r="G45" t="str">
            <v>105107-HOSPITAL VICUÑA</v>
          </cell>
          <cell r="H45">
            <v>572</v>
          </cell>
          <cell r="I45">
            <v>417</v>
          </cell>
          <cell r="J45">
            <v>989</v>
          </cell>
        </row>
        <row r="46">
          <cell r="G46" t="str">
            <v>105467-P.S.R. DIAGUITAS</v>
          </cell>
          <cell r="H46">
            <v>56</v>
          </cell>
          <cell r="I46">
            <v>56</v>
          </cell>
          <cell r="J46">
            <v>112</v>
          </cell>
        </row>
        <row r="47">
          <cell r="G47" t="str">
            <v>105468-P.S.R. EL MOLLE</v>
          </cell>
          <cell r="H47">
            <v>33</v>
          </cell>
          <cell r="I47">
            <v>35</v>
          </cell>
          <cell r="J47">
            <v>68</v>
          </cell>
        </row>
        <row r="48">
          <cell r="G48" t="str">
            <v>105469-P.S.R. EL TAMBO</v>
          </cell>
          <cell r="H48">
            <v>65</v>
          </cell>
          <cell r="I48">
            <v>61</v>
          </cell>
          <cell r="J48">
            <v>126</v>
          </cell>
        </row>
        <row r="49">
          <cell r="G49" t="str">
            <v>105470-P.S.R. HUANTA</v>
          </cell>
          <cell r="H49">
            <v>3</v>
          </cell>
          <cell r="I49">
            <v>3</v>
          </cell>
          <cell r="J49">
            <v>6</v>
          </cell>
        </row>
        <row r="50">
          <cell r="G50" t="str">
            <v>105471-P.S.R. PERALILLO</v>
          </cell>
          <cell r="H50">
            <v>89</v>
          </cell>
          <cell r="I50">
            <v>78</v>
          </cell>
          <cell r="J50">
            <v>167</v>
          </cell>
        </row>
        <row r="51">
          <cell r="G51" t="str">
            <v>105472-P.S.R. RIVADAVIA</v>
          </cell>
          <cell r="H51">
            <v>38</v>
          </cell>
          <cell r="I51">
            <v>40</v>
          </cell>
          <cell r="J51">
            <v>78</v>
          </cell>
        </row>
        <row r="52">
          <cell r="G52" t="str">
            <v>105473-P.S.R. TALCUNA</v>
          </cell>
          <cell r="H52">
            <v>72</v>
          </cell>
          <cell r="I52">
            <v>74</v>
          </cell>
          <cell r="J52">
            <v>146</v>
          </cell>
        </row>
        <row r="53">
          <cell r="G53" t="str">
            <v>105474-P.S.R. CHAPILCA</v>
          </cell>
          <cell r="H53">
            <v>14</v>
          </cell>
          <cell r="I53">
            <v>12</v>
          </cell>
          <cell r="J53">
            <v>26</v>
          </cell>
        </row>
        <row r="54">
          <cell r="G54" t="str">
            <v>105509-P.S.R. GUALLIGUAICA</v>
          </cell>
          <cell r="H54">
            <v>13</v>
          </cell>
          <cell r="I54">
            <v>10</v>
          </cell>
          <cell r="J54">
            <v>23</v>
          </cell>
        </row>
        <row r="55">
          <cell r="G55" t="str">
            <v>200538-CESFAM SAN ISIDRO CALINGASTA</v>
          </cell>
          <cell r="H55">
            <v>145</v>
          </cell>
          <cell r="I55">
            <v>159</v>
          </cell>
          <cell r="J55">
            <v>304</v>
          </cell>
        </row>
        <row r="56">
          <cell r="G56" t="str">
            <v>04201-ILLAPEL</v>
          </cell>
          <cell r="H56">
            <v>1122</v>
          </cell>
          <cell r="I56">
            <v>1274</v>
          </cell>
          <cell r="J56">
            <v>2396</v>
          </cell>
        </row>
        <row r="57">
          <cell r="G57" t="str">
            <v>105326-CESFAM SAN RAFAEL</v>
          </cell>
          <cell r="H57">
            <v>313</v>
          </cell>
          <cell r="I57">
            <v>298</v>
          </cell>
          <cell r="J57">
            <v>611</v>
          </cell>
        </row>
        <row r="58">
          <cell r="G58" t="str">
            <v xml:space="preserve">105443-P.S.R. CARCAMO                   </v>
          </cell>
          <cell r="H58">
            <v>31</v>
          </cell>
          <cell r="I58">
            <v>21</v>
          </cell>
          <cell r="J58">
            <v>52</v>
          </cell>
        </row>
        <row r="59">
          <cell r="G59" t="str">
            <v>105444-P.S.R. HUINTIL</v>
          </cell>
          <cell r="H59">
            <v>15</v>
          </cell>
          <cell r="I59">
            <v>17</v>
          </cell>
          <cell r="J59">
            <v>32</v>
          </cell>
        </row>
        <row r="60">
          <cell r="G60" t="str">
            <v>105445-P.S.R. LIMAHUIDA</v>
          </cell>
          <cell r="H60">
            <v>18</v>
          </cell>
          <cell r="I60">
            <v>22</v>
          </cell>
          <cell r="J60">
            <v>40</v>
          </cell>
        </row>
        <row r="61">
          <cell r="G61" t="str">
            <v>105446-P.S.R. MATANCILLA</v>
          </cell>
          <cell r="H61">
            <v>2</v>
          </cell>
          <cell r="I61">
            <v>3</v>
          </cell>
          <cell r="J61">
            <v>5</v>
          </cell>
        </row>
        <row r="62">
          <cell r="G62" t="str">
            <v>105447-P.S.R. PERALILLO</v>
          </cell>
          <cell r="H62">
            <v>32</v>
          </cell>
          <cell r="I62">
            <v>24</v>
          </cell>
          <cell r="J62">
            <v>56</v>
          </cell>
        </row>
        <row r="63">
          <cell r="G63" t="str">
            <v>105448-P.S.R. SANTA VIRGINIA</v>
          </cell>
          <cell r="H63">
            <v>7</v>
          </cell>
          <cell r="I63">
            <v>22</v>
          </cell>
          <cell r="J63">
            <v>29</v>
          </cell>
        </row>
        <row r="64">
          <cell r="G64" t="str">
            <v>105449-P.S.R. TUNGA NORTE</v>
          </cell>
          <cell r="H64">
            <v>0</v>
          </cell>
          <cell r="I64">
            <v>2</v>
          </cell>
          <cell r="J64">
            <v>2</v>
          </cell>
        </row>
        <row r="65">
          <cell r="G65" t="str">
            <v>105485-P.S.R. PLAN DE HORNOS</v>
          </cell>
          <cell r="H65">
            <v>26</v>
          </cell>
          <cell r="I65">
            <v>28</v>
          </cell>
          <cell r="J65">
            <v>54</v>
          </cell>
        </row>
        <row r="66">
          <cell r="G66" t="str">
            <v>105486-P.S.R. TUNGA SUR</v>
          </cell>
          <cell r="H66">
            <v>6</v>
          </cell>
          <cell r="I66">
            <v>3</v>
          </cell>
          <cell r="J66">
            <v>9</v>
          </cell>
        </row>
        <row r="67">
          <cell r="G67" t="str">
            <v>105487-P.S.R. CAÑAS UNO</v>
          </cell>
          <cell r="H67">
            <v>79</v>
          </cell>
          <cell r="I67">
            <v>79</v>
          </cell>
          <cell r="J67">
            <v>158</v>
          </cell>
        </row>
        <row r="68">
          <cell r="G68" t="str">
            <v>105496-P.S.R. PINTACURA SUR</v>
          </cell>
          <cell r="H68">
            <v>11</v>
          </cell>
          <cell r="I68">
            <v>15</v>
          </cell>
          <cell r="J68">
            <v>26</v>
          </cell>
        </row>
        <row r="69">
          <cell r="G69" t="str">
            <v>105504-P.S.R. SOCAVON</v>
          </cell>
          <cell r="H69">
            <v>19</v>
          </cell>
          <cell r="I69">
            <v>16</v>
          </cell>
          <cell r="J69">
            <v>35</v>
          </cell>
        </row>
        <row r="70">
          <cell r="G70" t="str">
            <v>200366-CESFAM URBANO II</v>
          </cell>
          <cell r="H70">
            <v>563</v>
          </cell>
          <cell r="I70">
            <v>724</v>
          </cell>
          <cell r="J70">
            <v>1287</v>
          </cell>
        </row>
        <row r="71">
          <cell r="G71" t="str">
            <v>04202-CANELA</v>
          </cell>
          <cell r="H71">
            <v>412</v>
          </cell>
          <cell r="I71">
            <v>379</v>
          </cell>
          <cell r="J71">
            <v>791</v>
          </cell>
        </row>
        <row r="72">
          <cell r="G72" t="str">
            <v>105309-CES. RURAL CANELA</v>
          </cell>
          <cell r="H72">
            <v>292</v>
          </cell>
          <cell r="I72">
            <v>289</v>
          </cell>
          <cell r="J72">
            <v>581</v>
          </cell>
        </row>
        <row r="73">
          <cell r="G73" t="str">
            <v xml:space="preserve">105450-P.S.R. MINCHA NORTE            </v>
          </cell>
          <cell r="H73">
            <v>31</v>
          </cell>
          <cell r="I73">
            <v>29</v>
          </cell>
          <cell r="J73">
            <v>60</v>
          </cell>
        </row>
        <row r="74">
          <cell r="G74" t="str">
            <v>105451-P.S.R. AGUA FRIA</v>
          </cell>
          <cell r="H74">
            <v>7</v>
          </cell>
          <cell r="I74">
            <v>8</v>
          </cell>
          <cell r="J74">
            <v>15</v>
          </cell>
        </row>
        <row r="75">
          <cell r="G75" t="str">
            <v>105482-P.S.R. CANELA ALTA</v>
          </cell>
          <cell r="H75">
            <v>31</v>
          </cell>
          <cell r="I75">
            <v>18</v>
          </cell>
          <cell r="J75">
            <v>49</v>
          </cell>
        </row>
        <row r="76">
          <cell r="G76" t="str">
            <v>105483-P.S.R. LOS RULOS</v>
          </cell>
          <cell r="H76">
            <v>15</v>
          </cell>
          <cell r="I76">
            <v>11</v>
          </cell>
          <cell r="J76">
            <v>26</v>
          </cell>
        </row>
        <row r="77">
          <cell r="G77" t="str">
            <v>105484-P.S.R. HUENTELAUQUEN</v>
          </cell>
          <cell r="H77">
            <v>31</v>
          </cell>
          <cell r="I77">
            <v>20</v>
          </cell>
          <cell r="J77">
            <v>51</v>
          </cell>
        </row>
        <row r="78">
          <cell r="G78" t="str">
            <v>105488-P.S.R. ESPIRITU SANTO</v>
          </cell>
          <cell r="H78">
            <v>3</v>
          </cell>
          <cell r="I78">
            <v>2</v>
          </cell>
          <cell r="J78">
            <v>5</v>
          </cell>
        </row>
        <row r="79">
          <cell r="G79" t="str">
            <v>105493-P.S.R. MINCHA SUR</v>
          </cell>
          <cell r="H79">
            <v>1</v>
          </cell>
          <cell r="I79">
            <v>1</v>
          </cell>
          <cell r="J79">
            <v>2</v>
          </cell>
        </row>
        <row r="80">
          <cell r="G80" t="str">
            <v>105497-P.S.R. JABONERIA</v>
          </cell>
          <cell r="H80">
            <v>1</v>
          </cell>
          <cell r="I80">
            <v>1</v>
          </cell>
          <cell r="J80">
            <v>2</v>
          </cell>
        </row>
        <row r="81">
          <cell r="G81" t="str">
            <v>105498-P.S.R. QUEBRADA DE LINARES</v>
          </cell>
          <cell r="H81">
            <v>0</v>
          </cell>
          <cell r="I81"/>
          <cell r="J81">
            <v>0</v>
          </cell>
        </row>
        <row r="82">
          <cell r="G82" t="str">
            <v>04203-LOS VILOS</v>
          </cell>
          <cell r="H82">
            <v>982</v>
          </cell>
          <cell r="I82">
            <v>925</v>
          </cell>
          <cell r="J82">
            <v>1907</v>
          </cell>
        </row>
        <row r="83">
          <cell r="G83" t="str">
            <v>105108-HOSPITAL LOS VILOS</v>
          </cell>
          <cell r="H83">
            <v>714</v>
          </cell>
          <cell r="I83">
            <v>647</v>
          </cell>
          <cell r="J83">
            <v>1361</v>
          </cell>
        </row>
        <row r="84">
          <cell r="G84" t="str">
            <v xml:space="preserve">105478-P.S.R. CAIMANES                   </v>
          </cell>
          <cell r="H84">
            <v>49</v>
          </cell>
          <cell r="I84">
            <v>47</v>
          </cell>
          <cell r="J84">
            <v>96</v>
          </cell>
        </row>
        <row r="85">
          <cell r="G85" t="str">
            <v>105479-P.S.R. GUANGUALI</v>
          </cell>
          <cell r="H85">
            <v>31</v>
          </cell>
          <cell r="I85">
            <v>33</v>
          </cell>
          <cell r="J85">
            <v>64</v>
          </cell>
        </row>
        <row r="86">
          <cell r="G86" t="str">
            <v>105480-P.S.R. QUILIMARI</v>
          </cell>
          <cell r="H86">
            <v>120</v>
          </cell>
          <cell r="I86">
            <v>126</v>
          </cell>
          <cell r="J86">
            <v>246</v>
          </cell>
        </row>
        <row r="87">
          <cell r="G87" t="str">
            <v>105481-P.S.R. TILAMA</v>
          </cell>
          <cell r="H87">
            <v>23</v>
          </cell>
          <cell r="I87">
            <v>19</v>
          </cell>
          <cell r="J87">
            <v>42</v>
          </cell>
        </row>
        <row r="88">
          <cell r="G88" t="str">
            <v>105511-P.S.R. LOS CONDORES</v>
          </cell>
          <cell r="H88">
            <v>45</v>
          </cell>
          <cell r="I88">
            <v>53</v>
          </cell>
          <cell r="J88">
            <v>98</v>
          </cell>
        </row>
        <row r="89">
          <cell r="G89" t="str">
            <v>04204-SALAMANCA</v>
          </cell>
          <cell r="H89">
            <v>864</v>
          </cell>
          <cell r="I89">
            <v>812</v>
          </cell>
          <cell r="J89">
            <v>1676</v>
          </cell>
        </row>
        <row r="90">
          <cell r="G90" t="str">
            <v>105104-HOSPITAL SALAMANCA</v>
          </cell>
          <cell r="H90">
            <v>399</v>
          </cell>
          <cell r="I90">
            <v>333</v>
          </cell>
          <cell r="J90">
            <v>732</v>
          </cell>
        </row>
        <row r="91">
          <cell r="G91" t="str">
            <v xml:space="preserve">105452-P.S.R. CUNCUMEN                 </v>
          </cell>
          <cell r="H91">
            <v>41</v>
          </cell>
          <cell r="I91">
            <v>44</v>
          </cell>
          <cell r="J91">
            <v>85</v>
          </cell>
        </row>
        <row r="92">
          <cell r="G92" t="str">
            <v>105453-P.S.R. TRANQUILLA</v>
          </cell>
          <cell r="H92">
            <v>75</v>
          </cell>
          <cell r="I92">
            <v>81</v>
          </cell>
          <cell r="J92">
            <v>156</v>
          </cell>
        </row>
        <row r="93">
          <cell r="G93" t="str">
            <v>105454-P.S.R. CUNLAGUA</v>
          </cell>
          <cell r="H93">
            <v>5</v>
          </cell>
          <cell r="I93">
            <v>5</v>
          </cell>
          <cell r="J93">
            <v>10</v>
          </cell>
        </row>
        <row r="94">
          <cell r="G94" t="str">
            <v>105455-P.S.R. CHILLEPIN</v>
          </cell>
          <cell r="H94">
            <v>70</v>
          </cell>
          <cell r="I94">
            <v>70</v>
          </cell>
          <cell r="J94">
            <v>140</v>
          </cell>
        </row>
        <row r="95">
          <cell r="G95" t="str">
            <v>105456-P.S.R. LLIMPO</v>
          </cell>
          <cell r="H95">
            <v>43</v>
          </cell>
          <cell r="I95">
            <v>42</v>
          </cell>
          <cell r="J95">
            <v>85</v>
          </cell>
        </row>
        <row r="96">
          <cell r="G96" t="str">
            <v>105457-P.S.R. SAN AGUSTIN</v>
          </cell>
          <cell r="H96">
            <v>13</v>
          </cell>
          <cell r="I96">
            <v>14</v>
          </cell>
          <cell r="J96">
            <v>27</v>
          </cell>
        </row>
        <row r="97">
          <cell r="G97" t="str">
            <v>105458-P.S.R. TAHUINCO</v>
          </cell>
          <cell r="H97">
            <v>98</v>
          </cell>
          <cell r="I97">
            <v>79</v>
          </cell>
          <cell r="J97">
            <v>177</v>
          </cell>
        </row>
        <row r="98">
          <cell r="G98" t="str">
            <v>105491-P.S.R. QUELEN BAJO</v>
          </cell>
          <cell r="H98">
            <v>80</v>
          </cell>
          <cell r="I98">
            <v>78</v>
          </cell>
          <cell r="J98">
            <v>158</v>
          </cell>
        </row>
        <row r="99">
          <cell r="G99" t="str">
            <v>105492-P.S.R. CAMISA</v>
          </cell>
          <cell r="H99">
            <v>18</v>
          </cell>
          <cell r="I99">
            <v>19</v>
          </cell>
          <cell r="J99">
            <v>37</v>
          </cell>
        </row>
        <row r="100">
          <cell r="G100" t="str">
            <v>105501-P.S.R. ARBOLEDA GRANDE</v>
          </cell>
          <cell r="H100">
            <v>22</v>
          </cell>
          <cell r="I100">
            <v>47</v>
          </cell>
          <cell r="J100">
            <v>69</v>
          </cell>
        </row>
        <row r="101">
          <cell r="G101" t="str">
            <v>04301-OVALLE</v>
          </cell>
          <cell r="H101">
            <v>4349</v>
          </cell>
          <cell r="I101">
            <v>4195</v>
          </cell>
          <cell r="J101">
            <v>8544</v>
          </cell>
        </row>
        <row r="102">
          <cell r="G102" t="str">
            <v>105315-CES. RURAL C. DE TAMAYA</v>
          </cell>
          <cell r="H102">
            <v>255</v>
          </cell>
          <cell r="I102">
            <v>206</v>
          </cell>
          <cell r="J102">
            <v>461</v>
          </cell>
        </row>
        <row r="103">
          <cell r="G103" t="str">
            <v>105317-CES. JORGE JORDAN D.</v>
          </cell>
          <cell r="H103">
            <v>1223</v>
          </cell>
          <cell r="I103">
            <v>1143</v>
          </cell>
          <cell r="J103">
            <v>2366</v>
          </cell>
        </row>
        <row r="104">
          <cell r="G104" t="str">
            <v>105322-CES. MARCOS MACUADA</v>
          </cell>
          <cell r="H104">
            <v>872</v>
          </cell>
          <cell r="I104">
            <v>926</v>
          </cell>
          <cell r="J104">
            <v>1798</v>
          </cell>
        </row>
        <row r="105">
          <cell r="G105" t="str">
            <v>105324-CES. SOTAQUI</v>
          </cell>
          <cell r="H105">
            <v>272</v>
          </cell>
          <cell r="I105">
            <v>252</v>
          </cell>
          <cell r="J105">
            <v>524</v>
          </cell>
        </row>
        <row r="106">
          <cell r="G106" t="str">
            <v>105415-P.S.R. BARRAZA</v>
          </cell>
          <cell r="H106">
            <v>38</v>
          </cell>
          <cell r="I106">
            <v>39</v>
          </cell>
          <cell r="J106">
            <v>77</v>
          </cell>
        </row>
        <row r="107">
          <cell r="G107" t="str">
            <v xml:space="preserve">105416-P.S.R. CAMARICO                  </v>
          </cell>
          <cell r="H107">
            <v>56</v>
          </cell>
          <cell r="I107">
            <v>61</v>
          </cell>
          <cell r="J107">
            <v>117</v>
          </cell>
        </row>
        <row r="108">
          <cell r="G108" t="str">
            <v>105417-P.S.R. ALCONES BAJOS</v>
          </cell>
          <cell r="H108">
            <v>43</v>
          </cell>
          <cell r="I108">
            <v>36</v>
          </cell>
          <cell r="J108">
            <v>79</v>
          </cell>
        </row>
        <row r="109">
          <cell r="G109" t="str">
            <v>105419-P.S.R. LAS SOSSAS</v>
          </cell>
          <cell r="H109">
            <v>10</v>
          </cell>
          <cell r="I109">
            <v>8</v>
          </cell>
          <cell r="J109">
            <v>18</v>
          </cell>
        </row>
        <row r="110">
          <cell r="G110" t="str">
            <v>105422-P.S.R. HORNILLOS</v>
          </cell>
          <cell r="H110">
            <v>9</v>
          </cell>
          <cell r="I110">
            <v>10</v>
          </cell>
          <cell r="J110">
            <v>19</v>
          </cell>
        </row>
        <row r="111">
          <cell r="G111" t="str">
            <v>105437-P.S.R. CHALINGA</v>
          </cell>
          <cell r="H111">
            <v>12</v>
          </cell>
          <cell r="I111">
            <v>11</v>
          </cell>
          <cell r="J111">
            <v>23</v>
          </cell>
        </row>
        <row r="112">
          <cell r="G112" t="str">
            <v>105439-P.S.R. CERRO BLANCO</v>
          </cell>
          <cell r="H112">
            <v>12</v>
          </cell>
          <cell r="I112">
            <v>7</v>
          </cell>
          <cell r="J112">
            <v>19</v>
          </cell>
        </row>
        <row r="113">
          <cell r="G113" t="str">
            <v>105507-P.S.R. HUAMALATA</v>
          </cell>
          <cell r="H113">
            <v>47</v>
          </cell>
          <cell r="I113">
            <v>43</v>
          </cell>
          <cell r="J113">
            <v>90</v>
          </cell>
        </row>
        <row r="114">
          <cell r="G114" t="str">
            <v>105510-P.S.R. RECOLETA</v>
          </cell>
          <cell r="H114">
            <v>45</v>
          </cell>
          <cell r="I114">
            <v>44</v>
          </cell>
          <cell r="J114">
            <v>89</v>
          </cell>
        </row>
        <row r="115">
          <cell r="G115" t="str">
            <v>105722-CECOF SAN JOSE DE LA DEHESA</v>
          </cell>
          <cell r="H115">
            <v>318</v>
          </cell>
          <cell r="I115">
            <v>271</v>
          </cell>
          <cell r="J115">
            <v>589</v>
          </cell>
        </row>
        <row r="116">
          <cell r="G116" t="str">
            <v>105723-CECOF LIMARI</v>
          </cell>
          <cell r="H116">
            <v>178</v>
          </cell>
          <cell r="I116">
            <v>179</v>
          </cell>
          <cell r="J116">
            <v>357</v>
          </cell>
        </row>
        <row r="117">
          <cell r="G117" t="str">
            <v>200258-CECOF LOS COPIHUES</v>
          </cell>
          <cell r="H117">
            <v>156</v>
          </cell>
          <cell r="I117">
            <v>97</v>
          </cell>
          <cell r="J117">
            <v>253</v>
          </cell>
        </row>
        <row r="118">
          <cell r="G118" t="str">
            <v>200367-CECOF COLONIA LIMARÍ</v>
          </cell>
          <cell r="H118">
            <v>86</v>
          </cell>
          <cell r="I118">
            <v>96</v>
          </cell>
          <cell r="J118">
            <v>182</v>
          </cell>
        </row>
        <row r="119">
          <cell r="G119" t="str">
            <v>200569-CESFAM FRAY JORGE</v>
          </cell>
          <cell r="H119">
            <v>717</v>
          </cell>
          <cell r="I119">
            <v>766</v>
          </cell>
          <cell r="J119">
            <v>1483</v>
          </cell>
        </row>
        <row r="120">
          <cell r="G120" t="str">
            <v>04302-COMBARBALÁ</v>
          </cell>
          <cell r="H120">
            <v>513</v>
          </cell>
          <cell r="I120">
            <v>490</v>
          </cell>
          <cell r="J120">
            <v>1003</v>
          </cell>
        </row>
        <row r="121">
          <cell r="G121" t="str">
            <v>105105-HOSPITAL COMBARBALÁ</v>
          </cell>
          <cell r="H121">
            <v>319</v>
          </cell>
          <cell r="I121">
            <v>296</v>
          </cell>
          <cell r="J121">
            <v>615</v>
          </cell>
        </row>
        <row r="122">
          <cell r="G122" t="str">
            <v>105433-P.S.R. SAN LORENZO</v>
          </cell>
          <cell r="H122">
            <v>2</v>
          </cell>
          <cell r="I122">
            <v>3</v>
          </cell>
          <cell r="J122">
            <v>5</v>
          </cell>
        </row>
        <row r="123">
          <cell r="G123" t="str">
            <v>105434-P.S.R. SAN MARCOS</v>
          </cell>
          <cell r="H123">
            <v>18</v>
          </cell>
          <cell r="I123">
            <v>20</v>
          </cell>
          <cell r="J123">
            <v>38</v>
          </cell>
        </row>
        <row r="124">
          <cell r="G124" t="str">
            <v>105441-P.S.R. MANQUEHUA</v>
          </cell>
          <cell r="H124">
            <v>12</v>
          </cell>
          <cell r="I124">
            <v>11</v>
          </cell>
          <cell r="J124">
            <v>23</v>
          </cell>
        </row>
        <row r="125">
          <cell r="G125" t="str">
            <v xml:space="preserve">105459-P.S.R. BARRANCAS                </v>
          </cell>
          <cell r="H125">
            <v>14</v>
          </cell>
          <cell r="I125">
            <v>15</v>
          </cell>
          <cell r="J125">
            <v>29</v>
          </cell>
        </row>
        <row r="126">
          <cell r="G126" t="str">
            <v>105460-P.S.R. COGOTI 18</v>
          </cell>
          <cell r="H126">
            <v>45</v>
          </cell>
          <cell r="I126">
            <v>48</v>
          </cell>
          <cell r="J126">
            <v>93</v>
          </cell>
        </row>
        <row r="127">
          <cell r="G127" t="str">
            <v>105461-P.S.R. EL HUACHO</v>
          </cell>
          <cell r="H127">
            <v>4</v>
          </cell>
          <cell r="I127">
            <v>5</v>
          </cell>
          <cell r="J127">
            <v>9</v>
          </cell>
        </row>
        <row r="128">
          <cell r="G128" t="str">
            <v>105462-P.S.R. EL SAUCE</v>
          </cell>
          <cell r="H128">
            <v>13</v>
          </cell>
          <cell r="I128">
            <v>9</v>
          </cell>
          <cell r="J128">
            <v>22</v>
          </cell>
        </row>
        <row r="129">
          <cell r="G129" t="str">
            <v>105463-P.S.R. QUILITAPIA</v>
          </cell>
          <cell r="H129">
            <v>28</v>
          </cell>
          <cell r="I129">
            <v>22</v>
          </cell>
          <cell r="J129">
            <v>50</v>
          </cell>
        </row>
        <row r="130">
          <cell r="G130" t="str">
            <v>105464-P.S.R. LA LIGUA</v>
          </cell>
          <cell r="H130">
            <v>25</v>
          </cell>
          <cell r="I130">
            <v>28</v>
          </cell>
          <cell r="J130">
            <v>53</v>
          </cell>
        </row>
        <row r="131">
          <cell r="G131" t="str">
            <v>105465-P.S.R. RAMADILLA</v>
          </cell>
          <cell r="H131">
            <v>9</v>
          </cell>
          <cell r="I131">
            <v>12</v>
          </cell>
          <cell r="J131">
            <v>21</v>
          </cell>
        </row>
        <row r="132">
          <cell r="G132" t="str">
            <v>105466-P.S.R. VALLE HERMOSO</v>
          </cell>
          <cell r="H132">
            <v>18</v>
          </cell>
          <cell r="I132">
            <v>13</v>
          </cell>
          <cell r="J132">
            <v>31</v>
          </cell>
        </row>
        <row r="133">
          <cell r="G133" t="str">
            <v>105490-P.S.R. EL DURAZNO</v>
          </cell>
          <cell r="H133">
            <v>6</v>
          </cell>
          <cell r="I133">
            <v>8</v>
          </cell>
          <cell r="J133">
            <v>14</v>
          </cell>
        </row>
        <row r="134">
          <cell r="G134" t="str">
            <v>04303-MONTE PATRIA</v>
          </cell>
          <cell r="H134">
            <v>1512</v>
          </cell>
          <cell r="I134">
            <v>1499</v>
          </cell>
          <cell r="J134">
            <v>3011</v>
          </cell>
        </row>
        <row r="135">
          <cell r="G135" t="str">
            <v>105307-CES. RURAL MONTE PATRIA</v>
          </cell>
          <cell r="H135">
            <v>548</v>
          </cell>
          <cell r="I135">
            <v>504</v>
          </cell>
          <cell r="J135">
            <v>1052</v>
          </cell>
        </row>
        <row r="136">
          <cell r="G136" t="str">
            <v>105311-CES. RURAL CHAÑARAL ALTO</v>
          </cell>
          <cell r="H136">
            <v>202</v>
          </cell>
          <cell r="I136">
            <v>200</v>
          </cell>
          <cell r="J136">
            <v>402</v>
          </cell>
        </row>
        <row r="137">
          <cell r="G137" t="str">
            <v>105312-CES. RURAL CAREN</v>
          </cell>
          <cell r="H137">
            <v>112</v>
          </cell>
          <cell r="I137">
            <v>106</v>
          </cell>
          <cell r="J137">
            <v>218</v>
          </cell>
        </row>
        <row r="138">
          <cell r="G138" t="str">
            <v>105318-CES. RURAL EL PALQUI</v>
          </cell>
          <cell r="H138">
            <v>400</v>
          </cell>
          <cell r="I138">
            <v>461</v>
          </cell>
          <cell r="J138">
            <v>861</v>
          </cell>
        </row>
        <row r="139">
          <cell r="G139" t="str">
            <v>105425-P.S.R. CHILECITO</v>
          </cell>
          <cell r="H139">
            <v>19</v>
          </cell>
          <cell r="I139">
            <v>16</v>
          </cell>
          <cell r="J139">
            <v>35</v>
          </cell>
        </row>
        <row r="140">
          <cell r="G140" t="str">
            <v>105427-P.S.R. HACIENDA VALDIVIA</v>
          </cell>
          <cell r="H140">
            <v>21</v>
          </cell>
          <cell r="I140">
            <v>20</v>
          </cell>
          <cell r="J140">
            <v>41</v>
          </cell>
        </row>
        <row r="141">
          <cell r="G141" t="str">
            <v>105428-P.S.R. HUATULAME</v>
          </cell>
          <cell r="H141">
            <v>35</v>
          </cell>
          <cell r="I141">
            <v>33</v>
          </cell>
          <cell r="J141">
            <v>68</v>
          </cell>
        </row>
        <row r="142">
          <cell r="G142" t="str">
            <v>105430-P.S.R. MIALQUI</v>
          </cell>
          <cell r="H142">
            <v>11</v>
          </cell>
          <cell r="I142">
            <v>9</v>
          </cell>
          <cell r="J142">
            <v>20</v>
          </cell>
        </row>
        <row r="143">
          <cell r="G143" t="str">
            <v>105431-P.S.R. PEDREGAL</v>
          </cell>
          <cell r="H143">
            <v>24</v>
          </cell>
          <cell r="I143">
            <v>18</v>
          </cell>
          <cell r="J143">
            <v>42</v>
          </cell>
        </row>
        <row r="144">
          <cell r="G144" t="str">
            <v>105432-P.S.R. RAPEL</v>
          </cell>
          <cell r="H144">
            <v>58</v>
          </cell>
          <cell r="I144">
            <v>53</v>
          </cell>
          <cell r="J144">
            <v>111</v>
          </cell>
        </row>
        <row r="145">
          <cell r="G145" t="str">
            <v>105435-P.S.R. TULAHUEN</v>
          </cell>
          <cell r="H145">
            <v>63</v>
          </cell>
          <cell r="I145">
            <v>59</v>
          </cell>
          <cell r="J145">
            <v>122</v>
          </cell>
        </row>
        <row r="146">
          <cell r="G146" t="str">
            <v>105436-P.S.R. EL MAITEN</v>
          </cell>
          <cell r="H146">
            <v>5</v>
          </cell>
          <cell r="I146">
            <v>7</v>
          </cell>
          <cell r="J146">
            <v>12</v>
          </cell>
        </row>
        <row r="147">
          <cell r="G147" t="str">
            <v>105489-P.S.R. RAMADAS DE TULAHUEN</v>
          </cell>
          <cell r="H147">
            <v>14</v>
          </cell>
          <cell r="I147">
            <v>13</v>
          </cell>
          <cell r="J147">
            <v>27</v>
          </cell>
        </row>
        <row r="148">
          <cell r="G148" t="str">
            <v>04304-PUNITAQUI</v>
          </cell>
          <cell r="H148">
            <v>590</v>
          </cell>
          <cell r="I148">
            <v>603</v>
          </cell>
          <cell r="J148">
            <v>1193</v>
          </cell>
        </row>
        <row r="149">
          <cell r="G149" t="str">
            <v>105308-CES. RURAL PUNITAQUI</v>
          </cell>
          <cell r="H149">
            <v>569</v>
          </cell>
          <cell r="I149">
            <v>582</v>
          </cell>
          <cell r="J149">
            <v>1151</v>
          </cell>
        </row>
        <row r="150">
          <cell r="G150" t="str">
            <v>105440-P.S.R. DIVISADERO</v>
          </cell>
          <cell r="H150">
            <v>6</v>
          </cell>
          <cell r="I150">
            <v>5</v>
          </cell>
          <cell r="J150">
            <v>11</v>
          </cell>
        </row>
        <row r="151">
          <cell r="G151" t="str">
            <v>105442-P.S.R. SAN PEDRO DE QUILES</v>
          </cell>
          <cell r="H151">
            <v>6</v>
          </cell>
          <cell r="I151">
            <v>6</v>
          </cell>
          <cell r="J151">
            <v>12</v>
          </cell>
        </row>
        <row r="152">
          <cell r="G152" t="str">
            <v xml:space="preserve">105508-P.S.R. EL PARRAL DE QUILES  </v>
          </cell>
          <cell r="H152">
            <v>9</v>
          </cell>
          <cell r="I152">
            <v>10</v>
          </cell>
          <cell r="J152">
            <v>19</v>
          </cell>
        </row>
        <row r="153">
          <cell r="G153" t="str">
            <v>04305-RIO HURTADO</v>
          </cell>
          <cell r="H153">
            <v>135</v>
          </cell>
          <cell r="I153">
            <v>147</v>
          </cell>
          <cell r="J153">
            <v>282</v>
          </cell>
        </row>
        <row r="154">
          <cell r="G154" t="str">
            <v>105310-CES. RURAL PICHASCA</v>
          </cell>
          <cell r="H154">
            <v>64</v>
          </cell>
          <cell r="I154">
            <v>75</v>
          </cell>
          <cell r="J154">
            <v>139</v>
          </cell>
        </row>
        <row r="155">
          <cell r="G155" t="str">
            <v>105409-P.S.R. EL CHAÑAR</v>
          </cell>
          <cell r="H155">
            <v>8</v>
          </cell>
          <cell r="I155">
            <v>6</v>
          </cell>
          <cell r="J155">
            <v>14</v>
          </cell>
        </row>
        <row r="156">
          <cell r="G156" t="str">
            <v>105410-P.S.R. HURTADO</v>
          </cell>
          <cell r="H156">
            <v>14</v>
          </cell>
          <cell r="I156">
            <v>12</v>
          </cell>
          <cell r="J156">
            <v>26</v>
          </cell>
        </row>
        <row r="157">
          <cell r="G157" t="str">
            <v>105411-P.S.R. LAS BREAS</v>
          </cell>
          <cell r="H157">
            <v>7</v>
          </cell>
          <cell r="I157">
            <v>8</v>
          </cell>
          <cell r="J157">
            <v>15</v>
          </cell>
        </row>
        <row r="158">
          <cell r="G158" t="str">
            <v>105413-P.S.R. SAMO ALTO</v>
          </cell>
          <cell r="H158">
            <v>15</v>
          </cell>
          <cell r="I158">
            <v>17</v>
          </cell>
          <cell r="J158">
            <v>32</v>
          </cell>
        </row>
        <row r="159">
          <cell r="G159" t="str">
            <v>105414-P.S.R. SERON</v>
          </cell>
          <cell r="H159">
            <v>23</v>
          </cell>
          <cell r="I159">
            <v>22</v>
          </cell>
          <cell r="J159">
            <v>45</v>
          </cell>
        </row>
        <row r="160">
          <cell r="G160" t="str">
            <v>105503-P.S.R. TABAQUEROS</v>
          </cell>
          <cell r="H160">
            <v>4</v>
          </cell>
          <cell r="I160">
            <v>7</v>
          </cell>
          <cell r="J160">
            <v>11</v>
          </cell>
        </row>
        <row r="161">
          <cell r="G161" t="str">
            <v>Total general</v>
          </cell>
          <cell r="H161">
            <v>26957</v>
          </cell>
          <cell r="I161">
            <v>27167</v>
          </cell>
          <cell r="J161">
            <v>54124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UM3"/>
      <sheetName val="NUM4"/>
      <sheetName val="DEN4"/>
      <sheetName val="NUM5"/>
      <sheetName val="NUM6.1"/>
      <sheetName val="ACT DEN6.1"/>
      <sheetName val="NUM6.2"/>
      <sheetName val="NUM7"/>
      <sheetName val="NUM8"/>
      <sheetName val="NUM9"/>
      <sheetName val="ACT NUM10"/>
      <sheetName val="NUM13"/>
      <sheetName val="DEN13"/>
      <sheetName val="NUM17"/>
      <sheetName val="6.1 2018"/>
      <sheetName val="7 2018"/>
      <sheetName val="10 2018"/>
    </sheetNames>
    <sheetDataSet>
      <sheetData sheetId="0">
        <row r="3">
          <cell r="G3" t="str">
            <v>Suma de Total</v>
          </cell>
        </row>
      </sheetData>
      <sheetData sheetId="1">
        <row r="3">
          <cell r="G3" t="str">
            <v>Suma de Total</v>
          </cell>
        </row>
      </sheetData>
      <sheetData sheetId="2">
        <row r="3">
          <cell r="G3" t="str">
            <v>Suma de Total</v>
          </cell>
        </row>
      </sheetData>
      <sheetData sheetId="3">
        <row r="3">
          <cell r="G3" t="str">
            <v>Suma de Total</v>
          </cell>
        </row>
      </sheetData>
      <sheetData sheetId="4">
        <row r="3">
          <cell r="G3" t="str">
            <v>Suma de Total</v>
          </cell>
        </row>
      </sheetData>
      <sheetData sheetId="5">
        <row r="3">
          <cell r="G3" t="str">
            <v>Suma de Total</v>
          </cell>
        </row>
      </sheetData>
      <sheetData sheetId="6">
        <row r="3">
          <cell r="G3" t="str">
            <v>Suma de Total</v>
          </cell>
        </row>
      </sheetData>
      <sheetData sheetId="7">
        <row r="3">
          <cell r="G3" t="str">
            <v>Suma de Total</v>
          </cell>
        </row>
      </sheetData>
      <sheetData sheetId="8">
        <row r="3">
          <cell r="G3" t="str">
            <v>Suma de Total</v>
          </cell>
        </row>
      </sheetData>
      <sheetData sheetId="9">
        <row r="3">
          <cell r="G3" t="str">
            <v>Suma de Total</v>
          </cell>
        </row>
      </sheetData>
      <sheetData sheetId="10">
        <row r="3">
          <cell r="G3" t="str">
            <v>Suma de Total</v>
          </cell>
        </row>
      </sheetData>
      <sheetData sheetId="11">
        <row r="3">
          <cell r="G3" t="str">
            <v>Suma de Total</v>
          </cell>
        </row>
      </sheetData>
      <sheetData sheetId="12">
        <row r="3">
          <cell r="G3" t="str">
            <v>Suma de Total</v>
          </cell>
        </row>
      </sheetData>
      <sheetData sheetId="13">
        <row r="3">
          <cell r="G3" t="str">
            <v>Suma de Total</v>
          </cell>
        </row>
      </sheetData>
      <sheetData sheetId="14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6</v>
          </cell>
          <cell r="I4">
            <v>12</v>
          </cell>
          <cell r="J4" t="str">
            <v>Total general</v>
          </cell>
        </row>
        <row r="5">
          <cell r="G5">
            <v>0</v>
          </cell>
          <cell r="H5">
            <v>834</v>
          </cell>
          <cell r="I5">
            <v>834</v>
          </cell>
          <cell r="J5">
            <v>834</v>
          </cell>
        </row>
        <row r="6">
          <cell r="G6">
            <v>0</v>
          </cell>
          <cell r="H6">
            <v>834</v>
          </cell>
          <cell r="I6">
            <v>834</v>
          </cell>
          <cell r="J6">
            <v>834</v>
          </cell>
        </row>
        <row r="7">
          <cell r="G7" t="str">
            <v>04101-LA SERENA</v>
          </cell>
          <cell r="H7">
            <v>11033</v>
          </cell>
          <cell r="I7">
            <v>10995</v>
          </cell>
          <cell r="J7">
            <v>22028</v>
          </cell>
        </row>
        <row r="8">
          <cell r="G8" t="str">
            <v>105100-HOSPITAL LA SERENA</v>
          </cell>
          <cell r="H8">
            <v>138</v>
          </cell>
          <cell r="I8">
            <v>26</v>
          </cell>
          <cell r="J8">
            <v>164</v>
          </cell>
        </row>
        <row r="9">
          <cell r="G9" t="str">
            <v>105300-CES. CARDENAL CARO</v>
          </cell>
          <cell r="H9">
            <v>1837</v>
          </cell>
          <cell r="I9">
            <v>1809</v>
          </cell>
          <cell r="J9">
            <v>3646</v>
          </cell>
        </row>
        <row r="10">
          <cell r="G10" t="str">
            <v>105301-CES. LAS COMPAÑIAS</v>
          </cell>
          <cell r="H10">
            <v>1300</v>
          </cell>
          <cell r="I10">
            <v>1299</v>
          </cell>
          <cell r="J10">
            <v>2599</v>
          </cell>
        </row>
        <row r="11">
          <cell r="G11" t="str">
            <v>105302-CES. PEDRO AGUIRRE C.</v>
          </cell>
          <cell r="H11">
            <v>1708</v>
          </cell>
          <cell r="I11">
            <v>1662</v>
          </cell>
          <cell r="J11">
            <v>3370</v>
          </cell>
        </row>
        <row r="12">
          <cell r="G12" t="str">
            <v>105313-CES. SCHAFFHAUSER</v>
          </cell>
          <cell r="H12">
            <v>1831</v>
          </cell>
          <cell r="I12">
            <v>1816</v>
          </cell>
          <cell r="J12">
            <v>3647</v>
          </cell>
        </row>
        <row r="13">
          <cell r="G13" t="str">
            <v>105319-CES. CARDENAL R.S.H.</v>
          </cell>
          <cell r="H13">
            <v>1570</v>
          </cell>
          <cell r="I13">
            <v>1531</v>
          </cell>
          <cell r="J13">
            <v>3101</v>
          </cell>
        </row>
        <row r="14">
          <cell r="G14" t="str">
            <v>105325-CESFAM JUAN PABLO II</v>
          </cell>
          <cell r="H14">
            <v>1422</v>
          </cell>
          <cell r="I14">
            <v>1499</v>
          </cell>
          <cell r="J14">
            <v>2921</v>
          </cell>
        </row>
        <row r="15">
          <cell r="G15" t="str">
            <v xml:space="preserve">105400-P.S.R. ALGARROBITO            </v>
          </cell>
          <cell r="H15">
            <v>426</v>
          </cell>
          <cell r="I15">
            <v>410</v>
          </cell>
          <cell r="J15">
            <v>836</v>
          </cell>
        </row>
        <row r="16">
          <cell r="G16" t="str">
            <v>105401-P.S.R. LAS ROJAS</v>
          </cell>
          <cell r="H16">
            <v>52</v>
          </cell>
          <cell r="I16">
            <v>57</v>
          </cell>
          <cell r="J16">
            <v>109</v>
          </cell>
        </row>
        <row r="17">
          <cell r="G17" t="str">
            <v>105402-P.S.R. EL ROMERO</v>
          </cell>
          <cell r="H17">
            <v>69</v>
          </cell>
          <cell r="I17">
            <v>68</v>
          </cell>
          <cell r="J17">
            <v>137</v>
          </cell>
        </row>
        <row r="18">
          <cell r="G18" t="str">
            <v>105499-P.S.R. LAMBERT</v>
          </cell>
          <cell r="H18">
            <v>56</v>
          </cell>
          <cell r="I18">
            <v>61</v>
          </cell>
          <cell r="J18">
            <v>117</v>
          </cell>
        </row>
        <row r="19">
          <cell r="G19" t="str">
            <v>105700-CECOF VILLA EL INDIO</v>
          </cell>
          <cell r="H19">
            <v>212</v>
          </cell>
          <cell r="I19">
            <v>214</v>
          </cell>
          <cell r="J19">
            <v>426</v>
          </cell>
        </row>
        <row r="20">
          <cell r="G20" t="str">
            <v>105701-CECOF VILLA ALEMANIA</v>
          </cell>
          <cell r="H20">
            <v>101</v>
          </cell>
          <cell r="I20">
            <v>153</v>
          </cell>
          <cell r="J20">
            <v>254</v>
          </cell>
        </row>
        <row r="21">
          <cell r="G21" t="str">
            <v>105702-CECOF VILLA LAMBERT</v>
          </cell>
          <cell r="H21">
            <v>246</v>
          </cell>
          <cell r="I21">
            <v>287</v>
          </cell>
          <cell r="J21">
            <v>533</v>
          </cell>
        </row>
        <row r="22">
          <cell r="G22" t="str">
            <v>200402-CECOF ARCOS DE PINAMAR</v>
          </cell>
          <cell r="H22">
            <v>65</v>
          </cell>
          <cell r="I22">
            <v>103</v>
          </cell>
          <cell r="J22">
            <v>168</v>
          </cell>
        </row>
        <row r="23">
          <cell r="G23" t="str">
            <v>04102-COQUIMBO</v>
          </cell>
          <cell r="H23">
            <v>14771</v>
          </cell>
          <cell r="I23">
            <v>12007</v>
          </cell>
          <cell r="J23">
            <v>26778</v>
          </cell>
        </row>
        <row r="24">
          <cell r="G24" t="str">
            <v>105101-HOSPITAL COQUIMBO</v>
          </cell>
          <cell r="H24">
            <v>172</v>
          </cell>
          <cell r="I24">
            <v>172</v>
          </cell>
          <cell r="J24">
            <v>344</v>
          </cell>
        </row>
        <row r="25">
          <cell r="G25" t="str">
            <v>105303-CES. SAN JUAN</v>
          </cell>
          <cell r="H25">
            <v>1701</v>
          </cell>
          <cell r="I25">
            <v>1857</v>
          </cell>
          <cell r="J25">
            <v>3558</v>
          </cell>
        </row>
        <row r="26">
          <cell r="G26" t="str">
            <v>105304-CES. SANTA CECILIA</v>
          </cell>
          <cell r="H26">
            <v>1657</v>
          </cell>
          <cell r="I26">
            <v>1702</v>
          </cell>
          <cell r="J26">
            <v>3359</v>
          </cell>
        </row>
        <row r="27">
          <cell r="G27" t="str">
            <v>105305-CES. TIERRAS BLANCAS</v>
          </cell>
          <cell r="H27">
            <v>7601</v>
          </cell>
          <cell r="I27">
            <v>3870</v>
          </cell>
          <cell r="J27">
            <v>11471</v>
          </cell>
        </row>
        <row r="28">
          <cell r="G28" t="str">
            <v>105321-CES. RURAL  TONGOY</v>
          </cell>
          <cell r="H28">
            <v>439</v>
          </cell>
          <cell r="I28">
            <v>465</v>
          </cell>
          <cell r="J28">
            <v>904</v>
          </cell>
        </row>
        <row r="29">
          <cell r="G29" t="str">
            <v>105323-CES. DR. SERGIO AGUILAR</v>
          </cell>
          <cell r="H29">
            <v>2414</v>
          </cell>
          <cell r="I29">
            <v>2234</v>
          </cell>
          <cell r="J29">
            <v>4648</v>
          </cell>
        </row>
        <row r="30">
          <cell r="G30" t="str">
            <v xml:space="preserve">105404-P.S.R. EL TANGUE                         </v>
          </cell>
          <cell r="H30">
            <v>6</v>
          </cell>
          <cell r="I30">
            <v>6</v>
          </cell>
          <cell r="J30">
            <v>6</v>
          </cell>
        </row>
        <row r="31">
          <cell r="G31" t="str">
            <v>105405-P.S.R. GUANAQUEROS</v>
          </cell>
          <cell r="H31">
            <v>165</v>
          </cell>
          <cell r="I31">
            <v>169</v>
          </cell>
          <cell r="J31">
            <v>334</v>
          </cell>
        </row>
        <row r="32">
          <cell r="G32" t="str">
            <v>105407-P.S.R. TAMBILLOS</v>
          </cell>
          <cell r="H32">
            <v>40</v>
          </cell>
          <cell r="I32">
            <v>44</v>
          </cell>
          <cell r="J32">
            <v>84</v>
          </cell>
        </row>
        <row r="33">
          <cell r="G33" t="str">
            <v>105705-CECOF EL ALBA</v>
          </cell>
          <cell r="H33">
            <v>294</v>
          </cell>
          <cell r="I33">
            <v>301</v>
          </cell>
          <cell r="J33">
            <v>595</v>
          </cell>
        </row>
        <row r="34">
          <cell r="G34" t="str">
            <v>200273-CECOF PUNTA MIRA</v>
          </cell>
          <cell r="H34">
            <v>282</v>
          </cell>
          <cell r="I34">
            <v>274</v>
          </cell>
          <cell r="J34">
            <v>556</v>
          </cell>
        </row>
        <row r="35">
          <cell r="G35" t="str">
            <v>200494-CESFAM EL SAUCE</v>
          </cell>
          <cell r="H35">
            <v>556</v>
          </cell>
          <cell r="I35">
            <v>321</v>
          </cell>
          <cell r="J35">
            <v>321</v>
          </cell>
        </row>
        <row r="36">
          <cell r="G36" t="str">
            <v>200499-CESFAM PAN DE AZÚCAR</v>
          </cell>
          <cell r="H36">
            <v>321</v>
          </cell>
          <cell r="I36">
            <v>598</v>
          </cell>
          <cell r="J36">
            <v>598</v>
          </cell>
        </row>
        <row r="37">
          <cell r="G37" t="str">
            <v>04103-ANDACOLLO</v>
          </cell>
          <cell r="H37">
            <v>563</v>
          </cell>
          <cell r="I37">
            <v>676</v>
          </cell>
          <cell r="J37">
            <v>1239</v>
          </cell>
        </row>
        <row r="38">
          <cell r="G38" t="str">
            <v>105106-HOSPITAL ANDACOLLO</v>
          </cell>
          <cell r="H38">
            <v>563</v>
          </cell>
          <cell r="I38">
            <v>676</v>
          </cell>
          <cell r="J38">
            <v>1239</v>
          </cell>
        </row>
        <row r="39">
          <cell r="G39" t="str">
            <v>04104-LA HIGUERA</v>
          </cell>
          <cell r="H39">
            <v>401</v>
          </cell>
          <cell r="I39">
            <v>390</v>
          </cell>
          <cell r="J39">
            <v>791</v>
          </cell>
        </row>
        <row r="40">
          <cell r="G40" t="str">
            <v>105314-CES. LA HIGUERA</v>
          </cell>
          <cell r="H40">
            <v>122</v>
          </cell>
          <cell r="I40">
            <v>116</v>
          </cell>
          <cell r="J40">
            <v>238</v>
          </cell>
        </row>
        <row r="41">
          <cell r="G41" t="str">
            <v xml:space="preserve">105500-P.S.R. CALETA HORNOS        </v>
          </cell>
          <cell r="H41">
            <v>116</v>
          </cell>
          <cell r="I41">
            <v>107</v>
          </cell>
          <cell r="J41">
            <v>223</v>
          </cell>
        </row>
        <row r="42">
          <cell r="G42" t="str">
            <v>105505-P.S.R. LOS CHOROS</v>
          </cell>
          <cell r="H42">
            <v>91</v>
          </cell>
          <cell r="I42">
            <v>80</v>
          </cell>
          <cell r="J42">
            <v>171</v>
          </cell>
        </row>
        <row r="43">
          <cell r="G43" t="str">
            <v>105506-P.S.R. EL TRAPICHE</v>
          </cell>
          <cell r="H43">
            <v>72</v>
          </cell>
          <cell r="I43">
            <v>87</v>
          </cell>
          <cell r="J43">
            <v>159</v>
          </cell>
        </row>
        <row r="44">
          <cell r="G44" t="str">
            <v>04105-PAIHUANO</v>
          </cell>
          <cell r="H44">
            <v>432</v>
          </cell>
          <cell r="I44">
            <v>471</v>
          </cell>
          <cell r="J44">
            <v>903</v>
          </cell>
        </row>
        <row r="45">
          <cell r="G45" t="str">
            <v>105306-CES. PAIHUANO</v>
          </cell>
          <cell r="H45">
            <v>193</v>
          </cell>
          <cell r="I45">
            <v>204</v>
          </cell>
          <cell r="J45">
            <v>397</v>
          </cell>
        </row>
        <row r="46">
          <cell r="G46" t="str">
            <v>105475-P.S.R. HORCON</v>
          </cell>
          <cell r="H46">
            <v>78</v>
          </cell>
          <cell r="I46">
            <v>82</v>
          </cell>
          <cell r="J46">
            <v>160</v>
          </cell>
        </row>
        <row r="47">
          <cell r="G47" t="str">
            <v>105476-P.S.R. MONTE GRANDE</v>
          </cell>
          <cell r="H47">
            <v>59</v>
          </cell>
          <cell r="I47">
            <v>72</v>
          </cell>
          <cell r="J47">
            <v>131</v>
          </cell>
        </row>
        <row r="48">
          <cell r="G48" t="str">
            <v>105477-P.S.R. PISCO ELQUI</v>
          </cell>
          <cell r="H48">
            <v>102</v>
          </cell>
          <cell r="I48">
            <v>113</v>
          </cell>
          <cell r="J48">
            <v>215</v>
          </cell>
        </row>
        <row r="49">
          <cell r="G49" t="str">
            <v>04106-VICUÑA</v>
          </cell>
          <cell r="H49">
            <v>1857</v>
          </cell>
          <cell r="I49">
            <v>2144</v>
          </cell>
          <cell r="J49">
            <v>4001</v>
          </cell>
        </row>
        <row r="50">
          <cell r="G50" t="str">
            <v>105107-HOSPITAL VICUÑA</v>
          </cell>
          <cell r="H50">
            <v>983</v>
          </cell>
          <cell r="I50">
            <v>1030</v>
          </cell>
          <cell r="J50">
            <v>2013</v>
          </cell>
        </row>
        <row r="51">
          <cell r="G51" t="str">
            <v>105467-P.S.R. DIAGUITAS</v>
          </cell>
          <cell r="H51">
            <v>144</v>
          </cell>
          <cell r="I51">
            <v>145</v>
          </cell>
          <cell r="J51">
            <v>289</v>
          </cell>
        </row>
        <row r="52">
          <cell r="G52" t="str">
            <v>105468-P.S.R. EL MOLLE</v>
          </cell>
          <cell r="H52">
            <v>76</v>
          </cell>
          <cell r="I52">
            <v>84</v>
          </cell>
          <cell r="J52">
            <v>160</v>
          </cell>
        </row>
        <row r="53">
          <cell r="G53" t="str">
            <v>105469-P.S.R. EL TAMBO</v>
          </cell>
          <cell r="H53">
            <v>160</v>
          </cell>
          <cell r="I53">
            <v>167</v>
          </cell>
          <cell r="J53">
            <v>327</v>
          </cell>
        </row>
        <row r="54">
          <cell r="G54" t="str">
            <v>105470-P.S.R. HUANTA</v>
          </cell>
          <cell r="H54">
            <v>8</v>
          </cell>
          <cell r="I54">
            <v>8</v>
          </cell>
          <cell r="J54">
            <v>16</v>
          </cell>
        </row>
        <row r="55">
          <cell r="G55" t="str">
            <v>105471-P.S.R. PERALILLO</v>
          </cell>
          <cell r="H55">
            <v>180</v>
          </cell>
          <cell r="I55">
            <v>172</v>
          </cell>
          <cell r="J55">
            <v>352</v>
          </cell>
        </row>
        <row r="56">
          <cell r="G56" t="str">
            <v>105472-P.S.R. RIVADAVIA</v>
          </cell>
          <cell r="H56">
            <v>104</v>
          </cell>
          <cell r="I56">
            <v>106</v>
          </cell>
          <cell r="J56">
            <v>210</v>
          </cell>
        </row>
        <row r="57">
          <cell r="G57" t="str">
            <v>105473-P.S.R. TALCUNA</v>
          </cell>
          <cell r="H57">
            <v>126</v>
          </cell>
          <cell r="I57">
            <v>122</v>
          </cell>
          <cell r="J57">
            <v>248</v>
          </cell>
        </row>
        <row r="58">
          <cell r="G58" t="str">
            <v>105474-P.S.R. CHAPILCA</v>
          </cell>
          <cell r="H58">
            <v>37</v>
          </cell>
          <cell r="I58">
            <v>35</v>
          </cell>
          <cell r="J58">
            <v>72</v>
          </cell>
        </row>
        <row r="59">
          <cell r="G59" t="str">
            <v>105509-P.S.R. GUALLIGUAICA</v>
          </cell>
          <cell r="H59">
            <v>39</v>
          </cell>
          <cell r="I59">
            <v>40</v>
          </cell>
          <cell r="J59">
            <v>79</v>
          </cell>
        </row>
        <row r="60">
          <cell r="G60" t="str">
            <v>200538-CESFAM SAN ISIDRO CALINGASTA</v>
          </cell>
          <cell r="H60">
            <v>79</v>
          </cell>
          <cell r="I60">
            <v>235</v>
          </cell>
          <cell r="J60">
            <v>235</v>
          </cell>
        </row>
        <row r="61">
          <cell r="G61" t="str">
            <v>04201-ILLAPEL</v>
          </cell>
          <cell r="H61">
            <v>2363</v>
          </cell>
          <cell r="I61">
            <v>2397</v>
          </cell>
          <cell r="J61">
            <v>4760</v>
          </cell>
        </row>
        <row r="62">
          <cell r="G62" t="str">
            <v>105326-CESFAM SAN RAFAEL</v>
          </cell>
          <cell r="H62">
            <v>624</v>
          </cell>
          <cell r="I62">
            <v>659</v>
          </cell>
          <cell r="J62">
            <v>1283</v>
          </cell>
        </row>
        <row r="63">
          <cell r="G63" t="str">
            <v xml:space="preserve">105443-P.S.R. CARCAMO                   </v>
          </cell>
          <cell r="H63">
            <v>90</v>
          </cell>
          <cell r="I63">
            <v>92</v>
          </cell>
          <cell r="J63">
            <v>182</v>
          </cell>
        </row>
        <row r="64">
          <cell r="G64" t="str">
            <v>105444-P.S.R. HUINTIL</v>
          </cell>
          <cell r="H64">
            <v>63</v>
          </cell>
          <cell r="I64">
            <v>62</v>
          </cell>
          <cell r="J64">
            <v>125</v>
          </cell>
        </row>
        <row r="65">
          <cell r="G65" t="str">
            <v>105445-P.S.R. LIMAHUIDA</v>
          </cell>
          <cell r="H65">
            <v>50</v>
          </cell>
          <cell r="I65">
            <v>50</v>
          </cell>
          <cell r="J65">
            <v>100</v>
          </cell>
        </row>
        <row r="66">
          <cell r="G66" t="str">
            <v>105446-P.S.R. MATANCILLA</v>
          </cell>
          <cell r="H66">
            <v>11</v>
          </cell>
          <cell r="I66">
            <v>11</v>
          </cell>
          <cell r="J66">
            <v>22</v>
          </cell>
        </row>
        <row r="67">
          <cell r="G67" t="str">
            <v>105447-P.S.R. PERALILLO</v>
          </cell>
          <cell r="H67">
            <v>45</v>
          </cell>
          <cell r="I67">
            <v>40</v>
          </cell>
          <cell r="J67">
            <v>85</v>
          </cell>
        </row>
        <row r="68">
          <cell r="G68" t="str">
            <v>105448-P.S.R. SANTA VIRGINIA</v>
          </cell>
          <cell r="H68">
            <v>67</v>
          </cell>
          <cell r="I68">
            <v>67</v>
          </cell>
          <cell r="J68">
            <v>134</v>
          </cell>
        </row>
        <row r="69">
          <cell r="G69" t="str">
            <v>105449-P.S.R. TUNGA NORTE</v>
          </cell>
          <cell r="H69">
            <v>19</v>
          </cell>
          <cell r="I69">
            <v>23</v>
          </cell>
          <cell r="J69">
            <v>42</v>
          </cell>
        </row>
        <row r="70">
          <cell r="G70" t="str">
            <v>105485-P.S.R. PLAN DE HORNOS</v>
          </cell>
          <cell r="H70">
            <v>88</v>
          </cell>
          <cell r="I70">
            <v>85</v>
          </cell>
          <cell r="J70">
            <v>173</v>
          </cell>
        </row>
        <row r="71">
          <cell r="G71" t="str">
            <v>105486-P.S.R. TUNGA SUR</v>
          </cell>
          <cell r="H71">
            <v>29</v>
          </cell>
          <cell r="I71">
            <v>32</v>
          </cell>
          <cell r="J71">
            <v>61</v>
          </cell>
        </row>
        <row r="72">
          <cell r="G72" t="str">
            <v>105487-P.S.R. CAÑAS UNO</v>
          </cell>
          <cell r="H72">
            <v>126</v>
          </cell>
          <cell r="I72">
            <v>134</v>
          </cell>
          <cell r="J72">
            <v>260</v>
          </cell>
        </row>
        <row r="73">
          <cell r="G73" t="str">
            <v>105496-P.S.R. PINTACURA SUR</v>
          </cell>
          <cell r="H73">
            <v>36</v>
          </cell>
          <cell r="I73">
            <v>33</v>
          </cell>
          <cell r="J73">
            <v>69</v>
          </cell>
        </row>
        <row r="74">
          <cell r="G74" t="str">
            <v>105504-P.S.R. SOCAVON</v>
          </cell>
          <cell r="H74">
            <v>40</v>
          </cell>
          <cell r="I74">
            <v>41</v>
          </cell>
          <cell r="J74">
            <v>81</v>
          </cell>
        </row>
        <row r="75">
          <cell r="G75" t="str">
            <v>200366-CESFAM URBANO II</v>
          </cell>
          <cell r="H75">
            <v>1075</v>
          </cell>
          <cell r="I75">
            <v>1068</v>
          </cell>
          <cell r="J75">
            <v>2143</v>
          </cell>
        </row>
        <row r="76">
          <cell r="G76" t="str">
            <v>04202-CANELA</v>
          </cell>
          <cell r="H76">
            <v>896</v>
          </cell>
          <cell r="I76">
            <v>874</v>
          </cell>
          <cell r="J76">
            <v>1770</v>
          </cell>
        </row>
        <row r="77">
          <cell r="G77" t="str">
            <v>105309-CES. RURAL CANELA</v>
          </cell>
          <cell r="H77">
            <v>464</v>
          </cell>
          <cell r="I77">
            <v>436</v>
          </cell>
          <cell r="J77">
            <v>900</v>
          </cell>
        </row>
        <row r="78">
          <cell r="G78" t="str">
            <v xml:space="preserve">105450-P.S.R. MINCHA NORTE            </v>
          </cell>
          <cell r="H78">
            <v>171</v>
          </cell>
          <cell r="I78">
            <v>165</v>
          </cell>
          <cell r="J78">
            <v>336</v>
          </cell>
        </row>
        <row r="79">
          <cell r="G79" t="str">
            <v>105451-P.S.R. AGUA FRIA</v>
          </cell>
          <cell r="H79">
            <v>31</v>
          </cell>
          <cell r="I79">
            <v>33</v>
          </cell>
          <cell r="J79">
            <v>64</v>
          </cell>
        </row>
        <row r="80">
          <cell r="G80" t="str">
            <v>105482-P.S.R. CANELA ALTA</v>
          </cell>
          <cell r="H80">
            <v>78</v>
          </cell>
          <cell r="I80">
            <v>78</v>
          </cell>
          <cell r="J80">
            <v>156</v>
          </cell>
        </row>
        <row r="81">
          <cell r="G81" t="str">
            <v>105483-P.S.R. LOS RULOS</v>
          </cell>
          <cell r="H81">
            <v>26</v>
          </cell>
          <cell r="I81">
            <v>29</v>
          </cell>
          <cell r="J81">
            <v>55</v>
          </cell>
        </row>
        <row r="82">
          <cell r="G82" t="str">
            <v>105484-P.S.R. HUENTELAUQUEN</v>
          </cell>
          <cell r="H82">
            <v>66</v>
          </cell>
          <cell r="I82">
            <v>77</v>
          </cell>
          <cell r="J82">
            <v>143</v>
          </cell>
        </row>
        <row r="83">
          <cell r="G83" t="str">
            <v>105488-P.S.R. ESPIRITU SANTO</v>
          </cell>
          <cell r="H83">
            <v>12</v>
          </cell>
          <cell r="I83">
            <v>10</v>
          </cell>
          <cell r="J83">
            <v>22</v>
          </cell>
        </row>
        <row r="84">
          <cell r="G84" t="str">
            <v>105493-P.S.R. MINCHA SUR</v>
          </cell>
          <cell r="H84">
            <v>20</v>
          </cell>
          <cell r="I84">
            <v>21</v>
          </cell>
          <cell r="J84">
            <v>41</v>
          </cell>
        </row>
        <row r="85">
          <cell r="G85" t="str">
            <v>105497-P.S.R. JABONERIA</v>
          </cell>
          <cell r="H85">
            <v>18</v>
          </cell>
          <cell r="I85">
            <v>17</v>
          </cell>
          <cell r="J85">
            <v>35</v>
          </cell>
        </row>
        <row r="86">
          <cell r="G86" t="str">
            <v>105498-P.S.R. QUEBRADA DE LINARES</v>
          </cell>
          <cell r="H86">
            <v>10</v>
          </cell>
          <cell r="I86">
            <v>8</v>
          </cell>
          <cell r="J86">
            <v>18</v>
          </cell>
        </row>
        <row r="87">
          <cell r="G87" t="str">
            <v>04203-LOS VILOS</v>
          </cell>
          <cell r="H87">
            <v>1568</v>
          </cell>
          <cell r="I87">
            <v>1636</v>
          </cell>
          <cell r="J87">
            <v>3204</v>
          </cell>
        </row>
        <row r="88">
          <cell r="G88" t="str">
            <v>105108-HOSPITAL LOS VILOS</v>
          </cell>
          <cell r="H88">
            <v>1019</v>
          </cell>
          <cell r="I88">
            <v>1069</v>
          </cell>
          <cell r="J88">
            <v>2088</v>
          </cell>
        </row>
        <row r="89">
          <cell r="G89" t="str">
            <v xml:space="preserve">105478-P.S.R. CAIMANES                   </v>
          </cell>
          <cell r="H89">
            <v>129</v>
          </cell>
          <cell r="I89">
            <v>130</v>
          </cell>
          <cell r="J89">
            <v>259</v>
          </cell>
        </row>
        <row r="90">
          <cell r="G90" t="str">
            <v>105479-P.S.R. GUANGUALI</v>
          </cell>
          <cell r="H90">
            <v>86</v>
          </cell>
          <cell r="I90">
            <v>91</v>
          </cell>
          <cell r="J90">
            <v>177</v>
          </cell>
        </row>
        <row r="91">
          <cell r="G91" t="str">
            <v>105480-P.S.R. QUILIMARI</v>
          </cell>
          <cell r="H91">
            <v>204</v>
          </cell>
          <cell r="I91">
            <v>224</v>
          </cell>
          <cell r="J91">
            <v>428</v>
          </cell>
        </row>
        <row r="92">
          <cell r="G92" t="str">
            <v>105481-P.S.R. TILAMA</v>
          </cell>
          <cell r="H92">
            <v>39</v>
          </cell>
          <cell r="I92">
            <v>43</v>
          </cell>
          <cell r="J92">
            <v>82</v>
          </cell>
        </row>
        <row r="93">
          <cell r="G93" t="str">
            <v>105511-P.S.R. LOS CONDORES</v>
          </cell>
          <cell r="H93">
            <v>91</v>
          </cell>
          <cell r="I93">
            <v>79</v>
          </cell>
          <cell r="J93">
            <v>170</v>
          </cell>
        </row>
        <row r="94">
          <cell r="G94" t="str">
            <v>04204-SALAMANCA</v>
          </cell>
          <cell r="H94">
            <v>1877</v>
          </cell>
          <cell r="I94">
            <v>2241</v>
          </cell>
          <cell r="J94">
            <v>4118</v>
          </cell>
        </row>
        <row r="95">
          <cell r="G95" t="str">
            <v>105104-HOSPITAL SALAMANCA</v>
          </cell>
          <cell r="H95">
            <v>765</v>
          </cell>
          <cell r="I95">
            <v>889</v>
          </cell>
          <cell r="J95">
            <v>1654</v>
          </cell>
        </row>
        <row r="96">
          <cell r="G96" t="str">
            <v xml:space="preserve">105452-P.S.R. CUNCUMEN                 </v>
          </cell>
          <cell r="H96">
            <v>62</v>
          </cell>
          <cell r="I96">
            <v>58</v>
          </cell>
          <cell r="J96">
            <v>120</v>
          </cell>
        </row>
        <row r="97">
          <cell r="G97" t="str">
            <v>105453-P.S.R. TRANQUILLA</v>
          </cell>
          <cell r="H97">
            <v>249</v>
          </cell>
          <cell r="I97">
            <v>249</v>
          </cell>
          <cell r="J97">
            <v>498</v>
          </cell>
        </row>
        <row r="98">
          <cell r="G98" t="str">
            <v>105454-P.S.R. CUNLAGUA</v>
          </cell>
          <cell r="H98">
            <v>29</v>
          </cell>
          <cell r="I98">
            <v>28</v>
          </cell>
          <cell r="J98">
            <v>57</v>
          </cell>
        </row>
        <row r="99">
          <cell r="G99" t="str">
            <v>105455-P.S.R. CHILLEPIN</v>
          </cell>
          <cell r="H99">
            <v>107</v>
          </cell>
          <cell r="I99">
            <v>113</v>
          </cell>
          <cell r="J99">
            <v>220</v>
          </cell>
        </row>
        <row r="100">
          <cell r="G100" t="str">
            <v>105456-P.S.R. LLIMPO</v>
          </cell>
          <cell r="H100">
            <v>115</v>
          </cell>
          <cell r="I100">
            <v>127</v>
          </cell>
          <cell r="J100">
            <v>242</v>
          </cell>
        </row>
        <row r="101">
          <cell r="G101" t="str">
            <v>105457-P.S.R. SAN AGUSTIN</v>
          </cell>
          <cell r="H101">
            <v>69</v>
          </cell>
          <cell r="I101">
            <v>68</v>
          </cell>
          <cell r="J101">
            <v>137</v>
          </cell>
        </row>
        <row r="102">
          <cell r="G102" t="str">
            <v>105458-P.S.R. TAHUINCO</v>
          </cell>
          <cell r="H102">
            <v>210</v>
          </cell>
          <cell r="I102">
            <v>210</v>
          </cell>
          <cell r="J102">
            <v>420</v>
          </cell>
        </row>
        <row r="103">
          <cell r="G103" t="str">
            <v>105491-P.S.R. QUELEN BAJO</v>
          </cell>
          <cell r="H103">
            <v>271</v>
          </cell>
          <cell r="I103">
            <v>279</v>
          </cell>
          <cell r="J103">
            <v>550</v>
          </cell>
        </row>
        <row r="104">
          <cell r="G104" t="str">
            <v>105492-P.S.R. CAMISA</v>
          </cell>
          <cell r="H104">
            <v>550</v>
          </cell>
          <cell r="I104">
            <v>71</v>
          </cell>
          <cell r="J104">
            <v>71</v>
          </cell>
        </row>
        <row r="105">
          <cell r="G105" t="str">
            <v>105501-P.S.R. ARBOLEDA GRANDE</v>
          </cell>
          <cell r="H105">
            <v>71</v>
          </cell>
          <cell r="I105">
            <v>149</v>
          </cell>
          <cell r="J105">
            <v>149</v>
          </cell>
        </row>
        <row r="106">
          <cell r="G106" t="str">
            <v>04301-OVALLE</v>
          </cell>
          <cell r="H106">
            <v>7511</v>
          </cell>
          <cell r="I106">
            <v>7530</v>
          </cell>
          <cell r="J106">
            <v>15041</v>
          </cell>
        </row>
        <row r="107">
          <cell r="G107" t="str">
            <v>105315-CES. RURAL C. DE TAMAYA</v>
          </cell>
          <cell r="H107">
            <v>636</v>
          </cell>
          <cell r="I107">
            <v>664</v>
          </cell>
          <cell r="J107">
            <v>1300</v>
          </cell>
        </row>
        <row r="108">
          <cell r="G108" t="str">
            <v>105317-CES. JORGE JORDAN D.</v>
          </cell>
          <cell r="H108">
            <v>1869</v>
          </cell>
          <cell r="I108">
            <v>1881</v>
          </cell>
          <cell r="J108">
            <v>3750</v>
          </cell>
        </row>
        <row r="109">
          <cell r="G109" t="str">
            <v>105322-CES. MARCOS MACUADA</v>
          </cell>
          <cell r="H109">
            <v>2323</v>
          </cell>
          <cell r="I109">
            <v>2317</v>
          </cell>
          <cell r="J109">
            <v>4640</v>
          </cell>
        </row>
        <row r="110">
          <cell r="G110" t="str">
            <v>105324-CES. SOTAQUI</v>
          </cell>
          <cell r="H110">
            <v>442</v>
          </cell>
          <cell r="I110">
            <v>380</v>
          </cell>
          <cell r="J110">
            <v>822</v>
          </cell>
        </row>
        <row r="111">
          <cell r="G111" t="str">
            <v>105415-P.S.R. BARRAZA</v>
          </cell>
          <cell r="H111">
            <v>139</v>
          </cell>
          <cell r="I111">
            <v>145</v>
          </cell>
          <cell r="J111">
            <v>284</v>
          </cell>
        </row>
        <row r="112">
          <cell r="G112" t="str">
            <v xml:space="preserve">105416-P.S.R. CAMARICO                  </v>
          </cell>
          <cell r="H112">
            <v>166</v>
          </cell>
          <cell r="I112">
            <v>169</v>
          </cell>
          <cell r="J112">
            <v>335</v>
          </cell>
        </row>
        <row r="113">
          <cell r="G113" t="str">
            <v>105417-P.S.R. ALCONES BAJOS</v>
          </cell>
          <cell r="H113">
            <v>86</v>
          </cell>
          <cell r="I113">
            <v>90</v>
          </cell>
          <cell r="J113">
            <v>176</v>
          </cell>
        </row>
        <row r="114">
          <cell r="G114" t="str">
            <v>105419-P.S.R. LAS SOSSAS</v>
          </cell>
          <cell r="H114">
            <v>47</v>
          </cell>
          <cell r="I114">
            <v>46</v>
          </cell>
          <cell r="J114">
            <v>93</v>
          </cell>
        </row>
        <row r="115">
          <cell r="G115" t="str">
            <v>105422-P.S.R. HORNILLOS</v>
          </cell>
          <cell r="H115">
            <v>44</v>
          </cell>
          <cell r="I115">
            <v>42</v>
          </cell>
          <cell r="J115">
            <v>86</v>
          </cell>
        </row>
        <row r="116">
          <cell r="G116" t="str">
            <v>105437-P.S.R. CHALINGA</v>
          </cell>
          <cell r="H116">
            <v>73</v>
          </cell>
          <cell r="I116">
            <v>78</v>
          </cell>
          <cell r="J116">
            <v>151</v>
          </cell>
        </row>
        <row r="117">
          <cell r="G117" t="str">
            <v>105439-P.S.R. CERRO BLANCO</v>
          </cell>
          <cell r="H117">
            <v>35</v>
          </cell>
          <cell r="I117">
            <v>32</v>
          </cell>
          <cell r="J117">
            <v>67</v>
          </cell>
        </row>
        <row r="118">
          <cell r="G118" t="str">
            <v>105507-P.S.R. HUAMALATA</v>
          </cell>
          <cell r="H118">
            <v>151</v>
          </cell>
          <cell r="I118">
            <v>139</v>
          </cell>
          <cell r="J118">
            <v>290</v>
          </cell>
        </row>
        <row r="119">
          <cell r="G119" t="str">
            <v>105510-P.S.R. RECOLETA</v>
          </cell>
          <cell r="H119">
            <v>169</v>
          </cell>
          <cell r="I119">
            <v>159</v>
          </cell>
          <cell r="J119">
            <v>328</v>
          </cell>
        </row>
        <row r="120">
          <cell r="G120" t="str">
            <v>105722-CECOF SAN JOSE DE LA DEHESA</v>
          </cell>
          <cell r="H120">
            <v>472</v>
          </cell>
          <cell r="I120">
            <v>482</v>
          </cell>
          <cell r="J120">
            <v>954</v>
          </cell>
        </row>
        <row r="121">
          <cell r="G121" t="str">
            <v>105723-CECOF LIMARI</v>
          </cell>
          <cell r="H121">
            <v>305</v>
          </cell>
          <cell r="I121">
            <v>321</v>
          </cell>
          <cell r="J121">
            <v>626</v>
          </cell>
        </row>
        <row r="122">
          <cell r="G122" t="str">
            <v>200258-CECOF LOS COPIHUES</v>
          </cell>
          <cell r="H122">
            <v>287</v>
          </cell>
          <cell r="I122">
            <v>304</v>
          </cell>
          <cell r="J122">
            <v>591</v>
          </cell>
        </row>
        <row r="123">
          <cell r="G123" t="str">
            <v>200367-CECOF COLONIA LIMARÍ</v>
          </cell>
          <cell r="H123">
            <v>267</v>
          </cell>
          <cell r="I123">
            <v>281</v>
          </cell>
          <cell r="J123">
            <v>548</v>
          </cell>
        </row>
        <row r="124">
          <cell r="G124" t="str">
            <v>04302-COMBARBALÁ</v>
          </cell>
          <cell r="H124">
            <v>1157</v>
          </cell>
          <cell r="I124">
            <v>1220</v>
          </cell>
          <cell r="J124">
            <v>2377</v>
          </cell>
        </row>
        <row r="125">
          <cell r="G125" t="str">
            <v>105105-HOSPITAL COMBARBALÁ</v>
          </cell>
          <cell r="H125">
            <v>564</v>
          </cell>
          <cell r="I125">
            <v>586</v>
          </cell>
          <cell r="J125">
            <v>1150</v>
          </cell>
        </row>
        <row r="126">
          <cell r="G126" t="str">
            <v>105433-P.S.R. SAN LORENZO</v>
          </cell>
          <cell r="H126">
            <v>10</v>
          </cell>
          <cell r="I126">
            <v>10</v>
          </cell>
          <cell r="J126">
            <v>20</v>
          </cell>
        </row>
        <row r="127">
          <cell r="G127" t="str">
            <v>105434-P.S.R. SAN MARCOS</v>
          </cell>
          <cell r="H127">
            <v>85</v>
          </cell>
          <cell r="I127">
            <v>84</v>
          </cell>
          <cell r="J127">
            <v>169</v>
          </cell>
        </row>
        <row r="128">
          <cell r="G128" t="str">
            <v>105441-P.S.R. MANQUEHUA</v>
          </cell>
          <cell r="H128">
            <v>38</v>
          </cell>
          <cell r="I128">
            <v>40</v>
          </cell>
          <cell r="J128">
            <v>78</v>
          </cell>
        </row>
        <row r="129">
          <cell r="G129" t="str">
            <v xml:space="preserve">105459-P.S.R. BARRANCAS                </v>
          </cell>
          <cell r="H129">
            <v>29</v>
          </cell>
          <cell r="I129">
            <v>29</v>
          </cell>
          <cell r="J129">
            <v>58</v>
          </cell>
        </row>
        <row r="130">
          <cell r="G130" t="str">
            <v>105460-P.S.R. COGOTI 18</v>
          </cell>
          <cell r="H130">
            <v>112</v>
          </cell>
          <cell r="I130">
            <v>120</v>
          </cell>
          <cell r="J130">
            <v>232</v>
          </cell>
        </row>
        <row r="131">
          <cell r="G131" t="str">
            <v>105461-P.S.R. EL HUACHO</v>
          </cell>
          <cell r="H131">
            <v>19</v>
          </cell>
          <cell r="I131">
            <v>24</v>
          </cell>
          <cell r="J131">
            <v>43</v>
          </cell>
        </row>
        <row r="132">
          <cell r="G132" t="str">
            <v>105462-P.S.R. EL SAUCE</v>
          </cell>
          <cell r="H132">
            <v>41</v>
          </cell>
          <cell r="I132">
            <v>47</v>
          </cell>
          <cell r="J132">
            <v>88</v>
          </cell>
        </row>
        <row r="133">
          <cell r="G133" t="str">
            <v>105463-P.S.R. QUILITAPIA</v>
          </cell>
          <cell r="H133">
            <v>70</v>
          </cell>
          <cell r="I133">
            <v>88</v>
          </cell>
          <cell r="J133">
            <v>158</v>
          </cell>
        </row>
        <row r="134">
          <cell r="G134" t="str">
            <v>105464-P.S.R. LA LIGUA</v>
          </cell>
          <cell r="H134">
            <v>55</v>
          </cell>
          <cell r="I134">
            <v>55</v>
          </cell>
          <cell r="J134">
            <v>110</v>
          </cell>
        </row>
        <row r="135">
          <cell r="G135" t="str">
            <v>105465-P.S.R. RAMADILLA</v>
          </cell>
          <cell r="H135">
            <v>42</v>
          </cell>
          <cell r="I135">
            <v>45</v>
          </cell>
          <cell r="J135">
            <v>87</v>
          </cell>
        </row>
        <row r="136">
          <cell r="G136" t="str">
            <v>105466-P.S.R. VALLE HERMOSO</v>
          </cell>
          <cell r="H136">
            <v>59</v>
          </cell>
          <cell r="I136">
            <v>58</v>
          </cell>
          <cell r="J136">
            <v>117</v>
          </cell>
        </row>
        <row r="137">
          <cell r="G137" t="str">
            <v>105490-P.S.R. EL DURAZNO</v>
          </cell>
          <cell r="H137">
            <v>33</v>
          </cell>
          <cell r="I137">
            <v>34</v>
          </cell>
          <cell r="J137">
            <v>67</v>
          </cell>
        </row>
        <row r="138">
          <cell r="G138" t="str">
            <v>04303-MONTE PATRIA</v>
          </cell>
          <cell r="H138">
            <v>2531</v>
          </cell>
          <cell r="I138">
            <v>2492</v>
          </cell>
          <cell r="J138">
            <v>5023</v>
          </cell>
        </row>
        <row r="139">
          <cell r="G139" t="str">
            <v>105307-CES. RURAL MONTE PATRIA</v>
          </cell>
          <cell r="H139">
            <v>661</v>
          </cell>
          <cell r="I139">
            <v>668</v>
          </cell>
          <cell r="J139">
            <v>1329</v>
          </cell>
        </row>
        <row r="140">
          <cell r="G140" t="str">
            <v>105311-CES. RURAL CHAÑARAL ALTO</v>
          </cell>
          <cell r="H140">
            <v>429</v>
          </cell>
          <cell r="I140">
            <v>335</v>
          </cell>
          <cell r="J140">
            <v>764</v>
          </cell>
        </row>
        <row r="141">
          <cell r="G141" t="str">
            <v>105312-CES. RURAL CAREN</v>
          </cell>
          <cell r="H141">
            <v>247</v>
          </cell>
          <cell r="I141">
            <v>249</v>
          </cell>
          <cell r="J141">
            <v>496</v>
          </cell>
        </row>
        <row r="142">
          <cell r="G142" t="str">
            <v>105318-CES. RURAL EL PALQUI</v>
          </cell>
          <cell r="H142">
            <v>695</v>
          </cell>
          <cell r="I142">
            <v>679</v>
          </cell>
          <cell r="J142">
            <v>1374</v>
          </cell>
        </row>
        <row r="143">
          <cell r="G143" t="str">
            <v>105425-P.S.R. CHILECITO</v>
          </cell>
          <cell r="H143">
            <v>40</v>
          </cell>
          <cell r="I143">
            <v>42</v>
          </cell>
          <cell r="J143">
            <v>82</v>
          </cell>
        </row>
        <row r="144">
          <cell r="G144" t="str">
            <v>105427-P.S.R. HACIENDA VALDIVIA</v>
          </cell>
          <cell r="H144">
            <v>30</v>
          </cell>
          <cell r="I144">
            <v>59</v>
          </cell>
          <cell r="J144">
            <v>89</v>
          </cell>
        </row>
        <row r="145">
          <cell r="G145" t="str">
            <v>105428-P.S.R. HUATULAME</v>
          </cell>
          <cell r="H145">
            <v>56</v>
          </cell>
          <cell r="I145">
            <v>67</v>
          </cell>
          <cell r="J145">
            <v>123</v>
          </cell>
        </row>
        <row r="146">
          <cell r="G146" t="str">
            <v>105430-P.S.R. MIALQUI</v>
          </cell>
          <cell r="H146">
            <v>47</v>
          </cell>
          <cell r="I146">
            <v>48</v>
          </cell>
          <cell r="J146">
            <v>95</v>
          </cell>
        </row>
        <row r="147">
          <cell r="G147" t="str">
            <v>105431-P.S.R. PEDREGAL</v>
          </cell>
          <cell r="H147">
            <v>71</v>
          </cell>
          <cell r="I147">
            <v>72</v>
          </cell>
          <cell r="J147">
            <v>143</v>
          </cell>
        </row>
        <row r="148">
          <cell r="G148" t="str">
            <v>105432-P.S.R. RAPEL</v>
          </cell>
          <cell r="H148">
            <v>107</v>
          </cell>
          <cell r="I148">
            <v>118</v>
          </cell>
          <cell r="J148">
            <v>225</v>
          </cell>
        </row>
        <row r="149">
          <cell r="G149" t="str">
            <v>105435-P.S.R. TULAHUEN</v>
          </cell>
          <cell r="H149">
            <v>84</v>
          </cell>
          <cell r="I149">
            <v>93</v>
          </cell>
          <cell r="J149">
            <v>177</v>
          </cell>
        </row>
        <row r="150">
          <cell r="G150" t="str">
            <v>105436-P.S.R. EL MAITEN</v>
          </cell>
          <cell r="H150">
            <v>40</v>
          </cell>
          <cell r="I150">
            <v>38</v>
          </cell>
          <cell r="J150">
            <v>78</v>
          </cell>
        </row>
        <row r="151">
          <cell r="G151" t="str">
            <v>105489-P.S.R. RAMADAS DE TULAHUEN</v>
          </cell>
          <cell r="H151">
            <v>24</v>
          </cell>
          <cell r="I151">
            <v>24</v>
          </cell>
          <cell r="J151">
            <v>48</v>
          </cell>
        </row>
        <row r="152">
          <cell r="G152" t="str">
            <v>04304-PUNITAQUI</v>
          </cell>
          <cell r="H152">
            <v>1026</v>
          </cell>
          <cell r="I152">
            <v>1010</v>
          </cell>
          <cell r="J152">
            <v>2036</v>
          </cell>
        </row>
        <row r="153">
          <cell r="G153" t="str">
            <v>105308-CES. RURAL PUNITAQUI</v>
          </cell>
          <cell r="H153">
            <v>902</v>
          </cell>
          <cell r="I153">
            <v>890</v>
          </cell>
          <cell r="J153">
            <v>1792</v>
          </cell>
        </row>
        <row r="154">
          <cell r="G154" t="str">
            <v>105440-P.S.R. DIVISADERO</v>
          </cell>
          <cell r="H154">
            <v>40</v>
          </cell>
          <cell r="I154">
            <v>37</v>
          </cell>
          <cell r="J154">
            <v>77</v>
          </cell>
        </row>
        <row r="155">
          <cell r="G155" t="str">
            <v>105442-P.S.R. SAN PEDRO DE QUILES</v>
          </cell>
          <cell r="H155">
            <v>40</v>
          </cell>
          <cell r="I155">
            <v>44</v>
          </cell>
          <cell r="J155">
            <v>84</v>
          </cell>
        </row>
        <row r="156">
          <cell r="G156" t="str">
            <v xml:space="preserve">105508-P.S.R. EL PARRAL DE QUILES  </v>
          </cell>
          <cell r="H156">
            <v>44</v>
          </cell>
          <cell r="I156">
            <v>39</v>
          </cell>
          <cell r="J156">
            <v>83</v>
          </cell>
        </row>
        <row r="157">
          <cell r="G157" t="str">
            <v>04305-RIO HURTADO</v>
          </cell>
          <cell r="H157">
            <v>464</v>
          </cell>
          <cell r="I157">
            <v>465</v>
          </cell>
          <cell r="J157">
            <v>929</v>
          </cell>
        </row>
        <row r="158">
          <cell r="G158" t="str">
            <v>105310-CES. RURAL PICHASCA</v>
          </cell>
          <cell r="H158">
            <v>189</v>
          </cell>
          <cell r="I158">
            <v>183</v>
          </cell>
          <cell r="J158">
            <v>372</v>
          </cell>
        </row>
        <row r="159">
          <cell r="G159" t="str">
            <v>105409-P.S.R. EL CHAÑAR</v>
          </cell>
          <cell r="H159">
            <v>20</v>
          </cell>
          <cell r="I159">
            <v>19</v>
          </cell>
          <cell r="J159">
            <v>39</v>
          </cell>
        </row>
        <row r="160">
          <cell r="G160" t="str">
            <v>105410-P.S.R. HURTADO</v>
          </cell>
          <cell r="H160">
            <v>43</v>
          </cell>
          <cell r="I160">
            <v>49</v>
          </cell>
          <cell r="J160">
            <v>92</v>
          </cell>
        </row>
        <row r="161">
          <cell r="G161" t="str">
            <v>105411-P.S.R. LAS BREAS</v>
          </cell>
          <cell r="H161">
            <v>29</v>
          </cell>
          <cell r="I161">
            <v>29</v>
          </cell>
          <cell r="J161">
            <v>58</v>
          </cell>
        </row>
        <row r="162">
          <cell r="G162" t="str">
            <v>105413-P.S.R. SAMO ALTO</v>
          </cell>
          <cell r="H162">
            <v>84</v>
          </cell>
          <cell r="I162">
            <v>86</v>
          </cell>
          <cell r="J162">
            <v>170</v>
          </cell>
        </row>
        <row r="163">
          <cell r="G163" t="str">
            <v>105414-P.S.R. SERON</v>
          </cell>
          <cell r="H163">
            <v>66</v>
          </cell>
          <cell r="I163">
            <v>65</v>
          </cell>
          <cell r="J163">
            <v>131</v>
          </cell>
        </row>
        <row r="164">
          <cell r="G164" t="str">
            <v>105503-P.S.R. TABAQUEROS</v>
          </cell>
          <cell r="H164">
            <v>33</v>
          </cell>
          <cell r="I164">
            <v>34</v>
          </cell>
          <cell r="J164">
            <v>67</v>
          </cell>
        </row>
        <row r="165">
          <cell r="G165" t="str">
            <v>Total general</v>
          </cell>
          <cell r="H165">
            <v>49284</v>
          </cell>
          <cell r="I165">
            <v>46548</v>
          </cell>
          <cell r="J165">
            <v>95832</v>
          </cell>
        </row>
      </sheetData>
      <sheetData sheetId="15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6</v>
          </cell>
          <cell r="I4">
            <v>12</v>
          </cell>
          <cell r="J4" t="str">
            <v>Total general</v>
          </cell>
        </row>
        <row r="5">
          <cell r="G5">
            <v>0</v>
          </cell>
          <cell r="H5">
            <v>169</v>
          </cell>
          <cell r="I5">
            <v>169</v>
          </cell>
          <cell r="J5">
            <v>169</v>
          </cell>
        </row>
        <row r="6">
          <cell r="G6">
            <v>0</v>
          </cell>
          <cell r="H6">
            <v>169</v>
          </cell>
          <cell r="I6">
            <v>169</v>
          </cell>
          <cell r="J6">
            <v>169</v>
          </cell>
        </row>
        <row r="7">
          <cell r="G7" t="str">
            <v>04101-LA SERENA</v>
          </cell>
          <cell r="H7">
            <v>1948</v>
          </cell>
          <cell r="I7">
            <v>1746</v>
          </cell>
          <cell r="J7">
            <v>3694</v>
          </cell>
        </row>
        <row r="8">
          <cell r="G8" t="str">
            <v>105300-CES. CARDENAL CARO</v>
          </cell>
          <cell r="H8">
            <v>257</v>
          </cell>
          <cell r="I8">
            <v>129</v>
          </cell>
          <cell r="J8">
            <v>386</v>
          </cell>
        </row>
        <row r="9">
          <cell r="G9" t="str">
            <v>105301-CES. LAS COMPAÑIAS</v>
          </cell>
          <cell r="H9">
            <v>224</v>
          </cell>
          <cell r="I9">
            <v>214</v>
          </cell>
          <cell r="J9">
            <v>438</v>
          </cell>
        </row>
        <row r="10">
          <cell r="G10" t="str">
            <v>105302-CES. PEDRO AGUIRRE C.</v>
          </cell>
          <cell r="H10">
            <v>311</v>
          </cell>
          <cell r="I10">
            <v>317</v>
          </cell>
          <cell r="J10">
            <v>628</v>
          </cell>
        </row>
        <row r="11">
          <cell r="G11" t="str">
            <v>105313-CES. SCHAFFHAUSER</v>
          </cell>
          <cell r="H11">
            <v>328</v>
          </cell>
          <cell r="I11">
            <v>319</v>
          </cell>
          <cell r="J11">
            <v>647</v>
          </cell>
        </row>
        <row r="12">
          <cell r="G12" t="str">
            <v>105319-CES. CARDENAL R.S.H.</v>
          </cell>
          <cell r="H12">
            <v>288</v>
          </cell>
          <cell r="I12">
            <v>274</v>
          </cell>
          <cell r="J12">
            <v>562</v>
          </cell>
        </row>
        <row r="13">
          <cell r="G13" t="str">
            <v>105325-CESFAM JUAN PABLO II</v>
          </cell>
          <cell r="H13">
            <v>354</v>
          </cell>
          <cell r="I13">
            <v>314</v>
          </cell>
          <cell r="J13">
            <v>668</v>
          </cell>
        </row>
        <row r="14">
          <cell r="G14" t="str">
            <v xml:space="preserve">105400-P.S.R. ALGARROBITO            </v>
          </cell>
          <cell r="H14">
            <v>43</v>
          </cell>
          <cell r="I14">
            <v>38</v>
          </cell>
          <cell r="J14">
            <v>81</v>
          </cell>
        </row>
        <row r="15">
          <cell r="G15" t="str">
            <v>105401-P.S.R. LAS ROJAS</v>
          </cell>
          <cell r="H15">
            <v>9</v>
          </cell>
          <cell r="I15">
            <v>9</v>
          </cell>
          <cell r="J15">
            <v>18</v>
          </cell>
        </row>
        <row r="16">
          <cell r="G16" t="str">
            <v>105402-P.S.R. EL ROMERO</v>
          </cell>
          <cell r="H16">
            <v>11</v>
          </cell>
          <cell r="I16">
            <v>10</v>
          </cell>
          <cell r="J16">
            <v>21</v>
          </cell>
        </row>
        <row r="17">
          <cell r="G17" t="str">
            <v>105499-P.S.R. LAMBERT</v>
          </cell>
          <cell r="H17">
            <v>21</v>
          </cell>
          <cell r="I17">
            <v>13</v>
          </cell>
          <cell r="J17">
            <v>34</v>
          </cell>
        </row>
        <row r="18">
          <cell r="G18" t="str">
            <v>105700-CECOF VILLA EL INDIO</v>
          </cell>
          <cell r="H18">
            <v>28</v>
          </cell>
          <cell r="I18">
            <v>20</v>
          </cell>
          <cell r="J18">
            <v>48</v>
          </cell>
        </row>
        <row r="19">
          <cell r="G19" t="str">
            <v>105701-CECOF VILLA ALEMANIA</v>
          </cell>
          <cell r="H19">
            <v>19</v>
          </cell>
          <cell r="I19">
            <v>23</v>
          </cell>
          <cell r="J19">
            <v>42</v>
          </cell>
        </row>
        <row r="20">
          <cell r="G20" t="str">
            <v>105702-CECOF VILLA LAMBERT</v>
          </cell>
          <cell r="H20">
            <v>34</v>
          </cell>
          <cell r="I20">
            <v>37</v>
          </cell>
          <cell r="J20">
            <v>71</v>
          </cell>
        </row>
        <row r="21">
          <cell r="G21" t="str">
            <v>200402-CECOF ARCOS DE PINAMAR</v>
          </cell>
          <cell r="H21">
            <v>21</v>
          </cell>
          <cell r="I21">
            <v>29</v>
          </cell>
          <cell r="J21">
            <v>50</v>
          </cell>
        </row>
        <row r="22">
          <cell r="G22" t="str">
            <v>04102-COQUIMBO</v>
          </cell>
          <cell r="H22">
            <v>2157</v>
          </cell>
          <cell r="I22">
            <v>2054</v>
          </cell>
          <cell r="J22">
            <v>4211</v>
          </cell>
        </row>
        <row r="23">
          <cell r="G23" t="str">
            <v>105303-CES. SAN JUAN</v>
          </cell>
          <cell r="H23">
            <v>332</v>
          </cell>
          <cell r="I23">
            <v>291</v>
          </cell>
          <cell r="J23">
            <v>623</v>
          </cell>
        </row>
        <row r="24">
          <cell r="G24" t="str">
            <v>105304-CES. SANTA CECILIA</v>
          </cell>
          <cell r="H24">
            <v>386</v>
          </cell>
          <cell r="I24">
            <v>357</v>
          </cell>
          <cell r="J24">
            <v>743</v>
          </cell>
        </row>
        <row r="25">
          <cell r="G25" t="str">
            <v>105305-CES. TIERRAS BLANCAS</v>
          </cell>
          <cell r="H25">
            <v>588</v>
          </cell>
          <cell r="I25">
            <v>525</v>
          </cell>
          <cell r="J25">
            <v>1113</v>
          </cell>
        </row>
        <row r="26">
          <cell r="G26" t="str">
            <v>105321-CES. RURAL  TONGOY</v>
          </cell>
          <cell r="H26">
            <v>78</v>
          </cell>
          <cell r="I26">
            <v>80</v>
          </cell>
          <cell r="J26">
            <v>158</v>
          </cell>
        </row>
        <row r="27">
          <cell r="G27" t="str">
            <v>105323-CES. DR. SERGIO AGUILAR</v>
          </cell>
          <cell r="H27">
            <v>637</v>
          </cell>
          <cell r="I27">
            <v>462</v>
          </cell>
          <cell r="J27">
            <v>1099</v>
          </cell>
        </row>
        <row r="28">
          <cell r="G28" t="str">
            <v xml:space="preserve">105404-P.S.R. EL TANGUE                         </v>
          </cell>
          <cell r="H28">
            <v>0</v>
          </cell>
          <cell r="I28">
            <v>0</v>
          </cell>
          <cell r="J28">
            <v>0</v>
          </cell>
        </row>
        <row r="29">
          <cell r="G29" t="str">
            <v>105405-P.S.R. GUANAQUEROS</v>
          </cell>
          <cell r="H29">
            <v>27</v>
          </cell>
          <cell r="I29">
            <v>35</v>
          </cell>
          <cell r="J29">
            <v>62</v>
          </cell>
        </row>
        <row r="30">
          <cell r="G30" t="str">
            <v>105407-P.S.R. TAMBILLOS</v>
          </cell>
          <cell r="H30">
            <v>3</v>
          </cell>
          <cell r="I30">
            <v>6</v>
          </cell>
          <cell r="J30">
            <v>9</v>
          </cell>
        </row>
        <row r="31">
          <cell r="G31" t="str">
            <v>105705-CECOF EL ALBA</v>
          </cell>
          <cell r="H31">
            <v>53</v>
          </cell>
          <cell r="I31">
            <v>63</v>
          </cell>
          <cell r="J31">
            <v>116</v>
          </cell>
        </row>
        <row r="32">
          <cell r="G32" t="str">
            <v>200273-CECOF PUNTA MIRA</v>
          </cell>
          <cell r="H32">
            <v>53</v>
          </cell>
          <cell r="I32">
            <v>59</v>
          </cell>
          <cell r="J32">
            <v>112</v>
          </cell>
        </row>
        <row r="33">
          <cell r="G33" t="str">
            <v>200494-CESFAM EL SAUCE</v>
          </cell>
          <cell r="H33">
            <v>112</v>
          </cell>
          <cell r="I33">
            <v>83</v>
          </cell>
          <cell r="J33">
            <v>83</v>
          </cell>
        </row>
        <row r="34">
          <cell r="G34" t="str">
            <v>200499-CESFAM PAN DE AZÚCAR</v>
          </cell>
          <cell r="H34">
            <v>83</v>
          </cell>
          <cell r="I34">
            <v>93</v>
          </cell>
          <cell r="J34">
            <v>93</v>
          </cell>
        </row>
        <row r="35">
          <cell r="G35" t="str">
            <v>04103-ANDACOLLO</v>
          </cell>
          <cell r="H35">
            <v>145</v>
          </cell>
          <cell r="I35">
            <v>113</v>
          </cell>
          <cell r="J35">
            <v>258</v>
          </cell>
        </row>
        <row r="36">
          <cell r="G36" t="str">
            <v>105106-HOSPITAL ANDACOLLO</v>
          </cell>
          <cell r="H36">
            <v>145</v>
          </cell>
          <cell r="I36">
            <v>113</v>
          </cell>
          <cell r="J36">
            <v>258</v>
          </cell>
        </row>
        <row r="37">
          <cell r="G37" t="str">
            <v>04104-LA HIGUERA</v>
          </cell>
          <cell r="H37">
            <v>53</v>
          </cell>
          <cell r="I37">
            <v>34</v>
          </cell>
          <cell r="J37">
            <v>87</v>
          </cell>
        </row>
        <row r="38">
          <cell r="G38" t="str">
            <v>105314-CES. LA HIGUERA</v>
          </cell>
          <cell r="H38">
            <v>18</v>
          </cell>
          <cell r="I38">
            <v>9</v>
          </cell>
          <cell r="J38">
            <v>27</v>
          </cell>
        </row>
        <row r="39">
          <cell r="G39" t="str">
            <v xml:space="preserve">105500-P.S.R. CALETA HORNOS        </v>
          </cell>
          <cell r="H39">
            <v>14</v>
          </cell>
          <cell r="I39">
            <v>9</v>
          </cell>
          <cell r="J39">
            <v>23</v>
          </cell>
        </row>
        <row r="40">
          <cell r="G40" t="str">
            <v>105505-P.S.R. LOS CHOROS</v>
          </cell>
          <cell r="H40">
            <v>7</v>
          </cell>
          <cell r="I40">
            <v>4</v>
          </cell>
          <cell r="J40">
            <v>11</v>
          </cell>
        </row>
        <row r="41">
          <cell r="G41" t="str">
            <v>105506-P.S.R. EL TRAPICHE</v>
          </cell>
          <cell r="H41">
            <v>14</v>
          </cell>
          <cell r="I41">
            <v>12</v>
          </cell>
          <cell r="J41">
            <v>26</v>
          </cell>
        </row>
        <row r="42">
          <cell r="G42" t="str">
            <v>04105-PAIHUANO</v>
          </cell>
          <cell r="H42">
            <v>50</v>
          </cell>
          <cell r="I42">
            <v>54</v>
          </cell>
          <cell r="J42">
            <v>104</v>
          </cell>
        </row>
        <row r="43">
          <cell r="G43" t="str">
            <v>105306-CES. PAIHUANO</v>
          </cell>
          <cell r="H43">
            <v>30</v>
          </cell>
          <cell r="I43">
            <v>35</v>
          </cell>
          <cell r="J43">
            <v>65</v>
          </cell>
        </row>
        <row r="44">
          <cell r="G44" t="str">
            <v>105475-P.S.R. HORCON</v>
          </cell>
          <cell r="H44">
            <v>12</v>
          </cell>
          <cell r="I44">
            <v>8</v>
          </cell>
          <cell r="J44">
            <v>20</v>
          </cell>
        </row>
        <row r="45">
          <cell r="G45" t="str">
            <v>105476-P.S.R. MONTE GRANDE</v>
          </cell>
          <cell r="H45">
            <v>3</v>
          </cell>
          <cell r="I45">
            <v>3</v>
          </cell>
          <cell r="J45">
            <v>6</v>
          </cell>
        </row>
        <row r="46">
          <cell r="G46" t="str">
            <v>105477-P.S.R. PISCO ELQUI</v>
          </cell>
          <cell r="H46">
            <v>5</v>
          </cell>
          <cell r="I46">
            <v>8</v>
          </cell>
          <cell r="J46">
            <v>13</v>
          </cell>
        </row>
        <row r="47">
          <cell r="G47" t="str">
            <v>04106-VICUÑA</v>
          </cell>
          <cell r="H47">
            <v>264</v>
          </cell>
          <cell r="I47">
            <v>343</v>
          </cell>
          <cell r="J47">
            <v>607</v>
          </cell>
        </row>
        <row r="48">
          <cell r="G48" t="str">
            <v>105107-HOSPITAL VICUÑA</v>
          </cell>
          <cell r="H48">
            <v>193</v>
          </cell>
          <cell r="I48">
            <v>227</v>
          </cell>
          <cell r="J48">
            <v>420</v>
          </cell>
        </row>
        <row r="49">
          <cell r="G49" t="str">
            <v>105467-P.S.R. DIAGUITAS</v>
          </cell>
          <cell r="H49">
            <v>12</v>
          </cell>
          <cell r="I49">
            <v>15</v>
          </cell>
          <cell r="J49">
            <v>27</v>
          </cell>
        </row>
        <row r="50">
          <cell r="G50" t="str">
            <v>105468-P.S.R. EL MOLLE</v>
          </cell>
          <cell r="H50">
            <v>7</v>
          </cell>
          <cell r="I50">
            <v>6</v>
          </cell>
          <cell r="J50">
            <v>13</v>
          </cell>
        </row>
        <row r="51">
          <cell r="G51" t="str">
            <v>105469-P.S.R. EL TAMBO</v>
          </cell>
          <cell r="H51">
            <v>12</v>
          </cell>
          <cell r="I51">
            <v>17</v>
          </cell>
          <cell r="J51">
            <v>29</v>
          </cell>
        </row>
        <row r="52">
          <cell r="G52" t="str">
            <v>105470-P.S.R. HUANTA</v>
          </cell>
          <cell r="H52">
            <v>1</v>
          </cell>
          <cell r="I52">
            <v>2</v>
          </cell>
          <cell r="J52">
            <v>3</v>
          </cell>
        </row>
        <row r="53">
          <cell r="G53" t="str">
            <v>105471-P.S.R. PERALILLO</v>
          </cell>
          <cell r="H53">
            <v>16</v>
          </cell>
          <cell r="I53">
            <v>12</v>
          </cell>
          <cell r="J53">
            <v>28</v>
          </cell>
        </row>
        <row r="54">
          <cell r="G54" t="str">
            <v>105472-P.S.R. RIVADAVIA</v>
          </cell>
          <cell r="H54">
            <v>9</v>
          </cell>
          <cell r="I54">
            <v>12</v>
          </cell>
          <cell r="J54">
            <v>21</v>
          </cell>
        </row>
        <row r="55">
          <cell r="G55" t="str">
            <v>105473-P.S.R. TALCUNA</v>
          </cell>
          <cell r="H55">
            <v>11</v>
          </cell>
          <cell r="I55">
            <v>10</v>
          </cell>
          <cell r="J55">
            <v>21</v>
          </cell>
        </row>
        <row r="56">
          <cell r="G56" t="str">
            <v>105474-P.S.R. CHAPILCA</v>
          </cell>
          <cell r="H56">
            <v>1</v>
          </cell>
          <cell r="I56">
            <v>3</v>
          </cell>
          <cell r="J56">
            <v>4</v>
          </cell>
        </row>
        <row r="57">
          <cell r="G57" t="str">
            <v>105509-P.S.R. GUALLIGUAICA</v>
          </cell>
          <cell r="H57">
            <v>2</v>
          </cell>
          <cell r="I57">
            <v>2</v>
          </cell>
          <cell r="J57">
            <v>4</v>
          </cell>
        </row>
        <row r="58">
          <cell r="G58" t="str">
            <v>200538-CESFAM SAN ISIDRO CALINGASTA</v>
          </cell>
          <cell r="H58">
            <v>4</v>
          </cell>
          <cell r="I58">
            <v>37</v>
          </cell>
          <cell r="J58">
            <v>37</v>
          </cell>
        </row>
        <row r="59">
          <cell r="G59" t="str">
            <v>04201-ILLAPEL</v>
          </cell>
          <cell r="H59">
            <v>310</v>
          </cell>
          <cell r="I59">
            <v>314</v>
          </cell>
          <cell r="J59">
            <v>624</v>
          </cell>
        </row>
        <row r="60">
          <cell r="G60" t="str">
            <v>105326-CESFAM SAN RAFAEL</v>
          </cell>
          <cell r="H60">
            <v>76</v>
          </cell>
          <cell r="I60">
            <v>78</v>
          </cell>
          <cell r="J60">
            <v>154</v>
          </cell>
        </row>
        <row r="61">
          <cell r="G61" t="str">
            <v xml:space="preserve">105443-P.S.R. CARCAMO                   </v>
          </cell>
          <cell r="H61">
            <v>4</v>
          </cell>
          <cell r="I61">
            <v>5</v>
          </cell>
          <cell r="J61">
            <v>9</v>
          </cell>
        </row>
        <row r="62">
          <cell r="G62" t="str">
            <v>105444-P.S.R. HUINTIL</v>
          </cell>
          <cell r="H62">
            <v>6</v>
          </cell>
          <cell r="I62">
            <v>5</v>
          </cell>
          <cell r="J62">
            <v>11</v>
          </cell>
        </row>
        <row r="63">
          <cell r="G63" t="str">
            <v>105445-P.S.R. LIMAHUIDA</v>
          </cell>
          <cell r="H63">
            <v>7</v>
          </cell>
          <cell r="I63">
            <v>10</v>
          </cell>
          <cell r="J63">
            <v>17</v>
          </cell>
        </row>
        <row r="64">
          <cell r="G64" t="str">
            <v>105446-P.S.R. MATANCILLA</v>
          </cell>
          <cell r="H64">
            <v>1</v>
          </cell>
          <cell r="I64">
            <v>1</v>
          </cell>
          <cell r="J64">
            <v>2</v>
          </cell>
        </row>
        <row r="65">
          <cell r="G65" t="str">
            <v>105447-P.S.R. PERALILLO</v>
          </cell>
          <cell r="H65">
            <v>9</v>
          </cell>
          <cell r="I65">
            <v>8</v>
          </cell>
          <cell r="J65">
            <v>17</v>
          </cell>
        </row>
        <row r="66">
          <cell r="G66" t="str">
            <v>105448-P.S.R. SANTA VIRGINIA</v>
          </cell>
          <cell r="H66">
            <v>3</v>
          </cell>
          <cell r="I66">
            <v>3</v>
          </cell>
          <cell r="J66">
            <v>6</v>
          </cell>
        </row>
        <row r="67">
          <cell r="G67" t="str">
            <v>105449-P.S.R. TUNGA NORTE</v>
          </cell>
          <cell r="H67">
            <v>0</v>
          </cell>
          <cell r="I67">
            <v>0</v>
          </cell>
          <cell r="J67">
            <v>0</v>
          </cell>
        </row>
        <row r="68">
          <cell r="G68" t="str">
            <v>105485-P.S.R. PLAN DE HORNOS</v>
          </cell>
          <cell r="H68">
            <v>8</v>
          </cell>
          <cell r="I68">
            <v>4</v>
          </cell>
          <cell r="J68">
            <v>12</v>
          </cell>
        </row>
        <row r="69">
          <cell r="G69" t="str">
            <v>105486-P.S.R. TUNGA SUR</v>
          </cell>
          <cell r="H69">
            <v>2</v>
          </cell>
          <cell r="I69">
            <v>1</v>
          </cell>
          <cell r="J69">
            <v>3</v>
          </cell>
        </row>
        <row r="70">
          <cell r="G70" t="str">
            <v>105487-P.S.R. CAÑAS UNO</v>
          </cell>
          <cell r="H70">
            <v>19</v>
          </cell>
          <cell r="I70">
            <v>24</v>
          </cell>
          <cell r="J70">
            <v>43</v>
          </cell>
        </row>
        <row r="71">
          <cell r="G71" t="str">
            <v>105496-P.S.R. PINTACURA SUR</v>
          </cell>
          <cell r="H71">
            <v>2</v>
          </cell>
          <cell r="I71">
            <v>3</v>
          </cell>
          <cell r="J71">
            <v>5</v>
          </cell>
        </row>
        <row r="72">
          <cell r="G72" t="str">
            <v>105504-P.S.R. SOCAVON</v>
          </cell>
          <cell r="H72">
            <v>5</v>
          </cell>
          <cell r="I72">
            <v>3</v>
          </cell>
          <cell r="J72">
            <v>8</v>
          </cell>
        </row>
        <row r="73">
          <cell r="G73" t="str">
            <v>200366-CESFAM URBANO II</v>
          </cell>
          <cell r="H73">
            <v>168</v>
          </cell>
          <cell r="I73">
            <v>169</v>
          </cell>
          <cell r="J73">
            <v>337</v>
          </cell>
        </row>
        <row r="74">
          <cell r="G74" t="str">
            <v>04202-CANELA</v>
          </cell>
          <cell r="H74">
            <v>80</v>
          </cell>
          <cell r="I74">
            <v>79</v>
          </cell>
          <cell r="J74">
            <v>159</v>
          </cell>
        </row>
        <row r="75">
          <cell r="G75" t="str">
            <v>105309-CES. RURAL CANELA</v>
          </cell>
          <cell r="H75">
            <v>65</v>
          </cell>
          <cell r="I75">
            <v>64</v>
          </cell>
          <cell r="J75">
            <v>129</v>
          </cell>
        </row>
        <row r="76">
          <cell r="G76" t="str">
            <v xml:space="preserve">105450-P.S.R. MINCHA NORTE            </v>
          </cell>
          <cell r="H76">
            <v>8</v>
          </cell>
          <cell r="I76">
            <v>6</v>
          </cell>
          <cell r="J76">
            <v>14</v>
          </cell>
        </row>
        <row r="77">
          <cell r="G77" t="str">
            <v>105451-P.S.R. AGUA FRIA</v>
          </cell>
          <cell r="H77">
            <v>0</v>
          </cell>
          <cell r="I77">
            <v>0</v>
          </cell>
          <cell r="J77">
            <v>0</v>
          </cell>
        </row>
        <row r="78">
          <cell r="G78" t="str">
            <v>105482-P.S.R. CANELA ALTA</v>
          </cell>
          <cell r="H78">
            <v>2</v>
          </cell>
          <cell r="I78">
            <v>2</v>
          </cell>
          <cell r="J78">
            <v>4</v>
          </cell>
        </row>
        <row r="79">
          <cell r="G79" t="str">
            <v>105483-P.S.R. LOS RULOS</v>
          </cell>
          <cell r="H79">
            <v>1</v>
          </cell>
          <cell r="I79">
            <v>0</v>
          </cell>
          <cell r="J79">
            <v>1</v>
          </cell>
        </row>
        <row r="80">
          <cell r="G80" t="str">
            <v>105484-P.S.R. HUENTELAUQUEN</v>
          </cell>
          <cell r="H80">
            <v>4</v>
          </cell>
          <cell r="I80">
            <v>7</v>
          </cell>
          <cell r="J80">
            <v>11</v>
          </cell>
        </row>
        <row r="81">
          <cell r="G81" t="str">
            <v>105488-P.S.R. ESPIRITU SANTO</v>
          </cell>
          <cell r="H81">
            <v>0</v>
          </cell>
          <cell r="I81">
            <v>0</v>
          </cell>
          <cell r="J81">
            <v>0</v>
          </cell>
        </row>
        <row r="82">
          <cell r="G82" t="str">
            <v>105493-P.S.R. MINCHA SUR</v>
          </cell>
          <cell r="H82">
            <v>0</v>
          </cell>
          <cell r="I82">
            <v>0</v>
          </cell>
          <cell r="J82">
            <v>0</v>
          </cell>
        </row>
        <row r="83">
          <cell r="G83" t="str">
            <v>105497-P.S.R. JABONERIA</v>
          </cell>
          <cell r="H83">
            <v>0</v>
          </cell>
          <cell r="I83">
            <v>0</v>
          </cell>
          <cell r="J83">
            <v>0</v>
          </cell>
        </row>
        <row r="84">
          <cell r="G84" t="str">
            <v>105498-P.S.R. QUEBRADA DE LINARES</v>
          </cell>
          <cell r="H84">
            <v>0</v>
          </cell>
          <cell r="I84">
            <v>0</v>
          </cell>
          <cell r="J84">
            <v>0</v>
          </cell>
        </row>
        <row r="85">
          <cell r="G85" t="str">
            <v>04203-LOS VILOS</v>
          </cell>
          <cell r="H85">
            <v>252</v>
          </cell>
          <cell r="I85">
            <v>242</v>
          </cell>
          <cell r="J85">
            <v>494</v>
          </cell>
        </row>
        <row r="86">
          <cell r="G86" t="str">
            <v>105108-HOSPITAL LOS VILOS</v>
          </cell>
          <cell r="H86">
            <v>194</v>
          </cell>
          <cell r="I86">
            <v>167</v>
          </cell>
          <cell r="J86">
            <v>361</v>
          </cell>
        </row>
        <row r="87">
          <cell r="G87" t="str">
            <v xml:space="preserve">105478-P.S.R. CAIMANES                   </v>
          </cell>
          <cell r="H87">
            <v>10</v>
          </cell>
          <cell r="I87">
            <v>14</v>
          </cell>
          <cell r="J87">
            <v>24</v>
          </cell>
        </row>
        <row r="88">
          <cell r="G88" t="str">
            <v>105479-P.S.R. GUANGUALI</v>
          </cell>
          <cell r="H88">
            <v>9</v>
          </cell>
          <cell r="I88">
            <v>7</v>
          </cell>
          <cell r="J88">
            <v>16</v>
          </cell>
        </row>
        <row r="89">
          <cell r="G89" t="str">
            <v>105480-P.S.R. QUILIMARI</v>
          </cell>
          <cell r="H89">
            <v>27</v>
          </cell>
          <cell r="I89">
            <v>38</v>
          </cell>
          <cell r="J89">
            <v>65</v>
          </cell>
        </row>
        <row r="90">
          <cell r="G90" t="str">
            <v>105481-P.S.R. TILAMA</v>
          </cell>
          <cell r="H90">
            <v>1</v>
          </cell>
          <cell r="I90">
            <v>2</v>
          </cell>
          <cell r="J90">
            <v>3</v>
          </cell>
        </row>
        <row r="91">
          <cell r="G91" t="str">
            <v>105511-P.S.R. LOS CONDORES</v>
          </cell>
          <cell r="H91">
            <v>11</v>
          </cell>
          <cell r="I91">
            <v>14</v>
          </cell>
          <cell r="J91">
            <v>25</v>
          </cell>
        </row>
        <row r="92">
          <cell r="G92" t="str">
            <v>04204-SALAMANCA</v>
          </cell>
          <cell r="H92">
            <v>232</v>
          </cell>
          <cell r="I92">
            <v>239</v>
          </cell>
          <cell r="J92">
            <v>471</v>
          </cell>
        </row>
        <row r="93">
          <cell r="G93" t="str">
            <v>105104-HOSPITAL SALAMANCA</v>
          </cell>
          <cell r="H93">
            <v>123</v>
          </cell>
          <cell r="I93">
            <v>113</v>
          </cell>
          <cell r="J93">
            <v>236</v>
          </cell>
        </row>
        <row r="94">
          <cell r="G94" t="str">
            <v xml:space="preserve">105452-P.S.R. CUNCUMEN                 </v>
          </cell>
          <cell r="H94">
            <v>9</v>
          </cell>
          <cell r="I94">
            <v>12</v>
          </cell>
          <cell r="J94">
            <v>21</v>
          </cell>
        </row>
        <row r="95">
          <cell r="G95" t="str">
            <v>105453-P.S.R. TRANQUILLA</v>
          </cell>
          <cell r="H95">
            <v>17</v>
          </cell>
          <cell r="I95">
            <v>22</v>
          </cell>
          <cell r="J95">
            <v>39</v>
          </cell>
        </row>
        <row r="96">
          <cell r="G96" t="str">
            <v>105454-P.S.R. CUNLAGUA</v>
          </cell>
          <cell r="H96">
            <v>1</v>
          </cell>
          <cell r="I96">
            <v>1</v>
          </cell>
          <cell r="J96">
            <v>2</v>
          </cell>
        </row>
        <row r="97">
          <cell r="G97" t="str">
            <v>105455-P.S.R. CHILLEPIN</v>
          </cell>
          <cell r="H97">
            <v>19</v>
          </cell>
          <cell r="I97">
            <v>17</v>
          </cell>
          <cell r="J97">
            <v>36</v>
          </cell>
        </row>
        <row r="98">
          <cell r="G98" t="str">
            <v>105456-P.S.R. LLIMPO</v>
          </cell>
          <cell r="H98">
            <v>5</v>
          </cell>
          <cell r="I98">
            <v>11</v>
          </cell>
          <cell r="J98">
            <v>16</v>
          </cell>
        </row>
        <row r="99">
          <cell r="G99" t="str">
            <v>105457-P.S.R. SAN AGUSTIN</v>
          </cell>
          <cell r="H99">
            <v>2</v>
          </cell>
          <cell r="I99">
            <v>2</v>
          </cell>
          <cell r="J99">
            <v>4</v>
          </cell>
        </row>
        <row r="100">
          <cell r="G100" t="str">
            <v>105458-P.S.R. TAHUINCO</v>
          </cell>
          <cell r="H100">
            <v>23</v>
          </cell>
          <cell r="I100">
            <v>22</v>
          </cell>
          <cell r="J100">
            <v>45</v>
          </cell>
        </row>
        <row r="101">
          <cell r="G101" t="str">
            <v>105491-P.S.R. QUELEN BAJO</v>
          </cell>
          <cell r="H101">
            <v>18</v>
          </cell>
          <cell r="I101">
            <v>20</v>
          </cell>
          <cell r="J101">
            <v>38</v>
          </cell>
        </row>
        <row r="102">
          <cell r="G102" t="str">
            <v>105492-P.S.R. CAMISA</v>
          </cell>
          <cell r="H102">
            <v>4</v>
          </cell>
          <cell r="I102">
            <v>4</v>
          </cell>
          <cell r="J102">
            <v>8</v>
          </cell>
        </row>
        <row r="103">
          <cell r="G103" t="str">
            <v>105501-P.S.R. ARBOLEDA GRANDE</v>
          </cell>
          <cell r="H103">
            <v>11</v>
          </cell>
          <cell r="I103">
            <v>15</v>
          </cell>
          <cell r="J103">
            <v>26</v>
          </cell>
        </row>
        <row r="104">
          <cell r="G104" t="str">
            <v>04301-OVALLE</v>
          </cell>
          <cell r="H104">
            <v>1256</v>
          </cell>
          <cell r="I104">
            <v>1192</v>
          </cell>
          <cell r="J104">
            <v>2448</v>
          </cell>
        </row>
        <row r="105">
          <cell r="G105" t="str">
            <v>105315-CES. RURAL C. DE TAMAYA</v>
          </cell>
          <cell r="H105">
            <v>57</v>
          </cell>
          <cell r="I105">
            <v>70</v>
          </cell>
          <cell r="J105">
            <v>127</v>
          </cell>
        </row>
        <row r="106">
          <cell r="G106" t="str">
            <v>105317-CES. JORGE JORDAN D.</v>
          </cell>
          <cell r="H106">
            <v>355</v>
          </cell>
          <cell r="I106">
            <v>331</v>
          </cell>
          <cell r="J106">
            <v>686</v>
          </cell>
        </row>
        <row r="107">
          <cell r="G107" t="str">
            <v>105322-CES. MARCOS MACUADA</v>
          </cell>
          <cell r="H107">
            <v>497</v>
          </cell>
          <cell r="I107">
            <v>463</v>
          </cell>
          <cell r="J107">
            <v>960</v>
          </cell>
        </row>
        <row r="108">
          <cell r="G108" t="str">
            <v>105324-CES. SOTAQUI</v>
          </cell>
          <cell r="H108">
            <v>79</v>
          </cell>
          <cell r="I108">
            <v>81</v>
          </cell>
          <cell r="J108">
            <v>160</v>
          </cell>
        </row>
        <row r="109">
          <cell r="G109" t="str">
            <v>105415-P.S.R. BARRAZA</v>
          </cell>
          <cell r="H109">
            <v>13</v>
          </cell>
          <cell r="I109">
            <v>13</v>
          </cell>
          <cell r="J109">
            <v>26</v>
          </cell>
        </row>
        <row r="110">
          <cell r="G110" t="str">
            <v xml:space="preserve">105416-P.S.R. CAMARICO                  </v>
          </cell>
          <cell r="H110">
            <v>13</v>
          </cell>
          <cell r="I110">
            <v>18</v>
          </cell>
          <cell r="J110">
            <v>31</v>
          </cell>
        </row>
        <row r="111">
          <cell r="G111" t="str">
            <v>105417-P.S.R. ALCONES BAJOS</v>
          </cell>
          <cell r="H111">
            <v>5</v>
          </cell>
          <cell r="I111">
            <v>11</v>
          </cell>
          <cell r="J111">
            <v>16</v>
          </cell>
        </row>
        <row r="112">
          <cell r="G112" t="str">
            <v>105419-P.S.R. LAS SOSSAS</v>
          </cell>
          <cell r="H112">
            <v>2</v>
          </cell>
          <cell r="I112">
            <v>1</v>
          </cell>
          <cell r="J112">
            <v>3</v>
          </cell>
        </row>
        <row r="113">
          <cell r="G113" t="str">
            <v>105422-P.S.R. HORNILLOS</v>
          </cell>
          <cell r="H113">
            <v>1</v>
          </cell>
          <cell r="I113">
            <v>1</v>
          </cell>
          <cell r="J113">
            <v>2</v>
          </cell>
        </row>
        <row r="114">
          <cell r="G114" t="str">
            <v>105437-P.S.R. CHALINGA</v>
          </cell>
          <cell r="H114">
            <v>3</v>
          </cell>
          <cell r="I114">
            <v>4</v>
          </cell>
          <cell r="J114">
            <v>7</v>
          </cell>
        </row>
        <row r="115">
          <cell r="G115" t="str">
            <v>105439-P.S.R. CERRO BLANCO</v>
          </cell>
          <cell r="H115">
            <v>2</v>
          </cell>
          <cell r="I115">
            <v>2</v>
          </cell>
          <cell r="J115">
            <v>4</v>
          </cell>
        </row>
        <row r="116">
          <cell r="G116" t="str">
            <v>105507-P.S.R. HUAMALATA</v>
          </cell>
          <cell r="H116">
            <v>15</v>
          </cell>
          <cell r="I116">
            <v>22</v>
          </cell>
          <cell r="J116">
            <v>37</v>
          </cell>
        </row>
        <row r="117">
          <cell r="G117" t="str">
            <v>105510-P.S.R. RECOLETA</v>
          </cell>
          <cell r="H117">
            <v>9</v>
          </cell>
          <cell r="I117">
            <v>5</v>
          </cell>
          <cell r="J117">
            <v>14</v>
          </cell>
        </row>
        <row r="118">
          <cell r="G118" t="str">
            <v>105722-CECOF SAN JOSE DE LA DEHESA</v>
          </cell>
          <cell r="H118">
            <v>75</v>
          </cell>
          <cell r="I118">
            <v>64</v>
          </cell>
          <cell r="J118">
            <v>139</v>
          </cell>
        </row>
        <row r="119">
          <cell r="G119" t="str">
            <v>105723-CECOF LIMARI</v>
          </cell>
          <cell r="H119">
            <v>59</v>
          </cell>
          <cell r="I119">
            <v>50</v>
          </cell>
          <cell r="J119">
            <v>109</v>
          </cell>
        </row>
        <row r="120">
          <cell r="G120" t="str">
            <v>200258-CECOF LOS COPIHUES</v>
          </cell>
          <cell r="H120">
            <v>46</v>
          </cell>
          <cell r="I120">
            <v>37</v>
          </cell>
          <cell r="J120">
            <v>83</v>
          </cell>
        </row>
        <row r="121">
          <cell r="G121" t="str">
            <v>200367-CECOF COLONIA LIMARÍ</v>
          </cell>
          <cell r="H121">
            <v>25</v>
          </cell>
          <cell r="I121">
            <v>19</v>
          </cell>
          <cell r="J121">
            <v>44</v>
          </cell>
        </row>
        <row r="122">
          <cell r="G122" t="str">
            <v>04302-COMBARBALÁ</v>
          </cell>
          <cell r="H122">
            <v>112</v>
          </cell>
          <cell r="I122">
            <v>111</v>
          </cell>
          <cell r="J122">
            <v>223</v>
          </cell>
        </row>
        <row r="123">
          <cell r="G123" t="str">
            <v>105105-HOSPITAL COMBARBALÁ</v>
          </cell>
          <cell r="H123">
            <v>71</v>
          </cell>
          <cell r="I123">
            <v>73</v>
          </cell>
          <cell r="J123">
            <v>144</v>
          </cell>
        </row>
        <row r="124">
          <cell r="G124" t="str">
            <v>105433-P.S.R. SAN LORENZO</v>
          </cell>
          <cell r="H124">
            <v>1</v>
          </cell>
          <cell r="I124">
            <v>1</v>
          </cell>
          <cell r="J124">
            <v>2</v>
          </cell>
        </row>
        <row r="125">
          <cell r="G125" t="str">
            <v>105434-P.S.R. SAN MARCOS</v>
          </cell>
          <cell r="H125">
            <v>5</v>
          </cell>
          <cell r="I125">
            <v>3</v>
          </cell>
          <cell r="J125">
            <v>8</v>
          </cell>
        </row>
        <row r="126">
          <cell r="G126" t="str">
            <v>105441-P.S.R. MANQUEHUA</v>
          </cell>
          <cell r="H126">
            <v>0</v>
          </cell>
          <cell r="I126">
            <v>0</v>
          </cell>
          <cell r="J126">
            <v>0</v>
          </cell>
        </row>
        <row r="127">
          <cell r="G127" t="str">
            <v xml:space="preserve">105459-P.S.R. BARRANCAS                </v>
          </cell>
          <cell r="H127">
            <v>1</v>
          </cell>
          <cell r="I127">
            <v>3</v>
          </cell>
          <cell r="J127">
            <v>4</v>
          </cell>
        </row>
        <row r="128">
          <cell r="G128" t="str">
            <v>105460-P.S.R. COGOTI 18</v>
          </cell>
          <cell r="H128">
            <v>12</v>
          </cell>
          <cell r="I128">
            <v>10</v>
          </cell>
          <cell r="J128">
            <v>22</v>
          </cell>
        </row>
        <row r="129">
          <cell r="G129" t="str">
            <v>105461-P.S.R. EL HUACHO</v>
          </cell>
          <cell r="H129">
            <v>2</v>
          </cell>
          <cell r="I129">
            <v>0</v>
          </cell>
          <cell r="J129">
            <v>2</v>
          </cell>
        </row>
        <row r="130">
          <cell r="G130" t="str">
            <v>105462-P.S.R. EL SAUCE</v>
          </cell>
          <cell r="H130">
            <v>1</v>
          </cell>
          <cell r="I130">
            <v>2</v>
          </cell>
          <cell r="J130">
            <v>3</v>
          </cell>
        </row>
        <row r="131">
          <cell r="G131" t="str">
            <v>105463-P.S.R. QUILITAPIA</v>
          </cell>
          <cell r="H131">
            <v>5</v>
          </cell>
          <cell r="I131">
            <v>5</v>
          </cell>
          <cell r="J131">
            <v>10</v>
          </cell>
        </row>
        <row r="132">
          <cell r="G132" t="str">
            <v>105464-P.S.R. LA LIGUA</v>
          </cell>
          <cell r="H132">
            <v>6</v>
          </cell>
          <cell r="I132">
            <v>6</v>
          </cell>
          <cell r="J132">
            <v>12</v>
          </cell>
        </row>
        <row r="133">
          <cell r="G133" t="str">
            <v>105465-P.S.R. RAMADILLA</v>
          </cell>
          <cell r="H133">
            <v>2</v>
          </cell>
          <cell r="I133">
            <v>3</v>
          </cell>
          <cell r="J133">
            <v>5</v>
          </cell>
        </row>
        <row r="134">
          <cell r="G134" t="str">
            <v>105466-P.S.R. VALLE HERMOSO</v>
          </cell>
          <cell r="H134">
            <v>6</v>
          </cell>
          <cell r="I134">
            <v>5</v>
          </cell>
          <cell r="J134">
            <v>11</v>
          </cell>
        </row>
        <row r="135">
          <cell r="G135" t="str">
            <v>105490-P.S.R. EL DURAZNO</v>
          </cell>
          <cell r="H135">
            <v>0</v>
          </cell>
          <cell r="I135">
            <v>0</v>
          </cell>
          <cell r="J135">
            <v>0</v>
          </cell>
        </row>
        <row r="136">
          <cell r="G136" t="str">
            <v>04303-MONTE PATRIA</v>
          </cell>
          <cell r="H136">
            <v>348</v>
          </cell>
          <cell r="I136">
            <v>351</v>
          </cell>
          <cell r="J136">
            <v>699</v>
          </cell>
        </row>
        <row r="137">
          <cell r="G137" t="str">
            <v>105307-CES. RURAL MONTE PATRIA</v>
          </cell>
          <cell r="H137">
            <v>110</v>
          </cell>
          <cell r="I137">
            <v>119</v>
          </cell>
          <cell r="J137">
            <v>229</v>
          </cell>
        </row>
        <row r="138">
          <cell r="G138" t="str">
            <v>105311-CES. RURAL CHAÑARAL ALTO</v>
          </cell>
          <cell r="H138">
            <v>53</v>
          </cell>
          <cell r="I138">
            <v>48</v>
          </cell>
          <cell r="J138">
            <v>101</v>
          </cell>
        </row>
        <row r="139">
          <cell r="G139" t="str">
            <v>105312-CES. RURAL CAREN</v>
          </cell>
          <cell r="H139">
            <v>29</v>
          </cell>
          <cell r="I139">
            <v>20</v>
          </cell>
          <cell r="J139">
            <v>49</v>
          </cell>
        </row>
        <row r="140">
          <cell r="G140" t="str">
            <v>105318-CES. RURAL EL PALQUI</v>
          </cell>
          <cell r="H140">
            <v>105</v>
          </cell>
          <cell r="I140">
            <v>117</v>
          </cell>
          <cell r="J140">
            <v>222</v>
          </cell>
        </row>
        <row r="141">
          <cell r="G141" t="str">
            <v>105425-P.S.R. CHILECITO</v>
          </cell>
          <cell r="H141">
            <v>4</v>
          </cell>
          <cell r="I141">
            <v>3</v>
          </cell>
          <cell r="J141">
            <v>7</v>
          </cell>
        </row>
        <row r="142">
          <cell r="G142" t="str">
            <v>105427-P.S.R. HACIENDA VALDIVIA</v>
          </cell>
          <cell r="H142">
            <v>4</v>
          </cell>
          <cell r="I142">
            <v>3</v>
          </cell>
          <cell r="J142">
            <v>7</v>
          </cell>
        </row>
        <row r="143">
          <cell r="G143" t="str">
            <v>105428-P.S.R. HUATULAME</v>
          </cell>
          <cell r="H143">
            <v>6</v>
          </cell>
          <cell r="I143">
            <v>4</v>
          </cell>
          <cell r="J143">
            <v>10</v>
          </cell>
        </row>
        <row r="144">
          <cell r="G144" t="str">
            <v>105430-P.S.R. MIALQUI</v>
          </cell>
          <cell r="H144">
            <v>3</v>
          </cell>
          <cell r="I144">
            <v>5</v>
          </cell>
          <cell r="J144">
            <v>8</v>
          </cell>
        </row>
        <row r="145">
          <cell r="G145" t="str">
            <v>105431-P.S.R. PEDREGAL</v>
          </cell>
          <cell r="H145">
            <v>7</v>
          </cell>
          <cell r="I145">
            <v>7</v>
          </cell>
          <cell r="J145">
            <v>14</v>
          </cell>
        </row>
        <row r="146">
          <cell r="G146" t="str">
            <v>105432-P.S.R. RAPEL</v>
          </cell>
          <cell r="H146">
            <v>10</v>
          </cell>
          <cell r="I146">
            <v>8</v>
          </cell>
          <cell r="J146">
            <v>18</v>
          </cell>
        </row>
        <row r="147">
          <cell r="G147" t="str">
            <v>105435-P.S.R. TULAHUEN</v>
          </cell>
          <cell r="H147">
            <v>11</v>
          </cell>
          <cell r="I147">
            <v>13</v>
          </cell>
          <cell r="J147">
            <v>24</v>
          </cell>
        </row>
        <row r="148">
          <cell r="G148" t="str">
            <v>105436-P.S.R. EL MAITEN</v>
          </cell>
          <cell r="H148">
            <v>2</v>
          </cell>
          <cell r="I148">
            <v>1</v>
          </cell>
          <cell r="J148">
            <v>3</v>
          </cell>
        </row>
        <row r="149">
          <cell r="G149" t="str">
            <v>105489-P.S.R. RAMADAS DE TULAHUEN</v>
          </cell>
          <cell r="H149">
            <v>4</v>
          </cell>
          <cell r="I149">
            <v>3</v>
          </cell>
          <cell r="J149">
            <v>7</v>
          </cell>
        </row>
        <row r="150">
          <cell r="G150" t="str">
            <v>04304-PUNITAQUI</v>
          </cell>
          <cell r="H150">
            <v>172</v>
          </cell>
          <cell r="I150">
            <v>156</v>
          </cell>
          <cell r="J150">
            <v>328</v>
          </cell>
        </row>
        <row r="151">
          <cell r="G151" t="str">
            <v>105308-CES. RURAL PUNITAQUI</v>
          </cell>
          <cell r="H151">
            <v>170</v>
          </cell>
          <cell r="I151">
            <v>154</v>
          </cell>
          <cell r="J151">
            <v>324</v>
          </cell>
        </row>
        <row r="152">
          <cell r="G152" t="str">
            <v>105440-P.S.R. DIVISADERO</v>
          </cell>
          <cell r="H152">
            <v>0</v>
          </cell>
          <cell r="I152">
            <v>0</v>
          </cell>
          <cell r="J152">
            <v>0</v>
          </cell>
        </row>
        <row r="153">
          <cell r="G153" t="str">
            <v>105442-P.S.R. SAN PEDRO DE QUILES</v>
          </cell>
          <cell r="H153">
            <v>1</v>
          </cell>
          <cell r="I153">
            <v>1</v>
          </cell>
          <cell r="J153">
            <v>2</v>
          </cell>
        </row>
        <row r="154">
          <cell r="G154" t="str">
            <v xml:space="preserve">105508-P.S.R. EL PARRAL DE QUILES  </v>
          </cell>
          <cell r="H154">
            <v>1</v>
          </cell>
          <cell r="I154">
            <v>1</v>
          </cell>
          <cell r="J154">
            <v>2</v>
          </cell>
        </row>
        <row r="155">
          <cell r="G155" t="str">
            <v>04305-RIO HURTADO</v>
          </cell>
          <cell r="H155">
            <v>48</v>
          </cell>
          <cell r="I155">
            <v>33</v>
          </cell>
          <cell r="J155">
            <v>81</v>
          </cell>
        </row>
        <row r="156">
          <cell r="G156" t="str">
            <v>105310-CES. RURAL PICHASCA</v>
          </cell>
          <cell r="H156">
            <v>21</v>
          </cell>
          <cell r="I156">
            <v>16</v>
          </cell>
          <cell r="J156">
            <v>37</v>
          </cell>
        </row>
        <row r="157">
          <cell r="G157" t="str">
            <v>105409-P.S.R. EL CHAÑAR</v>
          </cell>
          <cell r="H157">
            <v>1</v>
          </cell>
          <cell r="I157">
            <v>1</v>
          </cell>
          <cell r="J157">
            <v>2</v>
          </cell>
        </row>
        <row r="158">
          <cell r="G158" t="str">
            <v>105410-P.S.R. HURTADO</v>
          </cell>
          <cell r="H158">
            <v>2</v>
          </cell>
          <cell r="I158">
            <v>2</v>
          </cell>
          <cell r="J158">
            <v>4</v>
          </cell>
        </row>
        <row r="159">
          <cell r="G159" t="str">
            <v>105411-P.S.R. LAS BREAS</v>
          </cell>
          <cell r="H159">
            <v>3</v>
          </cell>
          <cell r="I159">
            <v>0</v>
          </cell>
          <cell r="J159">
            <v>3</v>
          </cell>
        </row>
        <row r="160">
          <cell r="G160" t="str">
            <v>105413-P.S.R. SAMO ALTO</v>
          </cell>
          <cell r="H160">
            <v>4</v>
          </cell>
          <cell r="I160">
            <v>6</v>
          </cell>
          <cell r="J160">
            <v>10</v>
          </cell>
        </row>
        <row r="161">
          <cell r="G161" t="str">
            <v>105414-P.S.R. SERON</v>
          </cell>
          <cell r="H161">
            <v>8</v>
          </cell>
          <cell r="I161">
            <v>4</v>
          </cell>
          <cell r="J161">
            <v>12</v>
          </cell>
        </row>
        <row r="162">
          <cell r="G162" t="str">
            <v>105503-P.S.R. TABAQUEROS</v>
          </cell>
          <cell r="H162">
            <v>9</v>
          </cell>
          <cell r="I162">
            <v>4</v>
          </cell>
          <cell r="J162">
            <v>13</v>
          </cell>
        </row>
        <row r="163">
          <cell r="G163" t="str">
            <v>Total general</v>
          </cell>
          <cell r="H163">
            <v>7596</v>
          </cell>
          <cell r="I163">
            <v>7061</v>
          </cell>
          <cell r="J163">
            <v>14657</v>
          </cell>
        </row>
      </sheetData>
      <sheetData sheetId="16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6</v>
          </cell>
          <cell r="I4">
            <v>12</v>
          </cell>
          <cell r="J4" t="str">
            <v>Total general</v>
          </cell>
        </row>
        <row r="5">
          <cell r="G5">
            <v>0</v>
          </cell>
          <cell r="H5">
            <v>455</v>
          </cell>
          <cell r="I5">
            <v>455</v>
          </cell>
          <cell r="J5">
            <v>455</v>
          </cell>
        </row>
        <row r="6">
          <cell r="G6">
            <v>0</v>
          </cell>
          <cell r="H6">
            <v>455</v>
          </cell>
          <cell r="I6">
            <v>455</v>
          </cell>
          <cell r="J6">
            <v>455</v>
          </cell>
        </row>
        <row r="7">
          <cell r="G7" t="str">
            <v>04101-LA SERENA</v>
          </cell>
          <cell r="H7">
            <v>7680</v>
          </cell>
          <cell r="I7">
            <v>8340</v>
          </cell>
          <cell r="J7">
            <v>16020</v>
          </cell>
        </row>
        <row r="8">
          <cell r="G8" t="str">
            <v>105300-CES. CARDENAL CARO</v>
          </cell>
          <cell r="H8">
            <v>1758</v>
          </cell>
          <cell r="I8">
            <v>1868</v>
          </cell>
          <cell r="J8">
            <v>3626</v>
          </cell>
        </row>
        <row r="9">
          <cell r="G9" t="str">
            <v>105301-CES. LAS COMPAÑIAS</v>
          </cell>
          <cell r="H9">
            <v>1006</v>
          </cell>
          <cell r="I9">
            <v>1047</v>
          </cell>
          <cell r="J9">
            <v>2053</v>
          </cell>
        </row>
        <row r="10">
          <cell r="G10" t="str">
            <v>105302-CES. PEDRO AGUIRRE C.</v>
          </cell>
          <cell r="H10">
            <v>1204</v>
          </cell>
          <cell r="I10">
            <v>1308</v>
          </cell>
          <cell r="J10">
            <v>2512</v>
          </cell>
        </row>
        <row r="11">
          <cell r="G11" t="str">
            <v>105313-CES. SCHAFFHAUSER</v>
          </cell>
          <cell r="H11">
            <v>1466</v>
          </cell>
          <cell r="I11">
            <v>1543</v>
          </cell>
          <cell r="J11">
            <v>3009</v>
          </cell>
        </row>
        <row r="12">
          <cell r="G12" t="str">
            <v>105319-CES. CARDENAL R.S.H.</v>
          </cell>
          <cell r="H12">
            <v>855</v>
          </cell>
          <cell r="I12">
            <v>931</v>
          </cell>
          <cell r="J12">
            <v>1786</v>
          </cell>
        </row>
        <row r="13">
          <cell r="G13" t="str">
            <v>105325-CESFAM JUAN PABLO II</v>
          </cell>
          <cell r="H13">
            <v>729</v>
          </cell>
          <cell r="I13">
            <v>799</v>
          </cell>
          <cell r="J13">
            <v>1528</v>
          </cell>
        </row>
        <row r="14">
          <cell r="G14" t="str">
            <v xml:space="preserve">105400-P.S.R. ALGARROBITO            </v>
          </cell>
          <cell r="H14">
            <v>130</v>
          </cell>
          <cell r="I14">
            <v>193</v>
          </cell>
          <cell r="J14">
            <v>323</v>
          </cell>
        </row>
        <row r="15">
          <cell r="G15" t="str">
            <v>105401-P.S.R. LAS ROJAS</v>
          </cell>
          <cell r="H15">
            <v>33</v>
          </cell>
          <cell r="I15">
            <v>60</v>
          </cell>
          <cell r="J15">
            <v>93</v>
          </cell>
        </row>
        <row r="16">
          <cell r="G16" t="str">
            <v>105402-P.S.R. EL ROMERO</v>
          </cell>
          <cell r="H16">
            <v>23</v>
          </cell>
          <cell r="I16">
            <v>47</v>
          </cell>
          <cell r="J16">
            <v>70</v>
          </cell>
        </row>
        <row r="17">
          <cell r="G17" t="str">
            <v>105499-P.S.R. LAMBERT</v>
          </cell>
          <cell r="H17">
            <v>23</v>
          </cell>
          <cell r="I17">
            <v>39</v>
          </cell>
          <cell r="J17">
            <v>62</v>
          </cell>
        </row>
        <row r="18">
          <cell r="G18" t="str">
            <v>105700-CECOF VILLA EL INDIO</v>
          </cell>
          <cell r="H18">
            <v>220</v>
          </cell>
          <cell r="I18">
            <v>220</v>
          </cell>
          <cell r="J18">
            <v>440</v>
          </cell>
        </row>
        <row r="19">
          <cell r="G19" t="str">
            <v>105701-CECOF VILLA ALEMANIA</v>
          </cell>
          <cell r="H19">
            <v>82</v>
          </cell>
          <cell r="I19">
            <v>116</v>
          </cell>
          <cell r="J19">
            <v>198</v>
          </cell>
        </row>
        <row r="20">
          <cell r="G20" t="str">
            <v>105702-CECOF VILLA LAMBERT</v>
          </cell>
          <cell r="H20">
            <v>102</v>
          </cell>
          <cell r="I20">
            <v>118</v>
          </cell>
          <cell r="J20">
            <v>220</v>
          </cell>
        </row>
        <row r="21">
          <cell r="G21" t="str">
            <v>200402-CECOF ARCOS DE PINAMAR</v>
          </cell>
          <cell r="H21">
            <v>49</v>
          </cell>
          <cell r="I21">
            <v>51</v>
          </cell>
          <cell r="J21">
            <v>100</v>
          </cell>
        </row>
        <row r="22">
          <cell r="G22" t="str">
            <v>04102-COQUIMBO</v>
          </cell>
          <cell r="H22">
            <v>5825</v>
          </cell>
          <cell r="I22">
            <v>6710</v>
          </cell>
          <cell r="J22">
            <v>12535</v>
          </cell>
        </row>
        <row r="23">
          <cell r="G23" t="str">
            <v>105303-CES. SAN JUAN</v>
          </cell>
          <cell r="H23">
            <v>878</v>
          </cell>
          <cell r="I23">
            <v>891</v>
          </cell>
          <cell r="J23">
            <v>1769</v>
          </cell>
        </row>
        <row r="24">
          <cell r="G24" t="str">
            <v>105304-CES. SANTA CECILIA</v>
          </cell>
          <cell r="H24">
            <v>842</v>
          </cell>
          <cell r="I24">
            <v>836</v>
          </cell>
          <cell r="J24">
            <v>1678</v>
          </cell>
        </row>
        <row r="25">
          <cell r="G25" t="str">
            <v>105305-CES. TIERRAS BLANCAS</v>
          </cell>
          <cell r="H25">
            <v>1657</v>
          </cell>
          <cell r="I25">
            <v>1692</v>
          </cell>
          <cell r="J25">
            <v>3349</v>
          </cell>
        </row>
        <row r="26">
          <cell r="G26" t="str">
            <v>105321-CES. RURAL  TONGOY</v>
          </cell>
          <cell r="H26">
            <v>327</v>
          </cell>
          <cell r="I26">
            <v>357</v>
          </cell>
          <cell r="J26">
            <v>684</v>
          </cell>
        </row>
        <row r="27">
          <cell r="G27" t="str">
            <v>105323-CES. DR. SERGIO AGUILAR</v>
          </cell>
          <cell r="H27">
            <v>1605</v>
          </cell>
          <cell r="I27">
            <v>1842</v>
          </cell>
          <cell r="J27">
            <v>3447</v>
          </cell>
        </row>
        <row r="28">
          <cell r="G28" t="str">
            <v xml:space="preserve">105404-P.S.R. EL TANGUE                         </v>
          </cell>
          <cell r="H28">
            <v>3447</v>
          </cell>
          <cell r="I28">
            <v>6</v>
          </cell>
          <cell r="J28">
            <v>6</v>
          </cell>
        </row>
        <row r="29">
          <cell r="G29" t="str">
            <v>105405-P.S.R. GUANAQUEROS</v>
          </cell>
          <cell r="H29">
            <v>96</v>
          </cell>
          <cell r="I29">
            <v>125</v>
          </cell>
          <cell r="J29">
            <v>221</v>
          </cell>
        </row>
        <row r="30">
          <cell r="G30" t="str">
            <v>105407-P.S.R. TAMBILLOS</v>
          </cell>
          <cell r="H30">
            <v>46</v>
          </cell>
          <cell r="I30">
            <v>20</v>
          </cell>
          <cell r="J30">
            <v>66</v>
          </cell>
        </row>
        <row r="31">
          <cell r="G31" t="str">
            <v>105705-CECOF EL ALBA</v>
          </cell>
          <cell r="H31">
            <v>195</v>
          </cell>
          <cell r="I31">
            <v>196</v>
          </cell>
          <cell r="J31">
            <v>391</v>
          </cell>
        </row>
        <row r="32">
          <cell r="G32" t="str">
            <v>200273-CECOF PUNTA MIRA</v>
          </cell>
          <cell r="H32">
            <v>179</v>
          </cell>
          <cell r="I32">
            <v>156</v>
          </cell>
          <cell r="J32">
            <v>335</v>
          </cell>
        </row>
        <row r="33">
          <cell r="G33" t="str">
            <v>200494-CESFAM EL SAUCE</v>
          </cell>
          <cell r="H33">
            <v>335</v>
          </cell>
          <cell r="I33">
            <v>274</v>
          </cell>
          <cell r="J33">
            <v>274</v>
          </cell>
        </row>
        <row r="34">
          <cell r="G34" t="str">
            <v>200499-CESFAM PAN DE AZÚCAR</v>
          </cell>
          <cell r="H34">
            <v>274</v>
          </cell>
          <cell r="I34">
            <v>315</v>
          </cell>
          <cell r="J34">
            <v>315</v>
          </cell>
        </row>
        <row r="35">
          <cell r="G35" t="str">
            <v>04103-ANDACOLLO</v>
          </cell>
          <cell r="H35">
            <v>357</v>
          </cell>
          <cell r="I35">
            <v>425</v>
          </cell>
          <cell r="J35">
            <v>782</v>
          </cell>
        </row>
        <row r="36">
          <cell r="G36" t="str">
            <v>105106-HOSPITAL ANDACOLLO</v>
          </cell>
          <cell r="H36">
            <v>357</v>
          </cell>
          <cell r="I36">
            <v>425</v>
          </cell>
          <cell r="J36">
            <v>782</v>
          </cell>
        </row>
        <row r="37">
          <cell r="G37" t="str">
            <v>04104-LA HIGUERA</v>
          </cell>
          <cell r="H37">
            <v>261</v>
          </cell>
          <cell r="I37">
            <v>280</v>
          </cell>
          <cell r="J37">
            <v>541</v>
          </cell>
        </row>
        <row r="38">
          <cell r="G38" t="str">
            <v>105314-CES. LA HIGUERA</v>
          </cell>
          <cell r="H38">
            <v>96</v>
          </cell>
          <cell r="I38">
            <v>104</v>
          </cell>
          <cell r="J38">
            <v>200</v>
          </cell>
        </row>
        <row r="39">
          <cell r="G39" t="str">
            <v xml:space="preserve">105500-P.S.R. CALETA HORNOS        </v>
          </cell>
          <cell r="H39">
            <v>67</v>
          </cell>
          <cell r="I39">
            <v>67</v>
          </cell>
          <cell r="J39">
            <v>134</v>
          </cell>
        </row>
        <row r="40">
          <cell r="G40" t="str">
            <v>105505-P.S.R. LOS CHOROS</v>
          </cell>
          <cell r="H40">
            <v>60</v>
          </cell>
          <cell r="I40">
            <v>65</v>
          </cell>
          <cell r="J40">
            <v>125</v>
          </cell>
        </row>
        <row r="41">
          <cell r="G41" t="str">
            <v>105506-P.S.R. EL TRAPICHE</v>
          </cell>
          <cell r="H41">
            <v>38</v>
          </cell>
          <cell r="I41">
            <v>44</v>
          </cell>
          <cell r="J41">
            <v>82</v>
          </cell>
        </row>
        <row r="42">
          <cell r="G42" t="str">
            <v>04105-PAIHUANO</v>
          </cell>
          <cell r="H42">
            <v>189</v>
          </cell>
          <cell r="I42">
            <v>214</v>
          </cell>
          <cell r="J42">
            <v>403</v>
          </cell>
        </row>
        <row r="43">
          <cell r="G43" t="str">
            <v>105306-CES. PAIHUANO</v>
          </cell>
          <cell r="H43">
            <v>189</v>
          </cell>
          <cell r="I43">
            <v>214</v>
          </cell>
          <cell r="J43">
            <v>403</v>
          </cell>
        </row>
        <row r="44">
          <cell r="G44" t="str">
            <v>04106-VICUÑA</v>
          </cell>
          <cell r="H44">
            <v>1173</v>
          </cell>
          <cell r="I44">
            <v>1518</v>
          </cell>
          <cell r="J44">
            <v>2691</v>
          </cell>
        </row>
        <row r="45">
          <cell r="G45" t="str">
            <v>105107-HOSPITAL VICUÑA</v>
          </cell>
          <cell r="H45">
            <v>502</v>
          </cell>
          <cell r="I45">
            <v>564</v>
          </cell>
          <cell r="J45">
            <v>1066</v>
          </cell>
        </row>
        <row r="46">
          <cell r="G46" t="str">
            <v>105467-P.S.R. DIAGUITAS</v>
          </cell>
          <cell r="H46">
            <v>79</v>
          </cell>
          <cell r="I46">
            <v>89</v>
          </cell>
          <cell r="J46">
            <v>168</v>
          </cell>
        </row>
        <row r="47">
          <cell r="G47" t="str">
            <v>105468-P.S.R. EL MOLLE</v>
          </cell>
          <cell r="H47">
            <v>96</v>
          </cell>
          <cell r="I47">
            <v>102</v>
          </cell>
          <cell r="J47">
            <v>198</v>
          </cell>
        </row>
        <row r="48">
          <cell r="G48" t="str">
            <v>105469-P.S.R. EL TAMBO</v>
          </cell>
          <cell r="H48">
            <v>109</v>
          </cell>
          <cell r="I48">
            <v>118</v>
          </cell>
          <cell r="J48">
            <v>227</v>
          </cell>
        </row>
        <row r="49">
          <cell r="G49" t="str">
            <v>105470-P.S.R. HUANTA</v>
          </cell>
          <cell r="H49">
            <v>7</v>
          </cell>
          <cell r="I49">
            <v>6</v>
          </cell>
          <cell r="J49">
            <v>13</v>
          </cell>
        </row>
        <row r="50">
          <cell r="G50" t="str">
            <v>105471-P.S.R. PERALILLO</v>
          </cell>
          <cell r="H50">
            <v>148</v>
          </cell>
          <cell r="I50">
            <v>166</v>
          </cell>
          <cell r="J50">
            <v>314</v>
          </cell>
        </row>
        <row r="51">
          <cell r="G51" t="str">
            <v>105472-P.S.R. RIVADAVIA</v>
          </cell>
          <cell r="H51">
            <v>48</v>
          </cell>
          <cell r="I51">
            <v>49</v>
          </cell>
          <cell r="J51">
            <v>97</v>
          </cell>
        </row>
        <row r="52">
          <cell r="G52" t="str">
            <v>105473-P.S.R. TALCUNA</v>
          </cell>
          <cell r="H52">
            <v>106</v>
          </cell>
          <cell r="I52">
            <v>109</v>
          </cell>
          <cell r="J52">
            <v>215</v>
          </cell>
        </row>
        <row r="53">
          <cell r="G53" t="str">
            <v>105474-P.S.R. CHAPILCA</v>
          </cell>
          <cell r="H53">
            <v>23</v>
          </cell>
          <cell r="I53">
            <v>24</v>
          </cell>
          <cell r="J53">
            <v>47</v>
          </cell>
        </row>
        <row r="54">
          <cell r="G54" t="str">
            <v>105509-P.S.R. GUALLIGUAICA</v>
          </cell>
          <cell r="H54">
            <v>55</v>
          </cell>
          <cell r="I54">
            <v>60</v>
          </cell>
          <cell r="J54">
            <v>115</v>
          </cell>
        </row>
        <row r="55">
          <cell r="G55" t="str">
            <v>200538-CESFAM SAN ISIDRO CALINGASTA</v>
          </cell>
          <cell r="H55">
            <v>115</v>
          </cell>
          <cell r="I55">
            <v>231</v>
          </cell>
          <cell r="J55">
            <v>231</v>
          </cell>
        </row>
        <row r="56">
          <cell r="G56" t="str">
            <v>04201-ILLAPEL</v>
          </cell>
          <cell r="H56">
            <v>771</v>
          </cell>
          <cell r="I56">
            <v>902</v>
          </cell>
          <cell r="J56">
            <v>1673</v>
          </cell>
        </row>
        <row r="57">
          <cell r="G57" t="str">
            <v>105326-CESFAM SAN RAFAEL</v>
          </cell>
          <cell r="H57">
            <v>437</v>
          </cell>
          <cell r="I57">
            <v>455</v>
          </cell>
          <cell r="J57">
            <v>892</v>
          </cell>
        </row>
        <row r="58">
          <cell r="G58" t="str">
            <v xml:space="preserve">105443-P.S.R. CARCAMO                   </v>
          </cell>
          <cell r="H58">
            <v>22</v>
          </cell>
          <cell r="I58">
            <v>22</v>
          </cell>
          <cell r="J58">
            <v>44</v>
          </cell>
        </row>
        <row r="59">
          <cell r="G59" t="str">
            <v>105444-P.S.R. HUINTIL</v>
          </cell>
          <cell r="H59">
            <v>11</v>
          </cell>
          <cell r="I59">
            <v>13</v>
          </cell>
          <cell r="J59">
            <v>24</v>
          </cell>
        </row>
        <row r="60">
          <cell r="G60" t="str">
            <v>105445-P.S.R. LIMAHUIDA</v>
          </cell>
          <cell r="H60">
            <v>14</v>
          </cell>
          <cell r="I60">
            <v>13</v>
          </cell>
          <cell r="J60">
            <v>27</v>
          </cell>
        </row>
        <row r="61">
          <cell r="G61" t="str">
            <v>105446-P.S.R. MATANCILLA</v>
          </cell>
          <cell r="H61">
            <v>5</v>
          </cell>
          <cell r="I61">
            <v>7</v>
          </cell>
          <cell r="J61">
            <v>12</v>
          </cell>
        </row>
        <row r="62">
          <cell r="G62" t="str">
            <v>105447-P.S.R. PERALILLO</v>
          </cell>
          <cell r="H62">
            <v>6</v>
          </cell>
          <cell r="I62">
            <v>6</v>
          </cell>
          <cell r="J62">
            <v>12</v>
          </cell>
        </row>
        <row r="63">
          <cell r="G63" t="str">
            <v>105448-P.S.R. SANTA VIRGINIA</v>
          </cell>
          <cell r="H63">
            <v>8</v>
          </cell>
          <cell r="I63">
            <v>8</v>
          </cell>
          <cell r="J63">
            <v>16</v>
          </cell>
        </row>
        <row r="64">
          <cell r="G64" t="str">
            <v>105449-P.S.R. TUNGA NORTE</v>
          </cell>
          <cell r="H64">
            <v>10</v>
          </cell>
          <cell r="I64">
            <v>7</v>
          </cell>
          <cell r="J64">
            <v>17</v>
          </cell>
        </row>
        <row r="65">
          <cell r="G65" t="str">
            <v>105485-P.S.R. PLAN DE HORNOS</v>
          </cell>
          <cell r="H65">
            <v>5</v>
          </cell>
          <cell r="I65">
            <v>5</v>
          </cell>
          <cell r="J65">
            <v>10</v>
          </cell>
        </row>
        <row r="66">
          <cell r="G66" t="str">
            <v>105486-P.S.R. TUNGA SUR</v>
          </cell>
          <cell r="H66">
            <v>11</v>
          </cell>
          <cell r="I66">
            <v>10</v>
          </cell>
          <cell r="J66">
            <v>21</v>
          </cell>
        </row>
        <row r="67">
          <cell r="G67" t="str">
            <v>105487-P.S.R. CAÑAS UNO</v>
          </cell>
          <cell r="H67">
            <v>29</v>
          </cell>
          <cell r="I67">
            <v>33</v>
          </cell>
          <cell r="J67">
            <v>62</v>
          </cell>
        </row>
        <row r="68">
          <cell r="G68" t="str">
            <v>105496-P.S.R. PINTACURA SUR</v>
          </cell>
          <cell r="H68">
            <v>7</v>
          </cell>
          <cell r="I68">
            <v>9</v>
          </cell>
          <cell r="J68">
            <v>16</v>
          </cell>
        </row>
        <row r="69">
          <cell r="G69" t="str">
            <v>105504-P.S.R. SOCAVON</v>
          </cell>
          <cell r="H69">
            <v>5</v>
          </cell>
          <cell r="I69">
            <v>5</v>
          </cell>
          <cell r="J69">
            <v>10</v>
          </cell>
        </row>
        <row r="70">
          <cell r="G70" t="str">
            <v>200366-CESFAM URBANO II</v>
          </cell>
          <cell r="H70">
            <v>201</v>
          </cell>
          <cell r="I70">
            <v>309</v>
          </cell>
          <cell r="J70">
            <v>510</v>
          </cell>
        </row>
        <row r="71">
          <cell r="G71" t="str">
            <v>04202-CANELA</v>
          </cell>
          <cell r="H71">
            <v>272</v>
          </cell>
          <cell r="I71">
            <v>271</v>
          </cell>
          <cell r="J71">
            <v>543</v>
          </cell>
        </row>
        <row r="72">
          <cell r="G72" t="str">
            <v>105309-CES. RURAL CANELA</v>
          </cell>
          <cell r="H72">
            <v>136</v>
          </cell>
          <cell r="I72">
            <v>132</v>
          </cell>
          <cell r="J72">
            <v>268</v>
          </cell>
        </row>
        <row r="73">
          <cell r="G73" t="str">
            <v xml:space="preserve">105450-P.S.R. MINCHA NORTE            </v>
          </cell>
          <cell r="H73">
            <v>47</v>
          </cell>
          <cell r="I73">
            <v>52</v>
          </cell>
          <cell r="J73">
            <v>99</v>
          </cell>
        </row>
        <row r="74">
          <cell r="G74" t="str">
            <v>105451-P.S.R. AGUA FRIA</v>
          </cell>
          <cell r="H74">
            <v>10</v>
          </cell>
          <cell r="I74">
            <v>10</v>
          </cell>
          <cell r="J74">
            <v>20</v>
          </cell>
        </row>
        <row r="75">
          <cell r="G75" t="str">
            <v>105482-P.S.R. CANELA ALTA</v>
          </cell>
          <cell r="H75">
            <v>6</v>
          </cell>
          <cell r="I75">
            <v>6</v>
          </cell>
          <cell r="J75">
            <v>12</v>
          </cell>
        </row>
        <row r="76">
          <cell r="G76" t="str">
            <v>105483-P.S.R. LOS RULOS</v>
          </cell>
          <cell r="H76">
            <v>5</v>
          </cell>
          <cell r="I76">
            <v>4</v>
          </cell>
          <cell r="J76">
            <v>9</v>
          </cell>
        </row>
        <row r="77">
          <cell r="G77" t="str">
            <v>105484-P.S.R. HUENTELAUQUEN</v>
          </cell>
          <cell r="H77">
            <v>38</v>
          </cell>
          <cell r="I77">
            <v>40</v>
          </cell>
          <cell r="J77">
            <v>78</v>
          </cell>
        </row>
        <row r="78">
          <cell r="G78" t="str">
            <v>105488-P.S.R. ESPIRITU SANTO</v>
          </cell>
          <cell r="H78">
            <v>14</v>
          </cell>
          <cell r="I78">
            <v>11</v>
          </cell>
          <cell r="J78">
            <v>25</v>
          </cell>
        </row>
        <row r="79">
          <cell r="G79" t="str">
            <v>105493-P.S.R. MINCHA SUR</v>
          </cell>
          <cell r="H79">
            <v>4</v>
          </cell>
          <cell r="I79">
            <v>4</v>
          </cell>
          <cell r="J79">
            <v>8</v>
          </cell>
        </row>
        <row r="80">
          <cell r="G80" t="str">
            <v>105497-P.S.R. JABONERIA</v>
          </cell>
          <cell r="H80">
            <v>3</v>
          </cell>
          <cell r="I80">
            <v>3</v>
          </cell>
          <cell r="J80">
            <v>6</v>
          </cell>
        </row>
        <row r="81">
          <cell r="G81" t="str">
            <v>105498-P.S.R. QUEBRADA DE LINARES</v>
          </cell>
          <cell r="H81">
            <v>9</v>
          </cell>
          <cell r="I81">
            <v>9</v>
          </cell>
          <cell r="J81">
            <v>18</v>
          </cell>
        </row>
        <row r="82">
          <cell r="G82" t="str">
            <v>04203-LOS VILOS</v>
          </cell>
          <cell r="H82">
            <v>347</v>
          </cell>
          <cell r="I82">
            <v>397</v>
          </cell>
          <cell r="J82">
            <v>744</v>
          </cell>
        </row>
        <row r="83">
          <cell r="G83" t="str">
            <v>105108-HOSPITAL LOS VILOS</v>
          </cell>
          <cell r="H83">
            <v>194</v>
          </cell>
          <cell r="I83">
            <v>193</v>
          </cell>
          <cell r="J83">
            <v>387</v>
          </cell>
        </row>
        <row r="84">
          <cell r="G84" t="str">
            <v xml:space="preserve">105478-P.S.R. CAIMANES                   </v>
          </cell>
          <cell r="H84">
            <v>16</v>
          </cell>
          <cell r="I84">
            <v>27</v>
          </cell>
          <cell r="J84">
            <v>43</v>
          </cell>
        </row>
        <row r="85">
          <cell r="G85" t="str">
            <v>105479-P.S.R. GUANGUALI</v>
          </cell>
          <cell r="H85">
            <v>26</v>
          </cell>
          <cell r="I85">
            <v>36</v>
          </cell>
          <cell r="J85">
            <v>62</v>
          </cell>
        </row>
        <row r="86">
          <cell r="G86" t="str">
            <v>105480-P.S.R. QUILIMARI</v>
          </cell>
          <cell r="H86">
            <v>82</v>
          </cell>
          <cell r="I86">
            <v>115</v>
          </cell>
          <cell r="J86">
            <v>197</v>
          </cell>
        </row>
        <row r="87">
          <cell r="G87" t="str">
            <v>105481-P.S.R. TILAMA</v>
          </cell>
          <cell r="H87">
            <v>16</v>
          </cell>
          <cell r="I87">
            <v>11</v>
          </cell>
          <cell r="J87">
            <v>27</v>
          </cell>
        </row>
        <row r="88">
          <cell r="G88" t="str">
            <v>105511-P.S.R. LOS CONDORES</v>
          </cell>
          <cell r="H88">
            <v>13</v>
          </cell>
          <cell r="I88">
            <v>15</v>
          </cell>
          <cell r="J88">
            <v>28</v>
          </cell>
        </row>
        <row r="89">
          <cell r="G89" t="str">
            <v>04204-SALAMANCA</v>
          </cell>
          <cell r="H89">
            <v>914</v>
          </cell>
          <cell r="I89">
            <v>1114</v>
          </cell>
          <cell r="J89">
            <v>2028</v>
          </cell>
        </row>
        <row r="90">
          <cell r="G90" t="str">
            <v>105104-HOSPITAL SALAMANCA</v>
          </cell>
          <cell r="H90">
            <v>184</v>
          </cell>
          <cell r="I90">
            <v>320</v>
          </cell>
          <cell r="J90">
            <v>504</v>
          </cell>
        </row>
        <row r="91">
          <cell r="G91" t="str">
            <v xml:space="preserve">105452-P.S.R. CUNCUMEN                 </v>
          </cell>
          <cell r="H91">
            <v>29</v>
          </cell>
          <cell r="I91">
            <v>38</v>
          </cell>
          <cell r="J91">
            <v>67</v>
          </cell>
        </row>
        <row r="92">
          <cell r="G92" t="str">
            <v>105453-P.S.R. TRANQUILLA</v>
          </cell>
          <cell r="H92">
            <v>105</v>
          </cell>
          <cell r="I92">
            <v>119</v>
          </cell>
          <cell r="J92">
            <v>224</v>
          </cell>
        </row>
        <row r="93">
          <cell r="G93" t="str">
            <v>105454-P.S.R. CUNLAGUA</v>
          </cell>
          <cell r="H93">
            <v>15</v>
          </cell>
          <cell r="I93">
            <v>14</v>
          </cell>
          <cell r="J93">
            <v>29</v>
          </cell>
        </row>
        <row r="94">
          <cell r="G94" t="str">
            <v>105455-P.S.R. CHILLEPIN</v>
          </cell>
          <cell r="H94">
            <v>60</v>
          </cell>
          <cell r="I94">
            <v>60</v>
          </cell>
          <cell r="J94">
            <v>120</v>
          </cell>
        </row>
        <row r="95">
          <cell r="G95" t="str">
            <v>105456-P.S.R. LLIMPO</v>
          </cell>
          <cell r="H95">
            <v>60</v>
          </cell>
          <cell r="I95">
            <v>71</v>
          </cell>
          <cell r="J95">
            <v>131</v>
          </cell>
        </row>
        <row r="96">
          <cell r="G96" t="str">
            <v>105457-P.S.R. SAN AGUSTIN</v>
          </cell>
          <cell r="H96">
            <v>35</v>
          </cell>
          <cell r="I96">
            <v>35</v>
          </cell>
          <cell r="J96">
            <v>70</v>
          </cell>
        </row>
        <row r="97">
          <cell r="G97" t="str">
            <v>105458-P.S.R. TAHUINCO</v>
          </cell>
          <cell r="H97">
            <v>135</v>
          </cell>
          <cell r="I97">
            <v>146</v>
          </cell>
          <cell r="J97">
            <v>281</v>
          </cell>
        </row>
        <row r="98">
          <cell r="G98" t="str">
            <v>105491-P.S.R. QUELEN BAJO</v>
          </cell>
          <cell r="H98">
            <v>142</v>
          </cell>
          <cell r="I98">
            <v>151</v>
          </cell>
          <cell r="J98">
            <v>293</v>
          </cell>
        </row>
        <row r="99">
          <cell r="G99" t="str">
            <v>105492-P.S.R. CAMISA</v>
          </cell>
          <cell r="H99">
            <v>52</v>
          </cell>
          <cell r="I99">
            <v>59</v>
          </cell>
          <cell r="J99">
            <v>111</v>
          </cell>
        </row>
        <row r="100">
          <cell r="G100" t="str">
            <v>105501-P.S.R. ARBOLEDA GRANDE</v>
          </cell>
          <cell r="H100">
            <v>97</v>
          </cell>
          <cell r="I100">
            <v>101</v>
          </cell>
          <cell r="J100">
            <v>198</v>
          </cell>
        </row>
        <row r="101">
          <cell r="G101" t="str">
            <v>04301-OVALLE</v>
          </cell>
          <cell r="H101">
            <v>4128</v>
          </cell>
          <cell r="I101">
            <v>4344</v>
          </cell>
          <cell r="J101">
            <v>8472</v>
          </cell>
        </row>
        <row r="102">
          <cell r="G102" t="str">
            <v>105315-CES. RURAL C. DE TAMAYA</v>
          </cell>
          <cell r="H102">
            <v>173</v>
          </cell>
          <cell r="I102">
            <v>214</v>
          </cell>
          <cell r="J102">
            <v>387</v>
          </cell>
        </row>
        <row r="103">
          <cell r="G103" t="str">
            <v>105317-CES. JORGE JORDAN D.</v>
          </cell>
          <cell r="H103">
            <v>963</v>
          </cell>
          <cell r="I103">
            <v>1002</v>
          </cell>
          <cell r="J103">
            <v>1965</v>
          </cell>
        </row>
        <row r="104">
          <cell r="G104" t="str">
            <v>105322-CES. MARCOS MACUADA</v>
          </cell>
          <cell r="H104">
            <v>1428</v>
          </cell>
          <cell r="I104">
            <v>1432</v>
          </cell>
          <cell r="J104">
            <v>2860</v>
          </cell>
        </row>
        <row r="105">
          <cell r="G105" t="str">
            <v>105324-CES. SOTAQUI</v>
          </cell>
          <cell r="H105">
            <v>241</v>
          </cell>
          <cell r="I105">
            <v>268</v>
          </cell>
          <cell r="J105">
            <v>509</v>
          </cell>
        </row>
        <row r="106">
          <cell r="G106" t="str">
            <v>105415-P.S.R. BARRAZA</v>
          </cell>
          <cell r="H106">
            <v>69</v>
          </cell>
          <cell r="I106">
            <v>77</v>
          </cell>
          <cell r="J106">
            <v>146</v>
          </cell>
        </row>
        <row r="107">
          <cell r="G107" t="str">
            <v xml:space="preserve">105416-P.S.R. CAMARICO                  </v>
          </cell>
          <cell r="H107">
            <v>58</v>
          </cell>
          <cell r="I107">
            <v>60</v>
          </cell>
          <cell r="J107">
            <v>118</v>
          </cell>
        </row>
        <row r="108">
          <cell r="G108" t="str">
            <v>105417-P.S.R. ALCONES BAJOS</v>
          </cell>
          <cell r="H108">
            <v>32</v>
          </cell>
          <cell r="I108">
            <v>36</v>
          </cell>
          <cell r="J108">
            <v>68</v>
          </cell>
        </row>
        <row r="109">
          <cell r="G109" t="str">
            <v>105419-P.S.R. LAS SOSSAS</v>
          </cell>
          <cell r="H109">
            <v>48</v>
          </cell>
          <cell r="I109">
            <v>54</v>
          </cell>
          <cell r="J109">
            <v>102</v>
          </cell>
        </row>
        <row r="110">
          <cell r="G110" t="str">
            <v>105422-P.S.R. HORNILLOS</v>
          </cell>
          <cell r="H110">
            <v>10</v>
          </cell>
          <cell r="I110">
            <v>14</v>
          </cell>
          <cell r="J110">
            <v>24</v>
          </cell>
        </row>
        <row r="111">
          <cell r="G111" t="str">
            <v>105437-P.S.R. CHALINGA</v>
          </cell>
          <cell r="H111">
            <v>30</v>
          </cell>
          <cell r="I111">
            <v>32</v>
          </cell>
          <cell r="J111">
            <v>62</v>
          </cell>
        </row>
        <row r="112">
          <cell r="G112" t="str">
            <v>105439-P.S.R. CERRO BLANCO</v>
          </cell>
          <cell r="H112">
            <v>10</v>
          </cell>
          <cell r="I112">
            <v>9</v>
          </cell>
          <cell r="J112">
            <v>19</v>
          </cell>
        </row>
        <row r="113">
          <cell r="G113" t="str">
            <v>105507-P.S.R. HUAMALATA</v>
          </cell>
          <cell r="H113">
            <v>76</v>
          </cell>
          <cell r="I113">
            <v>79</v>
          </cell>
          <cell r="J113">
            <v>155</v>
          </cell>
        </row>
        <row r="114">
          <cell r="G114" t="str">
            <v>105510-P.S.R. RECOLETA</v>
          </cell>
          <cell r="H114">
            <v>67</v>
          </cell>
          <cell r="I114">
            <v>68</v>
          </cell>
          <cell r="J114">
            <v>135</v>
          </cell>
        </row>
        <row r="115">
          <cell r="G115" t="str">
            <v>105722-CECOF SAN JOSE DE LA DEHESA</v>
          </cell>
          <cell r="H115">
            <v>453</v>
          </cell>
          <cell r="I115">
            <v>435</v>
          </cell>
          <cell r="J115">
            <v>888</v>
          </cell>
        </row>
        <row r="116">
          <cell r="G116" t="str">
            <v>105723-CECOF LIMARI</v>
          </cell>
          <cell r="H116">
            <v>193</v>
          </cell>
          <cell r="I116">
            <v>216</v>
          </cell>
          <cell r="J116">
            <v>409</v>
          </cell>
        </row>
        <row r="117">
          <cell r="G117" t="str">
            <v>200258-CECOF LOS COPIHUES</v>
          </cell>
          <cell r="H117">
            <v>167</v>
          </cell>
          <cell r="I117">
            <v>183</v>
          </cell>
          <cell r="J117">
            <v>350</v>
          </cell>
        </row>
        <row r="118">
          <cell r="G118" t="str">
            <v>200367-CECOF COLONIA LIMARÍ</v>
          </cell>
          <cell r="H118">
            <v>110</v>
          </cell>
          <cell r="I118">
            <v>165</v>
          </cell>
          <cell r="J118">
            <v>275</v>
          </cell>
        </row>
        <row r="119">
          <cell r="G119" t="str">
            <v>04302-COMBARBALÁ</v>
          </cell>
          <cell r="H119">
            <v>453</v>
          </cell>
          <cell r="I119">
            <v>563</v>
          </cell>
          <cell r="J119">
            <v>1016</v>
          </cell>
        </row>
        <row r="120">
          <cell r="G120" t="str">
            <v>105105-HOSPITAL COMBARBALÁ</v>
          </cell>
          <cell r="H120">
            <v>209</v>
          </cell>
          <cell r="I120">
            <v>292</v>
          </cell>
          <cell r="J120">
            <v>501</v>
          </cell>
        </row>
        <row r="121">
          <cell r="G121" t="str">
            <v>105433-P.S.R. SAN LORENZO</v>
          </cell>
          <cell r="H121">
            <v>4</v>
          </cell>
          <cell r="I121">
            <v>5</v>
          </cell>
          <cell r="J121">
            <v>9</v>
          </cell>
        </row>
        <row r="122">
          <cell r="G122" t="str">
            <v>105434-P.S.R. SAN MARCOS</v>
          </cell>
          <cell r="H122">
            <v>24</v>
          </cell>
          <cell r="I122">
            <v>26</v>
          </cell>
          <cell r="J122">
            <v>50</v>
          </cell>
        </row>
        <row r="123">
          <cell r="G123" t="str">
            <v>105441-P.S.R. MANQUEHUA</v>
          </cell>
          <cell r="H123">
            <v>28</v>
          </cell>
          <cell r="I123">
            <v>30</v>
          </cell>
          <cell r="J123">
            <v>58</v>
          </cell>
        </row>
        <row r="124">
          <cell r="G124" t="str">
            <v xml:space="preserve">105459-P.S.R. BARRANCAS                </v>
          </cell>
          <cell r="H124">
            <v>12</v>
          </cell>
          <cell r="I124">
            <v>16</v>
          </cell>
          <cell r="J124">
            <v>28</v>
          </cell>
        </row>
        <row r="125">
          <cell r="G125" t="str">
            <v>105460-P.S.R. COGOTI 18</v>
          </cell>
          <cell r="H125">
            <v>35</v>
          </cell>
          <cell r="I125">
            <v>43</v>
          </cell>
          <cell r="J125">
            <v>78</v>
          </cell>
        </row>
        <row r="126">
          <cell r="G126" t="str">
            <v>105461-P.S.R. EL HUACHO</v>
          </cell>
          <cell r="H126">
            <v>13</v>
          </cell>
          <cell r="I126">
            <v>14</v>
          </cell>
          <cell r="J126">
            <v>27</v>
          </cell>
        </row>
        <row r="127">
          <cell r="G127" t="str">
            <v>105462-P.S.R. EL SAUCE</v>
          </cell>
          <cell r="H127">
            <v>22</v>
          </cell>
          <cell r="I127">
            <v>24</v>
          </cell>
          <cell r="J127">
            <v>46</v>
          </cell>
        </row>
        <row r="128">
          <cell r="G128" t="str">
            <v>105463-P.S.R. QUILITAPIA</v>
          </cell>
          <cell r="H128">
            <v>36</v>
          </cell>
          <cell r="I128">
            <v>36</v>
          </cell>
          <cell r="J128">
            <v>72</v>
          </cell>
        </row>
        <row r="129">
          <cell r="G129" t="str">
            <v>105464-P.S.R. LA LIGUA</v>
          </cell>
          <cell r="H129">
            <v>25</v>
          </cell>
          <cell r="I129">
            <v>23</v>
          </cell>
          <cell r="J129">
            <v>48</v>
          </cell>
        </row>
        <row r="130">
          <cell r="G130" t="str">
            <v>105465-P.S.R. RAMADILLA</v>
          </cell>
          <cell r="H130">
            <v>15</v>
          </cell>
          <cell r="I130">
            <v>12</v>
          </cell>
          <cell r="J130">
            <v>27</v>
          </cell>
        </row>
        <row r="131">
          <cell r="G131" t="str">
            <v>105466-P.S.R. VALLE HERMOSO</v>
          </cell>
          <cell r="H131">
            <v>18</v>
          </cell>
          <cell r="I131">
            <v>29</v>
          </cell>
          <cell r="J131">
            <v>47</v>
          </cell>
        </row>
        <row r="132">
          <cell r="G132" t="str">
            <v>105490-P.S.R. EL DURAZNO</v>
          </cell>
          <cell r="H132">
            <v>12</v>
          </cell>
          <cell r="I132">
            <v>13</v>
          </cell>
          <cell r="J132">
            <v>25</v>
          </cell>
        </row>
        <row r="133">
          <cell r="G133" t="str">
            <v>04303-MONTE PATRIA</v>
          </cell>
          <cell r="H133">
            <v>1357</v>
          </cell>
          <cell r="I133">
            <v>1272</v>
          </cell>
          <cell r="J133">
            <v>2629</v>
          </cell>
        </row>
        <row r="134">
          <cell r="G134" t="str">
            <v>105307-CES. RURAL MONTE PATRIA</v>
          </cell>
          <cell r="H134">
            <v>522</v>
          </cell>
          <cell r="I134">
            <v>461</v>
          </cell>
          <cell r="J134">
            <v>983</v>
          </cell>
        </row>
        <row r="135">
          <cell r="G135" t="str">
            <v>105311-CES. RURAL CHAÑARAL ALTO</v>
          </cell>
          <cell r="H135">
            <v>192</v>
          </cell>
          <cell r="I135">
            <v>157</v>
          </cell>
          <cell r="J135">
            <v>349</v>
          </cell>
        </row>
        <row r="136">
          <cell r="G136" t="str">
            <v>105312-CES. RURAL CAREN</v>
          </cell>
          <cell r="H136">
            <v>111</v>
          </cell>
          <cell r="I136">
            <v>94</v>
          </cell>
          <cell r="J136">
            <v>205</v>
          </cell>
        </row>
        <row r="137">
          <cell r="G137" t="str">
            <v>105318-CES. RURAL EL PALQUI</v>
          </cell>
          <cell r="H137">
            <v>290</v>
          </cell>
          <cell r="I137">
            <v>297</v>
          </cell>
          <cell r="J137">
            <v>587</v>
          </cell>
        </row>
        <row r="138">
          <cell r="G138" t="str">
            <v>105425-P.S.R. CHILECITO</v>
          </cell>
          <cell r="H138">
            <v>22</v>
          </cell>
          <cell r="I138">
            <v>26</v>
          </cell>
          <cell r="J138">
            <v>48</v>
          </cell>
        </row>
        <row r="139">
          <cell r="G139" t="str">
            <v>105427-P.S.R. HACIENDA VALDIVIA</v>
          </cell>
          <cell r="H139">
            <v>20</v>
          </cell>
          <cell r="I139">
            <v>26</v>
          </cell>
          <cell r="J139">
            <v>46</v>
          </cell>
        </row>
        <row r="140">
          <cell r="G140" t="str">
            <v>105428-P.S.R. HUATULAME</v>
          </cell>
          <cell r="H140">
            <v>37</v>
          </cell>
          <cell r="I140">
            <v>18</v>
          </cell>
          <cell r="J140">
            <v>55</v>
          </cell>
        </row>
        <row r="141">
          <cell r="G141" t="str">
            <v>105430-P.S.R. MIALQUI</v>
          </cell>
          <cell r="H141">
            <v>26</v>
          </cell>
          <cell r="I141">
            <v>28</v>
          </cell>
          <cell r="J141">
            <v>54</v>
          </cell>
        </row>
        <row r="142">
          <cell r="G142" t="str">
            <v>105431-P.S.R. PEDREGAL</v>
          </cell>
          <cell r="H142">
            <v>21</v>
          </cell>
          <cell r="I142">
            <v>27</v>
          </cell>
          <cell r="J142">
            <v>48</v>
          </cell>
        </row>
        <row r="143">
          <cell r="G143" t="str">
            <v>105432-P.S.R. RAPEL</v>
          </cell>
          <cell r="H143">
            <v>37</v>
          </cell>
          <cell r="I143">
            <v>49</v>
          </cell>
          <cell r="J143">
            <v>86</v>
          </cell>
        </row>
        <row r="144">
          <cell r="G144" t="str">
            <v>105435-P.S.R. TULAHUEN</v>
          </cell>
          <cell r="H144">
            <v>47</v>
          </cell>
          <cell r="I144">
            <v>54</v>
          </cell>
          <cell r="J144">
            <v>101</v>
          </cell>
        </row>
        <row r="145">
          <cell r="G145" t="str">
            <v>105436-P.S.R. EL MAITEN</v>
          </cell>
          <cell r="H145">
            <v>19</v>
          </cell>
          <cell r="I145">
            <v>21</v>
          </cell>
          <cell r="J145">
            <v>40</v>
          </cell>
        </row>
        <row r="146">
          <cell r="G146" t="str">
            <v>105489-P.S.R. RAMADAS DE TULAHUEN</v>
          </cell>
          <cell r="H146">
            <v>13</v>
          </cell>
          <cell r="I146">
            <v>14</v>
          </cell>
          <cell r="J146">
            <v>27</v>
          </cell>
        </row>
        <row r="147">
          <cell r="G147" t="str">
            <v>04304-PUNITAQUI</v>
          </cell>
          <cell r="H147">
            <v>435</v>
          </cell>
          <cell r="I147">
            <v>473</v>
          </cell>
          <cell r="J147">
            <v>908</v>
          </cell>
        </row>
        <row r="148">
          <cell r="G148" t="str">
            <v>105308-CES. RURAL PUNITAQUI</v>
          </cell>
          <cell r="H148">
            <v>429</v>
          </cell>
          <cell r="I148">
            <v>466</v>
          </cell>
          <cell r="J148">
            <v>895</v>
          </cell>
        </row>
        <row r="149">
          <cell r="G149" t="str">
            <v>105440-P.S.R. DIVISADERO</v>
          </cell>
          <cell r="H149">
            <v>895</v>
          </cell>
          <cell r="I149">
            <v>1</v>
          </cell>
          <cell r="J149">
            <v>1</v>
          </cell>
        </row>
        <row r="150">
          <cell r="G150" t="str">
            <v>105442-P.S.R. SAN PEDRO DE QUILES</v>
          </cell>
          <cell r="H150">
            <v>4</v>
          </cell>
          <cell r="I150">
            <v>4</v>
          </cell>
          <cell r="J150">
            <v>8</v>
          </cell>
        </row>
        <row r="151">
          <cell r="G151" t="str">
            <v xml:space="preserve">105508-P.S.R. EL PARRAL DE QUILES  </v>
          </cell>
          <cell r="H151">
            <v>2</v>
          </cell>
          <cell r="I151">
            <v>2</v>
          </cell>
          <cell r="J151">
            <v>4</v>
          </cell>
        </row>
        <row r="152">
          <cell r="G152" t="str">
            <v>04305-RIO HURTADO</v>
          </cell>
          <cell r="H152">
            <v>246</v>
          </cell>
          <cell r="I152">
            <v>266</v>
          </cell>
          <cell r="J152">
            <v>512</v>
          </cell>
        </row>
        <row r="153">
          <cell r="G153" t="str">
            <v>105310-CES. RURAL PICHASCA</v>
          </cell>
          <cell r="H153">
            <v>90</v>
          </cell>
          <cell r="I153">
            <v>107</v>
          </cell>
          <cell r="J153">
            <v>197</v>
          </cell>
        </row>
        <row r="154">
          <cell r="G154" t="str">
            <v>105409-P.S.R. EL CHAÑAR</v>
          </cell>
          <cell r="H154">
            <v>15</v>
          </cell>
          <cell r="I154">
            <v>15</v>
          </cell>
          <cell r="J154">
            <v>30</v>
          </cell>
        </row>
        <row r="155">
          <cell r="G155" t="str">
            <v>105410-P.S.R. HURTADO</v>
          </cell>
          <cell r="H155">
            <v>23</v>
          </cell>
          <cell r="I155">
            <v>24</v>
          </cell>
          <cell r="J155">
            <v>47</v>
          </cell>
        </row>
        <row r="156">
          <cell r="G156" t="str">
            <v>105411-P.S.R. LAS BREAS</v>
          </cell>
          <cell r="H156">
            <v>27</v>
          </cell>
          <cell r="I156">
            <v>33</v>
          </cell>
          <cell r="J156">
            <v>60</v>
          </cell>
        </row>
        <row r="157">
          <cell r="G157" t="str">
            <v>105413-P.S.R. SAMO ALTO</v>
          </cell>
          <cell r="H157">
            <v>40</v>
          </cell>
          <cell r="I157">
            <v>32</v>
          </cell>
          <cell r="J157">
            <v>72</v>
          </cell>
        </row>
        <row r="158">
          <cell r="G158" t="str">
            <v>105414-P.S.R. SERON</v>
          </cell>
          <cell r="H158">
            <v>36</v>
          </cell>
          <cell r="I158">
            <v>38</v>
          </cell>
          <cell r="J158">
            <v>74</v>
          </cell>
        </row>
        <row r="159">
          <cell r="G159" t="str">
            <v>105503-P.S.R. TABAQUEROS</v>
          </cell>
          <cell r="H159">
            <v>15</v>
          </cell>
          <cell r="I159">
            <v>17</v>
          </cell>
          <cell r="J159">
            <v>32</v>
          </cell>
        </row>
        <row r="160">
          <cell r="G160" t="str">
            <v>Total general</v>
          </cell>
          <cell r="H160">
            <v>24863</v>
          </cell>
          <cell r="I160">
            <v>27089</v>
          </cell>
          <cell r="J160">
            <v>51952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UM3"/>
      <sheetName val="NUM4"/>
      <sheetName val="DEN4"/>
      <sheetName val="NUM5"/>
      <sheetName val="NUM6.1"/>
      <sheetName val="DEN6.1"/>
      <sheetName val="ACT DEN6.1"/>
      <sheetName val="NUM6.2"/>
      <sheetName val="NUM7"/>
      <sheetName val="DEN7"/>
      <sheetName val="NUM8"/>
      <sheetName val="NUM9"/>
      <sheetName val="NUM10"/>
      <sheetName val="ACT NUM10"/>
      <sheetName val="NUM13"/>
      <sheetName val="DEN13"/>
      <sheetName val="NUM14"/>
      <sheetName val="NUM15"/>
      <sheetName val="NUM16"/>
      <sheetName val="NUM17"/>
      <sheetName val="NUM18"/>
    </sheetNames>
    <sheetDataSet>
      <sheetData sheetId="0">
        <row r="3">
          <cell r="G3" t="str">
            <v>Suma de Total</v>
          </cell>
        </row>
      </sheetData>
      <sheetData sheetId="1">
        <row r="3">
          <cell r="G3" t="str">
            <v>Suma de Total</v>
          </cell>
        </row>
      </sheetData>
      <sheetData sheetId="2">
        <row r="3">
          <cell r="G3" t="str">
            <v>Suma de Total</v>
          </cell>
        </row>
      </sheetData>
      <sheetData sheetId="3">
        <row r="3">
          <cell r="G3" t="str">
            <v>Suma de Total</v>
          </cell>
        </row>
      </sheetData>
      <sheetData sheetId="4">
        <row r="3">
          <cell r="G3" t="str">
            <v>Suma de Total</v>
          </cell>
        </row>
      </sheetData>
      <sheetData sheetId="5">
        <row r="3">
          <cell r="G3" t="str">
            <v>Etiquetas de fila</v>
          </cell>
          <cell r="H3" t="str">
            <v>Suma de Total</v>
          </cell>
        </row>
        <row r="4">
          <cell r="G4" t="str">
            <v>04101-LA SERENA</v>
          </cell>
          <cell r="H4">
            <v>11138</v>
          </cell>
        </row>
        <row r="5">
          <cell r="G5" t="str">
            <v>105100-HOSPITAL LA SERENA</v>
          </cell>
          <cell r="H5">
            <v>40</v>
          </cell>
        </row>
        <row r="6">
          <cell r="G6" t="str">
            <v>105300-CES. CARDENAL CARO</v>
          </cell>
          <cell r="H6">
            <v>1825</v>
          </cell>
        </row>
        <row r="7">
          <cell r="G7" t="str">
            <v>105301-CES. LAS COMPAÑIAS</v>
          </cell>
          <cell r="H7">
            <v>1286</v>
          </cell>
        </row>
        <row r="8">
          <cell r="G8" t="str">
            <v>105302-CES. PEDRO AGUIRRE C.</v>
          </cell>
          <cell r="H8">
            <v>2044</v>
          </cell>
        </row>
        <row r="9">
          <cell r="G9" t="str">
            <v>105313-CES. SCHAFFHAUSER</v>
          </cell>
          <cell r="H9">
            <v>1717</v>
          </cell>
        </row>
        <row r="10">
          <cell r="G10" t="str">
            <v>105319-CES. CARDENAL R.S.H.</v>
          </cell>
          <cell r="H10">
            <v>1520</v>
          </cell>
        </row>
        <row r="11">
          <cell r="G11" t="str">
            <v>105325-CESFAM JUAN PABLO II</v>
          </cell>
          <cell r="H11">
            <v>1474</v>
          </cell>
        </row>
        <row r="12">
          <cell r="G12" t="str">
            <v xml:space="preserve">105400-P.S.R. ALGARROBITO            </v>
          </cell>
          <cell r="H12">
            <v>411</v>
          </cell>
        </row>
        <row r="13">
          <cell r="G13" t="str">
            <v>105401-P.S.R. LAS ROJAS</v>
          </cell>
          <cell r="H13">
            <v>66</v>
          </cell>
        </row>
        <row r="14">
          <cell r="G14" t="str">
            <v>105402-P.S.R. EL ROMERO</v>
          </cell>
          <cell r="H14">
            <v>74</v>
          </cell>
        </row>
        <row r="15">
          <cell r="G15" t="str">
            <v>105499-P.S.R. LAMBERT</v>
          </cell>
          <cell r="H15">
            <v>59</v>
          </cell>
        </row>
        <row r="16">
          <cell r="G16" t="str">
            <v>105700-CECOF VILLA EL INDIO</v>
          </cell>
          <cell r="H16">
            <v>185</v>
          </cell>
        </row>
        <row r="17">
          <cell r="G17" t="str">
            <v>105701-CECOF VILLA ALEMANIA</v>
          </cell>
          <cell r="H17">
            <v>106</v>
          </cell>
        </row>
        <row r="18">
          <cell r="G18" t="str">
            <v>105702-CECOF VILLA LAMBERT</v>
          </cell>
          <cell r="H18">
            <v>198</v>
          </cell>
        </row>
        <row r="19">
          <cell r="G19" t="str">
            <v>200402-CECOF ARCOS DE PINAMAR</v>
          </cell>
          <cell r="H19">
            <v>133</v>
          </cell>
        </row>
        <row r="20">
          <cell r="G20" t="str">
            <v>04102-COQUIMBO</v>
          </cell>
          <cell r="H20">
            <v>11818</v>
          </cell>
        </row>
        <row r="21">
          <cell r="G21" t="str">
            <v>105303-CES. SAN JUAN</v>
          </cell>
          <cell r="H21">
            <v>1833</v>
          </cell>
        </row>
        <row r="22">
          <cell r="G22" t="str">
            <v>105304-CES. SANTA CECILIA</v>
          </cell>
          <cell r="H22">
            <v>1610</v>
          </cell>
        </row>
        <row r="23">
          <cell r="G23" t="str">
            <v>105305-CES. TIERRAS BLANCAS</v>
          </cell>
          <cell r="H23">
            <v>3871</v>
          </cell>
        </row>
        <row r="24">
          <cell r="G24" t="str">
            <v>105321-CES. RURAL  TONGOY</v>
          </cell>
          <cell r="H24">
            <v>447</v>
          </cell>
        </row>
        <row r="25">
          <cell r="G25" t="str">
            <v>105323-CES. DR. SERGIO AGUILAR</v>
          </cell>
          <cell r="H25">
            <v>1990</v>
          </cell>
        </row>
        <row r="26">
          <cell r="G26" t="str">
            <v xml:space="preserve">105404-P.S.R. EL TANGUE                         </v>
          </cell>
          <cell r="H26">
            <v>15</v>
          </cell>
        </row>
        <row r="27">
          <cell r="G27" t="str">
            <v>105405-P.S.R. GUANAQUEROS</v>
          </cell>
          <cell r="H27">
            <v>189</v>
          </cell>
        </row>
        <row r="28">
          <cell r="G28" t="str">
            <v>105407-P.S.R. TAMBILLOS</v>
          </cell>
          <cell r="H28">
            <v>42</v>
          </cell>
        </row>
        <row r="29">
          <cell r="G29" t="str">
            <v>105705-CECOF EL ALBA</v>
          </cell>
          <cell r="H29">
            <v>319</v>
          </cell>
        </row>
        <row r="30">
          <cell r="G30" t="str">
            <v>200273-CECOF PUNTA MIRA</v>
          </cell>
          <cell r="H30">
            <v>270</v>
          </cell>
        </row>
        <row r="31">
          <cell r="G31" t="str">
            <v>200494-CESFAM EL SAUCE</v>
          </cell>
          <cell r="H31">
            <v>555</v>
          </cell>
        </row>
        <row r="32">
          <cell r="G32" t="str">
            <v>200499-CESFAM PAN DE AZÚCAR</v>
          </cell>
          <cell r="H32">
            <v>677</v>
          </cell>
        </row>
        <row r="33">
          <cell r="G33" t="str">
            <v>04103-ANDACOLLO</v>
          </cell>
          <cell r="H33">
            <v>767</v>
          </cell>
        </row>
        <row r="34">
          <cell r="G34" t="str">
            <v>105106-HOSPITAL ANDACOLLO</v>
          </cell>
          <cell r="H34">
            <v>767</v>
          </cell>
        </row>
        <row r="35">
          <cell r="G35" t="str">
            <v>04104-LA HIGUERA</v>
          </cell>
          <cell r="H35">
            <v>381</v>
          </cell>
        </row>
        <row r="36">
          <cell r="G36" t="str">
            <v>105314-CES. LA HIGUERA</v>
          </cell>
          <cell r="H36">
            <v>123</v>
          </cell>
        </row>
        <row r="37">
          <cell r="G37" t="str">
            <v xml:space="preserve">105500-P.S.R. CALETA HORNOS        </v>
          </cell>
          <cell r="H37">
            <v>106</v>
          </cell>
        </row>
        <row r="38">
          <cell r="G38" t="str">
            <v>105505-P.S.R. LOS CHOROS</v>
          </cell>
          <cell r="H38">
            <v>72</v>
          </cell>
        </row>
        <row r="39">
          <cell r="G39" t="str">
            <v>105506-P.S.R. EL TRAPICHE</v>
          </cell>
          <cell r="H39">
            <v>80</v>
          </cell>
        </row>
        <row r="40">
          <cell r="G40" t="str">
            <v>04105-PAIHUANO</v>
          </cell>
          <cell r="H40">
            <v>450</v>
          </cell>
        </row>
        <row r="41">
          <cell r="G41" t="str">
            <v>105306-CES. PAIHUANO</v>
          </cell>
          <cell r="H41">
            <v>180</v>
          </cell>
        </row>
        <row r="42">
          <cell r="G42" t="str">
            <v>105475-P.S.R. HORCON</v>
          </cell>
          <cell r="H42">
            <v>82</v>
          </cell>
        </row>
        <row r="43">
          <cell r="G43" t="str">
            <v>105476-P.S.R. MONTE GRANDE</v>
          </cell>
          <cell r="H43">
            <v>70</v>
          </cell>
        </row>
        <row r="44">
          <cell r="G44" t="str">
            <v>105477-P.S.R. PISCO ELQUI</v>
          </cell>
          <cell r="H44">
            <v>118</v>
          </cell>
        </row>
        <row r="45">
          <cell r="G45" t="str">
            <v>04106-VICUÑA</v>
          </cell>
          <cell r="H45">
            <v>2015</v>
          </cell>
        </row>
        <row r="46">
          <cell r="G46" t="str">
            <v>105107-HOSPITAL VICUÑA</v>
          </cell>
          <cell r="H46">
            <v>1073</v>
          </cell>
        </row>
        <row r="47">
          <cell r="G47" t="str">
            <v>105467-P.S.R. DIAGUITAS</v>
          </cell>
          <cell r="H47">
            <v>141</v>
          </cell>
        </row>
        <row r="48">
          <cell r="G48" t="str">
            <v>105468-P.S.R. EL MOLLE</v>
          </cell>
          <cell r="H48">
            <v>64</v>
          </cell>
        </row>
        <row r="49">
          <cell r="G49" t="str">
            <v>105469-P.S.R. EL TAMBO</v>
          </cell>
          <cell r="H49">
            <v>137</v>
          </cell>
        </row>
        <row r="50">
          <cell r="G50" t="str">
            <v>105470-P.S.R. HUANTA</v>
          </cell>
          <cell r="H50">
            <v>13</v>
          </cell>
        </row>
        <row r="51">
          <cell r="G51" t="str">
            <v>105471-P.S.R. PERALILLO</v>
          </cell>
          <cell r="H51">
            <v>151</v>
          </cell>
        </row>
        <row r="52">
          <cell r="G52" t="str">
            <v>105472-P.S.R. RIVADAVIA</v>
          </cell>
          <cell r="H52">
            <v>99</v>
          </cell>
        </row>
        <row r="53">
          <cell r="G53" t="str">
            <v>105473-P.S.R. TALCUNA</v>
          </cell>
          <cell r="H53">
            <v>112</v>
          </cell>
        </row>
        <row r="54">
          <cell r="G54" t="str">
            <v>105474-P.S.R. CHAPILCA</v>
          </cell>
          <cell r="H54">
            <v>42</v>
          </cell>
        </row>
        <row r="55">
          <cell r="G55" t="str">
            <v>105509-P.S.R. GUALLIGUAICA</v>
          </cell>
          <cell r="H55">
            <v>46</v>
          </cell>
        </row>
        <row r="56">
          <cell r="G56" t="str">
            <v>200538-CESFAM SAN ISIDRO CALINGASTA</v>
          </cell>
          <cell r="H56">
            <v>137</v>
          </cell>
        </row>
        <row r="57">
          <cell r="G57" t="str">
            <v>04201-ILLAPEL</v>
          </cell>
          <cell r="H57">
            <v>2509</v>
          </cell>
        </row>
        <row r="58">
          <cell r="G58" t="str">
            <v>105326-CESFAM SAN RAFAEL</v>
          </cell>
          <cell r="H58">
            <v>793</v>
          </cell>
        </row>
        <row r="59">
          <cell r="G59" t="str">
            <v xml:space="preserve">105443-P.S.R. CARCAMO                   </v>
          </cell>
          <cell r="H59">
            <v>94</v>
          </cell>
        </row>
        <row r="60">
          <cell r="G60" t="str">
            <v>105444-P.S.R. HUINTIL</v>
          </cell>
          <cell r="H60">
            <v>60</v>
          </cell>
        </row>
        <row r="61">
          <cell r="G61" t="str">
            <v>105445-P.S.R. LIMAHUIDA</v>
          </cell>
          <cell r="H61">
            <v>53</v>
          </cell>
        </row>
        <row r="62">
          <cell r="G62" t="str">
            <v>105446-P.S.R. MATANCILLA</v>
          </cell>
          <cell r="H62">
            <v>12</v>
          </cell>
        </row>
        <row r="63">
          <cell r="G63" t="str">
            <v>105447-P.S.R. PERALILLO</v>
          </cell>
          <cell r="H63">
            <v>44</v>
          </cell>
        </row>
        <row r="64">
          <cell r="G64" t="str">
            <v>105448-P.S.R. SANTA VIRGINIA</v>
          </cell>
          <cell r="H64">
            <v>73</v>
          </cell>
        </row>
        <row r="65">
          <cell r="G65" t="str">
            <v>105449-P.S.R. TUNGA NORTE</v>
          </cell>
          <cell r="H65">
            <v>22</v>
          </cell>
        </row>
        <row r="66">
          <cell r="G66" t="str">
            <v>105485-P.S.R. PLAN DE HORNOS</v>
          </cell>
          <cell r="H66">
            <v>81</v>
          </cell>
        </row>
        <row r="67">
          <cell r="G67" t="str">
            <v>105486-P.S.R. TUNGA SUR</v>
          </cell>
          <cell r="H67">
            <v>35</v>
          </cell>
        </row>
        <row r="68">
          <cell r="G68" t="str">
            <v>105487-P.S.R. CAÑAS UNO</v>
          </cell>
          <cell r="H68">
            <v>136</v>
          </cell>
        </row>
        <row r="69">
          <cell r="G69" t="str">
            <v>105496-P.S.R. PINTACURA SUR</v>
          </cell>
          <cell r="H69">
            <v>33</v>
          </cell>
        </row>
        <row r="70">
          <cell r="G70" t="str">
            <v>105504-P.S.R. SOCAVON</v>
          </cell>
          <cell r="H70">
            <v>40</v>
          </cell>
        </row>
        <row r="71">
          <cell r="G71" t="str">
            <v>200366-CESFAM URBANO II</v>
          </cell>
          <cell r="H71">
            <v>1033</v>
          </cell>
        </row>
        <row r="72">
          <cell r="G72" t="str">
            <v>04202-CANELA</v>
          </cell>
          <cell r="H72">
            <v>967</v>
          </cell>
        </row>
        <row r="73">
          <cell r="G73" t="str">
            <v>105309-CES. RURAL CANELA</v>
          </cell>
          <cell r="H73">
            <v>530</v>
          </cell>
        </row>
        <row r="74">
          <cell r="G74" t="str">
            <v xml:space="preserve">105450-P.S.R. MINCHA NORTE            </v>
          </cell>
          <cell r="H74">
            <v>158</v>
          </cell>
        </row>
        <row r="75">
          <cell r="G75" t="str">
            <v>105451-P.S.R. AGUA FRIA</v>
          </cell>
          <cell r="H75">
            <v>37</v>
          </cell>
        </row>
        <row r="76">
          <cell r="G76" t="str">
            <v>105482-P.S.R. CANELA ALTA</v>
          </cell>
          <cell r="H76">
            <v>86</v>
          </cell>
        </row>
        <row r="77">
          <cell r="G77" t="str">
            <v>105483-P.S.R. LOS RULOS</v>
          </cell>
          <cell r="H77">
            <v>27</v>
          </cell>
        </row>
        <row r="78">
          <cell r="G78" t="str">
            <v>105484-P.S.R. HUENTELAUQUEN</v>
          </cell>
          <cell r="H78">
            <v>73</v>
          </cell>
        </row>
        <row r="79">
          <cell r="G79" t="str">
            <v>105488-P.S.R. ESPIRITU SANTO</v>
          </cell>
          <cell r="H79">
            <v>14</v>
          </cell>
        </row>
        <row r="80">
          <cell r="G80" t="str">
            <v>105493-P.S.R. MINCHA SUR</v>
          </cell>
          <cell r="H80">
            <v>17</v>
          </cell>
        </row>
        <row r="81">
          <cell r="G81" t="str">
            <v>105497-P.S.R. JABONERIA</v>
          </cell>
          <cell r="H81">
            <v>16</v>
          </cell>
        </row>
        <row r="82">
          <cell r="G82" t="str">
            <v>105498-P.S.R. QUEBRADA DE LINARES</v>
          </cell>
          <cell r="H82">
            <v>9</v>
          </cell>
        </row>
        <row r="83">
          <cell r="G83" t="str">
            <v>04203-LOS VILOS</v>
          </cell>
          <cell r="H83">
            <v>1621</v>
          </cell>
        </row>
        <row r="84">
          <cell r="G84" t="str">
            <v>105108-HOSPITAL LOS VILOS</v>
          </cell>
          <cell r="H84">
            <v>1026</v>
          </cell>
        </row>
        <row r="85">
          <cell r="G85" t="str">
            <v xml:space="preserve">105478-P.S.R. CAIMANES                   </v>
          </cell>
          <cell r="H85">
            <v>142</v>
          </cell>
        </row>
        <row r="86">
          <cell r="G86" t="str">
            <v>105479-P.S.R. GUANGUALI</v>
          </cell>
          <cell r="H86">
            <v>84</v>
          </cell>
        </row>
        <row r="87">
          <cell r="G87" t="str">
            <v>105480-P.S.R. QUILIMARI</v>
          </cell>
          <cell r="H87">
            <v>251</v>
          </cell>
        </row>
        <row r="88">
          <cell r="G88" t="str">
            <v>105481-P.S.R. TILAMA</v>
          </cell>
          <cell r="H88">
            <v>42</v>
          </cell>
        </row>
        <row r="89">
          <cell r="G89" t="str">
            <v>105511-P.S.R. LOS CONDORES</v>
          </cell>
          <cell r="H89">
            <v>76</v>
          </cell>
        </row>
        <row r="90">
          <cell r="G90" t="str">
            <v>04204-SALAMANCA</v>
          </cell>
          <cell r="H90">
            <v>2252</v>
          </cell>
        </row>
        <row r="91">
          <cell r="G91" t="str">
            <v>105104-HOSPITAL SALAMANCA</v>
          </cell>
          <cell r="H91">
            <v>898</v>
          </cell>
        </row>
        <row r="92">
          <cell r="G92" t="str">
            <v xml:space="preserve">105452-P.S.R. CUNCUMEN                 </v>
          </cell>
          <cell r="H92">
            <v>60</v>
          </cell>
        </row>
        <row r="93">
          <cell r="G93" t="str">
            <v>105453-P.S.R. TRANQUILLA</v>
          </cell>
          <cell r="H93">
            <v>245</v>
          </cell>
        </row>
        <row r="94">
          <cell r="G94" t="str">
            <v>105454-P.S.R. CUNLAGUA</v>
          </cell>
          <cell r="H94">
            <v>28</v>
          </cell>
        </row>
        <row r="95">
          <cell r="G95" t="str">
            <v>105455-P.S.R. CHILLEPIN</v>
          </cell>
          <cell r="H95">
            <v>118</v>
          </cell>
        </row>
        <row r="96">
          <cell r="G96" t="str">
            <v>105456-P.S.R. LLIMPO</v>
          </cell>
          <cell r="H96">
            <v>132</v>
          </cell>
        </row>
        <row r="97">
          <cell r="G97" t="str">
            <v>105457-P.S.R. SAN AGUSTIN</v>
          </cell>
          <cell r="H97">
            <v>65</v>
          </cell>
        </row>
        <row r="98">
          <cell r="G98" t="str">
            <v>105458-P.S.R. TAHUINCO</v>
          </cell>
          <cell r="H98">
            <v>205</v>
          </cell>
        </row>
        <row r="99">
          <cell r="G99" t="str">
            <v>105491-P.S.R. QUELEN BAJO</v>
          </cell>
          <cell r="H99">
            <v>278</v>
          </cell>
        </row>
        <row r="100">
          <cell r="G100" t="str">
            <v>105492-P.S.R. CAMISA</v>
          </cell>
          <cell r="H100">
            <v>71</v>
          </cell>
        </row>
        <row r="101">
          <cell r="G101" t="str">
            <v>105501-P.S.R. ARBOLEDA GRANDE</v>
          </cell>
          <cell r="H101">
            <v>152</v>
          </cell>
        </row>
        <row r="102">
          <cell r="G102" t="str">
            <v>04301-OVALLE</v>
          </cell>
          <cell r="H102">
            <v>7822</v>
          </cell>
        </row>
        <row r="103">
          <cell r="G103" t="str">
            <v>105102-HOSPITAL OVALLE</v>
          </cell>
          <cell r="H103">
            <v>55</v>
          </cell>
        </row>
        <row r="104">
          <cell r="G104" t="str">
            <v>105315-CES. RURAL C. DE TAMAYA</v>
          </cell>
          <cell r="H104">
            <v>672</v>
          </cell>
        </row>
        <row r="105">
          <cell r="G105" t="str">
            <v>105317-CES. JORGE JORDAN D.</v>
          </cell>
          <cell r="H105">
            <v>1884</v>
          </cell>
        </row>
        <row r="106">
          <cell r="G106" t="str">
            <v>105322-CES. MARCOS MACUADA</v>
          </cell>
          <cell r="H106">
            <v>1529</v>
          </cell>
        </row>
        <row r="107">
          <cell r="G107" t="str">
            <v>105324-CES. SOTAQUI</v>
          </cell>
          <cell r="H107">
            <v>442</v>
          </cell>
        </row>
        <row r="108">
          <cell r="G108" t="str">
            <v>105415-P.S.R. BARRAZA</v>
          </cell>
          <cell r="H108">
            <v>143</v>
          </cell>
        </row>
        <row r="109">
          <cell r="G109" t="str">
            <v xml:space="preserve">105416-P.S.R. CAMARICO                  </v>
          </cell>
          <cell r="H109">
            <v>152</v>
          </cell>
        </row>
        <row r="110">
          <cell r="G110" t="str">
            <v>105417-P.S.R. ALCONES BAJOS</v>
          </cell>
          <cell r="H110">
            <v>92</v>
          </cell>
        </row>
        <row r="111">
          <cell r="G111" t="str">
            <v>105419-P.S.R. LAS SOSSAS</v>
          </cell>
          <cell r="H111">
            <v>47</v>
          </cell>
        </row>
        <row r="112">
          <cell r="G112" t="str">
            <v>105422-P.S.R. HORNILLOS</v>
          </cell>
          <cell r="H112">
            <v>37</v>
          </cell>
        </row>
        <row r="113">
          <cell r="G113" t="str">
            <v>105437-P.S.R. CHALINGA</v>
          </cell>
          <cell r="H113">
            <v>69</v>
          </cell>
        </row>
        <row r="114">
          <cell r="G114" t="str">
            <v>105439-P.S.R. CERRO BLANCO</v>
          </cell>
          <cell r="H114">
            <v>31</v>
          </cell>
        </row>
        <row r="115">
          <cell r="G115" t="str">
            <v>105507-P.S.R. HUAMALATA</v>
          </cell>
          <cell r="H115">
            <v>134</v>
          </cell>
        </row>
        <row r="116">
          <cell r="G116" t="str">
            <v>105510-P.S.R. RECOLETA</v>
          </cell>
          <cell r="H116">
            <v>162</v>
          </cell>
        </row>
        <row r="117">
          <cell r="G117" t="str">
            <v>105722-CECOF SAN JOSE DE LA DEHESA</v>
          </cell>
          <cell r="H117">
            <v>471</v>
          </cell>
        </row>
        <row r="118">
          <cell r="G118" t="str">
            <v>105723-CECOF LIMARI</v>
          </cell>
          <cell r="H118">
            <v>333</v>
          </cell>
        </row>
        <row r="119">
          <cell r="G119" t="str">
            <v>200258-CECOF LOS COPIHUES</v>
          </cell>
          <cell r="H119">
            <v>323</v>
          </cell>
        </row>
        <row r="120">
          <cell r="G120" t="str">
            <v>200367-CECOF COLONIA LIMARÍ</v>
          </cell>
          <cell r="H120">
            <v>285</v>
          </cell>
        </row>
        <row r="121">
          <cell r="G121" t="str">
            <v>200569-CESFAM FRAY JORGE</v>
          </cell>
          <cell r="H121">
            <v>961</v>
          </cell>
        </row>
        <row r="122">
          <cell r="G122" t="str">
            <v>04302-COMBARBALÁ</v>
          </cell>
          <cell r="H122">
            <v>1228</v>
          </cell>
        </row>
        <row r="123">
          <cell r="G123" t="str">
            <v>105105-HOSPITAL COMBARBALÁ</v>
          </cell>
          <cell r="H123">
            <v>600</v>
          </cell>
        </row>
        <row r="124">
          <cell r="G124" t="str">
            <v>105433-P.S.R. SAN LORENZO</v>
          </cell>
          <cell r="H124">
            <v>10</v>
          </cell>
        </row>
        <row r="125">
          <cell r="G125" t="str">
            <v>105434-P.S.R. SAN MARCOS</v>
          </cell>
          <cell r="H125">
            <v>83</v>
          </cell>
        </row>
        <row r="126">
          <cell r="G126" t="str">
            <v>105441-P.S.R. MANQUEHUA</v>
          </cell>
          <cell r="H126">
            <v>35</v>
          </cell>
        </row>
        <row r="127">
          <cell r="G127" t="str">
            <v xml:space="preserve">105459-P.S.R. BARRANCAS                </v>
          </cell>
          <cell r="H127">
            <v>30</v>
          </cell>
        </row>
        <row r="128">
          <cell r="G128" t="str">
            <v>105460-P.S.R. COGOTI 18</v>
          </cell>
          <cell r="H128">
            <v>110</v>
          </cell>
        </row>
        <row r="129">
          <cell r="G129" t="str">
            <v>105461-P.S.R. EL HUACHO</v>
          </cell>
          <cell r="H129">
            <v>24</v>
          </cell>
        </row>
        <row r="130">
          <cell r="G130" t="str">
            <v>105462-P.S.R. EL SAUCE</v>
          </cell>
          <cell r="H130">
            <v>43</v>
          </cell>
        </row>
        <row r="131">
          <cell r="G131" t="str">
            <v>105463-P.S.R. QUILITAPIA</v>
          </cell>
          <cell r="H131">
            <v>89</v>
          </cell>
        </row>
        <row r="132">
          <cell r="G132" t="str">
            <v>105464-P.S.R. LA LIGUA</v>
          </cell>
          <cell r="H132">
            <v>58</v>
          </cell>
        </row>
        <row r="133">
          <cell r="G133" t="str">
            <v>105465-P.S.R. RAMADILLA</v>
          </cell>
          <cell r="H133">
            <v>45</v>
          </cell>
        </row>
        <row r="134">
          <cell r="G134" t="str">
            <v>105466-P.S.R. VALLE HERMOSO</v>
          </cell>
          <cell r="H134">
            <v>64</v>
          </cell>
        </row>
        <row r="135">
          <cell r="G135" t="str">
            <v>105490-P.S.R. EL DURAZNO</v>
          </cell>
          <cell r="H135">
            <v>37</v>
          </cell>
        </row>
        <row r="136">
          <cell r="G136" t="str">
            <v>04303-MONTE PATRIA</v>
          </cell>
          <cell r="H136">
            <v>2486</v>
          </cell>
        </row>
        <row r="137">
          <cell r="G137" t="str">
            <v>105307-CES. RURAL MONTE PATRIA</v>
          </cell>
          <cell r="H137">
            <v>716</v>
          </cell>
        </row>
        <row r="138">
          <cell r="G138" t="str">
            <v>105311-CES. RURAL CHAÑARAL ALTO</v>
          </cell>
          <cell r="H138">
            <v>352</v>
          </cell>
        </row>
        <row r="139">
          <cell r="G139" t="str">
            <v>105312-CES. RURAL CAREN</v>
          </cell>
          <cell r="H139">
            <v>253</v>
          </cell>
        </row>
        <row r="140">
          <cell r="G140" t="str">
            <v>105318-CES. RURAL EL PALQUI</v>
          </cell>
          <cell r="H140">
            <v>669</v>
          </cell>
        </row>
        <row r="141">
          <cell r="G141" t="str">
            <v>105425-P.S.R. CHILECITO</v>
          </cell>
          <cell r="H141">
            <v>41</v>
          </cell>
        </row>
        <row r="142">
          <cell r="G142" t="str">
            <v>105427-P.S.R. HACIENDA VALDIVIA</v>
          </cell>
          <cell r="H142">
            <v>57</v>
          </cell>
        </row>
        <row r="143">
          <cell r="G143" t="str">
            <v>105428-P.S.R. HUATULAME</v>
          </cell>
          <cell r="H143">
            <v>72</v>
          </cell>
        </row>
        <row r="144">
          <cell r="G144" t="str">
            <v>105430-P.S.R. MIALQUI</v>
          </cell>
          <cell r="H144">
            <v>53</v>
          </cell>
        </row>
        <row r="145">
          <cell r="G145" t="str">
            <v>105431-P.S.R. PEDREGAL</v>
          </cell>
          <cell r="H145">
            <v>66</v>
          </cell>
        </row>
        <row r="146">
          <cell r="G146" t="str">
            <v>105432-P.S.R. RAPEL</v>
          </cell>
          <cell r="H146">
            <v>61</v>
          </cell>
        </row>
        <row r="147">
          <cell r="G147" t="str">
            <v>105435-P.S.R. TULAHUEN</v>
          </cell>
          <cell r="H147">
            <v>87</v>
          </cell>
        </row>
        <row r="148">
          <cell r="G148" t="str">
            <v>105436-P.S.R. EL MAITEN</v>
          </cell>
          <cell r="H148">
            <v>37</v>
          </cell>
        </row>
        <row r="149">
          <cell r="G149" t="str">
            <v>105489-P.S.R. RAMADAS DE TULAHUEN</v>
          </cell>
          <cell r="H149">
            <v>22</v>
          </cell>
        </row>
        <row r="150">
          <cell r="G150" t="str">
            <v>04304-PUNITAQUI</v>
          </cell>
          <cell r="H150">
            <v>994</v>
          </cell>
        </row>
        <row r="151">
          <cell r="G151" t="str">
            <v>105308-CES. RURAL PUNITAQUI</v>
          </cell>
          <cell r="H151">
            <v>858</v>
          </cell>
        </row>
        <row r="152">
          <cell r="G152" t="str">
            <v>105440-P.S.R. DIVISADERO</v>
          </cell>
          <cell r="H152">
            <v>52</v>
          </cell>
        </row>
        <row r="153">
          <cell r="G153" t="str">
            <v>105442-P.S.R. SAN PEDRO DE QUILES</v>
          </cell>
          <cell r="H153">
            <v>33</v>
          </cell>
        </row>
        <row r="154">
          <cell r="G154" t="str">
            <v xml:space="preserve">105508-P.S.R. EL PARRAL DE QUILES  </v>
          </cell>
          <cell r="H154">
            <v>51</v>
          </cell>
        </row>
        <row r="155">
          <cell r="G155" t="str">
            <v>04305-RIO HURTADO</v>
          </cell>
          <cell r="H155">
            <v>466</v>
          </cell>
        </row>
        <row r="156">
          <cell r="G156" t="str">
            <v>105310-CES. RURAL PICHASCA</v>
          </cell>
          <cell r="H156">
            <v>189</v>
          </cell>
        </row>
        <row r="157">
          <cell r="G157" t="str">
            <v>105409-P.S.R. EL CHAÑAR</v>
          </cell>
          <cell r="H157">
            <v>18</v>
          </cell>
        </row>
        <row r="158">
          <cell r="G158" t="str">
            <v>105410-P.S.R. HURTADO</v>
          </cell>
          <cell r="H158">
            <v>48</v>
          </cell>
        </row>
        <row r="159">
          <cell r="G159" t="str">
            <v>105411-P.S.R. LAS BREAS</v>
          </cell>
          <cell r="H159">
            <v>26</v>
          </cell>
        </row>
        <row r="160">
          <cell r="G160" t="str">
            <v>105413-P.S.R. SAMO ALTO</v>
          </cell>
          <cell r="H160">
            <v>83</v>
          </cell>
        </row>
        <row r="161">
          <cell r="G161" t="str">
            <v>105414-P.S.R. SERON</v>
          </cell>
          <cell r="H161">
            <v>67</v>
          </cell>
        </row>
        <row r="162">
          <cell r="G162" t="str">
            <v>105503-P.S.R. TABAQUEROS</v>
          </cell>
          <cell r="H162">
            <v>35</v>
          </cell>
        </row>
        <row r="163">
          <cell r="G163" t="str">
            <v>Total general</v>
          </cell>
          <cell r="H163">
            <v>46914</v>
          </cell>
        </row>
      </sheetData>
      <sheetData sheetId="6">
        <row r="3">
          <cell r="G3" t="str">
            <v>Suma de Total</v>
          </cell>
        </row>
      </sheetData>
      <sheetData sheetId="7">
        <row r="3">
          <cell r="G3" t="str">
            <v>Suma de Total</v>
          </cell>
        </row>
      </sheetData>
      <sheetData sheetId="8">
        <row r="3">
          <cell r="G3" t="str">
            <v>Suma de Total</v>
          </cell>
        </row>
      </sheetData>
      <sheetData sheetId="9">
        <row r="3">
          <cell r="G3" t="str">
            <v>Etiquetas de fila</v>
          </cell>
          <cell r="H3" t="str">
            <v>Suma de Total</v>
          </cell>
        </row>
        <row r="4">
          <cell r="G4" t="str">
            <v>04101-LA SERENA</v>
          </cell>
          <cell r="H4">
            <v>1903</v>
          </cell>
        </row>
        <row r="5">
          <cell r="G5" t="str">
            <v>105300-CES. CARDENAL CARO</v>
          </cell>
          <cell r="H5">
            <v>283</v>
          </cell>
        </row>
        <row r="6">
          <cell r="G6" t="str">
            <v>105301-CES. LAS COMPAÑIAS</v>
          </cell>
          <cell r="H6">
            <v>232</v>
          </cell>
        </row>
        <row r="7">
          <cell r="G7" t="str">
            <v>105302-CES. PEDRO AGUIRRE C.</v>
          </cell>
          <cell r="H7">
            <v>301</v>
          </cell>
        </row>
        <row r="8">
          <cell r="G8" t="str">
            <v>105313-CES. SCHAFFHAUSER</v>
          </cell>
          <cell r="H8">
            <v>315</v>
          </cell>
        </row>
        <row r="9">
          <cell r="G9" t="str">
            <v>105319-CES. CARDENAL R.S.H.</v>
          </cell>
          <cell r="H9">
            <v>278</v>
          </cell>
        </row>
        <row r="10">
          <cell r="G10" t="str">
            <v>105325-CESFAM JUAN PABLO II</v>
          </cell>
          <cell r="H10">
            <v>324</v>
          </cell>
        </row>
        <row r="11">
          <cell r="G11" t="str">
            <v xml:space="preserve">105400-P.S.R. ALGARROBITO            </v>
          </cell>
          <cell r="H11">
            <v>38</v>
          </cell>
        </row>
        <row r="12">
          <cell r="G12" t="str">
            <v>105401-P.S.R. LAS ROJAS</v>
          </cell>
          <cell r="H12">
            <v>6</v>
          </cell>
        </row>
        <row r="13">
          <cell r="G13" t="str">
            <v>105402-P.S.R. EL ROMERO</v>
          </cell>
          <cell r="H13">
            <v>8</v>
          </cell>
        </row>
        <row r="14">
          <cell r="G14" t="str">
            <v>105499-P.S.R. LAMBERT</v>
          </cell>
          <cell r="H14">
            <v>6</v>
          </cell>
        </row>
        <row r="15">
          <cell r="G15" t="str">
            <v>105700-CECOF VILLA EL INDIO</v>
          </cell>
          <cell r="H15">
            <v>19</v>
          </cell>
        </row>
        <row r="16">
          <cell r="G16" t="str">
            <v>105701-CECOF VILLA ALEMANIA</v>
          </cell>
          <cell r="H16">
            <v>21</v>
          </cell>
        </row>
        <row r="17">
          <cell r="G17" t="str">
            <v>105702-CECOF VILLA LAMBERT</v>
          </cell>
          <cell r="H17">
            <v>34</v>
          </cell>
        </row>
        <row r="18">
          <cell r="G18" t="str">
            <v>200402-CECOF ARCOS DE PINAMAR</v>
          </cell>
          <cell r="H18">
            <v>38</v>
          </cell>
        </row>
        <row r="19">
          <cell r="G19" t="str">
            <v>04102-COQUIMBO</v>
          </cell>
          <cell r="H19">
            <v>2162</v>
          </cell>
        </row>
        <row r="20">
          <cell r="G20" t="str">
            <v>105303-CES. SAN JUAN</v>
          </cell>
          <cell r="H20">
            <v>327</v>
          </cell>
        </row>
        <row r="21">
          <cell r="G21" t="str">
            <v>105304-CES. SANTA CECILIA</v>
          </cell>
          <cell r="H21">
            <v>348</v>
          </cell>
        </row>
        <row r="22">
          <cell r="G22" t="str">
            <v>105305-CES. TIERRAS BLANCAS</v>
          </cell>
          <cell r="H22">
            <v>580</v>
          </cell>
        </row>
        <row r="23">
          <cell r="G23" t="str">
            <v>105321-CES. RURAL  TONGOY</v>
          </cell>
          <cell r="H23">
            <v>80</v>
          </cell>
        </row>
        <row r="24">
          <cell r="G24" t="str">
            <v>105323-CES. DR. SERGIO AGUILAR</v>
          </cell>
          <cell r="H24">
            <v>360</v>
          </cell>
        </row>
        <row r="25">
          <cell r="G25" t="str">
            <v>105405-P.S.R. GUANAQUEROS</v>
          </cell>
          <cell r="H25">
            <v>27</v>
          </cell>
        </row>
        <row r="26">
          <cell r="G26" t="str">
            <v>105407-P.S.R. TAMBILLOS</v>
          </cell>
          <cell r="H26">
            <v>12</v>
          </cell>
        </row>
        <row r="27">
          <cell r="G27" t="str">
            <v>105705-CECOF EL ALBA</v>
          </cell>
          <cell r="H27">
            <v>68</v>
          </cell>
        </row>
        <row r="28">
          <cell r="G28" t="str">
            <v>200273-CECOF PUNTA MIRA</v>
          </cell>
          <cell r="H28">
            <v>60</v>
          </cell>
        </row>
        <row r="29">
          <cell r="G29" t="str">
            <v>200494-CESFAM EL SAUCE</v>
          </cell>
          <cell r="H29">
            <v>175</v>
          </cell>
        </row>
        <row r="30">
          <cell r="G30" t="str">
            <v>200499-CESFAM PAN DE AZÚCAR</v>
          </cell>
          <cell r="H30">
            <v>125</v>
          </cell>
        </row>
        <row r="31">
          <cell r="G31" t="str">
            <v>04103-ANDACOLLO</v>
          </cell>
          <cell r="H31">
            <v>87</v>
          </cell>
        </row>
        <row r="32">
          <cell r="G32" t="str">
            <v>105106-HOSPITAL ANDACOLLO</v>
          </cell>
          <cell r="H32">
            <v>87</v>
          </cell>
        </row>
        <row r="33">
          <cell r="G33" t="str">
            <v>04104-LA HIGUERA</v>
          </cell>
          <cell r="H33">
            <v>46</v>
          </cell>
        </row>
        <row r="34">
          <cell r="G34" t="str">
            <v>105314-CES. LA HIGUERA</v>
          </cell>
          <cell r="H34">
            <v>15</v>
          </cell>
        </row>
        <row r="35">
          <cell r="G35" t="str">
            <v xml:space="preserve">105500-P.S.R. CALETA HORNOS        </v>
          </cell>
          <cell r="H35">
            <v>8</v>
          </cell>
        </row>
        <row r="36">
          <cell r="G36" t="str">
            <v>105505-P.S.R. LOS CHOROS</v>
          </cell>
          <cell r="H36">
            <v>12</v>
          </cell>
        </row>
        <row r="37">
          <cell r="G37" t="str">
            <v>105506-P.S.R. EL TRAPICHE</v>
          </cell>
          <cell r="H37">
            <v>11</v>
          </cell>
        </row>
        <row r="38">
          <cell r="G38" t="str">
            <v>04105-PAIHUANO</v>
          </cell>
          <cell r="H38">
            <v>39</v>
          </cell>
        </row>
        <row r="39">
          <cell r="G39" t="str">
            <v>105306-CES. PAIHUANO</v>
          </cell>
          <cell r="H39">
            <v>22</v>
          </cell>
        </row>
        <row r="40">
          <cell r="G40" t="str">
            <v>105475-P.S.R. HORCON</v>
          </cell>
          <cell r="H40">
            <v>6</v>
          </cell>
        </row>
        <row r="41">
          <cell r="G41" t="str">
            <v>105476-P.S.R. MONTE GRANDE</v>
          </cell>
          <cell r="H41">
            <v>4</v>
          </cell>
        </row>
        <row r="42">
          <cell r="G42" t="str">
            <v>105477-P.S.R. PISCO ELQUI</v>
          </cell>
          <cell r="H42">
            <v>7</v>
          </cell>
        </row>
        <row r="43">
          <cell r="G43" t="str">
            <v>04106-VICUÑA</v>
          </cell>
          <cell r="H43">
            <v>276</v>
          </cell>
        </row>
        <row r="44">
          <cell r="G44" t="str">
            <v>105107-HOSPITAL VICUÑA</v>
          </cell>
          <cell r="H44">
            <v>166</v>
          </cell>
        </row>
        <row r="45">
          <cell r="G45" t="str">
            <v>105467-P.S.R. DIAGUITAS</v>
          </cell>
          <cell r="H45">
            <v>8</v>
          </cell>
        </row>
        <row r="46">
          <cell r="G46" t="str">
            <v>105468-P.S.R. EL MOLLE</v>
          </cell>
          <cell r="H46">
            <v>8</v>
          </cell>
        </row>
        <row r="47">
          <cell r="G47" t="str">
            <v>105469-P.S.R. EL TAMBO</v>
          </cell>
          <cell r="H47">
            <v>19</v>
          </cell>
        </row>
        <row r="48">
          <cell r="G48" t="str">
            <v>105470-P.S.R. HUANTA</v>
          </cell>
          <cell r="H48">
            <v>1</v>
          </cell>
        </row>
        <row r="49">
          <cell r="G49" t="str">
            <v>105471-P.S.R. PERALILLO</v>
          </cell>
          <cell r="H49">
            <v>17</v>
          </cell>
        </row>
        <row r="50">
          <cell r="G50" t="str">
            <v>105472-P.S.R. RIVADAVIA</v>
          </cell>
          <cell r="H50">
            <v>9</v>
          </cell>
        </row>
        <row r="51">
          <cell r="G51" t="str">
            <v>105473-P.S.R. TALCUNA</v>
          </cell>
          <cell r="H51">
            <v>16</v>
          </cell>
        </row>
        <row r="52">
          <cell r="G52" t="str">
            <v>105474-P.S.R. CHAPILCA</v>
          </cell>
          <cell r="H52">
            <v>4</v>
          </cell>
        </row>
        <row r="53">
          <cell r="G53" t="str">
            <v>105509-P.S.R. GUALLIGUAICA</v>
          </cell>
          <cell r="H53">
            <v>1</v>
          </cell>
        </row>
        <row r="54">
          <cell r="G54" t="str">
            <v>200538-CESFAM SAN ISIDRO CALINGASTA</v>
          </cell>
          <cell r="H54">
            <v>27</v>
          </cell>
        </row>
        <row r="55">
          <cell r="G55" t="str">
            <v>04201-ILLAPEL</v>
          </cell>
          <cell r="H55">
            <v>294</v>
          </cell>
        </row>
        <row r="56">
          <cell r="G56" t="str">
            <v>105326-CESFAM SAN RAFAEL</v>
          </cell>
          <cell r="H56">
            <v>84</v>
          </cell>
        </row>
        <row r="57">
          <cell r="G57" t="str">
            <v xml:space="preserve">105443-P.S.R. CARCAMO                   </v>
          </cell>
          <cell r="H57">
            <v>6</v>
          </cell>
        </row>
        <row r="58">
          <cell r="G58" t="str">
            <v>105444-P.S.R. HUINTIL</v>
          </cell>
          <cell r="H58">
            <v>4</v>
          </cell>
        </row>
        <row r="59">
          <cell r="G59" t="str">
            <v>105445-P.S.R. LIMAHUIDA</v>
          </cell>
          <cell r="H59">
            <v>6</v>
          </cell>
        </row>
        <row r="60">
          <cell r="G60" t="str">
            <v>105446-P.S.R. MATANCILLA</v>
          </cell>
          <cell r="H60">
            <v>1</v>
          </cell>
        </row>
        <row r="61">
          <cell r="G61" t="str">
            <v>105447-P.S.R. PERALILLO</v>
          </cell>
          <cell r="H61">
            <v>6</v>
          </cell>
        </row>
        <row r="62">
          <cell r="G62" t="str">
            <v>105448-P.S.R. SANTA VIRGINIA</v>
          </cell>
          <cell r="H62">
            <v>3</v>
          </cell>
        </row>
        <row r="63">
          <cell r="G63" t="str">
            <v>105449-P.S.R. TUNGA NORTE</v>
          </cell>
          <cell r="H63">
            <v>1</v>
          </cell>
        </row>
        <row r="64">
          <cell r="G64" t="str">
            <v>105485-P.S.R. PLAN DE HORNOS</v>
          </cell>
          <cell r="H64">
            <v>5</v>
          </cell>
        </row>
        <row r="65">
          <cell r="G65" t="str">
            <v>105486-P.S.R. TUNGA SUR</v>
          </cell>
          <cell r="H65">
            <v>0</v>
          </cell>
        </row>
        <row r="66">
          <cell r="G66" t="str">
            <v>105487-P.S.R. CAÑAS UNO</v>
          </cell>
          <cell r="H66">
            <v>16</v>
          </cell>
        </row>
        <row r="67">
          <cell r="G67" t="str">
            <v>105496-P.S.R. PINTACURA SUR</v>
          </cell>
          <cell r="H67">
            <v>3</v>
          </cell>
        </row>
        <row r="68">
          <cell r="G68" t="str">
            <v>105504-P.S.R. SOCAVON</v>
          </cell>
          <cell r="H68">
            <v>2</v>
          </cell>
        </row>
        <row r="69">
          <cell r="G69" t="str">
            <v>200366-CESFAM URBANO II</v>
          </cell>
          <cell r="H69">
            <v>157</v>
          </cell>
        </row>
        <row r="70">
          <cell r="G70" t="str">
            <v>04202-CANELA</v>
          </cell>
          <cell r="H70">
            <v>65</v>
          </cell>
        </row>
        <row r="71">
          <cell r="G71" t="str">
            <v>105309-CES. RURAL CANELA</v>
          </cell>
          <cell r="H71">
            <v>52</v>
          </cell>
        </row>
        <row r="72">
          <cell r="G72" t="str">
            <v xml:space="preserve">105450-P.S.R. MINCHA NORTE            </v>
          </cell>
          <cell r="H72">
            <v>4</v>
          </cell>
        </row>
        <row r="73">
          <cell r="G73" t="str">
            <v>105451-P.S.R. AGUA FRIA</v>
          </cell>
          <cell r="H73">
            <v>1</v>
          </cell>
        </row>
        <row r="74">
          <cell r="G74" t="str">
            <v>105482-P.S.R. CANELA ALTA</v>
          </cell>
          <cell r="H74">
            <v>0</v>
          </cell>
        </row>
        <row r="75">
          <cell r="G75" t="str">
            <v>105483-P.S.R. LOS RULOS</v>
          </cell>
          <cell r="H75">
            <v>1</v>
          </cell>
        </row>
        <row r="76">
          <cell r="G76" t="str">
            <v>105484-P.S.R. HUENTELAUQUEN</v>
          </cell>
          <cell r="H76">
            <v>6</v>
          </cell>
        </row>
        <row r="77">
          <cell r="G77" t="str">
            <v>105488-P.S.R. ESPIRITU SANTO</v>
          </cell>
          <cell r="H77">
            <v>1</v>
          </cell>
        </row>
        <row r="78">
          <cell r="G78" t="str">
            <v>105493-P.S.R. MINCHA SUR</v>
          </cell>
          <cell r="H78">
            <v>0</v>
          </cell>
        </row>
        <row r="79">
          <cell r="G79" t="str">
            <v>105497-P.S.R. JABONERIA</v>
          </cell>
          <cell r="H79">
            <v>0</v>
          </cell>
        </row>
        <row r="80">
          <cell r="G80" t="str">
            <v>04203-LOS VILOS</v>
          </cell>
          <cell r="H80">
            <v>279</v>
          </cell>
        </row>
        <row r="81">
          <cell r="G81" t="str">
            <v>105108-HOSPITAL LOS VILOS</v>
          </cell>
          <cell r="H81">
            <v>192</v>
          </cell>
        </row>
        <row r="82">
          <cell r="G82" t="str">
            <v xml:space="preserve">105478-P.S.R. CAIMANES                   </v>
          </cell>
          <cell r="H82">
            <v>19</v>
          </cell>
        </row>
        <row r="83">
          <cell r="G83" t="str">
            <v>105479-P.S.R. GUANGUALI</v>
          </cell>
          <cell r="H83">
            <v>5</v>
          </cell>
        </row>
        <row r="84">
          <cell r="G84" t="str">
            <v>105480-P.S.R. QUILIMARI</v>
          </cell>
          <cell r="H84">
            <v>45</v>
          </cell>
        </row>
        <row r="85">
          <cell r="G85" t="str">
            <v>105481-P.S.R. TILAMA</v>
          </cell>
          <cell r="H85">
            <v>3</v>
          </cell>
        </row>
        <row r="86">
          <cell r="G86" t="str">
            <v>105511-P.S.R. LOS CONDORES</v>
          </cell>
          <cell r="H86">
            <v>15</v>
          </cell>
        </row>
        <row r="87">
          <cell r="G87" t="str">
            <v>04204-SALAMANCA</v>
          </cell>
          <cell r="H87">
            <v>268</v>
          </cell>
        </row>
        <row r="88">
          <cell r="G88" t="str">
            <v>105104-HOSPITAL SALAMANCA</v>
          </cell>
          <cell r="H88">
            <v>131</v>
          </cell>
        </row>
        <row r="89">
          <cell r="G89" t="str">
            <v xml:space="preserve">105452-P.S.R. CUNCUMEN                 </v>
          </cell>
          <cell r="H89">
            <v>10</v>
          </cell>
        </row>
        <row r="90">
          <cell r="G90" t="str">
            <v>105453-P.S.R. TRANQUILLA</v>
          </cell>
          <cell r="H90">
            <v>28</v>
          </cell>
        </row>
        <row r="91">
          <cell r="G91" t="str">
            <v>105454-P.S.R. CUNLAGUA</v>
          </cell>
          <cell r="H91">
            <v>0</v>
          </cell>
        </row>
        <row r="92">
          <cell r="G92" t="str">
            <v>105455-P.S.R. CHILLEPIN</v>
          </cell>
          <cell r="H92">
            <v>15</v>
          </cell>
        </row>
        <row r="93">
          <cell r="G93" t="str">
            <v>105456-P.S.R. LLIMPO</v>
          </cell>
          <cell r="H93">
            <v>12</v>
          </cell>
        </row>
        <row r="94">
          <cell r="G94" t="str">
            <v>105457-P.S.R. SAN AGUSTIN</v>
          </cell>
          <cell r="H94">
            <v>2</v>
          </cell>
        </row>
        <row r="95">
          <cell r="G95" t="str">
            <v>105458-P.S.R. TAHUINCO</v>
          </cell>
          <cell r="H95">
            <v>32</v>
          </cell>
        </row>
        <row r="96">
          <cell r="G96" t="str">
            <v>105491-P.S.R. QUELEN BAJO</v>
          </cell>
          <cell r="H96">
            <v>25</v>
          </cell>
        </row>
        <row r="97">
          <cell r="G97" t="str">
            <v>105492-P.S.R. CAMISA</v>
          </cell>
          <cell r="H97">
            <v>2</v>
          </cell>
        </row>
        <row r="98">
          <cell r="G98" t="str">
            <v>105501-P.S.R. ARBOLEDA GRANDE</v>
          </cell>
          <cell r="H98">
            <v>11</v>
          </cell>
        </row>
        <row r="99">
          <cell r="G99" t="str">
            <v>04301-OVALLE</v>
          </cell>
          <cell r="H99">
            <v>1146</v>
          </cell>
        </row>
        <row r="100">
          <cell r="G100" t="str">
            <v>105315-CES. RURAL C. DE TAMAYA</v>
          </cell>
          <cell r="H100">
            <v>69</v>
          </cell>
        </row>
        <row r="101">
          <cell r="G101" t="str">
            <v>105317-CES. JORGE JORDAN D.</v>
          </cell>
          <cell r="H101">
            <v>292</v>
          </cell>
        </row>
        <row r="102">
          <cell r="G102" t="str">
            <v>105322-CES. MARCOS MACUADA</v>
          </cell>
          <cell r="H102">
            <v>270</v>
          </cell>
        </row>
        <row r="103">
          <cell r="G103" t="str">
            <v>105324-CES. SOTAQUI</v>
          </cell>
          <cell r="H103">
            <v>71</v>
          </cell>
        </row>
        <row r="104">
          <cell r="G104" t="str">
            <v>105415-P.S.R. BARRAZA</v>
          </cell>
          <cell r="H104">
            <v>9</v>
          </cell>
        </row>
        <row r="105">
          <cell r="G105" t="str">
            <v xml:space="preserve">105416-P.S.R. CAMARICO                  </v>
          </cell>
          <cell r="H105">
            <v>17</v>
          </cell>
        </row>
        <row r="106">
          <cell r="G106" t="str">
            <v>105417-P.S.R. ALCONES BAJOS</v>
          </cell>
          <cell r="H106">
            <v>7</v>
          </cell>
        </row>
        <row r="107">
          <cell r="G107" t="str">
            <v>105419-P.S.R. LAS SOSSAS</v>
          </cell>
          <cell r="H107">
            <v>1</v>
          </cell>
        </row>
        <row r="108">
          <cell r="G108" t="str">
            <v>105422-P.S.R. HORNILLOS</v>
          </cell>
          <cell r="H108">
            <v>2</v>
          </cell>
        </row>
        <row r="109">
          <cell r="G109" t="str">
            <v>105437-P.S.R. CHALINGA</v>
          </cell>
          <cell r="H109">
            <v>3</v>
          </cell>
        </row>
        <row r="110">
          <cell r="G110" t="str">
            <v>105439-P.S.R. CERRO BLANCO</v>
          </cell>
          <cell r="H110">
            <v>0</v>
          </cell>
        </row>
        <row r="111">
          <cell r="G111" t="str">
            <v>105507-P.S.R. HUAMALATA</v>
          </cell>
          <cell r="H111">
            <v>26</v>
          </cell>
        </row>
        <row r="112">
          <cell r="G112" t="str">
            <v>105510-P.S.R. RECOLETA</v>
          </cell>
          <cell r="H112">
            <v>11</v>
          </cell>
        </row>
        <row r="113">
          <cell r="G113" t="str">
            <v>105722-CECOF SAN JOSE DE LA DEHESA</v>
          </cell>
          <cell r="H113">
            <v>70</v>
          </cell>
        </row>
        <row r="114">
          <cell r="G114" t="str">
            <v>105723-CECOF LIMARI</v>
          </cell>
          <cell r="H114">
            <v>45</v>
          </cell>
        </row>
        <row r="115">
          <cell r="G115" t="str">
            <v>200258-CECOF LOS COPIHUES</v>
          </cell>
          <cell r="H115">
            <v>32</v>
          </cell>
        </row>
        <row r="116">
          <cell r="G116" t="str">
            <v>200367-CECOF COLONIA LIMARÍ</v>
          </cell>
          <cell r="H116">
            <v>29</v>
          </cell>
        </row>
        <row r="117">
          <cell r="G117" t="str">
            <v>200569-CESFAM FRAY JORGE</v>
          </cell>
          <cell r="H117">
            <v>192</v>
          </cell>
        </row>
        <row r="118">
          <cell r="G118" t="str">
            <v>04302-COMBARBALÁ</v>
          </cell>
          <cell r="H118">
            <v>111</v>
          </cell>
        </row>
        <row r="119">
          <cell r="G119" t="str">
            <v>105105-HOSPITAL COMBARBALÁ</v>
          </cell>
          <cell r="H119">
            <v>75</v>
          </cell>
        </row>
        <row r="120">
          <cell r="G120" t="str">
            <v>105433-P.S.R. SAN LORENZO</v>
          </cell>
          <cell r="H120">
            <v>0</v>
          </cell>
        </row>
        <row r="121">
          <cell r="G121" t="str">
            <v>105434-P.S.R. SAN MARCOS</v>
          </cell>
          <cell r="H121">
            <v>2</v>
          </cell>
        </row>
        <row r="122">
          <cell r="G122" t="str">
            <v>105441-P.S.R. MANQUEHUA</v>
          </cell>
          <cell r="H122">
            <v>2</v>
          </cell>
        </row>
        <row r="123">
          <cell r="G123" t="str">
            <v xml:space="preserve">105459-P.S.R. BARRANCAS                </v>
          </cell>
          <cell r="H123">
            <v>6</v>
          </cell>
        </row>
        <row r="124">
          <cell r="G124" t="str">
            <v>105460-P.S.R. COGOTI 18</v>
          </cell>
          <cell r="H124">
            <v>6</v>
          </cell>
        </row>
        <row r="125">
          <cell r="G125" t="str">
            <v>105461-P.S.R. EL HUACHO</v>
          </cell>
          <cell r="H125">
            <v>1</v>
          </cell>
        </row>
        <row r="126">
          <cell r="G126" t="str">
            <v>105462-P.S.R. EL SAUCE</v>
          </cell>
          <cell r="H126">
            <v>3</v>
          </cell>
        </row>
        <row r="127">
          <cell r="G127" t="str">
            <v>105463-P.S.R. QUILITAPIA</v>
          </cell>
          <cell r="H127">
            <v>5</v>
          </cell>
        </row>
        <row r="128">
          <cell r="G128" t="str">
            <v>105464-P.S.R. LA LIGUA</v>
          </cell>
          <cell r="H128">
            <v>3</v>
          </cell>
        </row>
        <row r="129">
          <cell r="G129" t="str">
            <v>105465-P.S.R. RAMADILLA</v>
          </cell>
          <cell r="H129">
            <v>4</v>
          </cell>
        </row>
        <row r="130">
          <cell r="G130" t="str">
            <v>105466-P.S.R. VALLE HERMOSO</v>
          </cell>
          <cell r="H130">
            <v>2</v>
          </cell>
        </row>
        <row r="131">
          <cell r="G131" t="str">
            <v>105490-P.S.R. EL DURAZNO</v>
          </cell>
          <cell r="H131">
            <v>2</v>
          </cell>
        </row>
        <row r="132">
          <cell r="G132" t="str">
            <v>04303-MONTE PATRIA</v>
          </cell>
          <cell r="H132">
            <v>340</v>
          </cell>
        </row>
        <row r="133">
          <cell r="G133" t="str">
            <v>105307-CES. RURAL MONTE PATRIA</v>
          </cell>
          <cell r="H133">
            <v>121</v>
          </cell>
        </row>
        <row r="134">
          <cell r="G134" t="str">
            <v>105311-CES. RURAL CHAÑARAL ALTO</v>
          </cell>
          <cell r="H134">
            <v>43</v>
          </cell>
        </row>
        <row r="135">
          <cell r="G135" t="str">
            <v>105312-CES. RURAL CAREN</v>
          </cell>
          <cell r="H135">
            <v>24</v>
          </cell>
        </row>
        <row r="136">
          <cell r="G136" t="str">
            <v>105318-CES. RURAL EL PALQUI</v>
          </cell>
          <cell r="H136">
            <v>115</v>
          </cell>
        </row>
        <row r="137">
          <cell r="G137" t="str">
            <v>105425-P.S.R. CHILECITO</v>
          </cell>
          <cell r="H137">
            <v>2</v>
          </cell>
        </row>
        <row r="138">
          <cell r="G138" t="str">
            <v>105427-P.S.R. HACIENDA VALDIVIA</v>
          </cell>
          <cell r="H138">
            <v>0</v>
          </cell>
        </row>
        <row r="139">
          <cell r="G139" t="str">
            <v>105428-P.S.R. HUATULAME</v>
          </cell>
          <cell r="H139">
            <v>9</v>
          </cell>
        </row>
        <row r="140">
          <cell r="G140" t="str">
            <v>105430-P.S.R. MIALQUI</v>
          </cell>
          <cell r="H140">
            <v>2</v>
          </cell>
        </row>
        <row r="141">
          <cell r="G141" t="str">
            <v>105431-P.S.R. PEDREGAL</v>
          </cell>
          <cell r="H141">
            <v>4</v>
          </cell>
        </row>
        <row r="142">
          <cell r="G142" t="str">
            <v>105432-P.S.R. RAPEL</v>
          </cell>
          <cell r="H142">
            <v>7</v>
          </cell>
        </row>
        <row r="143">
          <cell r="G143" t="str">
            <v>105435-P.S.R. TULAHUEN</v>
          </cell>
          <cell r="H143">
            <v>9</v>
          </cell>
        </row>
        <row r="144">
          <cell r="G144" t="str">
            <v>105436-P.S.R. EL MAITEN</v>
          </cell>
          <cell r="H144">
            <v>3</v>
          </cell>
        </row>
        <row r="145">
          <cell r="G145" t="str">
            <v>105489-P.S.R. RAMADAS DE TULAHUEN</v>
          </cell>
          <cell r="H145">
            <v>1</v>
          </cell>
        </row>
        <row r="146">
          <cell r="G146" t="str">
            <v>04304-PUNITAQUI</v>
          </cell>
          <cell r="H146">
            <v>141</v>
          </cell>
        </row>
        <row r="147">
          <cell r="G147" t="str">
            <v>105308-CES. RURAL PUNITAQUI</v>
          </cell>
          <cell r="H147">
            <v>140</v>
          </cell>
        </row>
        <row r="148">
          <cell r="G148" t="str">
            <v>105440-P.S.R. DIVISADERO</v>
          </cell>
          <cell r="H148">
            <v>1</v>
          </cell>
        </row>
        <row r="149">
          <cell r="G149" t="str">
            <v>105442-P.S.R. SAN PEDRO DE QUILES</v>
          </cell>
          <cell r="H149">
            <v>0</v>
          </cell>
        </row>
        <row r="150">
          <cell r="G150" t="str">
            <v xml:space="preserve">105508-P.S.R. EL PARRAL DE QUILES  </v>
          </cell>
          <cell r="H150">
            <v>0</v>
          </cell>
        </row>
        <row r="151">
          <cell r="G151" t="str">
            <v>04305-RIO HURTADO</v>
          </cell>
          <cell r="H151">
            <v>38</v>
          </cell>
        </row>
        <row r="152">
          <cell r="G152" t="str">
            <v>105310-CES. RURAL PICHASCA</v>
          </cell>
          <cell r="H152">
            <v>15</v>
          </cell>
        </row>
        <row r="153">
          <cell r="G153" t="str">
            <v>105409-P.S.R. EL CHAÑAR</v>
          </cell>
          <cell r="H153">
            <v>0</v>
          </cell>
        </row>
        <row r="154">
          <cell r="G154" t="str">
            <v>105410-P.S.R. HURTADO</v>
          </cell>
          <cell r="H154">
            <v>2</v>
          </cell>
        </row>
        <row r="155">
          <cell r="G155" t="str">
            <v>105411-P.S.R. LAS BREAS</v>
          </cell>
          <cell r="H155">
            <v>4</v>
          </cell>
        </row>
        <row r="156">
          <cell r="G156" t="str">
            <v>105413-P.S.R. SAMO ALTO</v>
          </cell>
          <cell r="H156">
            <v>8</v>
          </cell>
        </row>
        <row r="157">
          <cell r="G157" t="str">
            <v>105414-P.S.R. SERON</v>
          </cell>
          <cell r="H157">
            <v>8</v>
          </cell>
        </row>
        <row r="158">
          <cell r="G158" t="str">
            <v>105503-P.S.R. TABAQUEROS</v>
          </cell>
          <cell r="H158">
            <v>1</v>
          </cell>
        </row>
        <row r="159">
          <cell r="G159" t="str">
            <v>Total general</v>
          </cell>
          <cell r="H159">
            <v>7195</v>
          </cell>
        </row>
      </sheetData>
      <sheetData sheetId="10">
        <row r="3">
          <cell r="G3" t="str">
            <v>Suma de Total</v>
          </cell>
        </row>
      </sheetData>
      <sheetData sheetId="11">
        <row r="3">
          <cell r="G3" t="str">
            <v>Suma de Total</v>
          </cell>
        </row>
      </sheetData>
      <sheetData sheetId="12">
        <row r="3">
          <cell r="G3" t="str">
            <v>Etiquetas de fila</v>
          </cell>
          <cell r="H3" t="str">
            <v>Suma de Total</v>
          </cell>
        </row>
        <row r="4">
          <cell r="G4" t="str">
            <v>04101-LA SERENA</v>
          </cell>
          <cell r="H4">
            <v>8301</v>
          </cell>
        </row>
        <row r="5">
          <cell r="G5" t="str">
            <v>105300-CES. CARDENAL CARO</v>
          </cell>
          <cell r="H5">
            <v>1921</v>
          </cell>
        </row>
        <row r="6">
          <cell r="G6" t="str">
            <v>105301-CES. LAS COMPAÑIAS</v>
          </cell>
          <cell r="H6">
            <v>946</v>
          </cell>
        </row>
        <row r="7">
          <cell r="G7" t="str">
            <v>105302-CES. PEDRO AGUIRRE C.</v>
          </cell>
          <cell r="H7">
            <v>1389</v>
          </cell>
        </row>
        <row r="8">
          <cell r="G8" t="str">
            <v>105313-CES. SCHAFFHAUSER</v>
          </cell>
          <cell r="H8">
            <v>1491</v>
          </cell>
        </row>
        <row r="9">
          <cell r="G9" t="str">
            <v>105319-CES. CARDENAL R.S.H.</v>
          </cell>
          <cell r="H9">
            <v>906</v>
          </cell>
        </row>
        <row r="10">
          <cell r="G10" t="str">
            <v>105325-CESFAM JUAN PABLO II</v>
          </cell>
          <cell r="H10">
            <v>746</v>
          </cell>
        </row>
        <row r="11">
          <cell r="G11" t="str">
            <v xml:space="preserve">105400-P.S.R. ALGARROBITO            </v>
          </cell>
          <cell r="H11">
            <v>188</v>
          </cell>
        </row>
        <row r="12">
          <cell r="G12" t="str">
            <v>105401-P.S.R. LAS ROJAS</v>
          </cell>
          <cell r="H12">
            <v>54</v>
          </cell>
        </row>
        <row r="13">
          <cell r="G13" t="str">
            <v>105402-P.S.R. EL ROMERO</v>
          </cell>
          <cell r="H13">
            <v>41</v>
          </cell>
        </row>
        <row r="14">
          <cell r="G14" t="str">
            <v>105499-P.S.R. LAMBERT</v>
          </cell>
          <cell r="H14">
            <v>55</v>
          </cell>
        </row>
        <row r="15">
          <cell r="G15" t="str">
            <v>105700-CECOF VILLA EL INDIO</v>
          </cell>
          <cell r="H15">
            <v>236</v>
          </cell>
        </row>
        <row r="16">
          <cell r="G16" t="str">
            <v>105701-CECOF VILLA ALEMANIA</v>
          </cell>
          <cell r="H16">
            <v>114</v>
          </cell>
        </row>
        <row r="17">
          <cell r="G17" t="str">
            <v>105702-CECOF VILLA LAMBERT</v>
          </cell>
          <cell r="H17">
            <v>121</v>
          </cell>
        </row>
        <row r="18">
          <cell r="G18" t="str">
            <v>200402-CECOF ARCOS DE PINAMAR</v>
          </cell>
          <cell r="H18">
            <v>93</v>
          </cell>
        </row>
        <row r="19">
          <cell r="G19" t="str">
            <v>04102-COQUIMBO</v>
          </cell>
          <cell r="H19">
            <v>7557</v>
          </cell>
        </row>
        <row r="20">
          <cell r="G20" t="str">
            <v>105303-CES. SAN JUAN</v>
          </cell>
          <cell r="H20">
            <v>1258</v>
          </cell>
        </row>
        <row r="21">
          <cell r="G21" t="str">
            <v>105304-CES. SANTA CECILIA</v>
          </cell>
          <cell r="H21">
            <v>1004</v>
          </cell>
        </row>
        <row r="22">
          <cell r="G22" t="str">
            <v>105305-CES. TIERRAS BLANCAS</v>
          </cell>
          <cell r="H22">
            <v>1696</v>
          </cell>
        </row>
        <row r="23">
          <cell r="G23" t="str">
            <v>105321-CES. RURAL  TONGOY</v>
          </cell>
          <cell r="H23">
            <v>371</v>
          </cell>
        </row>
        <row r="24">
          <cell r="G24" t="str">
            <v>105323-CES. DR. SERGIO AGUILAR</v>
          </cell>
          <cell r="H24">
            <v>1839</v>
          </cell>
        </row>
        <row r="25">
          <cell r="G25" t="str">
            <v xml:space="preserve">105404-P.S.R. EL TANGUE                         </v>
          </cell>
          <cell r="H25">
            <v>7</v>
          </cell>
        </row>
        <row r="26">
          <cell r="G26" t="str">
            <v>105405-P.S.R. GUANAQUEROS</v>
          </cell>
          <cell r="H26">
            <v>120</v>
          </cell>
        </row>
        <row r="27">
          <cell r="G27" t="str">
            <v>105407-P.S.R. TAMBILLOS</v>
          </cell>
          <cell r="H27">
            <v>14</v>
          </cell>
        </row>
        <row r="28">
          <cell r="G28" t="str">
            <v>105705-CECOF EL ALBA</v>
          </cell>
          <cell r="H28">
            <v>201</v>
          </cell>
        </row>
        <row r="29">
          <cell r="G29" t="str">
            <v>200273-CECOF PUNTA MIRA</v>
          </cell>
          <cell r="H29">
            <v>182</v>
          </cell>
        </row>
        <row r="30">
          <cell r="G30" t="str">
            <v>200494-CESFAM EL SAUCE</v>
          </cell>
          <cell r="H30">
            <v>508</v>
          </cell>
        </row>
        <row r="31">
          <cell r="G31" t="str">
            <v>200499-CESFAM PAN DE AZÚCAR</v>
          </cell>
          <cell r="H31">
            <v>357</v>
          </cell>
        </row>
        <row r="32">
          <cell r="G32" t="str">
            <v>04104-LA HIGUERA</v>
          </cell>
          <cell r="H32">
            <v>278</v>
          </cell>
        </row>
        <row r="33">
          <cell r="G33" t="str">
            <v>105314-CES. LA HIGUERA</v>
          </cell>
          <cell r="H33">
            <v>105</v>
          </cell>
        </row>
        <row r="34">
          <cell r="G34" t="str">
            <v xml:space="preserve">105500-P.S.R. CALETA HORNOS        </v>
          </cell>
          <cell r="H34">
            <v>66</v>
          </cell>
        </row>
        <row r="35">
          <cell r="G35" t="str">
            <v>105505-P.S.R. LOS CHOROS</v>
          </cell>
          <cell r="H35">
            <v>65</v>
          </cell>
        </row>
        <row r="36">
          <cell r="G36" t="str">
            <v>105506-P.S.R. EL TRAPICHE</v>
          </cell>
          <cell r="H36">
            <v>42</v>
          </cell>
        </row>
        <row r="37">
          <cell r="G37" t="str">
            <v>04105-PAIHUANO</v>
          </cell>
          <cell r="H37">
            <v>250</v>
          </cell>
        </row>
        <row r="38">
          <cell r="G38" t="str">
            <v>105306-CES. PAIHUANO</v>
          </cell>
          <cell r="H38">
            <v>250</v>
          </cell>
        </row>
        <row r="39">
          <cell r="G39" t="str">
            <v>04106-VICUÑA</v>
          </cell>
          <cell r="H39">
            <v>1462</v>
          </cell>
        </row>
        <row r="40">
          <cell r="G40" t="str">
            <v>105107-HOSPITAL VICUÑA</v>
          </cell>
          <cell r="H40">
            <v>570</v>
          </cell>
        </row>
        <row r="41">
          <cell r="G41" t="str">
            <v>105467-P.S.R. DIAGUITAS</v>
          </cell>
          <cell r="H41">
            <v>62</v>
          </cell>
        </row>
        <row r="42">
          <cell r="G42" t="str">
            <v>105468-P.S.R. EL MOLLE</v>
          </cell>
          <cell r="H42">
            <v>109</v>
          </cell>
        </row>
        <row r="43">
          <cell r="G43" t="str">
            <v>105469-P.S.R. EL TAMBO</v>
          </cell>
          <cell r="H43">
            <v>120</v>
          </cell>
        </row>
        <row r="44">
          <cell r="G44" t="str">
            <v>105470-P.S.R. HUANTA</v>
          </cell>
          <cell r="H44">
            <v>7</v>
          </cell>
        </row>
        <row r="45">
          <cell r="G45" t="str">
            <v>105471-P.S.R. PERALILLO</v>
          </cell>
          <cell r="H45">
            <v>136</v>
          </cell>
        </row>
        <row r="46">
          <cell r="G46" t="str">
            <v>105472-P.S.R. RIVADAVIA</v>
          </cell>
          <cell r="H46">
            <v>36</v>
          </cell>
        </row>
        <row r="47">
          <cell r="G47" t="str">
            <v>105473-P.S.R. TALCUNA</v>
          </cell>
          <cell r="H47">
            <v>127</v>
          </cell>
        </row>
        <row r="48">
          <cell r="G48" t="str">
            <v>105474-P.S.R. CHAPILCA</v>
          </cell>
          <cell r="H48">
            <v>13</v>
          </cell>
        </row>
        <row r="49">
          <cell r="G49" t="str">
            <v>105509-P.S.R. GUALLIGUAICA</v>
          </cell>
          <cell r="H49">
            <v>62</v>
          </cell>
        </row>
        <row r="50">
          <cell r="G50" t="str">
            <v>200538-CESFAM SAN ISIDRO CALINGASTA</v>
          </cell>
          <cell r="H50">
            <v>220</v>
          </cell>
        </row>
        <row r="51">
          <cell r="G51" t="str">
            <v>04201-ILLAPEL</v>
          </cell>
          <cell r="H51">
            <v>1643</v>
          </cell>
        </row>
        <row r="52">
          <cell r="G52" t="str">
            <v>105103-HOSPITAL ILLAPEL</v>
          </cell>
          <cell r="H52">
            <v>571</v>
          </cell>
        </row>
        <row r="53">
          <cell r="G53" t="str">
            <v>105326-CESFAM SAN RAFAEL</v>
          </cell>
          <cell r="H53">
            <v>485</v>
          </cell>
        </row>
        <row r="54">
          <cell r="G54" t="str">
            <v xml:space="preserve">105443-P.S.R. CARCAMO                   </v>
          </cell>
          <cell r="H54">
            <v>27</v>
          </cell>
        </row>
        <row r="55">
          <cell r="G55" t="str">
            <v>105444-P.S.R. HUINTIL</v>
          </cell>
          <cell r="H55">
            <v>15</v>
          </cell>
        </row>
        <row r="56">
          <cell r="G56" t="str">
            <v>105445-P.S.R. LIMAHUIDA</v>
          </cell>
          <cell r="H56">
            <v>17</v>
          </cell>
        </row>
        <row r="57">
          <cell r="G57" t="str">
            <v>105446-P.S.R. MATANCILLA</v>
          </cell>
          <cell r="H57">
            <v>4</v>
          </cell>
        </row>
        <row r="58">
          <cell r="G58" t="str">
            <v>105447-P.S.R. PERALILLO</v>
          </cell>
          <cell r="H58">
            <v>7</v>
          </cell>
        </row>
        <row r="59">
          <cell r="G59" t="str">
            <v>105448-P.S.R. SANTA VIRGINIA</v>
          </cell>
          <cell r="H59">
            <v>9</v>
          </cell>
        </row>
        <row r="60">
          <cell r="G60" t="str">
            <v>105449-P.S.R. TUNGA NORTE</v>
          </cell>
          <cell r="H60">
            <v>4</v>
          </cell>
        </row>
        <row r="61">
          <cell r="G61" t="str">
            <v>105485-P.S.R. PLAN DE HORNOS</v>
          </cell>
          <cell r="H61">
            <v>7</v>
          </cell>
        </row>
        <row r="62">
          <cell r="G62" t="str">
            <v>105486-P.S.R. TUNGA SUR</v>
          </cell>
          <cell r="H62">
            <v>9</v>
          </cell>
        </row>
        <row r="63">
          <cell r="G63" t="str">
            <v>105487-P.S.R. CAÑAS UNO</v>
          </cell>
          <cell r="H63">
            <v>41</v>
          </cell>
        </row>
        <row r="64">
          <cell r="G64" t="str">
            <v>105496-P.S.R. PINTACURA SUR</v>
          </cell>
          <cell r="H64">
            <v>11</v>
          </cell>
        </row>
        <row r="65">
          <cell r="G65" t="str">
            <v>105504-P.S.R. SOCAVON</v>
          </cell>
          <cell r="H65">
            <v>8</v>
          </cell>
        </row>
        <row r="66">
          <cell r="G66" t="str">
            <v>200366-CESFAM URBANO II</v>
          </cell>
          <cell r="H66">
            <v>428</v>
          </cell>
        </row>
        <row r="67">
          <cell r="G67" t="str">
            <v>04202-CANELA</v>
          </cell>
          <cell r="H67">
            <v>334</v>
          </cell>
        </row>
        <row r="68">
          <cell r="G68" t="str">
            <v>105309-CES. RURAL CANELA</v>
          </cell>
          <cell r="H68">
            <v>176</v>
          </cell>
        </row>
        <row r="69">
          <cell r="G69" t="str">
            <v xml:space="preserve">105450-P.S.R. MINCHA NORTE            </v>
          </cell>
          <cell r="H69">
            <v>58</v>
          </cell>
        </row>
        <row r="70">
          <cell r="G70" t="str">
            <v>105451-P.S.R. AGUA FRIA</v>
          </cell>
          <cell r="H70">
            <v>13</v>
          </cell>
        </row>
        <row r="71">
          <cell r="G71" t="str">
            <v>105482-P.S.R. CANELA ALTA</v>
          </cell>
          <cell r="H71">
            <v>18</v>
          </cell>
        </row>
        <row r="72">
          <cell r="G72" t="str">
            <v>105483-P.S.R. LOS RULOS</v>
          </cell>
          <cell r="H72">
            <v>9</v>
          </cell>
        </row>
        <row r="73">
          <cell r="G73" t="str">
            <v>105484-P.S.R. HUENTELAUQUEN</v>
          </cell>
          <cell r="H73">
            <v>31</v>
          </cell>
        </row>
        <row r="74">
          <cell r="G74" t="str">
            <v>105488-P.S.R. ESPIRITU SANTO</v>
          </cell>
          <cell r="H74">
            <v>11</v>
          </cell>
        </row>
        <row r="75">
          <cell r="G75" t="str">
            <v>105493-P.S.R. MINCHA SUR</v>
          </cell>
          <cell r="H75">
            <v>6</v>
          </cell>
        </row>
        <row r="76">
          <cell r="G76" t="str">
            <v>105497-P.S.R. JABONERIA</v>
          </cell>
          <cell r="H76">
            <v>3</v>
          </cell>
        </row>
        <row r="77">
          <cell r="G77" t="str">
            <v>105498-P.S.R. QUEBRADA DE LINARES</v>
          </cell>
          <cell r="H77">
            <v>9</v>
          </cell>
        </row>
        <row r="78">
          <cell r="G78" t="str">
            <v>04203-LOS VILOS</v>
          </cell>
          <cell r="H78">
            <v>481</v>
          </cell>
        </row>
        <row r="79">
          <cell r="G79" t="str">
            <v>105108-HOSPITAL LOS VILOS</v>
          </cell>
          <cell r="H79">
            <v>230</v>
          </cell>
        </row>
        <row r="80">
          <cell r="G80" t="str">
            <v xml:space="preserve">105478-P.S.R. CAIMANES                   </v>
          </cell>
          <cell r="H80">
            <v>25</v>
          </cell>
        </row>
        <row r="81">
          <cell r="G81" t="str">
            <v>105479-P.S.R. GUANGUALI</v>
          </cell>
          <cell r="H81">
            <v>38</v>
          </cell>
        </row>
        <row r="82">
          <cell r="G82" t="str">
            <v>105480-P.S.R. QUILIMARI</v>
          </cell>
          <cell r="H82">
            <v>152</v>
          </cell>
        </row>
        <row r="83">
          <cell r="G83" t="str">
            <v>105481-P.S.R. TILAMA</v>
          </cell>
          <cell r="H83">
            <v>15</v>
          </cell>
        </row>
        <row r="84">
          <cell r="G84" t="str">
            <v>105511-P.S.R. LOS CONDORES</v>
          </cell>
          <cell r="H84">
            <v>21</v>
          </cell>
        </row>
        <row r="85">
          <cell r="G85" t="str">
            <v>04204-SALAMANCA</v>
          </cell>
          <cell r="H85">
            <v>1092</v>
          </cell>
        </row>
        <row r="86">
          <cell r="G86" t="str">
            <v>105104-HOSPITAL SALAMANCA</v>
          </cell>
          <cell r="H86">
            <v>388</v>
          </cell>
        </row>
        <row r="87">
          <cell r="G87" t="str">
            <v xml:space="preserve">105452-P.S.R. CUNCUMEN                 </v>
          </cell>
          <cell r="H87">
            <v>34</v>
          </cell>
        </row>
        <row r="88">
          <cell r="G88" t="str">
            <v>105453-P.S.R. TRANQUILLA</v>
          </cell>
          <cell r="H88">
            <v>92</v>
          </cell>
        </row>
        <row r="89">
          <cell r="G89" t="str">
            <v>105454-P.S.R. CUNLAGUA</v>
          </cell>
          <cell r="H89">
            <v>15</v>
          </cell>
        </row>
        <row r="90">
          <cell r="G90" t="str">
            <v>105455-P.S.R. CHILLEPIN</v>
          </cell>
          <cell r="H90">
            <v>63</v>
          </cell>
        </row>
        <row r="91">
          <cell r="G91" t="str">
            <v>105456-P.S.R. LLIMPO</v>
          </cell>
          <cell r="H91">
            <v>62</v>
          </cell>
        </row>
        <row r="92">
          <cell r="G92" t="str">
            <v>105457-P.S.R. SAN AGUSTIN</v>
          </cell>
          <cell r="H92">
            <v>33</v>
          </cell>
        </row>
        <row r="93">
          <cell r="G93" t="str">
            <v>105458-P.S.R. TAHUINCO</v>
          </cell>
          <cell r="H93">
            <v>129</v>
          </cell>
        </row>
        <row r="94">
          <cell r="G94" t="str">
            <v>105491-P.S.R. QUELEN BAJO</v>
          </cell>
          <cell r="H94">
            <v>138</v>
          </cell>
        </row>
        <row r="95">
          <cell r="G95" t="str">
            <v>105492-P.S.R. CAMISA</v>
          </cell>
          <cell r="H95">
            <v>47</v>
          </cell>
        </row>
        <row r="96">
          <cell r="G96" t="str">
            <v>105501-P.S.R. ARBOLEDA GRANDE</v>
          </cell>
          <cell r="H96">
            <v>91</v>
          </cell>
        </row>
        <row r="97">
          <cell r="G97" t="str">
            <v>04301-OVALLE</v>
          </cell>
          <cell r="H97">
            <v>4029</v>
          </cell>
        </row>
        <row r="98">
          <cell r="G98" t="str">
            <v>105315-CES. RURAL C. DE TAMAYA</v>
          </cell>
          <cell r="H98">
            <v>111</v>
          </cell>
        </row>
        <row r="99">
          <cell r="G99" t="str">
            <v>105317-CES. JORGE JORDAN D.</v>
          </cell>
          <cell r="H99">
            <v>909</v>
          </cell>
        </row>
        <row r="100">
          <cell r="G100" t="str">
            <v>105322-CES. MARCOS MACUADA</v>
          </cell>
          <cell r="H100">
            <v>1017</v>
          </cell>
        </row>
        <row r="101">
          <cell r="G101" t="str">
            <v>105324-CES. SOTAQUI</v>
          </cell>
          <cell r="H101">
            <v>324</v>
          </cell>
        </row>
        <row r="102">
          <cell r="G102" t="str">
            <v>105415-P.S.R. BARRAZA</v>
          </cell>
          <cell r="H102">
            <v>99</v>
          </cell>
        </row>
        <row r="103">
          <cell r="G103" t="str">
            <v xml:space="preserve">105416-P.S.R. CAMARICO                  </v>
          </cell>
          <cell r="H103">
            <v>47</v>
          </cell>
        </row>
        <row r="104">
          <cell r="G104" t="str">
            <v>105417-P.S.R. ALCONES BAJOS</v>
          </cell>
          <cell r="H104">
            <v>9</v>
          </cell>
        </row>
        <row r="105">
          <cell r="G105" t="str">
            <v>105419-P.S.R. LAS SOSSAS</v>
          </cell>
          <cell r="H105">
            <v>43</v>
          </cell>
        </row>
        <row r="106">
          <cell r="G106" t="str">
            <v>105422-P.S.R. HORNILLOS</v>
          </cell>
          <cell r="H106">
            <v>12</v>
          </cell>
        </row>
        <row r="107">
          <cell r="G107" t="str">
            <v>105437-P.S.R. CHALINGA</v>
          </cell>
          <cell r="H107">
            <v>43</v>
          </cell>
        </row>
        <row r="108">
          <cell r="G108" t="str">
            <v>105439-P.S.R. CERRO BLANCO</v>
          </cell>
          <cell r="H108">
            <v>7</v>
          </cell>
        </row>
        <row r="109">
          <cell r="G109" t="str">
            <v>105507-P.S.R. HUAMALATA</v>
          </cell>
          <cell r="H109">
            <v>68</v>
          </cell>
        </row>
        <row r="110">
          <cell r="G110" t="str">
            <v>105510-P.S.R. RECOLETA</v>
          </cell>
          <cell r="H110">
            <v>42</v>
          </cell>
        </row>
        <row r="111">
          <cell r="G111" t="str">
            <v>105722-CECOF SAN JOSE DE LA DEHESA</v>
          </cell>
          <cell r="H111">
            <v>199</v>
          </cell>
        </row>
        <row r="112">
          <cell r="G112" t="str">
            <v>105723-CECOF LIMARI</v>
          </cell>
          <cell r="H112">
            <v>222</v>
          </cell>
        </row>
        <row r="113">
          <cell r="G113" t="str">
            <v>200258-CECOF LOS COPIHUES</v>
          </cell>
          <cell r="H113">
            <v>136</v>
          </cell>
        </row>
        <row r="114">
          <cell r="G114" t="str">
            <v>200367-CECOF COLONIA LIMARÍ</v>
          </cell>
          <cell r="H114">
            <v>142</v>
          </cell>
        </row>
        <row r="115">
          <cell r="G115" t="str">
            <v>200569-CESFAM FRAY JORGE</v>
          </cell>
          <cell r="H115">
            <v>599</v>
          </cell>
        </row>
        <row r="116">
          <cell r="G116" t="str">
            <v>04302-COMBARBALÁ</v>
          </cell>
          <cell r="H116">
            <v>569</v>
          </cell>
        </row>
        <row r="117">
          <cell r="G117" t="str">
            <v>105105-HOSPITAL COMBARBALÁ</v>
          </cell>
          <cell r="H117">
            <v>237</v>
          </cell>
        </row>
        <row r="118">
          <cell r="G118" t="str">
            <v>105433-P.S.R. SAN LORENZO</v>
          </cell>
          <cell r="H118">
            <v>8</v>
          </cell>
        </row>
        <row r="119">
          <cell r="G119" t="str">
            <v>105434-P.S.R. SAN MARCOS</v>
          </cell>
          <cell r="H119">
            <v>32</v>
          </cell>
        </row>
        <row r="120">
          <cell r="G120" t="str">
            <v>105441-P.S.R. MANQUEHUA</v>
          </cell>
          <cell r="H120">
            <v>26</v>
          </cell>
        </row>
        <row r="121">
          <cell r="G121" t="str">
            <v xml:space="preserve">105459-P.S.R. BARRANCAS                </v>
          </cell>
          <cell r="H121">
            <v>33</v>
          </cell>
        </row>
        <row r="122">
          <cell r="G122" t="str">
            <v>105460-P.S.R. COGOTI 18</v>
          </cell>
          <cell r="H122">
            <v>53</v>
          </cell>
        </row>
        <row r="123">
          <cell r="G123" t="str">
            <v>105461-P.S.R. EL HUACHO</v>
          </cell>
          <cell r="H123">
            <v>16</v>
          </cell>
        </row>
        <row r="124">
          <cell r="G124" t="str">
            <v>105462-P.S.R. EL SAUCE</v>
          </cell>
          <cell r="H124">
            <v>33</v>
          </cell>
        </row>
        <row r="125">
          <cell r="G125" t="str">
            <v>105463-P.S.R. QUILITAPIA</v>
          </cell>
          <cell r="H125">
            <v>38</v>
          </cell>
        </row>
        <row r="126">
          <cell r="G126" t="str">
            <v>105464-P.S.R. LA LIGUA</v>
          </cell>
          <cell r="H126">
            <v>38</v>
          </cell>
        </row>
        <row r="127">
          <cell r="G127" t="str">
            <v>105465-P.S.R. RAMADILLA</v>
          </cell>
          <cell r="H127">
            <v>14</v>
          </cell>
        </row>
        <row r="128">
          <cell r="G128" t="str">
            <v>105466-P.S.R. VALLE HERMOSO</v>
          </cell>
          <cell r="H128">
            <v>26</v>
          </cell>
        </row>
        <row r="129">
          <cell r="G129" t="str">
            <v>105490-P.S.R. EL DURAZNO</v>
          </cell>
          <cell r="H129">
            <v>15</v>
          </cell>
        </row>
        <row r="130">
          <cell r="G130" t="str">
            <v>04303-MONTE PATRIA</v>
          </cell>
          <cell r="H130">
            <v>1278</v>
          </cell>
        </row>
        <row r="131">
          <cell r="G131" t="str">
            <v>105307-CES. RURAL MONTE PATRIA</v>
          </cell>
          <cell r="H131">
            <v>428</v>
          </cell>
        </row>
        <row r="132">
          <cell r="G132" t="str">
            <v>105311-CES. RURAL CHAÑARAL ALTO</v>
          </cell>
          <cell r="H132">
            <v>162</v>
          </cell>
        </row>
        <row r="133">
          <cell r="G133" t="str">
            <v>105312-CES. RURAL CAREN</v>
          </cell>
          <cell r="H133">
            <v>106</v>
          </cell>
        </row>
        <row r="134">
          <cell r="G134" t="str">
            <v>105318-CES. RURAL EL PALQUI</v>
          </cell>
          <cell r="H134">
            <v>314</v>
          </cell>
        </row>
        <row r="135">
          <cell r="G135" t="str">
            <v>105425-P.S.R. CHILECITO</v>
          </cell>
          <cell r="H135">
            <v>26</v>
          </cell>
        </row>
        <row r="136">
          <cell r="G136" t="str">
            <v>105427-P.S.R. HACIENDA VALDIVIA</v>
          </cell>
          <cell r="H136">
            <v>23</v>
          </cell>
        </row>
        <row r="137">
          <cell r="G137" t="str">
            <v>105428-P.S.R. HUATULAME</v>
          </cell>
          <cell r="H137">
            <v>39</v>
          </cell>
        </row>
        <row r="138">
          <cell r="G138" t="str">
            <v>105430-P.S.R. MIALQUI</v>
          </cell>
          <cell r="H138">
            <v>24</v>
          </cell>
        </row>
        <row r="139">
          <cell r="G139" t="str">
            <v>105431-P.S.R. PEDREGAL</v>
          </cell>
          <cell r="H139">
            <v>27</v>
          </cell>
        </row>
        <row r="140">
          <cell r="G140" t="str">
            <v>105432-P.S.R. RAPEL</v>
          </cell>
          <cell r="H140">
            <v>42</v>
          </cell>
        </row>
        <row r="141">
          <cell r="G141" t="str">
            <v>105435-P.S.R. TULAHUEN</v>
          </cell>
          <cell r="H141">
            <v>52</v>
          </cell>
        </row>
        <row r="142">
          <cell r="G142" t="str">
            <v>105436-P.S.R. EL MAITEN</v>
          </cell>
          <cell r="H142">
            <v>21</v>
          </cell>
        </row>
        <row r="143">
          <cell r="G143" t="str">
            <v>105489-P.S.R. RAMADAS DE TULAHUEN</v>
          </cell>
          <cell r="H143">
            <v>14</v>
          </cell>
        </row>
        <row r="144">
          <cell r="G144" t="str">
            <v>04304-PUNITAQUI</v>
          </cell>
          <cell r="H144">
            <v>478</v>
          </cell>
        </row>
        <row r="145">
          <cell r="G145" t="str">
            <v>105308-CES. RURAL PUNITAQUI</v>
          </cell>
          <cell r="H145">
            <v>470</v>
          </cell>
        </row>
        <row r="146">
          <cell r="G146" t="str">
            <v>105440-P.S.R. DIVISADERO</v>
          </cell>
          <cell r="H146">
            <v>1</v>
          </cell>
        </row>
        <row r="147">
          <cell r="G147" t="str">
            <v>105442-P.S.R. SAN PEDRO DE QUILES</v>
          </cell>
          <cell r="H147">
            <v>4</v>
          </cell>
        </row>
        <row r="148">
          <cell r="G148" t="str">
            <v xml:space="preserve">105508-P.S.R. EL PARRAL DE QUILES  </v>
          </cell>
          <cell r="H148">
            <v>3</v>
          </cell>
        </row>
        <row r="149">
          <cell r="G149" t="str">
            <v>Total general</v>
          </cell>
          <cell r="H149">
            <v>27752</v>
          </cell>
        </row>
      </sheetData>
      <sheetData sheetId="13">
        <row r="3">
          <cell r="G3" t="str">
            <v>Suma de Total</v>
          </cell>
        </row>
      </sheetData>
      <sheetData sheetId="14">
        <row r="3">
          <cell r="G3" t="str">
            <v>Suma de Total</v>
          </cell>
        </row>
      </sheetData>
      <sheetData sheetId="15">
        <row r="3">
          <cell r="G3" t="str">
            <v>Suma de Total</v>
          </cell>
        </row>
      </sheetData>
      <sheetData sheetId="16">
        <row r="3">
          <cell r="G3" t="str">
            <v>Etiquetas de fila</v>
          </cell>
        </row>
      </sheetData>
      <sheetData sheetId="17">
        <row r="3">
          <cell r="G3" t="str">
            <v>Etiquetas de fila</v>
          </cell>
        </row>
      </sheetData>
      <sheetData sheetId="18">
        <row r="3">
          <cell r="G3" t="str">
            <v>Etiquetas de fila</v>
          </cell>
        </row>
      </sheetData>
      <sheetData sheetId="19">
        <row r="3">
          <cell r="G3" t="str">
            <v>Suma de Total</v>
          </cell>
        </row>
      </sheetData>
      <sheetData sheetId="20">
        <row r="3">
          <cell r="G3" t="str">
            <v>Etiquetas de fila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NUM3"/>
      <sheetName val="NUM4"/>
      <sheetName val="DEN4"/>
      <sheetName val="NUM5"/>
      <sheetName val="NUM6"/>
      <sheetName val="DEN6"/>
      <sheetName val="ACT DEN6"/>
      <sheetName val="NUM6.2"/>
      <sheetName val="NUM7"/>
      <sheetName val="DEN7"/>
      <sheetName val="NUM8"/>
      <sheetName val="NUM9"/>
      <sheetName val="NUM10"/>
      <sheetName val="ACT NUM10"/>
      <sheetName val="NUM13"/>
      <sheetName val="DEN13"/>
      <sheetName val="NUM14"/>
      <sheetName val="NUM15"/>
      <sheetName val="NUM16"/>
      <sheetName val="NUM17"/>
      <sheetName val="NUM18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showGridLines="0" tabSelected="1" zoomScale="90" zoomScaleNormal="90" workbookViewId="0"/>
  </sheetViews>
  <sheetFormatPr baseColWidth="10" defaultColWidth="11.44140625" defaultRowHeight="14.4" x14ac:dyDescent="0.3"/>
  <cols>
    <col min="1" max="1" width="25.109375" style="100" customWidth="1"/>
    <col min="2" max="2" width="28.88671875" style="100" customWidth="1"/>
    <col min="3" max="3" width="11.88671875" style="100" bestFit="1" customWidth="1"/>
    <col min="4" max="4" width="12.44140625" style="100" bestFit="1" customWidth="1"/>
    <col min="5" max="5" width="12.5546875" style="100" bestFit="1" customWidth="1"/>
    <col min="6" max="6" width="13.33203125" style="100" customWidth="1"/>
    <col min="7" max="7" width="13" style="100" customWidth="1"/>
    <col min="8" max="8" width="13.5546875" style="100" customWidth="1"/>
    <col min="9" max="9" width="13.33203125" style="100" bestFit="1" customWidth="1"/>
    <col min="10" max="10" width="15.88671875" style="100" customWidth="1"/>
    <col min="11" max="12" width="15" style="100" customWidth="1"/>
    <col min="13" max="13" width="13.6640625" style="100" customWidth="1"/>
    <col min="14" max="14" width="16.33203125" style="100" customWidth="1"/>
    <col min="15" max="15" width="13.5546875" style="100" customWidth="1"/>
    <col min="16" max="16" width="15.109375" style="100" customWidth="1"/>
    <col min="17" max="17" width="12.109375" style="100" customWidth="1"/>
    <col min="18" max="18" width="13" style="100" customWidth="1"/>
    <col min="19" max="16384" width="11.44140625" style="100"/>
  </cols>
  <sheetData>
    <row r="1" spans="1:18" x14ac:dyDescent="0.3">
      <c r="A1" s="115" t="s">
        <v>219</v>
      </c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</row>
    <row r="2" spans="1:18" x14ac:dyDescent="0.3">
      <c r="A2" s="115" t="s">
        <v>220</v>
      </c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</row>
    <row r="3" spans="1:18" x14ac:dyDescent="0.3">
      <c r="A3" s="115" t="s">
        <v>262</v>
      </c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</row>
    <row r="4" spans="1:18" x14ac:dyDescent="0.3">
      <c r="A4" s="115" t="s">
        <v>308</v>
      </c>
      <c r="C4" s="103"/>
      <c r="D4" s="102"/>
      <c r="E4" s="102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</row>
    <row r="5" spans="1:18" x14ac:dyDescent="0.3">
      <c r="B5" s="115"/>
      <c r="C5" s="103"/>
      <c r="D5" s="102"/>
      <c r="E5" s="102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</row>
    <row r="6" spans="1:18" ht="15" thickBot="1" x14ac:dyDescent="0.35">
      <c r="B6" s="115"/>
      <c r="C6" s="103"/>
      <c r="D6" s="102"/>
      <c r="E6" s="102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</row>
    <row r="7" spans="1:18" ht="21" customHeight="1" thickBot="1" x14ac:dyDescent="0.35">
      <c r="B7" s="297" t="s">
        <v>0</v>
      </c>
      <c r="C7" s="303" t="s">
        <v>309</v>
      </c>
      <c r="D7" s="304"/>
      <c r="E7" s="304"/>
      <c r="F7" s="304"/>
      <c r="G7" s="304"/>
      <c r="H7" s="304"/>
      <c r="I7" s="304"/>
      <c r="J7" s="304"/>
      <c r="K7" s="304"/>
      <c r="L7" s="304"/>
      <c r="M7" s="304"/>
      <c r="N7" s="304"/>
      <c r="O7" s="304"/>
      <c r="P7" s="304"/>
      <c r="Q7" s="304"/>
      <c r="R7" s="305"/>
    </row>
    <row r="8" spans="1:18" ht="10.5" customHeight="1" x14ac:dyDescent="0.3">
      <c r="B8" s="298"/>
      <c r="C8" s="306" t="s">
        <v>324</v>
      </c>
      <c r="D8" s="307"/>
      <c r="E8" s="307"/>
      <c r="F8" s="307"/>
      <c r="G8" s="307"/>
      <c r="H8" s="307"/>
      <c r="I8" s="307"/>
      <c r="J8" s="307"/>
      <c r="K8" s="307"/>
      <c r="L8" s="307"/>
      <c r="M8" s="307"/>
      <c r="N8" s="307"/>
      <c r="O8" s="307"/>
      <c r="P8" s="307"/>
      <c r="Q8" s="307"/>
      <c r="R8" s="308"/>
    </row>
    <row r="9" spans="1:18" ht="15" thickBot="1" x14ac:dyDescent="0.35">
      <c r="B9" s="298"/>
      <c r="C9" s="309"/>
      <c r="D9" s="310"/>
      <c r="E9" s="310"/>
      <c r="F9" s="310"/>
      <c r="G9" s="310"/>
      <c r="H9" s="310"/>
      <c r="I9" s="310"/>
      <c r="J9" s="310"/>
      <c r="K9" s="310"/>
      <c r="L9" s="310"/>
      <c r="M9" s="310"/>
      <c r="N9" s="310"/>
      <c r="O9" s="310"/>
      <c r="P9" s="310"/>
      <c r="Q9" s="310"/>
      <c r="R9" s="311"/>
    </row>
    <row r="10" spans="1:18" ht="15" thickBot="1" x14ac:dyDescent="0.35">
      <c r="B10" s="298"/>
      <c r="C10" s="228"/>
      <c r="D10" s="228"/>
      <c r="E10" s="228"/>
      <c r="F10" s="228"/>
      <c r="G10" s="228" t="s">
        <v>245</v>
      </c>
      <c r="H10" s="228"/>
      <c r="I10" s="228"/>
      <c r="J10" s="228"/>
      <c r="K10" s="228"/>
      <c r="L10" s="228"/>
      <c r="M10" s="228"/>
      <c r="N10" s="228"/>
      <c r="O10" s="228"/>
      <c r="P10" s="228"/>
      <c r="Q10" s="228"/>
      <c r="R10" s="257"/>
    </row>
    <row r="11" spans="1:18" ht="15" thickBot="1" x14ac:dyDescent="0.35">
      <c r="B11" s="298"/>
      <c r="C11" s="117" t="s">
        <v>297</v>
      </c>
      <c r="D11" s="116" t="s">
        <v>298</v>
      </c>
      <c r="E11" s="117" t="s">
        <v>208</v>
      </c>
      <c r="F11" s="116" t="s">
        <v>300</v>
      </c>
      <c r="G11" s="117" t="s">
        <v>302</v>
      </c>
      <c r="H11" s="116" t="s">
        <v>209</v>
      </c>
      <c r="I11" s="117" t="s">
        <v>303</v>
      </c>
      <c r="J11" s="117" t="s">
        <v>210</v>
      </c>
      <c r="K11" s="116" t="s">
        <v>211</v>
      </c>
      <c r="L11" s="117" t="s">
        <v>317</v>
      </c>
      <c r="M11" s="117" t="s">
        <v>213</v>
      </c>
      <c r="N11" s="116" t="s">
        <v>221</v>
      </c>
      <c r="O11" s="117" t="s">
        <v>304</v>
      </c>
      <c r="P11" s="117" t="s">
        <v>305</v>
      </c>
      <c r="Q11" s="116" t="s">
        <v>222</v>
      </c>
      <c r="R11" s="117" t="s">
        <v>223</v>
      </c>
    </row>
    <row r="12" spans="1:18" ht="66" customHeight="1" x14ac:dyDescent="0.3">
      <c r="B12" s="298"/>
      <c r="C12" s="299" t="s">
        <v>224</v>
      </c>
      <c r="D12" s="301" t="s">
        <v>299</v>
      </c>
      <c r="E12" s="299" t="s">
        <v>216</v>
      </c>
      <c r="F12" s="301" t="s">
        <v>301</v>
      </c>
      <c r="G12" s="299" t="s">
        <v>214</v>
      </c>
      <c r="H12" s="299" t="s">
        <v>225</v>
      </c>
      <c r="I12" s="301" t="s">
        <v>226</v>
      </c>
      <c r="J12" s="299" t="s">
        <v>259</v>
      </c>
      <c r="K12" s="301" t="s">
        <v>217</v>
      </c>
      <c r="L12" s="299" t="s">
        <v>318</v>
      </c>
      <c r="M12" s="299" t="s">
        <v>215</v>
      </c>
      <c r="N12" s="301" t="s">
        <v>227</v>
      </c>
      <c r="O12" s="299" t="s">
        <v>264</v>
      </c>
      <c r="P12" s="301" t="s">
        <v>265</v>
      </c>
      <c r="Q12" s="299" t="s">
        <v>306</v>
      </c>
      <c r="R12" s="299" t="s">
        <v>307</v>
      </c>
    </row>
    <row r="13" spans="1:18" ht="20.25" customHeight="1" thickBot="1" x14ac:dyDescent="0.35">
      <c r="B13" s="298"/>
      <c r="C13" s="300"/>
      <c r="D13" s="302"/>
      <c r="E13" s="300"/>
      <c r="F13" s="302"/>
      <c r="G13" s="300"/>
      <c r="H13" s="300"/>
      <c r="I13" s="302"/>
      <c r="J13" s="300"/>
      <c r="K13" s="302"/>
      <c r="L13" s="300"/>
      <c r="M13" s="300"/>
      <c r="N13" s="302"/>
      <c r="O13" s="300"/>
      <c r="P13" s="302"/>
      <c r="Q13" s="300"/>
      <c r="R13" s="300"/>
    </row>
    <row r="14" spans="1:18" ht="15" thickBot="1" x14ac:dyDescent="0.35">
      <c r="B14" s="125" t="s">
        <v>195</v>
      </c>
      <c r="C14" s="119">
        <f>'Meta 3 '!C26</f>
        <v>0.79683354896526337</v>
      </c>
      <c r="D14" s="119">
        <f>'Meta 4'!C26</f>
        <v>0.99879452064659058</v>
      </c>
      <c r="E14" s="119">
        <f>'Meta 5'!C26</f>
        <v>1.1192859926451453</v>
      </c>
      <c r="F14" s="119">
        <f>'Meta 6.1'!C26</f>
        <v>1.005601446110125</v>
      </c>
      <c r="G14" s="119">
        <f>'Meta 6.2'!C26</f>
        <v>0.90852897612633088</v>
      </c>
      <c r="H14" s="119">
        <f>'Meta 7'!C26</f>
        <v>1.1110026147620133</v>
      </c>
      <c r="I14" s="119">
        <f>'Meta 8'!C26</f>
        <v>1.0461502760028305</v>
      </c>
      <c r="J14" s="119">
        <f>'Meta 9'!C26</f>
        <v>0.98638229098265873</v>
      </c>
      <c r="K14" s="119">
        <f>'Meta 10'!C26</f>
        <v>1.0260537914816212</v>
      </c>
      <c r="L14" s="119">
        <v>1</v>
      </c>
      <c r="M14" s="119">
        <f>'Meta 13'!C26</f>
        <v>1.0115473441108545</v>
      </c>
      <c r="N14" s="119">
        <f>'Meta 14'!C26</f>
        <v>0.97353828959278044</v>
      </c>
      <c r="O14" s="119">
        <f>'Meta 15'!C26</f>
        <v>0.92015752084899871</v>
      </c>
      <c r="P14" s="119">
        <f>'Meta 16'!C26</f>
        <v>0.70774733043418625</v>
      </c>
      <c r="Q14" s="119">
        <f>'Meta 17'!C26</f>
        <v>0.83970390873809186</v>
      </c>
      <c r="R14" s="120">
        <f>'Meta 18'!C26</f>
        <v>1.0860748084722849</v>
      </c>
    </row>
    <row r="15" spans="1:18" ht="15" thickBot="1" x14ac:dyDescent="0.35">
      <c r="B15" s="118" t="s">
        <v>189</v>
      </c>
      <c r="C15" s="121">
        <f>'Meta 3 '!C40</f>
        <v>0.94579657774471249</v>
      </c>
      <c r="D15" s="121">
        <f>'Meta 4'!C40</f>
        <v>1.0116357164503662</v>
      </c>
      <c r="E15" s="121">
        <f>'Meta 5'!C40</f>
        <v>1.0807251811039691</v>
      </c>
      <c r="F15" s="121">
        <f>'Meta 6.1'!C40</f>
        <v>0.98493238028121743</v>
      </c>
      <c r="G15" s="121">
        <f>'Meta 6.2'!C40</f>
        <v>0.87654306375827007</v>
      </c>
      <c r="H15" s="121">
        <f>'Meta 7'!C40</f>
        <v>0.83203033668459203</v>
      </c>
      <c r="I15" s="121">
        <f>'Meta 8'!C40</f>
        <v>1.0688487584650113</v>
      </c>
      <c r="J15" s="121">
        <f>'Meta 9'!C40</f>
        <v>1.0549329341553249</v>
      </c>
      <c r="K15" s="121">
        <f>'Meta 10'!C40</f>
        <v>1.0621103602398809</v>
      </c>
      <c r="L15" s="119">
        <v>1</v>
      </c>
      <c r="M15" s="121">
        <f>'Meta 13'!C40</f>
        <v>0.97224782830309409</v>
      </c>
      <c r="N15" s="121">
        <f>'Meta 14'!C40</f>
        <v>0.76648024971052031</v>
      </c>
      <c r="O15" s="121">
        <f>'Meta 15'!C40</f>
        <v>0.8836837307113653</v>
      </c>
      <c r="P15" s="121">
        <f>'Meta 16'!C40</f>
        <v>0.68443485548373173</v>
      </c>
      <c r="Q15" s="121">
        <f>'Meta 17'!C40</f>
        <v>0.88998744446858491</v>
      </c>
      <c r="R15" s="122">
        <f>'Meta 18'!C40</f>
        <v>1.0174248774416419</v>
      </c>
    </row>
    <row r="16" spans="1:18" ht="15" thickBot="1" x14ac:dyDescent="0.35">
      <c r="B16" s="126" t="s">
        <v>202</v>
      </c>
      <c r="C16" s="123">
        <f>'Meta 3 '!C51</f>
        <v>0.83429999107700537</v>
      </c>
      <c r="D16" s="123">
        <f>'Meta 4'!C51</f>
        <v>1.0293871441092761</v>
      </c>
      <c r="E16" s="123">
        <f>'Meta 5'!C51</f>
        <v>0.95768437929454875</v>
      </c>
      <c r="F16" s="123">
        <f>'Meta 6.1'!C51</f>
        <v>1.0272169432976246</v>
      </c>
      <c r="G16" s="123">
        <f>'Meta 6.2'!C51</f>
        <v>1.025841397377014</v>
      </c>
      <c r="H16" s="123">
        <f>'Meta 7'!C51</f>
        <v>1.0096202385588393</v>
      </c>
      <c r="I16" s="123">
        <f>'Meta 8'!C51</f>
        <v>1.0376344086021505</v>
      </c>
      <c r="J16" s="123">
        <f>'Meta 9'!C51</f>
        <v>1.0980564401010211</v>
      </c>
      <c r="K16" s="123">
        <f>'Meta 10'!C51</f>
        <v>1.0107548934062505</v>
      </c>
      <c r="L16" s="119">
        <v>1</v>
      </c>
      <c r="M16" s="123">
        <f>'Meta 13'!C51</f>
        <v>0.99173553719008267</v>
      </c>
      <c r="N16" s="123">
        <f>'Meta 14'!C51</f>
        <v>1</v>
      </c>
      <c r="O16" s="123">
        <f>'Meta 15'!C51</f>
        <v>1.0044909303027438</v>
      </c>
      <c r="P16" s="123">
        <f>'Meta 16'!C51</f>
        <v>0.94581444233364287</v>
      </c>
      <c r="Q16" s="123">
        <f>'Meta 17'!C51</f>
        <v>0.98433193547782283</v>
      </c>
      <c r="R16" s="124">
        <f>'Meta 18'!C51</f>
        <v>1.2424181315866694</v>
      </c>
    </row>
    <row r="17" spans="2:18" ht="15" thickBot="1" x14ac:dyDescent="0.35">
      <c r="B17" s="118" t="s">
        <v>194</v>
      </c>
      <c r="C17" s="123">
        <f>'Meta 3 '!C66</f>
        <v>1.1182936099259477</v>
      </c>
      <c r="D17" s="123">
        <f>'Meta 4'!C66</f>
        <v>0.99197657101192727</v>
      </c>
      <c r="E17" s="123">
        <f>'Meta 5'!C66</f>
        <v>1.1934011934011934</v>
      </c>
      <c r="F17" s="123">
        <f>'Meta 6.1'!C66</f>
        <v>1.040130830469514</v>
      </c>
      <c r="G17" s="123">
        <f>'Meta 6.2'!C66</f>
        <v>1.0309940214052367</v>
      </c>
      <c r="H17" s="123">
        <f>'Meta 7'!C66</f>
        <v>0.96291061557309665</v>
      </c>
      <c r="I17" s="123">
        <f>'Meta 8'!C66</f>
        <v>1.126984126984127</v>
      </c>
      <c r="J17" s="123">
        <f>'Meta 9'!C66</f>
        <v>1.1768358705362134</v>
      </c>
      <c r="K17" s="123">
        <f>'Meta 10'!C66</f>
        <v>1.0598079359926273</v>
      </c>
      <c r="L17" s="119">
        <v>1</v>
      </c>
      <c r="M17" s="123">
        <f>'Meta 13'!C66</f>
        <v>0.96855345911949686</v>
      </c>
      <c r="N17" s="123">
        <f>'Meta 14'!C66</f>
        <v>1.0504381494236597</v>
      </c>
      <c r="O17" s="123">
        <f>'Meta 15'!C66</f>
        <v>1.0670132029659094</v>
      </c>
      <c r="P17" s="123">
        <f>'Meta 16'!C66</f>
        <v>1.0604265955363223</v>
      </c>
      <c r="Q17" s="123">
        <f>'Meta 17'!C66</f>
        <v>1.0788877088068061</v>
      </c>
      <c r="R17" s="124">
        <f>'Meta 18'!C66</f>
        <v>1.0563823779167327</v>
      </c>
    </row>
    <row r="18" spans="2:18" ht="15" thickBot="1" x14ac:dyDescent="0.35">
      <c r="B18" s="126" t="s">
        <v>190</v>
      </c>
      <c r="C18" s="121">
        <f>'Meta 3 '!C77</f>
        <v>0.8471288451797947</v>
      </c>
      <c r="D18" s="121">
        <f>'Meta 4'!C77</f>
        <v>0.95255546825777337</v>
      </c>
      <c r="E18" s="121">
        <f>'Meta 5'!C77</f>
        <v>0.8815072639225181</v>
      </c>
      <c r="F18" s="121">
        <f>'Meta 6.1'!C77</f>
        <v>0.78293683149652837</v>
      </c>
      <c r="G18" s="121">
        <f>'Meta 6.2'!C77</f>
        <v>0.75831263649836478</v>
      </c>
      <c r="H18" s="121">
        <f>'Meta 7'!C77</f>
        <v>0.80383178295433133</v>
      </c>
      <c r="I18" s="121">
        <f>'Meta 8'!C77</f>
        <v>0.98284628805920038</v>
      </c>
      <c r="J18" s="121">
        <f>'Meta 9'!C77</f>
        <v>0.84088603820946395</v>
      </c>
      <c r="K18" s="121">
        <f>'Meta 10'!C77</f>
        <v>0.91384970277703836</v>
      </c>
      <c r="L18" s="119">
        <v>1</v>
      </c>
      <c r="M18" s="121">
        <f>'Meta 13'!C77</f>
        <v>0.94982078853046592</v>
      </c>
      <c r="N18" s="121">
        <f>'Meta 14'!C77</f>
        <v>0.75319775773694075</v>
      </c>
      <c r="O18" s="121">
        <f>'Meta 15'!C77</f>
        <v>0.68045199447502047</v>
      </c>
      <c r="P18" s="121">
        <f>'Meta 16'!C77</f>
        <v>0.88201260084434496</v>
      </c>
      <c r="Q18" s="121">
        <f>'Meta 17'!C77</f>
        <v>0.91176470588235303</v>
      </c>
      <c r="R18" s="122">
        <f>'Meta 18'!C77</f>
        <v>1.4920584304253939</v>
      </c>
    </row>
    <row r="19" spans="2:18" ht="15" thickBot="1" x14ac:dyDescent="0.35">
      <c r="B19" s="118" t="s">
        <v>196</v>
      </c>
      <c r="C19" s="123">
        <f>'Meta 3 '!C83</f>
        <v>1.0341689736491337</v>
      </c>
      <c r="D19" s="123">
        <f>'Meta 4'!C83</f>
        <v>1.0551260570945757</v>
      </c>
      <c r="E19" s="123">
        <f>'Meta 5'!C83</f>
        <v>1.3113367174280879</v>
      </c>
      <c r="F19" s="123">
        <f>'Meta 6.1'!C83</f>
        <v>1.0078949097301115</v>
      </c>
      <c r="G19" s="123">
        <f>'Meta 6.2'!C83</f>
        <v>0.92580086413028151</v>
      </c>
      <c r="H19" s="123">
        <f>'Meta 7'!C83</f>
        <v>1.030847802321571</v>
      </c>
      <c r="I19" s="123">
        <f>'Meta 8'!C83</f>
        <v>0.92154297761774395</v>
      </c>
      <c r="J19" s="123">
        <f>'Meta 9'!C83</f>
        <v>1.075049742724991</v>
      </c>
      <c r="K19" s="123">
        <f>'Meta 10'!C83</f>
        <v>1.1116626336580422</v>
      </c>
      <c r="L19" s="119">
        <v>1</v>
      </c>
      <c r="M19" s="123">
        <f>'Meta 13'!C83</f>
        <v>0.81196581196581186</v>
      </c>
      <c r="N19" s="123">
        <f>'Meta 14'!C83</f>
        <v>0.38545521218788548</v>
      </c>
      <c r="O19" s="123">
        <f>'Meta 15'!C83</f>
        <v>1.005610986649573</v>
      </c>
      <c r="P19" s="123">
        <f>'Meta 16'!C83</f>
        <v>1.0132388667794721</v>
      </c>
      <c r="Q19" s="123">
        <f>'Meta 17'!C83</f>
        <v>0.99066185470416235</v>
      </c>
      <c r="R19" s="124">
        <f>'Meta 18'!C83</f>
        <v>1.2086840908478269</v>
      </c>
    </row>
    <row r="20" spans="2:18" ht="15" thickBot="1" x14ac:dyDescent="0.35">
      <c r="B20" s="126" t="s">
        <v>201</v>
      </c>
      <c r="C20" s="123">
        <f>'Meta 3 '!C94</f>
        <v>0.72301055148396487</v>
      </c>
      <c r="D20" s="123">
        <f>'Meta 4'!C94</f>
        <v>1.0047821234375682</v>
      </c>
      <c r="E20" s="123">
        <f>'Meta 5'!C94</f>
        <v>0.82477035064089943</v>
      </c>
      <c r="F20" s="123">
        <f>'Meta 6.1'!C94</f>
        <v>1.0698842237411077</v>
      </c>
      <c r="G20" s="123">
        <f>'Meta 6.2'!C94</f>
        <v>1.0624443176773264</v>
      </c>
      <c r="H20" s="123">
        <f>'Meta 7'!C94</f>
        <v>1.1156026879462411</v>
      </c>
      <c r="I20" s="123">
        <f>'Meta 8'!C94</f>
        <v>1.0045454545454544</v>
      </c>
      <c r="J20" s="123">
        <f>'Meta 9'!C94</f>
        <v>1.0443477804104846</v>
      </c>
      <c r="K20" s="123">
        <f>'Meta 10'!C94</f>
        <v>1.006867423987811</v>
      </c>
      <c r="L20" s="119">
        <v>1</v>
      </c>
      <c r="M20" s="123">
        <f>'Meta 13'!C94</f>
        <v>1.0229276895943562</v>
      </c>
      <c r="N20" s="123">
        <f>'Meta 14'!C94</f>
        <v>0.99352051835853128</v>
      </c>
      <c r="O20" s="123">
        <f>'Meta 15'!C94</f>
        <v>1.1447079956162998</v>
      </c>
      <c r="P20" s="123">
        <f>'Meta 16'!C94</f>
        <v>1.0748302088006245</v>
      </c>
      <c r="Q20" s="123">
        <f>'Meta 17'!C94</f>
        <v>2.2743684866334388</v>
      </c>
      <c r="R20" s="124">
        <f>'Meta 18'!C94</f>
        <v>1.5403142691305263</v>
      </c>
    </row>
    <row r="21" spans="2:18" ht="15" thickBot="1" x14ac:dyDescent="0.35">
      <c r="B21" s="118" t="s">
        <v>198</v>
      </c>
      <c r="C21" s="123">
        <f>'Meta 3 '!C113</f>
        <v>0.98509264893046933</v>
      </c>
      <c r="D21" s="123">
        <f>'Meta 4'!C113</f>
        <v>1.0199346142578252</v>
      </c>
      <c r="E21" s="123">
        <f>'Meta 5'!C113</f>
        <v>0.95889343777870906</v>
      </c>
      <c r="F21" s="123">
        <f>'Meta 6.1'!C113</f>
        <v>0.95544646538542544</v>
      </c>
      <c r="G21" s="123">
        <f>'Meta 6.2'!C113</f>
        <v>0.97685094652630622</v>
      </c>
      <c r="H21" s="123">
        <f>'Meta 7'!C113</f>
        <v>0.99137669052888744</v>
      </c>
      <c r="I21" s="123">
        <f>'Meta 8'!C113</f>
        <v>1.0490224335357881</v>
      </c>
      <c r="J21" s="123">
        <f>'Meta 9'!C113</f>
        <v>1.0174653165698444</v>
      </c>
      <c r="K21" s="123">
        <f>'Meta 10'!C113</f>
        <v>1.0207971479733275</v>
      </c>
      <c r="L21" s="119">
        <v>1</v>
      </c>
      <c r="M21" s="123">
        <f>'Meta 13'!C113</f>
        <v>1.0434239300218682</v>
      </c>
      <c r="N21" s="123">
        <f>'Meta 14'!C113</f>
        <v>0.81491274457958751</v>
      </c>
      <c r="O21" s="123">
        <f>'Meta 15'!C113</f>
        <v>0.94467807895729061</v>
      </c>
      <c r="P21" s="123">
        <f>'Meta 16'!C113</f>
        <v>0.92320619248273328</v>
      </c>
      <c r="Q21" s="123">
        <f>'Meta 17'!C113</f>
        <v>1.0103116305491255</v>
      </c>
      <c r="R21" s="124">
        <f>'Meta 18'!C113</f>
        <v>0.87919778431260076</v>
      </c>
    </row>
    <row r="22" spans="2:18" ht="15" thickBot="1" x14ac:dyDescent="0.35">
      <c r="B22" s="126" t="s">
        <v>218</v>
      </c>
      <c r="C22" s="123">
        <f>'Meta 3 '!C126</f>
        <v>0.9112016471722082</v>
      </c>
      <c r="D22" s="123">
        <f>'Meta 4'!C126</f>
        <v>1.0645139614832191</v>
      </c>
      <c r="E22" s="123">
        <f>'Meta 5'!C126</f>
        <v>1.0552556605188184</v>
      </c>
      <c r="F22" s="123">
        <f>'Meta 6.1'!C126</f>
        <v>1.0026778559866505</v>
      </c>
      <c r="G22" s="123">
        <f>'Meta 6.2'!C126</f>
        <v>0.9999740350089622</v>
      </c>
      <c r="H22" s="123">
        <f>'Meta 7'!C126</f>
        <v>0.89590266563819954</v>
      </c>
      <c r="I22" s="123">
        <f>'Meta 8'!C126</f>
        <v>0.91147547624593628</v>
      </c>
      <c r="J22" s="123">
        <f>'Meta 9'!C126</f>
        <v>0.99217967868163826</v>
      </c>
      <c r="K22" s="123">
        <f>'Meta 10'!C126</f>
        <v>0.64548873456175382</v>
      </c>
      <c r="L22" s="119">
        <v>1</v>
      </c>
      <c r="M22" s="123">
        <f>'Meta 13'!C126</f>
        <v>0.94650205761316875</v>
      </c>
      <c r="N22" s="123">
        <f>'Meta 14'!C126</f>
        <v>1.1381625916996907</v>
      </c>
      <c r="O22" s="123">
        <f>'Meta 15'!C126</f>
        <v>0.73294576349920193</v>
      </c>
      <c r="P22" s="123">
        <f>'Meta 16'!C126</f>
        <v>0.7164687825341417</v>
      </c>
      <c r="Q22" s="123">
        <f>'Meta 17'!C126</f>
        <v>1.097625226842547</v>
      </c>
      <c r="R22" s="124">
        <f>'Meta 18'!C126</f>
        <v>1.7961532692767057</v>
      </c>
    </row>
    <row r="23" spans="2:18" ht="15" thickBot="1" x14ac:dyDescent="0.35">
      <c r="B23" s="118" t="s">
        <v>197</v>
      </c>
      <c r="C23" s="123">
        <f>'Meta 3 '!C140</f>
        <v>1.0112457872051044</v>
      </c>
      <c r="D23" s="123">
        <f>'Meta 4'!C140</f>
        <v>1.0264028760370811</v>
      </c>
      <c r="E23" s="123">
        <f>'Meta 5'!C140</f>
        <v>0.90099009900990101</v>
      </c>
      <c r="F23" s="123">
        <f>'Meta 6.1'!C140</f>
        <v>0.96119323659206113</v>
      </c>
      <c r="G23" s="123">
        <f>'Meta 6.2'!C140</f>
        <v>0.94060968806355494</v>
      </c>
      <c r="H23" s="123">
        <f>'Meta 7'!C140</f>
        <v>0.99896730133524303</v>
      </c>
      <c r="I23" s="123">
        <f>'Meta 8'!C140</f>
        <v>1.0501627752301606</v>
      </c>
      <c r="J23" s="123">
        <f>'Meta 9'!C140</f>
        <v>1.0028943343031103</v>
      </c>
      <c r="K23" s="123">
        <f>'Meta 10'!C140</f>
        <v>1.0032720349321083</v>
      </c>
      <c r="L23" s="119">
        <v>1</v>
      </c>
      <c r="M23" s="123">
        <f>'Meta 13'!C140</f>
        <v>1.007502679528403</v>
      </c>
      <c r="N23" s="123">
        <f>'Meta 14'!C140</f>
        <v>0.97847682119205293</v>
      </c>
      <c r="O23" s="123">
        <f>'Meta 15'!C140</f>
        <v>0.9780343323926719</v>
      </c>
      <c r="P23" s="123">
        <f>'Meta 16'!C140</f>
        <v>0.89728542668207534</v>
      </c>
      <c r="Q23" s="123">
        <f>'Meta 17'!C140</f>
        <v>1.1001693397905363</v>
      </c>
      <c r="R23" s="124">
        <f>'Meta 18'!C140</f>
        <v>1.0885984023238926</v>
      </c>
    </row>
    <row r="24" spans="2:18" ht="15" thickBot="1" x14ac:dyDescent="0.35">
      <c r="B24" s="118" t="s">
        <v>199</v>
      </c>
      <c r="C24" s="123">
        <f>'Meta 3 '!C145</f>
        <v>1.0490998496551835</v>
      </c>
      <c r="D24" s="123">
        <f>'Meta 4'!C145</f>
        <v>1.0289806484402866</v>
      </c>
      <c r="E24" s="123">
        <f>'Meta 5'!C145</f>
        <v>0.75282930090884326</v>
      </c>
      <c r="F24" s="123">
        <f>'Meta 6.1'!C145</f>
        <v>0.82063843905744815</v>
      </c>
      <c r="G24" s="123">
        <f>'Meta 6.2'!C145</f>
        <v>0.99483471074380148</v>
      </c>
      <c r="H24" s="123">
        <f>'Meta 7'!C145</f>
        <v>0.82988708467635675</v>
      </c>
      <c r="I24" s="123">
        <f>'Meta 8'!C145</f>
        <v>0.82417582417582413</v>
      </c>
      <c r="J24" s="123">
        <f>'Meta 9'!C145</f>
        <v>0.99018813574579168</v>
      </c>
      <c r="K24" s="123">
        <f>'Meta 10'!C145</f>
        <v>1.0444221935064848</v>
      </c>
      <c r="L24" s="119">
        <v>1</v>
      </c>
      <c r="M24" s="123">
        <f>'Meta 13'!C145</f>
        <v>0.93869731800766287</v>
      </c>
      <c r="N24" s="123">
        <f>'Meta 14'!C145</f>
        <v>0.8221512247071352</v>
      </c>
      <c r="O24" s="123">
        <f>'Meta 15'!C145</f>
        <v>0.67129998455201234</v>
      </c>
      <c r="P24" s="123">
        <f>'Meta 16'!C145</f>
        <v>0.90824970190779009</v>
      </c>
      <c r="Q24" s="123">
        <f>'Meta 17'!C145</f>
        <v>0.97283771871185432</v>
      </c>
      <c r="R24" s="124">
        <f>'Meta 18'!C145</f>
        <v>1.23575044480868</v>
      </c>
    </row>
    <row r="25" spans="2:18" ht="15" thickBot="1" x14ac:dyDescent="0.35">
      <c r="B25" s="127" t="s">
        <v>200</v>
      </c>
      <c r="C25" s="121">
        <f>'Meta 3 '!C153</f>
        <v>0.91549553506075243</v>
      </c>
      <c r="D25" s="121">
        <f>'Meta 4'!C153</f>
        <v>1.0341822748578231</v>
      </c>
      <c r="E25" s="121">
        <f>'Meta 5'!C153</f>
        <v>0.93918726911054273</v>
      </c>
      <c r="F25" s="121">
        <f>'Meta 6.1'!C153</f>
        <v>0.96869045054424607</v>
      </c>
      <c r="G25" s="121">
        <f>'Meta 6.2'!C153</f>
        <v>1.0038746037337092</v>
      </c>
      <c r="H25" s="121">
        <f>'Meta 7'!C153</f>
        <v>1.1085902856553573</v>
      </c>
      <c r="I25" s="121">
        <f>'Meta 8'!C153</f>
        <v>0.92770637249940968</v>
      </c>
      <c r="J25" s="121">
        <f>'Meta 9'!C153</f>
        <v>0.99388850034420262</v>
      </c>
      <c r="K25" s="121">
        <f>'Meta 10'!C153</f>
        <v>1.0634620009620011</v>
      </c>
      <c r="L25" s="119">
        <v>1</v>
      </c>
      <c r="M25" s="121">
        <f>'Meta 13'!C153</f>
        <v>0.88122605363984674</v>
      </c>
      <c r="N25" s="121">
        <f>'Meta 14'!C153</f>
        <v>1.0147058823529411</v>
      </c>
      <c r="O25" s="121">
        <f>'Meta 15'!C153</f>
        <v>0.91905673518536812</v>
      </c>
      <c r="P25" s="121">
        <f>'Meta 16'!C153</f>
        <v>0.73736452720014367</v>
      </c>
      <c r="Q25" s="121">
        <f>'Meta 17'!C153</f>
        <v>1.0806033314839425</v>
      </c>
      <c r="R25" s="122">
        <f>'Meta 18'!C153</f>
        <v>1.0652528997343391</v>
      </c>
    </row>
    <row r="26" spans="2:18" x14ac:dyDescent="0.3">
      <c r="B26" s="104"/>
    </row>
  </sheetData>
  <mergeCells count="19">
    <mergeCell ref="G12:G13"/>
    <mergeCell ref="I12:I13"/>
    <mergeCell ref="J12:J13"/>
    <mergeCell ref="H12:H13"/>
    <mergeCell ref="C7:R7"/>
    <mergeCell ref="C8:R9"/>
    <mergeCell ref="R12:R13"/>
    <mergeCell ref="M12:M13"/>
    <mergeCell ref="N12:N13"/>
    <mergeCell ref="O12:O13"/>
    <mergeCell ref="P12:P13"/>
    <mergeCell ref="Q12:Q13"/>
    <mergeCell ref="L12:L13"/>
    <mergeCell ref="K12:K13"/>
    <mergeCell ref="B7:B13"/>
    <mergeCell ref="C12:C13"/>
    <mergeCell ref="D12:D13"/>
    <mergeCell ref="E12:E13"/>
    <mergeCell ref="F12:F13"/>
  </mergeCells>
  <conditionalFormatting sqref="C14:R25">
    <cfRule type="cellIs" dxfId="36" priority="2" operator="greaterThan">
      <formula>0.994</formula>
    </cfRule>
    <cfRule type="cellIs" dxfId="35" priority="1" operator="lessThan">
      <formula>0.995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54"/>
  <sheetViews>
    <sheetView zoomScale="80" zoomScaleNormal="80" workbookViewId="0">
      <pane xSplit="2" ySplit="11" topLeftCell="C12" activePane="bottomRight" state="frozen"/>
      <selection activeCell="B12" sqref="B12"/>
      <selection pane="topRight" activeCell="B12" sqref="B12"/>
      <selection pane="bottomLeft" activeCell="B12" sqref="B12"/>
      <selection pane="bottomRight" activeCell="C12" sqref="C12"/>
    </sheetView>
  </sheetViews>
  <sheetFormatPr baseColWidth="10" defaultColWidth="11.44140625" defaultRowHeight="13.8" x14ac:dyDescent="0.25"/>
  <cols>
    <col min="1" max="1" width="24.33203125" style="49" bestFit="1" customWidth="1"/>
    <col min="2" max="2" width="47" style="49" bestFit="1" customWidth="1"/>
    <col min="3" max="3" width="16.6640625" style="35" bestFit="1" customWidth="1"/>
    <col min="4" max="4" width="13" style="33" bestFit="1" customWidth="1"/>
    <col min="5" max="7" width="12.44140625" style="40" bestFit="1" customWidth="1"/>
    <col min="8" max="8" width="12.44140625" style="40" customWidth="1"/>
    <col min="9" max="16" width="12.44140625" style="40" bestFit="1" customWidth="1"/>
    <col min="17" max="17" width="13.44140625" style="40" bestFit="1" customWidth="1"/>
    <col min="18" max="18" width="14.109375" style="33" customWidth="1"/>
    <col min="19" max="19" width="15.6640625" style="33" customWidth="1"/>
    <col min="20" max="16384" width="11.44140625" style="130"/>
  </cols>
  <sheetData>
    <row r="1" spans="1:19" s="235" customFormat="1" ht="81" customHeight="1" thickBot="1" x14ac:dyDescent="0.3">
      <c r="A1" s="312" t="s">
        <v>0</v>
      </c>
      <c r="B1" s="315" t="s">
        <v>1</v>
      </c>
      <c r="C1" s="315" t="s">
        <v>174</v>
      </c>
      <c r="D1" s="319" t="s">
        <v>172</v>
      </c>
      <c r="E1" s="322" t="s">
        <v>266</v>
      </c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4"/>
    </row>
    <row r="2" spans="1:19" s="235" customFormat="1" ht="14.4" thickTop="1" x14ac:dyDescent="0.25">
      <c r="A2" s="313"/>
      <c r="B2" s="316"/>
      <c r="C2" s="318"/>
      <c r="D2" s="320"/>
      <c r="E2" s="325" t="s">
        <v>2</v>
      </c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9" t="s">
        <v>3</v>
      </c>
      <c r="S2" s="330"/>
    </row>
    <row r="3" spans="1:19" s="235" customFormat="1" x14ac:dyDescent="0.25">
      <c r="A3" s="313"/>
      <c r="B3" s="316"/>
      <c r="C3" s="318"/>
      <c r="D3" s="320"/>
      <c r="E3" s="325"/>
      <c r="F3" s="326"/>
      <c r="G3" s="326"/>
      <c r="H3" s="326"/>
      <c r="I3" s="326"/>
      <c r="J3" s="326"/>
      <c r="K3" s="326"/>
      <c r="L3" s="326"/>
      <c r="M3" s="326"/>
      <c r="N3" s="326"/>
      <c r="O3" s="326"/>
      <c r="P3" s="326"/>
      <c r="Q3" s="326"/>
      <c r="R3" s="329"/>
      <c r="S3" s="330"/>
    </row>
    <row r="4" spans="1:19" s="235" customFormat="1" x14ac:dyDescent="0.25">
      <c r="A4" s="313"/>
      <c r="B4" s="316"/>
      <c r="C4" s="318"/>
      <c r="D4" s="320"/>
      <c r="E4" s="325"/>
      <c r="F4" s="326"/>
      <c r="G4" s="326"/>
      <c r="H4" s="326"/>
      <c r="I4" s="326"/>
      <c r="J4" s="326"/>
      <c r="K4" s="326"/>
      <c r="L4" s="326"/>
      <c r="M4" s="326"/>
      <c r="N4" s="326"/>
      <c r="O4" s="326"/>
      <c r="P4" s="326"/>
      <c r="Q4" s="326"/>
      <c r="R4" s="329"/>
      <c r="S4" s="330"/>
    </row>
    <row r="5" spans="1:19" s="235" customFormat="1" x14ac:dyDescent="0.25">
      <c r="A5" s="313"/>
      <c r="B5" s="316"/>
      <c r="C5" s="318"/>
      <c r="D5" s="320"/>
      <c r="E5" s="325"/>
      <c r="F5" s="326"/>
      <c r="G5" s="326"/>
      <c r="H5" s="326"/>
      <c r="I5" s="326"/>
      <c r="J5" s="326"/>
      <c r="K5" s="326"/>
      <c r="L5" s="326"/>
      <c r="M5" s="326"/>
      <c r="N5" s="326"/>
      <c r="O5" s="326"/>
      <c r="P5" s="326"/>
      <c r="Q5" s="326"/>
      <c r="R5" s="329"/>
      <c r="S5" s="330"/>
    </row>
    <row r="6" spans="1:19" s="235" customFormat="1" x14ac:dyDescent="0.25">
      <c r="A6" s="313"/>
      <c r="B6" s="316"/>
      <c r="C6" s="318"/>
      <c r="D6" s="320"/>
      <c r="E6" s="325"/>
      <c r="F6" s="326"/>
      <c r="G6" s="326"/>
      <c r="H6" s="326"/>
      <c r="I6" s="326"/>
      <c r="J6" s="326"/>
      <c r="K6" s="326"/>
      <c r="L6" s="326"/>
      <c r="M6" s="326"/>
      <c r="N6" s="326"/>
      <c r="O6" s="326"/>
      <c r="P6" s="326"/>
      <c r="Q6" s="326"/>
      <c r="R6" s="329"/>
      <c r="S6" s="330"/>
    </row>
    <row r="7" spans="1:19" s="235" customFormat="1" x14ac:dyDescent="0.25">
      <c r="A7" s="313"/>
      <c r="B7" s="316"/>
      <c r="C7" s="318"/>
      <c r="D7" s="320"/>
      <c r="E7" s="325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9"/>
      <c r="S7" s="330"/>
    </row>
    <row r="8" spans="1:19" s="235" customFormat="1" x14ac:dyDescent="0.25">
      <c r="A8" s="313"/>
      <c r="B8" s="316"/>
      <c r="C8" s="318"/>
      <c r="D8" s="320"/>
      <c r="E8" s="325"/>
      <c r="F8" s="326"/>
      <c r="G8" s="326"/>
      <c r="H8" s="326"/>
      <c r="I8" s="326"/>
      <c r="J8" s="326"/>
      <c r="K8" s="326"/>
      <c r="L8" s="326"/>
      <c r="M8" s="326"/>
      <c r="N8" s="326"/>
      <c r="O8" s="326"/>
      <c r="P8" s="326"/>
      <c r="Q8" s="326"/>
      <c r="R8" s="329"/>
      <c r="S8" s="330"/>
    </row>
    <row r="9" spans="1:19" s="235" customFormat="1" ht="14.4" thickBot="1" x14ac:dyDescent="0.3">
      <c r="A9" s="313"/>
      <c r="B9" s="316"/>
      <c r="C9" s="318"/>
      <c r="D9" s="320"/>
      <c r="E9" s="327"/>
      <c r="F9" s="328"/>
      <c r="G9" s="328"/>
      <c r="H9" s="328"/>
      <c r="I9" s="328"/>
      <c r="J9" s="328"/>
      <c r="K9" s="328"/>
      <c r="L9" s="328"/>
      <c r="M9" s="328"/>
      <c r="N9" s="328"/>
      <c r="O9" s="328"/>
      <c r="P9" s="328"/>
      <c r="Q9" s="328"/>
      <c r="R9" s="331"/>
      <c r="S9" s="332"/>
    </row>
    <row r="10" spans="1:19" s="235" customFormat="1" ht="27" customHeight="1" thickTop="1" thickBot="1" x14ac:dyDescent="0.3">
      <c r="A10" s="314"/>
      <c r="B10" s="317"/>
      <c r="C10" s="318"/>
      <c r="D10" s="321"/>
      <c r="E10" s="333" t="s">
        <v>234</v>
      </c>
      <c r="F10" s="333"/>
      <c r="G10" s="333"/>
      <c r="H10" s="333"/>
      <c r="I10" s="333"/>
      <c r="J10" s="333"/>
      <c r="K10" s="333"/>
      <c r="L10" s="333"/>
      <c r="M10" s="333"/>
      <c r="N10" s="333"/>
      <c r="O10" s="333"/>
      <c r="P10" s="333"/>
      <c r="Q10" s="333"/>
      <c r="R10" s="334" t="s">
        <v>235</v>
      </c>
      <c r="S10" s="335"/>
    </row>
    <row r="11" spans="1:19" s="235" customFormat="1" ht="14.4" thickBot="1" x14ac:dyDescent="0.3">
      <c r="A11" s="133"/>
      <c r="B11" s="134"/>
      <c r="C11" s="317"/>
      <c r="D11" s="135" t="s">
        <v>173</v>
      </c>
      <c r="E11" s="136" t="s">
        <v>4</v>
      </c>
      <c r="F11" s="136" t="s">
        <v>5</v>
      </c>
      <c r="G11" s="136" t="s">
        <v>6</v>
      </c>
      <c r="H11" s="136" t="s">
        <v>7</v>
      </c>
      <c r="I11" s="136" t="s">
        <v>8</v>
      </c>
      <c r="J11" s="136" t="s">
        <v>9</v>
      </c>
      <c r="K11" s="136" t="s">
        <v>10</v>
      </c>
      <c r="L11" s="136" t="s">
        <v>11</v>
      </c>
      <c r="M11" s="136" t="s">
        <v>12</v>
      </c>
      <c r="N11" s="136" t="s">
        <v>13</v>
      </c>
      <c r="O11" s="136" t="s">
        <v>14</v>
      </c>
      <c r="P11" s="136" t="s">
        <v>15</v>
      </c>
      <c r="Q11" s="217" t="s">
        <v>16</v>
      </c>
      <c r="R11" s="336"/>
      <c r="S11" s="337"/>
    </row>
    <row r="12" spans="1:19" ht="14.4" thickBot="1" x14ac:dyDescent="0.3">
      <c r="A12" s="49" t="s">
        <v>40</v>
      </c>
      <c r="B12" s="99" t="s">
        <v>27</v>
      </c>
      <c r="C12" s="34"/>
      <c r="D12" s="37"/>
      <c r="E12" s="50">
        <f>IFERROR(VLOOKUP($B12,[1]NUM3!$G$3:$T$169,2,FALSE),0)</f>
        <v>1855</v>
      </c>
      <c r="F12" s="50">
        <f>IFERROR(VLOOKUP($B12,[1]NUM3!$G$3:$T$169,3,FALSE),0)</f>
        <v>2014</v>
      </c>
      <c r="G12" s="50">
        <f>IFERROR(VLOOKUP($B12,[1]NUM3!$G$3:$T$169,4,FALSE),0)</f>
        <v>2480</v>
      </c>
      <c r="H12" s="50">
        <f>IFERROR(VLOOKUP($B12,[1]NUM3!$G$3:$T$169,5,FALSE),0)</f>
        <v>2749</v>
      </c>
      <c r="I12" s="50">
        <f>IFERROR(VLOOKUP($B12,[1]NUM3!$G$3:$T$169,6,FALSE),0)</f>
        <v>2876</v>
      </c>
      <c r="J12" s="50">
        <f>IFERROR(VLOOKUP($B12,[1]NUM3!$G$3:$T$169,7,FALSE),0)</f>
        <v>2496</v>
      </c>
      <c r="K12" s="50">
        <f>IFERROR(VLOOKUP($B12,[1]NUM3!$G$3:$T$169,8,FALSE),0)</f>
        <v>2296</v>
      </c>
      <c r="L12" s="50">
        <f>IFERROR(VLOOKUP($B12,[1]NUM3!$G$3:$T$169,9,FALSE),0)</f>
        <v>2182</v>
      </c>
      <c r="M12" s="50">
        <f>IFERROR(VLOOKUP($B12,[1]NUM3!$G$3:$T$169,10,FALSE),0)</f>
        <v>2175</v>
      </c>
      <c r="N12" s="50">
        <f>IFERROR(VLOOKUP($B12,[1]NUM3!$G$3:$T$169,11,FALSE),0)</f>
        <v>2254</v>
      </c>
      <c r="O12" s="50">
        <f>IFERROR(VLOOKUP($B12,[1]NUM3!$G$3:$T$169,12,FALSE),0)</f>
        <v>879</v>
      </c>
      <c r="P12" s="50">
        <f>IFERROR(VLOOKUP($B12,[1]NUM3!$G$3:$T$169,13,FALSE),0)</f>
        <v>2627</v>
      </c>
      <c r="Q12" s="182">
        <f>SUM(E12:P12)</f>
        <v>26883</v>
      </c>
    </row>
    <row r="13" spans="1:19" ht="14.4" thickBot="1" x14ac:dyDescent="0.3">
      <c r="A13" s="49" t="s">
        <v>40</v>
      </c>
      <c r="B13" s="99" t="s">
        <v>28</v>
      </c>
      <c r="C13" s="34"/>
      <c r="D13" s="37"/>
      <c r="E13" s="50">
        <f>IFERROR(VLOOKUP($B13,[1]NUM3!$G$3:$T$169,2,FALSE),0)</f>
        <v>1890</v>
      </c>
      <c r="F13" s="50">
        <f>IFERROR(VLOOKUP($B13,[1]NUM3!$G$3:$T$169,3,FALSE),0)</f>
        <v>1758</v>
      </c>
      <c r="G13" s="50">
        <f>IFERROR(VLOOKUP($B13,[1]NUM3!$G$3:$T$169,4,FALSE),0)</f>
        <v>2264</v>
      </c>
      <c r="H13" s="50">
        <f>IFERROR(VLOOKUP($B13,[1]NUM3!$G$3:$T$169,5,FALSE),0)</f>
        <v>2435</v>
      </c>
      <c r="I13" s="50">
        <f>IFERROR(VLOOKUP($B13,[1]NUM3!$G$3:$T$169,6,FALSE),0)</f>
        <v>2195</v>
      </c>
      <c r="J13" s="50">
        <f>IFERROR(VLOOKUP($B13,[1]NUM3!$G$3:$T$169,7,FALSE),0)</f>
        <v>2287</v>
      </c>
      <c r="K13" s="50">
        <f>IFERROR(VLOOKUP($B13,[1]NUM3!$G$3:$T$169,8,FALSE),0)</f>
        <v>2174</v>
      </c>
      <c r="L13" s="50">
        <f>IFERROR(VLOOKUP($B13,[1]NUM3!$G$3:$T$169,9,FALSE),0)</f>
        <v>1988</v>
      </c>
      <c r="M13" s="50">
        <f>IFERROR(VLOOKUP($B13,[1]NUM3!$G$3:$T$169,10,FALSE),0)</f>
        <v>1947</v>
      </c>
      <c r="N13" s="50">
        <f>IFERROR(VLOOKUP($B13,[1]NUM3!$G$3:$T$169,11,FALSE),0)</f>
        <v>1732</v>
      </c>
      <c r="O13" s="50">
        <f>IFERROR(VLOOKUP($B13,[1]NUM3!$G$3:$T$169,12,FALSE),0)</f>
        <v>606</v>
      </c>
      <c r="P13" s="50">
        <f>IFERROR(VLOOKUP($B13,[1]NUM3!$G$3:$T$169,13,FALSE),0)</f>
        <v>2015</v>
      </c>
      <c r="Q13" s="11">
        <f t="shared" ref="Q13:Q24" si="0">SUM(E13:P13)</f>
        <v>23291</v>
      </c>
    </row>
    <row r="14" spans="1:19" ht="14.4" thickBot="1" x14ac:dyDescent="0.3">
      <c r="A14" s="49" t="s">
        <v>40</v>
      </c>
      <c r="B14" s="99" t="s">
        <v>29</v>
      </c>
      <c r="C14" s="34"/>
      <c r="D14" s="37"/>
      <c r="E14" s="50">
        <f>IFERROR(VLOOKUP($B14,[1]NUM3!$G$3:$T$169,2,FALSE),0)</f>
        <v>1789</v>
      </c>
      <c r="F14" s="50">
        <f>IFERROR(VLOOKUP($B14,[1]NUM3!$G$3:$T$169,3,FALSE),0)</f>
        <v>1848</v>
      </c>
      <c r="G14" s="50">
        <f>IFERROR(VLOOKUP($B14,[1]NUM3!$G$3:$T$169,4,FALSE),0)</f>
        <v>2266</v>
      </c>
      <c r="H14" s="50">
        <f>IFERROR(VLOOKUP($B14,[1]NUM3!$G$3:$T$169,5,FALSE),0)</f>
        <v>2454</v>
      </c>
      <c r="I14" s="50">
        <f>IFERROR(VLOOKUP($B14,[1]NUM3!$G$3:$T$169,6,FALSE),0)</f>
        <v>2393</v>
      </c>
      <c r="J14" s="50">
        <f>IFERROR(VLOOKUP($B14,[1]NUM3!$G$3:$T$169,7,FALSE),0)</f>
        <v>2439</v>
      </c>
      <c r="K14" s="50">
        <f>IFERROR(VLOOKUP($B14,[1]NUM3!$G$3:$T$169,8,FALSE),0)</f>
        <v>2565</v>
      </c>
      <c r="L14" s="50">
        <f>IFERROR(VLOOKUP($B14,[1]NUM3!$G$3:$T$169,9,FALSE),0)</f>
        <v>2657</v>
      </c>
      <c r="M14" s="50">
        <f>IFERROR(VLOOKUP($B14,[1]NUM3!$G$3:$T$169,10,FALSE),0)</f>
        <v>1999</v>
      </c>
      <c r="N14" s="50">
        <f>IFERROR(VLOOKUP($B14,[1]NUM3!$G$3:$T$169,11,FALSE),0)</f>
        <v>1955</v>
      </c>
      <c r="O14" s="50">
        <f>IFERROR(VLOOKUP($B14,[1]NUM3!$G$3:$T$169,12,FALSE),0)</f>
        <v>1017</v>
      </c>
      <c r="P14" s="50">
        <f>IFERROR(VLOOKUP($B14,[1]NUM3!$G$3:$T$169,13,FALSE),0)</f>
        <v>2516</v>
      </c>
      <c r="Q14" s="11">
        <f t="shared" si="0"/>
        <v>25898</v>
      </c>
    </row>
    <row r="15" spans="1:19" ht="14.4" thickBot="1" x14ac:dyDescent="0.3">
      <c r="A15" s="49" t="s">
        <v>40</v>
      </c>
      <c r="B15" s="99" t="s">
        <v>30</v>
      </c>
      <c r="C15" s="34"/>
      <c r="D15" s="37"/>
      <c r="E15" s="50">
        <f>IFERROR(VLOOKUP($B15,[1]NUM3!$G$3:$T$169,2,FALSE),0)</f>
        <v>2617</v>
      </c>
      <c r="F15" s="50">
        <f>IFERROR(VLOOKUP($B15,[1]NUM3!$G$3:$T$169,3,FALSE),0)</f>
        <v>2411</v>
      </c>
      <c r="G15" s="50">
        <f>IFERROR(VLOOKUP($B15,[1]NUM3!$G$3:$T$169,4,FALSE),0)</f>
        <v>2625</v>
      </c>
      <c r="H15" s="50">
        <f>IFERROR(VLOOKUP($B15,[1]NUM3!$G$3:$T$169,5,FALSE),0)</f>
        <v>2636</v>
      </c>
      <c r="I15" s="50">
        <f>IFERROR(VLOOKUP($B15,[1]NUM3!$G$3:$T$169,6,FALSE),0)</f>
        <v>2539</v>
      </c>
      <c r="J15" s="50">
        <f>IFERROR(VLOOKUP($B15,[1]NUM3!$G$3:$T$169,7,FALSE),0)</f>
        <v>2413</v>
      </c>
      <c r="K15" s="50">
        <f>IFERROR(VLOOKUP($B15,[1]NUM3!$G$3:$T$169,8,FALSE),0)</f>
        <v>2481</v>
      </c>
      <c r="L15" s="50">
        <f>IFERROR(VLOOKUP($B15,[1]NUM3!$G$3:$T$169,9,FALSE),0)</f>
        <v>2698</v>
      </c>
      <c r="M15" s="50">
        <f>IFERROR(VLOOKUP($B15,[1]NUM3!$G$3:$T$169,10,FALSE),0)</f>
        <v>2222</v>
      </c>
      <c r="N15" s="50">
        <f>IFERROR(VLOOKUP($B15,[1]NUM3!$G$3:$T$169,11,FALSE),0)</f>
        <v>2095</v>
      </c>
      <c r="O15" s="50">
        <f>IFERROR(VLOOKUP($B15,[1]NUM3!$G$3:$T$169,12,FALSE),0)</f>
        <v>688</v>
      </c>
      <c r="P15" s="50">
        <f>IFERROR(VLOOKUP($B15,[1]NUM3!$G$3:$T$169,13,FALSE),0)</f>
        <v>2297</v>
      </c>
      <c r="Q15" s="11">
        <f t="shared" si="0"/>
        <v>27722</v>
      </c>
    </row>
    <row r="16" spans="1:19" ht="14.4" thickBot="1" x14ac:dyDescent="0.3">
      <c r="A16" s="49" t="s">
        <v>40</v>
      </c>
      <c r="B16" s="99" t="s">
        <v>31</v>
      </c>
      <c r="C16" s="36"/>
      <c r="D16" s="37"/>
      <c r="E16" s="50">
        <f>IFERROR(VLOOKUP($B16,[1]NUM3!$G$3:$T$169,2,FALSE),0)</f>
        <v>2187</v>
      </c>
      <c r="F16" s="50">
        <f>IFERROR(VLOOKUP($B16,[1]NUM3!$G$3:$T$169,3,FALSE),0)</f>
        <v>2070</v>
      </c>
      <c r="G16" s="50">
        <f>IFERROR(VLOOKUP($B16,[1]NUM3!$G$3:$T$169,4,FALSE),0)</f>
        <v>2741</v>
      </c>
      <c r="H16" s="50">
        <f>IFERROR(VLOOKUP($B16,[1]NUM3!$G$3:$T$169,5,FALSE),0)</f>
        <v>2279</v>
      </c>
      <c r="I16" s="50">
        <f>IFERROR(VLOOKUP($B16,[1]NUM3!$G$3:$T$169,6,FALSE),0)</f>
        <v>2089</v>
      </c>
      <c r="J16" s="50">
        <f>IFERROR(VLOOKUP($B16,[1]NUM3!$G$3:$T$169,7,FALSE),0)</f>
        <v>1679</v>
      </c>
      <c r="K16" s="50">
        <f>IFERROR(VLOOKUP($B16,[1]NUM3!$G$3:$T$169,8,FALSE),0)</f>
        <v>2152</v>
      </c>
      <c r="L16" s="50">
        <f>IFERROR(VLOOKUP($B16,[1]NUM3!$G$3:$T$169,9,FALSE),0)</f>
        <v>1947</v>
      </c>
      <c r="M16" s="50">
        <f>IFERROR(VLOOKUP($B16,[1]NUM3!$G$3:$T$169,10,FALSE),0)</f>
        <v>1792</v>
      </c>
      <c r="N16" s="50">
        <f>IFERROR(VLOOKUP($B16,[1]NUM3!$G$3:$T$169,11,FALSE),0)</f>
        <v>2026</v>
      </c>
      <c r="O16" s="50">
        <f>IFERROR(VLOOKUP($B16,[1]NUM3!$G$3:$T$169,12,FALSE),0)</f>
        <v>781</v>
      </c>
      <c r="P16" s="50">
        <f>IFERROR(VLOOKUP($B16,[1]NUM3!$G$3:$T$169,13,FALSE),0)</f>
        <v>2322</v>
      </c>
      <c r="Q16" s="11">
        <f t="shared" si="0"/>
        <v>24065</v>
      </c>
    </row>
    <row r="17" spans="1:21" ht="14.4" thickBot="1" x14ac:dyDescent="0.3">
      <c r="A17" s="49" t="s">
        <v>40</v>
      </c>
      <c r="B17" s="99" t="s">
        <v>32</v>
      </c>
      <c r="C17" s="34"/>
      <c r="D17" s="37"/>
      <c r="E17" s="50">
        <f>IFERROR(VLOOKUP($B17,[1]NUM3!$G$3:$T$169,2,FALSE),0)</f>
        <v>1809</v>
      </c>
      <c r="F17" s="50">
        <f>IFERROR(VLOOKUP($B17,[1]NUM3!$G$3:$T$169,3,FALSE),0)</f>
        <v>1923</v>
      </c>
      <c r="G17" s="50">
        <f>IFERROR(VLOOKUP($B17,[1]NUM3!$G$3:$T$169,4,FALSE),0)</f>
        <v>1836</v>
      </c>
      <c r="H17" s="50">
        <f>IFERROR(VLOOKUP($B17,[1]NUM3!$G$3:$T$169,5,FALSE),0)</f>
        <v>1944</v>
      </c>
      <c r="I17" s="50">
        <f>IFERROR(VLOOKUP($B17,[1]NUM3!$G$3:$T$169,6,FALSE),0)</f>
        <v>2043</v>
      </c>
      <c r="J17" s="50">
        <f>IFERROR(VLOOKUP($B17,[1]NUM3!$G$3:$T$169,7,FALSE),0)</f>
        <v>1998</v>
      </c>
      <c r="K17" s="50">
        <f>IFERROR(VLOOKUP($B17,[1]NUM3!$G$3:$T$169,8,FALSE),0)</f>
        <v>2265</v>
      </c>
      <c r="L17" s="50">
        <f>IFERROR(VLOOKUP($B17,[1]NUM3!$G$3:$T$169,9,FALSE),0)</f>
        <v>2250</v>
      </c>
      <c r="M17" s="50">
        <f>IFERROR(VLOOKUP($B17,[1]NUM3!$G$3:$T$169,10,FALSE),0)</f>
        <v>1607</v>
      </c>
      <c r="N17" s="50">
        <f>IFERROR(VLOOKUP($B17,[1]NUM3!$G$3:$T$169,11,FALSE),0)</f>
        <v>1961</v>
      </c>
      <c r="O17" s="50">
        <f>IFERROR(VLOOKUP($B17,[1]NUM3!$G$3:$T$169,12,FALSE),0)</f>
        <v>921</v>
      </c>
      <c r="P17" s="50">
        <f>IFERROR(VLOOKUP($B17,[1]NUM3!$G$3:$T$169,13,FALSE),0)</f>
        <v>1422</v>
      </c>
      <c r="Q17" s="11">
        <f t="shared" si="0"/>
        <v>21979</v>
      </c>
    </row>
    <row r="18" spans="1:21" ht="14.4" thickBot="1" x14ac:dyDescent="0.3">
      <c r="A18" s="49" t="s">
        <v>40</v>
      </c>
      <c r="B18" s="99" t="s">
        <v>33</v>
      </c>
      <c r="C18" s="34"/>
      <c r="D18" s="37"/>
      <c r="E18" s="50">
        <f>IFERROR(VLOOKUP($B18,[1]NUM3!$G$3:$T$169,2,FALSE),0)</f>
        <v>371</v>
      </c>
      <c r="F18" s="50">
        <f>IFERROR(VLOOKUP($B18,[1]NUM3!$G$3:$T$169,3,FALSE),0)</f>
        <v>382</v>
      </c>
      <c r="G18" s="50">
        <f>IFERROR(VLOOKUP($B18,[1]NUM3!$G$3:$T$169,4,FALSE),0)</f>
        <v>416</v>
      </c>
      <c r="H18" s="50">
        <f>IFERROR(VLOOKUP($B18,[1]NUM3!$G$3:$T$169,5,FALSE),0)</f>
        <v>374</v>
      </c>
      <c r="I18" s="50">
        <f>IFERROR(VLOOKUP($B18,[1]NUM3!$G$3:$T$169,6,FALSE),0)</f>
        <v>212</v>
      </c>
      <c r="J18" s="50">
        <f>IFERROR(VLOOKUP($B18,[1]NUM3!$G$3:$T$169,7,FALSE),0)</f>
        <v>410</v>
      </c>
      <c r="K18" s="50">
        <f>IFERROR(VLOOKUP($B18,[1]NUM3!$G$3:$T$169,8,FALSE),0)</f>
        <v>378</v>
      </c>
      <c r="L18" s="50">
        <f>IFERROR(VLOOKUP($B18,[1]NUM3!$G$3:$T$169,9,FALSE),0)</f>
        <v>402</v>
      </c>
      <c r="M18" s="50">
        <f>IFERROR(VLOOKUP($B18,[1]NUM3!$G$3:$T$169,10,FALSE),0)</f>
        <v>277</v>
      </c>
      <c r="N18" s="50">
        <f>IFERROR(VLOOKUP($B18,[1]NUM3!$G$3:$T$169,11,FALSE),0)</f>
        <v>321</v>
      </c>
      <c r="O18" s="50">
        <f>IFERROR(VLOOKUP($B18,[1]NUM3!$G$3:$T$169,12,FALSE),0)</f>
        <v>13</v>
      </c>
      <c r="P18" s="50">
        <f>IFERROR(VLOOKUP($B18,[1]NUM3!$G$3:$T$169,13,FALSE),0)</f>
        <v>319</v>
      </c>
      <c r="Q18" s="11">
        <f t="shared" si="0"/>
        <v>3875</v>
      </c>
    </row>
    <row r="19" spans="1:21" ht="14.4" thickBot="1" x14ac:dyDescent="0.3">
      <c r="A19" s="49" t="s">
        <v>40</v>
      </c>
      <c r="B19" s="99" t="s">
        <v>34</v>
      </c>
      <c r="C19" s="34"/>
      <c r="D19" s="37"/>
      <c r="E19" s="50">
        <f>IFERROR(VLOOKUP($B19,[1]NUM3!$G$3:$T$169,2,FALSE),0)</f>
        <v>65</v>
      </c>
      <c r="F19" s="50">
        <f>IFERROR(VLOOKUP($B19,[1]NUM3!$G$3:$T$169,3,FALSE),0)</f>
        <v>53</v>
      </c>
      <c r="G19" s="50">
        <f>IFERROR(VLOOKUP($B19,[1]NUM3!$G$3:$T$169,4,FALSE),0)</f>
        <v>45</v>
      </c>
      <c r="H19" s="50">
        <f>IFERROR(VLOOKUP($B19,[1]NUM3!$G$3:$T$169,5,FALSE),0)</f>
        <v>85</v>
      </c>
      <c r="I19" s="50">
        <f>IFERROR(VLOOKUP($B19,[1]NUM3!$G$3:$T$169,6,FALSE),0)</f>
        <v>35</v>
      </c>
      <c r="J19" s="50">
        <f>IFERROR(VLOOKUP($B19,[1]NUM3!$G$3:$T$169,7,FALSE),0)</f>
        <v>61</v>
      </c>
      <c r="K19" s="50">
        <f>IFERROR(VLOOKUP($B19,[1]NUM3!$G$3:$T$169,8,FALSE),0)</f>
        <v>37</v>
      </c>
      <c r="L19" s="50">
        <f>IFERROR(VLOOKUP($B19,[1]NUM3!$G$3:$T$169,9,FALSE),0)</f>
        <v>91</v>
      </c>
      <c r="M19" s="50">
        <f>IFERROR(VLOOKUP($B19,[1]NUM3!$G$3:$T$169,10,FALSE),0)</f>
        <v>38</v>
      </c>
      <c r="N19" s="50">
        <f>IFERROR(VLOOKUP($B19,[1]NUM3!$G$3:$T$169,11,FALSE),0)</f>
        <v>53</v>
      </c>
      <c r="O19" s="50">
        <f>IFERROR(VLOOKUP($B19,[1]NUM3!$G$3:$T$169,12,FALSE),0)</f>
        <v>5</v>
      </c>
      <c r="P19" s="50">
        <f>IFERROR(VLOOKUP($B19,[1]NUM3!$G$3:$T$169,13,FALSE),0)</f>
        <v>44</v>
      </c>
      <c r="Q19" s="11">
        <f t="shared" si="0"/>
        <v>612</v>
      </c>
    </row>
    <row r="20" spans="1:21" ht="14.4" thickBot="1" x14ac:dyDescent="0.3">
      <c r="A20" s="49" t="s">
        <v>40</v>
      </c>
      <c r="B20" s="99" t="s">
        <v>35</v>
      </c>
      <c r="C20" s="34"/>
      <c r="D20" s="37"/>
      <c r="E20" s="50">
        <f>IFERROR(VLOOKUP($B20,[1]NUM3!$G$3:$T$169,2,FALSE),0)</f>
        <v>53</v>
      </c>
      <c r="F20" s="50">
        <f>IFERROR(VLOOKUP($B20,[1]NUM3!$G$3:$T$169,3,FALSE),0)</f>
        <v>32</v>
      </c>
      <c r="G20" s="50">
        <f>IFERROR(VLOOKUP($B20,[1]NUM3!$G$3:$T$169,4,FALSE),0)</f>
        <v>62</v>
      </c>
      <c r="H20" s="50">
        <f>IFERROR(VLOOKUP($B20,[1]NUM3!$G$3:$T$169,5,FALSE),0)</f>
        <v>54</v>
      </c>
      <c r="I20" s="50">
        <f>IFERROR(VLOOKUP($B20,[1]NUM3!$G$3:$T$169,6,FALSE),0)</f>
        <v>20</v>
      </c>
      <c r="J20" s="50">
        <f>IFERROR(VLOOKUP($B20,[1]NUM3!$G$3:$T$169,7,FALSE),0)</f>
        <v>61</v>
      </c>
      <c r="K20" s="50">
        <f>IFERROR(VLOOKUP($B20,[1]NUM3!$G$3:$T$169,8,FALSE),0)</f>
        <v>62</v>
      </c>
      <c r="L20" s="50">
        <f>IFERROR(VLOOKUP($B20,[1]NUM3!$G$3:$T$169,9,FALSE),0)</f>
        <v>32</v>
      </c>
      <c r="M20" s="50">
        <f>IFERROR(VLOOKUP($B20,[1]NUM3!$G$3:$T$169,10,FALSE),0)</f>
        <v>39</v>
      </c>
      <c r="N20" s="50">
        <f>IFERROR(VLOOKUP($B20,[1]NUM3!$G$3:$T$169,11,FALSE),0)</f>
        <v>40</v>
      </c>
      <c r="O20" s="50">
        <f>IFERROR(VLOOKUP($B20,[1]NUM3!$G$3:$T$169,12,FALSE),0)</f>
        <v>0</v>
      </c>
      <c r="P20" s="50">
        <f>IFERROR(VLOOKUP($B20,[1]NUM3!$G$3:$T$169,13,FALSE),0)</f>
        <v>47</v>
      </c>
      <c r="Q20" s="11">
        <f t="shared" si="0"/>
        <v>502</v>
      </c>
    </row>
    <row r="21" spans="1:21" ht="14.4" thickBot="1" x14ac:dyDescent="0.3">
      <c r="A21" s="49" t="s">
        <v>40</v>
      </c>
      <c r="B21" s="99" t="s">
        <v>36</v>
      </c>
      <c r="C21" s="37"/>
      <c r="D21" s="37"/>
      <c r="E21" s="50">
        <f>IFERROR(VLOOKUP($B21,[1]NUM3!$G$3:$T$169,2,FALSE),0)</f>
        <v>77</v>
      </c>
      <c r="F21" s="50">
        <f>IFERROR(VLOOKUP($B21,[1]NUM3!$G$3:$T$169,3,FALSE),0)</f>
        <v>28</v>
      </c>
      <c r="G21" s="50">
        <f>IFERROR(VLOOKUP($B21,[1]NUM3!$G$3:$T$169,4,FALSE),0)</f>
        <v>50</v>
      </c>
      <c r="H21" s="50">
        <f>IFERROR(VLOOKUP($B21,[1]NUM3!$G$3:$T$169,5,FALSE),0)</f>
        <v>58</v>
      </c>
      <c r="I21" s="50">
        <f>IFERROR(VLOOKUP($B21,[1]NUM3!$G$3:$T$169,6,FALSE),0)</f>
        <v>21</v>
      </c>
      <c r="J21" s="50">
        <f>IFERROR(VLOOKUP($B21,[1]NUM3!$G$3:$T$169,7,FALSE),0)</f>
        <v>65</v>
      </c>
      <c r="K21" s="50">
        <f>IFERROR(VLOOKUP($B21,[1]NUM3!$G$3:$T$169,8,FALSE),0)</f>
        <v>60</v>
      </c>
      <c r="L21" s="50">
        <f>IFERROR(VLOOKUP($B21,[1]NUM3!$G$3:$T$169,9,FALSE),0)</f>
        <v>62</v>
      </c>
      <c r="M21" s="50">
        <f>IFERROR(VLOOKUP($B21,[1]NUM3!$G$3:$T$169,10,FALSE),0)</f>
        <v>35</v>
      </c>
      <c r="N21" s="50">
        <f>IFERROR(VLOOKUP($B21,[1]NUM3!$G$3:$T$169,11,FALSE),0)</f>
        <v>47</v>
      </c>
      <c r="O21" s="50">
        <f>IFERROR(VLOOKUP($B21,[1]NUM3!$G$3:$T$169,12,FALSE),0)</f>
        <v>5</v>
      </c>
      <c r="P21" s="50">
        <f>IFERROR(VLOOKUP($B21,[1]NUM3!$G$3:$T$169,13,FALSE),0)</f>
        <v>46</v>
      </c>
      <c r="Q21" s="11">
        <f t="shared" si="0"/>
        <v>554</v>
      </c>
    </row>
    <row r="22" spans="1:21" ht="14.4" thickBot="1" x14ac:dyDescent="0.3">
      <c r="A22" s="49" t="s">
        <v>40</v>
      </c>
      <c r="B22" s="99" t="s">
        <v>37</v>
      </c>
      <c r="C22" s="34"/>
      <c r="D22" s="37"/>
      <c r="E22" s="50">
        <f>IFERROR(VLOOKUP($B22,[1]NUM3!$G$3:$T$169,2,FALSE),0)</f>
        <v>250</v>
      </c>
      <c r="F22" s="50">
        <f>IFERROR(VLOOKUP($B22,[1]NUM3!$G$3:$T$169,3,FALSE),0)</f>
        <v>413</v>
      </c>
      <c r="G22" s="50">
        <f>IFERROR(VLOOKUP($B22,[1]NUM3!$G$3:$T$169,4,FALSE),0)</f>
        <v>330</v>
      </c>
      <c r="H22" s="50">
        <f>IFERROR(VLOOKUP($B22,[1]NUM3!$G$3:$T$169,5,FALSE),0)</f>
        <v>339</v>
      </c>
      <c r="I22" s="50">
        <f>IFERROR(VLOOKUP($B22,[1]NUM3!$G$3:$T$169,6,FALSE),0)</f>
        <v>217</v>
      </c>
      <c r="J22" s="50">
        <f>IFERROR(VLOOKUP($B22,[1]NUM3!$G$3:$T$169,7,FALSE),0)</f>
        <v>332</v>
      </c>
      <c r="K22" s="50">
        <f>IFERROR(VLOOKUP($B22,[1]NUM3!$G$3:$T$169,8,FALSE),0)</f>
        <v>163</v>
      </c>
      <c r="L22" s="50">
        <f>IFERROR(VLOOKUP($B22,[1]NUM3!$G$3:$T$169,9,FALSE),0)</f>
        <v>243</v>
      </c>
      <c r="M22" s="50">
        <f>IFERROR(VLOOKUP($B22,[1]NUM3!$G$3:$T$169,10,FALSE),0)</f>
        <v>239</v>
      </c>
      <c r="N22" s="50">
        <f>IFERROR(VLOOKUP($B22,[1]NUM3!$G$3:$T$169,11,FALSE),0)</f>
        <v>318</v>
      </c>
      <c r="O22" s="50">
        <f>IFERROR(VLOOKUP($B22,[1]NUM3!$G$3:$T$169,12,FALSE),0)</f>
        <v>15</v>
      </c>
      <c r="P22" s="50">
        <f>IFERROR(VLOOKUP($B22,[1]NUM3!$G$3:$T$169,13,FALSE),0)</f>
        <v>387</v>
      </c>
      <c r="Q22" s="11">
        <f t="shared" si="0"/>
        <v>3246</v>
      </c>
    </row>
    <row r="23" spans="1:21" ht="14.4" thickBot="1" x14ac:dyDescent="0.3">
      <c r="A23" s="49" t="s">
        <v>40</v>
      </c>
      <c r="B23" s="99" t="s">
        <v>38</v>
      </c>
      <c r="C23" s="34"/>
      <c r="D23" s="37"/>
      <c r="E23" s="50">
        <f>IFERROR(VLOOKUP($B23,[1]NUM3!$G$3:$T$169,2,FALSE),0)</f>
        <v>243</v>
      </c>
      <c r="F23" s="50">
        <f>IFERROR(VLOOKUP($B23,[1]NUM3!$G$3:$T$169,3,FALSE),0)</f>
        <v>244</v>
      </c>
      <c r="G23" s="50">
        <f>IFERROR(VLOOKUP($B23,[1]NUM3!$G$3:$T$169,4,FALSE),0)</f>
        <v>286</v>
      </c>
      <c r="H23" s="50">
        <f>IFERROR(VLOOKUP($B23,[1]NUM3!$G$3:$T$169,5,FALSE),0)</f>
        <v>343</v>
      </c>
      <c r="I23" s="50">
        <f>IFERROR(VLOOKUP($B23,[1]NUM3!$G$3:$T$169,6,FALSE),0)</f>
        <v>306</v>
      </c>
      <c r="J23" s="50">
        <f>IFERROR(VLOOKUP($B23,[1]NUM3!$G$3:$T$169,7,FALSE),0)</f>
        <v>253</v>
      </c>
      <c r="K23" s="50">
        <f>IFERROR(VLOOKUP($B23,[1]NUM3!$G$3:$T$169,8,FALSE),0)</f>
        <v>259</v>
      </c>
      <c r="L23" s="50">
        <f>IFERROR(VLOOKUP($B23,[1]NUM3!$G$3:$T$169,9,FALSE),0)</f>
        <v>262</v>
      </c>
      <c r="M23" s="50">
        <f>IFERROR(VLOOKUP($B23,[1]NUM3!$G$3:$T$169,10,FALSE),0)</f>
        <v>203</v>
      </c>
      <c r="N23" s="50">
        <f>IFERROR(VLOOKUP($B23,[1]NUM3!$G$3:$T$169,11,FALSE),0)</f>
        <v>207</v>
      </c>
      <c r="O23" s="50">
        <f>IFERROR(VLOOKUP($B23,[1]NUM3!$G$3:$T$169,12,FALSE),0)</f>
        <v>93</v>
      </c>
      <c r="P23" s="50">
        <f>IFERROR(VLOOKUP($B23,[1]NUM3!$G$3:$T$169,13,FALSE),0)</f>
        <v>140</v>
      </c>
      <c r="Q23" s="11">
        <f t="shared" si="0"/>
        <v>2839</v>
      </c>
      <c r="U23" s="236"/>
    </row>
    <row r="24" spans="1:21" ht="14.4" thickBot="1" x14ac:dyDescent="0.3">
      <c r="A24" s="49" t="s">
        <v>40</v>
      </c>
      <c r="B24" s="99" t="s">
        <v>39</v>
      </c>
      <c r="C24" s="34"/>
      <c r="D24" s="37"/>
      <c r="E24" s="50">
        <f>IFERROR(VLOOKUP($B24,[1]NUM3!$G$3:$T$169,2,FALSE),0)</f>
        <v>408</v>
      </c>
      <c r="F24" s="50">
        <f>IFERROR(VLOOKUP($B24,[1]NUM3!$G$3:$T$169,3,FALSE),0)</f>
        <v>276</v>
      </c>
      <c r="G24" s="50">
        <f>IFERROR(VLOOKUP($B24,[1]NUM3!$G$3:$T$169,4,FALSE),0)</f>
        <v>344</v>
      </c>
      <c r="H24" s="50">
        <f>IFERROR(VLOOKUP($B24,[1]NUM3!$G$3:$T$169,5,FALSE),0)</f>
        <v>180</v>
      </c>
      <c r="I24" s="50">
        <f>IFERROR(VLOOKUP($B24,[1]NUM3!$G$3:$T$169,6,FALSE),0)</f>
        <v>283</v>
      </c>
      <c r="J24" s="50">
        <f>IFERROR(VLOOKUP($B24,[1]NUM3!$G$3:$T$169,7,FALSE),0)</f>
        <v>215</v>
      </c>
      <c r="K24" s="50">
        <f>IFERROR(VLOOKUP($B24,[1]NUM3!$G$3:$T$169,8,FALSE),0)</f>
        <v>353</v>
      </c>
      <c r="L24" s="50">
        <f>IFERROR(VLOOKUP($B24,[1]NUM3!$G$3:$T$169,9,FALSE),0)</f>
        <v>314</v>
      </c>
      <c r="M24" s="50">
        <f>IFERROR(VLOOKUP($B24,[1]NUM3!$G$3:$T$169,10,FALSE),0)</f>
        <v>234</v>
      </c>
      <c r="N24" s="50">
        <f>IFERROR(VLOOKUP($B24,[1]NUM3!$G$3:$T$169,11,FALSE),0)</f>
        <v>216</v>
      </c>
      <c r="O24" s="50">
        <f>IFERROR(VLOOKUP($B24,[1]NUM3!$G$3:$T$169,12,FALSE),0)</f>
        <v>33</v>
      </c>
      <c r="P24" s="50">
        <f>IFERROR(VLOOKUP($B24,[1]NUM3!$G$3:$T$169,13,FALSE),0)</f>
        <v>192</v>
      </c>
      <c r="Q24" s="11">
        <f t="shared" si="0"/>
        <v>3048</v>
      </c>
    </row>
    <row r="25" spans="1:21" ht="14.4" thickBot="1" x14ac:dyDescent="0.3">
      <c r="A25" s="47" t="s">
        <v>40</v>
      </c>
      <c r="B25" s="99" t="s">
        <v>256</v>
      </c>
      <c r="C25" s="34"/>
      <c r="D25" s="37"/>
      <c r="E25" s="50">
        <f>IFERROR(VLOOKUP($B25,[1]NUM3!$G$3:$T$169,2,FALSE),0)</f>
        <v>318</v>
      </c>
      <c r="F25" s="50">
        <f>IFERROR(VLOOKUP($B25,[1]NUM3!$G$3:$T$169,3,FALSE),0)</f>
        <v>307</v>
      </c>
      <c r="G25" s="50">
        <f>IFERROR(VLOOKUP($B25,[1]NUM3!$G$3:$T$169,4,FALSE),0)</f>
        <v>323</v>
      </c>
      <c r="H25" s="50">
        <f>IFERROR(VLOOKUP($B25,[1]NUM3!$G$3:$T$169,5,FALSE),0)</f>
        <v>305</v>
      </c>
      <c r="I25" s="50">
        <f>IFERROR(VLOOKUP($B25,[1]NUM3!$G$3:$T$169,6,FALSE),0)</f>
        <v>4601</v>
      </c>
      <c r="J25" s="50">
        <f>IFERROR(VLOOKUP($B25,[1]NUM3!$G$3:$T$169,7,FALSE),0)</f>
        <v>241</v>
      </c>
      <c r="K25" s="50">
        <f>IFERROR(VLOOKUP($B25,[1]NUM3!$G$3:$T$169,8,FALSE),0)</f>
        <v>316</v>
      </c>
      <c r="L25" s="50">
        <f>IFERROR(VLOOKUP($B25,[1]NUM3!$G$3:$T$169,9,FALSE),0)</f>
        <v>262</v>
      </c>
      <c r="M25" s="50">
        <f>IFERROR(VLOOKUP($B25,[1]NUM3!$G$3:$T$169,10,FALSE),0)</f>
        <v>228</v>
      </c>
      <c r="N25" s="50">
        <f>IFERROR(VLOOKUP($B25,[1]NUM3!$G$3:$T$169,11,FALSE),0)</f>
        <v>105</v>
      </c>
      <c r="O25" s="50">
        <f>IFERROR(VLOOKUP($B25,[1]NUM3!$G$3:$T$169,12,FALSE),0)</f>
        <v>66</v>
      </c>
      <c r="P25" s="50">
        <f>IFERROR(VLOOKUP($B25,[1]NUM3!$G$3:$T$169,13,FALSE),0)</f>
        <v>272</v>
      </c>
      <c r="Q25" s="11">
        <f t="shared" ref="Q25" si="1">SUM(E25:P25)</f>
        <v>7344</v>
      </c>
    </row>
    <row r="26" spans="1:21" ht="14.4" thickBot="1" x14ac:dyDescent="0.3">
      <c r="A26" s="338" t="s">
        <v>159</v>
      </c>
      <c r="B26" s="339"/>
      <c r="C26" s="89">
        <f>D26/Metas!D10</f>
        <v>0.79683354896526337</v>
      </c>
      <c r="D26" s="128">
        <f>Q26/R26</f>
        <v>0.89245357484109511</v>
      </c>
      <c r="E26" s="41">
        <f>SUM(E12:E25)</f>
        <v>13932</v>
      </c>
      <c r="F26" s="41">
        <f t="shared" ref="F26:N26" si="2">SUM(F12:F25)</f>
        <v>13759</v>
      </c>
      <c r="G26" s="41">
        <f t="shared" si="2"/>
        <v>16068</v>
      </c>
      <c r="H26" s="41">
        <f t="shared" si="2"/>
        <v>16235</v>
      </c>
      <c r="I26" s="41">
        <f t="shared" si="2"/>
        <v>19830</v>
      </c>
      <c r="J26" s="41">
        <f t="shared" si="2"/>
        <v>14950</v>
      </c>
      <c r="K26" s="41">
        <f t="shared" si="2"/>
        <v>15561</v>
      </c>
      <c r="L26" s="41">
        <f t="shared" si="2"/>
        <v>15390</v>
      </c>
      <c r="M26" s="41">
        <f t="shared" si="2"/>
        <v>13035</v>
      </c>
      <c r="N26" s="41">
        <f t="shared" si="2"/>
        <v>13330</v>
      </c>
      <c r="O26" s="41">
        <f t="shared" ref="O26" si="3">SUM(O12:O25)</f>
        <v>5122</v>
      </c>
      <c r="P26" s="41">
        <f t="shared" ref="P26" si="4">SUM(P12:P25)</f>
        <v>14646</v>
      </c>
      <c r="Q26" s="53">
        <f>SUM(Q12:Q25)</f>
        <v>171858</v>
      </c>
      <c r="R26" s="340">
        <v>192568</v>
      </c>
      <c r="S26" s="341"/>
      <c r="T26" s="45"/>
    </row>
    <row r="27" spans="1:21" ht="14.4" thickBot="1" x14ac:dyDescent="0.3">
      <c r="A27" s="49" t="s">
        <v>41</v>
      </c>
      <c r="B27" s="229" t="s">
        <v>42</v>
      </c>
      <c r="C27" s="34"/>
      <c r="D27" s="37"/>
      <c r="E27" s="50">
        <f>IFERROR(VLOOKUP($B27,[1]NUM3!$G$3:$T$169,2,FALSE),0)</f>
        <v>3487</v>
      </c>
      <c r="F27" s="50">
        <f>IFERROR(VLOOKUP($B27,[1]NUM3!$G$3:$T$169,3,FALSE),0)</f>
        <v>3217</v>
      </c>
      <c r="G27" s="50">
        <f>IFERROR(VLOOKUP($B27,[1]NUM3!$G$3:$T$169,4,FALSE),0)</f>
        <v>3608</v>
      </c>
      <c r="H27" s="50">
        <f>IFERROR(VLOOKUP($B27,[1]NUM3!$G$3:$T$169,5,FALSE),0)</f>
        <v>3596</v>
      </c>
      <c r="I27" s="50">
        <f>IFERROR(VLOOKUP($B27,[1]NUM3!$G$3:$T$169,6,FALSE),0)</f>
        <v>3208</v>
      </c>
      <c r="J27" s="50">
        <f>IFERROR(VLOOKUP($B27,[1]NUM3!$G$3:$T$169,7,FALSE),0)</f>
        <v>3447</v>
      </c>
      <c r="K27" s="50">
        <f>IFERROR(VLOOKUP($B27,[1]NUM3!$G$3:$T$169,8,FALSE),0)</f>
        <v>3569</v>
      </c>
      <c r="L27" s="50">
        <f>IFERROR(VLOOKUP($B27,[1]NUM3!$G$3:$T$169,9,FALSE),0)</f>
        <v>3268</v>
      </c>
      <c r="M27" s="50">
        <f>IFERROR(VLOOKUP($B27,[1]NUM3!$G$3:$T$169,10,FALSE),0)</f>
        <v>3067</v>
      </c>
      <c r="N27" s="50">
        <f>IFERROR(VLOOKUP($B27,[1]NUM3!$G$3:$T$169,11,FALSE),0)</f>
        <v>2465</v>
      </c>
      <c r="O27" s="50">
        <f>IFERROR(VLOOKUP($B27,[1]NUM3!$G$3:$T$169,12,FALSE),0)</f>
        <v>215</v>
      </c>
      <c r="P27" s="50">
        <f>IFERROR(VLOOKUP($B27,[1]NUM3!$G$3:$T$169,13,FALSE),0)</f>
        <v>1795</v>
      </c>
      <c r="Q27" s="11">
        <f t="shared" ref="Q27:Q37" si="5">SUM(E27:P27)</f>
        <v>34942</v>
      </c>
      <c r="U27" s="237"/>
    </row>
    <row r="28" spans="1:21" ht="14.4" thickBot="1" x14ac:dyDescent="0.3">
      <c r="A28" s="49" t="s">
        <v>41</v>
      </c>
      <c r="B28" s="229" t="s">
        <v>43</v>
      </c>
      <c r="C28" s="34"/>
      <c r="D28" s="37"/>
      <c r="E28" s="50">
        <f>IFERROR(VLOOKUP($B28,[1]NUM3!$G$3:$T$169,2,FALSE),0)</f>
        <v>2821</v>
      </c>
      <c r="F28" s="50">
        <f>IFERROR(VLOOKUP($B28,[1]NUM3!$G$3:$T$169,3,FALSE),0)</f>
        <v>3625</v>
      </c>
      <c r="G28" s="50">
        <f>IFERROR(VLOOKUP($B28,[1]NUM3!$G$3:$T$169,4,FALSE),0)</f>
        <v>3933</v>
      </c>
      <c r="H28" s="50">
        <f>IFERROR(VLOOKUP($B28,[1]NUM3!$G$3:$T$169,5,FALSE),0)</f>
        <v>4030</v>
      </c>
      <c r="I28" s="50">
        <f>IFERROR(VLOOKUP($B28,[1]NUM3!$G$3:$T$169,6,FALSE),0)</f>
        <v>4242</v>
      </c>
      <c r="J28" s="50">
        <f>IFERROR(VLOOKUP($B28,[1]NUM3!$G$3:$T$169,7,FALSE),0)</f>
        <v>4195</v>
      </c>
      <c r="K28" s="50">
        <f>IFERROR(VLOOKUP($B28,[1]NUM3!$G$3:$T$169,8,FALSE),0)</f>
        <v>3909</v>
      </c>
      <c r="L28" s="50">
        <f>IFERROR(VLOOKUP($B28,[1]NUM3!$G$3:$T$169,9,FALSE),0)</f>
        <v>4129</v>
      </c>
      <c r="M28" s="50">
        <f>IFERROR(VLOOKUP($B28,[1]NUM3!$G$3:$T$169,10,FALSE),0)</f>
        <v>3365</v>
      </c>
      <c r="N28" s="50">
        <f>IFERROR(VLOOKUP($B28,[1]NUM3!$G$3:$T$169,11,FALSE),0)</f>
        <v>2676</v>
      </c>
      <c r="O28" s="50">
        <f>IFERROR(VLOOKUP($B28,[1]NUM3!$G$3:$T$169,12,FALSE),0)</f>
        <v>861</v>
      </c>
      <c r="P28" s="50">
        <f>IFERROR(VLOOKUP($B28,[1]NUM3!$G$3:$T$169,13,FALSE),0)</f>
        <v>1919</v>
      </c>
      <c r="Q28" s="11">
        <f t="shared" si="5"/>
        <v>39705</v>
      </c>
    </row>
    <row r="29" spans="1:21" ht="14.4" thickBot="1" x14ac:dyDescent="0.3">
      <c r="A29" s="49" t="s">
        <v>41</v>
      </c>
      <c r="B29" s="229" t="s">
        <v>44</v>
      </c>
      <c r="C29" s="34"/>
      <c r="D29" s="37"/>
      <c r="E29" s="50">
        <f>IFERROR(VLOOKUP($B29,[1]NUM3!$G$3:$T$169,2,FALSE),0)</f>
        <v>4084</v>
      </c>
      <c r="F29" s="50">
        <f>IFERROR(VLOOKUP($B29,[1]NUM3!$G$3:$T$169,3,FALSE),0)</f>
        <v>3867</v>
      </c>
      <c r="G29" s="50">
        <f>IFERROR(VLOOKUP($B29,[1]NUM3!$G$3:$T$169,4,FALSE),0)</f>
        <v>3671</v>
      </c>
      <c r="H29" s="50">
        <f>IFERROR(VLOOKUP($B29,[1]NUM3!$G$3:$T$169,5,FALSE),0)</f>
        <v>4412</v>
      </c>
      <c r="I29" s="50">
        <f>IFERROR(VLOOKUP($B29,[1]NUM3!$G$3:$T$169,6,FALSE),0)</f>
        <v>4238</v>
      </c>
      <c r="J29" s="50">
        <f>IFERROR(VLOOKUP($B29,[1]NUM3!$G$3:$T$169,7,FALSE),0)</f>
        <v>4059</v>
      </c>
      <c r="K29" s="50">
        <f>IFERROR(VLOOKUP($B29,[1]NUM3!$G$3:$T$169,8,FALSE),0)</f>
        <v>3730</v>
      </c>
      <c r="L29" s="50">
        <f>IFERROR(VLOOKUP($B29,[1]NUM3!$G$3:$T$169,9,FALSE),0)</f>
        <v>3389</v>
      </c>
      <c r="M29" s="50">
        <f>IFERROR(VLOOKUP($B29,[1]NUM3!$G$3:$T$169,10,FALSE),0)</f>
        <v>3366</v>
      </c>
      <c r="N29" s="50">
        <f>IFERROR(VLOOKUP($B29,[1]NUM3!$G$3:$T$169,11,FALSE),0)</f>
        <v>2429</v>
      </c>
      <c r="O29" s="50">
        <f>IFERROR(VLOOKUP($B29,[1]NUM3!$G$3:$T$169,12,FALSE),0)</f>
        <v>41</v>
      </c>
      <c r="P29" s="50">
        <f>IFERROR(VLOOKUP($B29,[1]NUM3!$G$3:$T$169,13,FALSE),0)</f>
        <v>2064</v>
      </c>
      <c r="Q29" s="11">
        <f t="shared" si="5"/>
        <v>39350</v>
      </c>
    </row>
    <row r="30" spans="1:21" ht="14.4" thickBot="1" x14ac:dyDescent="0.3">
      <c r="A30" s="49" t="s">
        <v>41</v>
      </c>
      <c r="B30" s="229" t="s">
        <v>45</v>
      </c>
      <c r="C30" s="34"/>
      <c r="D30" s="37"/>
      <c r="E30" s="50">
        <f>IFERROR(VLOOKUP($B30,[1]NUM3!$G$3:$T$169,2,FALSE),0)</f>
        <v>754</v>
      </c>
      <c r="F30" s="50">
        <f>IFERROR(VLOOKUP($B30,[1]NUM3!$G$3:$T$169,3,FALSE),0)</f>
        <v>759</v>
      </c>
      <c r="G30" s="50">
        <f>IFERROR(VLOOKUP($B30,[1]NUM3!$G$3:$T$169,4,FALSE),0)</f>
        <v>764</v>
      </c>
      <c r="H30" s="50">
        <f>IFERROR(VLOOKUP($B30,[1]NUM3!$G$3:$T$169,5,FALSE),0)</f>
        <v>856</v>
      </c>
      <c r="I30" s="50">
        <f>IFERROR(VLOOKUP($B30,[1]NUM3!$G$3:$T$169,6,FALSE),0)</f>
        <v>988</v>
      </c>
      <c r="J30" s="50">
        <f>IFERROR(VLOOKUP($B30,[1]NUM3!$G$3:$T$169,7,FALSE),0)</f>
        <v>865</v>
      </c>
      <c r="K30" s="50">
        <f>IFERROR(VLOOKUP($B30,[1]NUM3!$G$3:$T$169,8,FALSE),0)</f>
        <v>1071</v>
      </c>
      <c r="L30" s="50">
        <f>IFERROR(VLOOKUP($B30,[1]NUM3!$G$3:$T$169,9,FALSE),0)</f>
        <v>873</v>
      </c>
      <c r="M30" s="50">
        <f>IFERROR(VLOOKUP($B30,[1]NUM3!$G$3:$T$169,10,FALSE),0)</f>
        <v>761</v>
      </c>
      <c r="N30" s="50">
        <f>IFERROR(VLOOKUP($B30,[1]NUM3!$G$3:$T$169,11,FALSE),0)</f>
        <v>463</v>
      </c>
      <c r="O30" s="50">
        <f>IFERROR(VLOOKUP($B30,[1]NUM3!$G$3:$T$169,12,FALSE),0)</f>
        <v>31</v>
      </c>
      <c r="P30" s="50">
        <f>IFERROR(VLOOKUP($B30,[1]NUM3!$G$3:$T$169,13,FALSE),0)</f>
        <v>506</v>
      </c>
      <c r="Q30" s="11">
        <f t="shared" si="5"/>
        <v>8691</v>
      </c>
    </row>
    <row r="31" spans="1:21" ht="14.4" thickBot="1" x14ac:dyDescent="0.3">
      <c r="A31" s="49" t="s">
        <v>41</v>
      </c>
      <c r="B31" s="229" t="s">
        <v>46</v>
      </c>
      <c r="C31" s="34"/>
      <c r="D31" s="37"/>
      <c r="E31" s="50">
        <f>IFERROR(VLOOKUP($B31,[1]NUM3!$G$3:$T$169,2,FALSE),0)</f>
        <v>2886</v>
      </c>
      <c r="F31" s="50">
        <f>IFERROR(VLOOKUP($B31,[1]NUM3!$G$3:$T$169,3,FALSE),0)</f>
        <v>2904</v>
      </c>
      <c r="G31" s="50">
        <f>IFERROR(VLOOKUP($B31,[1]NUM3!$G$3:$T$169,4,FALSE),0)</f>
        <v>3359</v>
      </c>
      <c r="H31" s="50">
        <f>IFERROR(VLOOKUP($B31,[1]NUM3!$G$3:$T$169,5,FALSE),0)</f>
        <v>3767</v>
      </c>
      <c r="I31" s="50">
        <f>IFERROR(VLOOKUP($B31,[1]NUM3!$G$3:$T$169,6,FALSE),0)</f>
        <v>3543</v>
      </c>
      <c r="J31" s="50">
        <f>IFERROR(VLOOKUP($B31,[1]NUM3!$G$3:$T$169,7,FALSE),0)</f>
        <v>3407</v>
      </c>
      <c r="K31" s="50">
        <f>IFERROR(VLOOKUP($B31,[1]NUM3!$G$3:$T$169,8,FALSE),0)</f>
        <v>3637</v>
      </c>
      <c r="L31" s="50">
        <f>IFERROR(VLOOKUP($B31,[1]NUM3!$G$3:$T$169,9,FALSE),0)</f>
        <v>3722</v>
      </c>
      <c r="M31" s="50">
        <f>IFERROR(VLOOKUP($B31,[1]NUM3!$G$3:$T$169,10,FALSE),0)</f>
        <v>3065</v>
      </c>
      <c r="N31" s="50">
        <f>IFERROR(VLOOKUP($B31,[1]NUM3!$G$3:$T$169,11,FALSE),0)</f>
        <v>2351</v>
      </c>
      <c r="O31" s="50">
        <f>IFERROR(VLOOKUP($B31,[1]NUM3!$G$3:$T$169,12,FALSE),0)</f>
        <v>754</v>
      </c>
      <c r="P31" s="50">
        <f>IFERROR(VLOOKUP($B31,[1]NUM3!$G$3:$T$169,13,FALSE),0)</f>
        <v>2067</v>
      </c>
      <c r="Q31" s="11">
        <f t="shared" si="5"/>
        <v>35462</v>
      </c>
    </row>
    <row r="32" spans="1:21" ht="14.4" thickBot="1" x14ac:dyDescent="0.3">
      <c r="A32" s="49" t="s">
        <v>41</v>
      </c>
      <c r="B32" s="229" t="s">
        <v>47</v>
      </c>
      <c r="C32" s="34"/>
      <c r="D32" s="37"/>
      <c r="E32" s="50">
        <f>IFERROR(VLOOKUP($B32,[1]NUM3!$G$3:$T$169,2,FALSE),0)</f>
        <v>33</v>
      </c>
      <c r="F32" s="50">
        <f>IFERROR(VLOOKUP($B32,[1]NUM3!$G$3:$T$169,3,FALSE),0)</f>
        <v>0</v>
      </c>
      <c r="G32" s="50">
        <f>IFERROR(VLOOKUP($B32,[1]NUM3!$G$3:$T$169,4,FALSE),0)</f>
        <v>10</v>
      </c>
      <c r="H32" s="50">
        <f>IFERROR(VLOOKUP($B32,[1]NUM3!$G$3:$T$169,5,FALSE),0)</f>
        <v>16</v>
      </c>
      <c r="I32" s="50">
        <f>IFERROR(VLOOKUP($B32,[1]NUM3!$G$3:$T$169,6,FALSE),0)</f>
        <v>15</v>
      </c>
      <c r="J32" s="50">
        <f>IFERROR(VLOOKUP($B32,[1]NUM3!$G$3:$T$169,7,FALSE),0)</f>
        <v>10</v>
      </c>
      <c r="K32" s="50">
        <f>IFERROR(VLOOKUP($B32,[1]NUM3!$G$3:$T$169,8,FALSE),0)</f>
        <v>0</v>
      </c>
      <c r="L32" s="50">
        <f>IFERROR(VLOOKUP($B32,[1]NUM3!$G$3:$T$169,9,FALSE),0)</f>
        <v>0</v>
      </c>
      <c r="M32" s="50">
        <f>IFERROR(VLOOKUP($B32,[1]NUM3!$G$3:$T$169,10,FALSE),0)</f>
        <v>0</v>
      </c>
      <c r="N32" s="50">
        <f>IFERROR(VLOOKUP($B32,[1]NUM3!$G$3:$T$169,11,FALSE),0)</f>
        <v>7</v>
      </c>
      <c r="O32" s="50">
        <f>IFERROR(VLOOKUP($B32,[1]NUM3!$G$3:$T$169,12,FALSE),0)</f>
        <v>0</v>
      </c>
      <c r="P32" s="50">
        <f>IFERROR(VLOOKUP($B32,[1]NUM3!$G$3:$T$169,13,FALSE),0)</f>
        <v>0</v>
      </c>
      <c r="Q32" s="11">
        <f t="shared" si="5"/>
        <v>91</v>
      </c>
    </row>
    <row r="33" spans="1:19" ht="14.4" thickBot="1" x14ac:dyDescent="0.3">
      <c r="A33" s="49" t="s">
        <v>41</v>
      </c>
      <c r="B33" s="229" t="s">
        <v>48</v>
      </c>
      <c r="C33" s="34"/>
      <c r="D33" s="37"/>
      <c r="E33" s="50">
        <f>IFERROR(VLOOKUP($B33,[1]NUM3!$G$3:$T$169,2,FALSE),0)</f>
        <v>253</v>
      </c>
      <c r="F33" s="50">
        <f>IFERROR(VLOOKUP($B33,[1]NUM3!$G$3:$T$169,3,FALSE),0)</f>
        <v>327</v>
      </c>
      <c r="G33" s="50">
        <f>IFERROR(VLOOKUP($B33,[1]NUM3!$G$3:$T$169,4,FALSE),0)</f>
        <v>331</v>
      </c>
      <c r="H33" s="50">
        <f>IFERROR(VLOOKUP($B33,[1]NUM3!$G$3:$T$169,5,FALSE),0)</f>
        <v>348</v>
      </c>
      <c r="I33" s="50">
        <f>IFERROR(VLOOKUP($B33,[1]NUM3!$G$3:$T$169,6,FALSE),0)</f>
        <v>366</v>
      </c>
      <c r="J33" s="50">
        <f>IFERROR(VLOOKUP($B33,[1]NUM3!$G$3:$T$169,7,FALSE),0)</f>
        <v>300</v>
      </c>
      <c r="K33" s="50">
        <f>IFERROR(VLOOKUP($B33,[1]NUM3!$G$3:$T$169,8,FALSE),0)</f>
        <v>216</v>
      </c>
      <c r="L33" s="50">
        <f>IFERROR(VLOOKUP($B33,[1]NUM3!$G$3:$T$169,9,FALSE),0)</f>
        <v>331</v>
      </c>
      <c r="M33" s="50">
        <f>IFERROR(VLOOKUP($B33,[1]NUM3!$G$3:$T$169,10,FALSE),0)</f>
        <v>268</v>
      </c>
      <c r="N33" s="50">
        <f>IFERROR(VLOOKUP($B33,[1]NUM3!$G$3:$T$169,11,FALSE),0)</f>
        <v>172</v>
      </c>
      <c r="O33" s="50">
        <f>IFERROR(VLOOKUP($B33,[1]NUM3!$G$3:$T$169,12,FALSE),0)</f>
        <v>18</v>
      </c>
      <c r="P33" s="50">
        <f>IFERROR(VLOOKUP($B33,[1]NUM3!$G$3:$T$169,13,FALSE),0)</f>
        <v>128</v>
      </c>
      <c r="Q33" s="11">
        <f t="shared" si="5"/>
        <v>3058</v>
      </c>
    </row>
    <row r="34" spans="1:19" ht="14.4" thickBot="1" x14ac:dyDescent="0.3">
      <c r="A34" s="49" t="s">
        <v>41</v>
      </c>
      <c r="B34" s="229" t="s">
        <v>49</v>
      </c>
      <c r="C34" s="34"/>
      <c r="D34" s="37"/>
      <c r="E34" s="50">
        <f>IFERROR(VLOOKUP($B34,[1]NUM3!$G$3:$T$169,2,FALSE),0)</f>
        <v>133</v>
      </c>
      <c r="F34" s="50">
        <f>IFERROR(VLOOKUP($B34,[1]NUM3!$G$3:$T$169,3,FALSE),0)</f>
        <v>10</v>
      </c>
      <c r="G34" s="50">
        <f>IFERROR(VLOOKUP($B34,[1]NUM3!$G$3:$T$169,4,FALSE),0)</f>
        <v>95</v>
      </c>
      <c r="H34" s="50">
        <f>IFERROR(VLOOKUP($B34,[1]NUM3!$G$3:$T$169,5,FALSE),0)</f>
        <v>276</v>
      </c>
      <c r="I34" s="50">
        <f>IFERROR(VLOOKUP($B34,[1]NUM3!$G$3:$T$169,6,FALSE),0)</f>
        <v>107</v>
      </c>
      <c r="J34" s="50">
        <f>IFERROR(VLOOKUP($B34,[1]NUM3!$G$3:$T$169,7,FALSE),0)</f>
        <v>55</v>
      </c>
      <c r="K34" s="50">
        <f>IFERROR(VLOOKUP($B34,[1]NUM3!$G$3:$T$169,8,FALSE),0)</f>
        <v>107</v>
      </c>
      <c r="L34" s="50">
        <f>IFERROR(VLOOKUP($B34,[1]NUM3!$G$3:$T$169,9,FALSE),0)</f>
        <v>122</v>
      </c>
      <c r="M34" s="50">
        <f>IFERROR(VLOOKUP($B34,[1]NUM3!$G$3:$T$169,10,FALSE),0)</f>
        <v>132</v>
      </c>
      <c r="N34" s="50">
        <f>IFERROR(VLOOKUP($B34,[1]NUM3!$G$3:$T$169,11,FALSE),0)</f>
        <v>961</v>
      </c>
      <c r="O34" s="50">
        <f>IFERROR(VLOOKUP($B34,[1]NUM3!$G$3:$T$169,12,FALSE),0)</f>
        <v>0</v>
      </c>
      <c r="P34" s="50">
        <f>IFERROR(VLOOKUP($B34,[1]NUM3!$G$3:$T$169,13,FALSE),0)</f>
        <v>112</v>
      </c>
      <c r="Q34" s="11">
        <f t="shared" si="5"/>
        <v>2110</v>
      </c>
    </row>
    <row r="35" spans="1:19" ht="14.4" thickBot="1" x14ac:dyDescent="0.3">
      <c r="A35" s="49" t="s">
        <v>41</v>
      </c>
      <c r="B35" s="229" t="s">
        <v>50</v>
      </c>
      <c r="C35" s="34"/>
      <c r="D35" s="37"/>
      <c r="E35" s="50">
        <f>IFERROR(VLOOKUP($B35,[1]NUM3!$G$3:$T$169,2,FALSE),0)</f>
        <v>313</v>
      </c>
      <c r="F35" s="50">
        <f>IFERROR(VLOOKUP($B35,[1]NUM3!$G$3:$T$169,3,FALSE),0)</f>
        <v>331</v>
      </c>
      <c r="G35" s="50">
        <f>IFERROR(VLOOKUP($B35,[1]NUM3!$G$3:$T$169,4,FALSE),0)</f>
        <v>415</v>
      </c>
      <c r="H35" s="50">
        <f>IFERROR(VLOOKUP($B35,[1]NUM3!$G$3:$T$169,5,FALSE),0)</f>
        <v>506</v>
      </c>
      <c r="I35" s="50">
        <f>IFERROR(VLOOKUP($B35,[1]NUM3!$G$3:$T$169,6,FALSE),0)</f>
        <v>448</v>
      </c>
      <c r="J35" s="50">
        <f>IFERROR(VLOOKUP($B35,[1]NUM3!$G$3:$T$169,7,FALSE),0)</f>
        <v>713</v>
      </c>
      <c r="K35" s="50">
        <f>IFERROR(VLOOKUP($B35,[1]NUM3!$G$3:$T$169,8,FALSE),0)</f>
        <v>455</v>
      </c>
      <c r="L35" s="50">
        <f>IFERROR(VLOOKUP($B35,[1]NUM3!$G$3:$T$169,9,FALSE),0)</f>
        <v>446</v>
      </c>
      <c r="M35" s="50">
        <f>IFERROR(VLOOKUP($B35,[1]NUM3!$G$3:$T$169,10,FALSE),0)</f>
        <v>349</v>
      </c>
      <c r="N35" s="50">
        <f>IFERROR(VLOOKUP($B35,[1]NUM3!$G$3:$T$169,11,FALSE),0)</f>
        <v>351</v>
      </c>
      <c r="O35" s="50">
        <f>IFERROR(VLOOKUP($B35,[1]NUM3!$G$3:$T$169,12,FALSE),0)</f>
        <v>92</v>
      </c>
      <c r="P35" s="50">
        <f>IFERROR(VLOOKUP($B35,[1]NUM3!$G$3:$T$169,13,FALSE),0)</f>
        <v>334</v>
      </c>
      <c r="Q35" s="11">
        <f t="shared" si="5"/>
        <v>4753</v>
      </c>
    </row>
    <row r="36" spans="1:19" ht="14.4" thickBot="1" x14ac:dyDescent="0.3">
      <c r="A36" s="49" t="s">
        <v>41</v>
      </c>
      <c r="B36" s="229" t="s">
        <v>240</v>
      </c>
      <c r="C36" s="34"/>
      <c r="D36" s="37"/>
      <c r="E36" s="50">
        <f>IFERROR(VLOOKUP($B36,[1]NUM3!$G$3:$T$169,2,FALSE),0)</f>
        <v>239</v>
      </c>
      <c r="F36" s="50">
        <f>IFERROR(VLOOKUP($B36,[1]NUM3!$G$3:$T$169,3,FALSE),0)</f>
        <v>284</v>
      </c>
      <c r="G36" s="50">
        <f>IFERROR(VLOOKUP($B36,[1]NUM3!$G$3:$T$169,4,FALSE),0)</f>
        <v>416</v>
      </c>
      <c r="H36" s="50">
        <f>IFERROR(VLOOKUP($B36,[1]NUM3!$G$3:$T$169,5,FALSE),0)</f>
        <v>399</v>
      </c>
      <c r="I36" s="50">
        <f>IFERROR(VLOOKUP($B36,[1]NUM3!$G$3:$T$169,6,FALSE),0)</f>
        <v>314</v>
      </c>
      <c r="J36" s="50">
        <f>IFERROR(VLOOKUP($B36,[1]NUM3!$G$3:$T$169,7,FALSE),0)</f>
        <v>369</v>
      </c>
      <c r="K36" s="50">
        <f>IFERROR(VLOOKUP($B36,[1]NUM3!$G$3:$T$169,8,FALSE),0)</f>
        <v>404</v>
      </c>
      <c r="L36" s="50">
        <f>IFERROR(VLOOKUP($B36,[1]NUM3!$G$3:$T$169,9,FALSE),0)</f>
        <v>245</v>
      </c>
      <c r="M36" s="50">
        <f>IFERROR(VLOOKUP($B36,[1]NUM3!$G$3:$T$169,10,FALSE),0)</f>
        <v>127</v>
      </c>
      <c r="N36" s="50">
        <f>IFERROR(VLOOKUP($B36,[1]NUM3!$G$3:$T$169,11,FALSE),0)</f>
        <v>127</v>
      </c>
      <c r="O36" s="50">
        <f>IFERROR(VLOOKUP($B36,[1]NUM3!$G$3:$T$169,12,FALSE),0)</f>
        <v>17</v>
      </c>
      <c r="P36" s="50">
        <f>IFERROR(VLOOKUP($B36,[1]NUM3!$G$3:$T$169,13,FALSE),0)</f>
        <v>181</v>
      </c>
      <c r="Q36" s="11">
        <f t="shared" si="5"/>
        <v>3122</v>
      </c>
    </row>
    <row r="37" spans="1:19" ht="14.4" thickBot="1" x14ac:dyDescent="0.3">
      <c r="A37" s="49" t="s">
        <v>41</v>
      </c>
      <c r="B37" s="229" t="s">
        <v>323</v>
      </c>
      <c r="C37" s="34"/>
      <c r="D37" s="37"/>
      <c r="E37" s="50">
        <f>IFERROR(VLOOKUP($B37,[1]NUM3!$G$3:$T$169,2,FALSE),0)</f>
        <v>0</v>
      </c>
      <c r="F37" s="50">
        <f>IFERROR(VLOOKUP($B37,[1]NUM3!$G$3:$T$169,3,FALSE),0)</f>
        <v>0</v>
      </c>
      <c r="G37" s="50">
        <f>IFERROR(VLOOKUP($B37,[1]NUM3!$G$3:$T$169,4,FALSE),0)</f>
        <v>0</v>
      </c>
      <c r="H37" s="50">
        <f>IFERROR(VLOOKUP($B37,[1]NUM3!$G$3:$T$169,5,FALSE),0)</f>
        <v>0</v>
      </c>
      <c r="I37" s="50">
        <f>IFERROR(VLOOKUP($B37,[1]NUM3!$G$3:$T$169,6,FALSE),0)</f>
        <v>0</v>
      </c>
      <c r="J37" s="50">
        <f>IFERROR(VLOOKUP($B37,[1]NUM3!$G$3:$T$169,7,FALSE),0)</f>
        <v>0</v>
      </c>
      <c r="K37" s="50">
        <f>IFERROR(VLOOKUP($B37,[1]NUM3!$G$3:$T$169,8,FALSE),0)</f>
        <v>0</v>
      </c>
      <c r="L37" s="50">
        <f>IFERROR(VLOOKUP($B37,[1]NUM3!$G$3:$T$169,9,FALSE),0)</f>
        <v>0</v>
      </c>
      <c r="M37" s="50">
        <f>IFERROR(VLOOKUP($B37,[1]NUM3!$G$3:$T$169,10,FALSE),0)</f>
        <v>0</v>
      </c>
      <c r="N37" s="50">
        <f>IFERROR(VLOOKUP($B37,[1]NUM3!$G$3:$T$169,11,FALSE),0)</f>
        <v>0</v>
      </c>
      <c r="O37" s="50">
        <f>IFERROR(VLOOKUP($B37,[1]NUM3!$G$3:$T$169,12,FALSE),0)</f>
        <v>44</v>
      </c>
      <c r="P37" s="50">
        <f>IFERROR(VLOOKUP($B37,[1]NUM3!$G$3:$T$169,13,FALSE),0)</f>
        <v>302</v>
      </c>
      <c r="Q37" s="11">
        <f t="shared" si="5"/>
        <v>346</v>
      </c>
    </row>
    <row r="38" spans="1:19" ht="14.4" thickBot="1" x14ac:dyDescent="0.3">
      <c r="A38" s="49" t="s">
        <v>41</v>
      </c>
      <c r="B38" s="230" t="s">
        <v>260</v>
      </c>
      <c r="C38" s="34"/>
      <c r="D38" s="37"/>
      <c r="E38" s="50">
        <f>IFERROR(VLOOKUP($B38,[1]NUM3!$G$3:$T$169,2,FALSE),0)</f>
        <v>1491</v>
      </c>
      <c r="F38" s="50">
        <f>IFERROR(VLOOKUP($B38,[1]NUM3!$G$3:$T$169,3,FALSE),0)</f>
        <v>1246</v>
      </c>
      <c r="G38" s="50">
        <f>IFERROR(VLOOKUP($B38,[1]NUM3!$G$3:$T$169,4,FALSE),0)</f>
        <v>1435</v>
      </c>
      <c r="H38" s="50">
        <f>IFERROR(VLOOKUP($B38,[1]NUM3!$G$3:$T$169,5,FALSE),0)</f>
        <v>1503</v>
      </c>
      <c r="I38" s="50">
        <f>IFERROR(VLOOKUP($B38,[1]NUM3!$G$3:$T$169,6,FALSE),0)</f>
        <v>1954</v>
      </c>
      <c r="J38" s="50">
        <f>IFERROR(VLOOKUP($B38,[1]NUM3!$G$3:$T$169,7,FALSE),0)</f>
        <v>1979</v>
      </c>
      <c r="K38" s="50">
        <f>IFERROR(VLOOKUP($B38,[1]NUM3!$G$3:$T$169,8,FALSE),0)</f>
        <v>1911</v>
      </c>
      <c r="L38" s="50">
        <f>IFERROR(VLOOKUP($B38,[1]NUM3!$G$3:$T$169,9,FALSE),0)</f>
        <v>1813</v>
      </c>
      <c r="M38" s="50">
        <f>IFERROR(VLOOKUP($B38,[1]NUM3!$G$3:$T$169,10,FALSE),0)</f>
        <v>1678</v>
      </c>
      <c r="N38" s="50">
        <f>IFERROR(VLOOKUP($B38,[1]NUM3!$G$3:$T$169,11,FALSE),0)</f>
        <v>1296</v>
      </c>
      <c r="O38" s="50">
        <f>IFERROR(VLOOKUP($B38,[1]NUM3!$G$3:$T$169,12,FALSE),0)</f>
        <v>247</v>
      </c>
      <c r="P38" s="50">
        <f>IFERROR(VLOOKUP($B38,[1]NUM3!$G$3:$T$169,13,FALSE),0)</f>
        <v>885</v>
      </c>
      <c r="Q38" s="11">
        <f>SUM(E38:P38)</f>
        <v>17438</v>
      </c>
    </row>
    <row r="39" spans="1:19" ht="14.4" thickBot="1" x14ac:dyDescent="0.3">
      <c r="A39" s="49" t="s">
        <v>41</v>
      </c>
      <c r="B39" s="230" t="s">
        <v>261</v>
      </c>
      <c r="C39" s="34"/>
      <c r="D39" s="37"/>
      <c r="E39" s="50">
        <f>IFERROR(VLOOKUP($B39,[1]NUM3!$G$3:$T$169,2,FALSE),0)</f>
        <v>1650</v>
      </c>
      <c r="F39" s="50">
        <f>IFERROR(VLOOKUP($B39,[1]NUM3!$G$3:$T$169,3,FALSE),0)</f>
        <v>1153</v>
      </c>
      <c r="G39" s="50">
        <f>IFERROR(VLOOKUP($B39,[1]NUM3!$G$3:$T$169,4,FALSE),0)</f>
        <v>1208</v>
      </c>
      <c r="H39" s="50">
        <f>IFERROR(VLOOKUP($B39,[1]NUM3!$G$3:$T$169,5,FALSE),0)</f>
        <v>1394</v>
      </c>
      <c r="I39" s="50">
        <f>IFERROR(VLOOKUP($B39,[1]NUM3!$G$3:$T$169,6,FALSE),0)</f>
        <v>1868</v>
      </c>
      <c r="J39" s="50">
        <f>IFERROR(VLOOKUP($B39,[1]NUM3!$G$3:$T$169,7,FALSE),0)</f>
        <v>1842</v>
      </c>
      <c r="K39" s="50">
        <f>IFERROR(VLOOKUP($B39,[1]NUM3!$G$3:$T$169,8,FALSE),0)</f>
        <v>1650</v>
      </c>
      <c r="L39" s="50">
        <f>IFERROR(VLOOKUP($B39,[1]NUM3!$G$3:$T$169,9,FALSE),0)</f>
        <v>1590</v>
      </c>
      <c r="M39" s="50">
        <f>IFERROR(VLOOKUP($B39,[1]NUM3!$G$3:$T$169,10,FALSE),0)</f>
        <v>1171</v>
      </c>
      <c r="N39" s="50">
        <f>IFERROR(VLOOKUP($B39,[1]NUM3!$G$3:$T$169,11,FALSE),0)</f>
        <v>1212</v>
      </c>
      <c r="O39" s="50">
        <f>IFERROR(VLOOKUP($B39,[1]NUM3!$G$3:$T$169,12,FALSE),0)</f>
        <v>92</v>
      </c>
      <c r="P39" s="50">
        <f>IFERROR(VLOOKUP($B39,[1]NUM3!$G$3:$T$169,13,FALSE),0)</f>
        <v>779</v>
      </c>
      <c r="Q39" s="11">
        <f>SUM(E39:P39)</f>
        <v>15609</v>
      </c>
    </row>
    <row r="40" spans="1:19" ht="14.4" thickBot="1" x14ac:dyDescent="0.3">
      <c r="A40" s="338" t="s">
        <v>160</v>
      </c>
      <c r="B40" s="339"/>
      <c r="C40" s="89">
        <f>D40/Metas!D8</f>
        <v>0.94579657774471249</v>
      </c>
      <c r="D40" s="128">
        <f>Q40/R40</f>
        <v>1.0876660644064193</v>
      </c>
      <c r="E40" s="53">
        <f>SUM(E27:E39)</f>
        <v>18144</v>
      </c>
      <c r="F40" s="53">
        <f t="shared" ref="F40:P40" si="6">SUM(F27:F39)</f>
        <v>17723</v>
      </c>
      <c r="G40" s="53">
        <f t="shared" si="6"/>
        <v>19245</v>
      </c>
      <c r="H40" s="53">
        <f t="shared" si="6"/>
        <v>21103</v>
      </c>
      <c r="I40" s="53">
        <f t="shared" si="6"/>
        <v>21291</v>
      </c>
      <c r="J40" s="53">
        <f t="shared" si="6"/>
        <v>21241</v>
      </c>
      <c r="K40" s="53">
        <f t="shared" si="6"/>
        <v>20659</v>
      </c>
      <c r="L40" s="53">
        <f t="shared" si="6"/>
        <v>19928</v>
      </c>
      <c r="M40" s="53">
        <f t="shared" si="6"/>
        <v>17349</v>
      </c>
      <c r="N40" s="53">
        <f t="shared" si="6"/>
        <v>14510</v>
      </c>
      <c r="O40" s="53">
        <f t="shared" si="6"/>
        <v>2412</v>
      </c>
      <c r="P40" s="53">
        <f t="shared" si="6"/>
        <v>11072</v>
      </c>
      <c r="Q40" s="53">
        <f>SUM(Q27:Q39)</f>
        <v>204677</v>
      </c>
      <c r="R40" s="342">
        <v>188180</v>
      </c>
      <c r="S40" s="343"/>
    </row>
    <row r="41" spans="1:19" ht="14.4" thickBot="1" x14ac:dyDescent="0.3">
      <c r="A41" s="49" t="s">
        <v>60</v>
      </c>
      <c r="B41" s="99" t="s">
        <v>51</v>
      </c>
      <c r="C41" s="34"/>
      <c r="D41" s="37"/>
      <c r="E41" s="50">
        <f>IFERROR(VLOOKUP($B41,[1]NUM3!$G$3:$T$169,2,FALSE),0)</f>
        <v>124</v>
      </c>
      <c r="F41" s="50">
        <f>IFERROR(VLOOKUP($B41,[1]NUM3!$G$3:$T$169,3,FALSE),0)</f>
        <v>162</v>
      </c>
      <c r="G41" s="50">
        <f>IFERROR(VLOOKUP($B41,[1]NUM3!$G$3:$T$169,4,FALSE),0)</f>
        <v>136</v>
      </c>
      <c r="H41" s="50">
        <f>IFERROR(VLOOKUP($B41,[1]NUM3!$G$3:$T$169,5,FALSE),0)</f>
        <v>0</v>
      </c>
      <c r="I41" s="50">
        <f>IFERROR(VLOOKUP($B41,[1]NUM3!$G$3:$T$169,6,FALSE),0)</f>
        <v>208</v>
      </c>
      <c r="J41" s="50">
        <f>IFERROR(VLOOKUP($B41,[1]NUM3!$G$3:$T$169,7,FALSE),0)</f>
        <v>94</v>
      </c>
      <c r="K41" s="50">
        <f>IFERROR(VLOOKUP($B41,[1]NUM3!$G$3:$T$169,8,FALSE),0)</f>
        <v>95</v>
      </c>
      <c r="L41" s="50">
        <f>IFERROR(VLOOKUP($B41,[1]NUM3!$G$3:$T$169,9,FALSE),0)</f>
        <v>114</v>
      </c>
      <c r="M41" s="50">
        <f>IFERROR(VLOOKUP($B41,[1]NUM3!$G$3:$T$169,10,FALSE),0)</f>
        <v>146</v>
      </c>
      <c r="N41" s="50">
        <f>IFERROR(VLOOKUP($B41,[1]NUM3!$G$3:$T$169,11,FALSE),0)</f>
        <v>62</v>
      </c>
      <c r="O41" s="50">
        <f>IFERROR(VLOOKUP($B41,[1]NUM3!$G$3:$T$169,12,FALSE),0)</f>
        <v>0</v>
      </c>
      <c r="P41" s="50">
        <f>IFERROR(VLOOKUP($B41,[1]NUM3!$G$3:$T$169,13,FALSE),0)</f>
        <v>97</v>
      </c>
      <c r="Q41" s="11">
        <f t="shared" ref="Q41:Q49" si="7">SUM(E41:P41)</f>
        <v>1238</v>
      </c>
    </row>
    <row r="42" spans="1:19" ht="14.4" thickBot="1" x14ac:dyDescent="0.3">
      <c r="A42" s="49" t="s">
        <v>60</v>
      </c>
      <c r="B42" s="99" t="s">
        <v>52</v>
      </c>
      <c r="C42" s="34"/>
      <c r="D42" s="37"/>
      <c r="E42" s="50">
        <f>IFERROR(VLOOKUP($B42,[1]NUM3!$G$3:$T$169,2,FALSE),0)</f>
        <v>79</v>
      </c>
      <c r="F42" s="50">
        <f>IFERROR(VLOOKUP($B42,[1]NUM3!$G$3:$T$169,3,FALSE),0)</f>
        <v>64</v>
      </c>
      <c r="G42" s="50">
        <f>IFERROR(VLOOKUP($B42,[1]NUM3!$G$3:$T$169,4,FALSE),0)</f>
        <v>61</v>
      </c>
      <c r="H42" s="50">
        <f>IFERROR(VLOOKUP($B42,[1]NUM3!$G$3:$T$169,5,FALSE),0)</f>
        <v>59</v>
      </c>
      <c r="I42" s="50">
        <f>IFERROR(VLOOKUP($B42,[1]NUM3!$G$3:$T$169,6,FALSE),0)</f>
        <v>32</v>
      </c>
      <c r="J42" s="50">
        <f>IFERROR(VLOOKUP($B42,[1]NUM3!$G$3:$T$169,7,FALSE),0)</f>
        <v>120</v>
      </c>
      <c r="K42" s="50">
        <f>IFERROR(VLOOKUP($B42,[1]NUM3!$G$3:$T$169,8,FALSE),0)</f>
        <v>69</v>
      </c>
      <c r="L42" s="50">
        <f>IFERROR(VLOOKUP($B42,[1]NUM3!$G$3:$T$169,9,FALSE),0)</f>
        <v>108</v>
      </c>
      <c r="M42" s="50">
        <f>IFERROR(VLOOKUP($B42,[1]NUM3!$G$3:$T$169,10,FALSE),0)</f>
        <v>52</v>
      </c>
      <c r="N42" s="50">
        <f>IFERROR(VLOOKUP($B42,[1]NUM3!$G$3:$T$169,11,FALSE),0)</f>
        <v>71</v>
      </c>
      <c r="O42" s="50">
        <f>IFERROR(VLOOKUP($B42,[1]NUM3!$G$3:$T$169,12,FALSE),0)</f>
        <v>20</v>
      </c>
      <c r="P42" s="50">
        <f>IFERROR(VLOOKUP($B42,[1]NUM3!$G$3:$T$169,13,FALSE),0)</f>
        <v>66</v>
      </c>
      <c r="Q42" s="11">
        <f t="shared" si="7"/>
        <v>801</v>
      </c>
    </row>
    <row r="43" spans="1:19" ht="14.4" thickBot="1" x14ac:dyDescent="0.3">
      <c r="A43" s="49" t="s">
        <v>60</v>
      </c>
      <c r="B43" s="99" t="s">
        <v>53</v>
      </c>
      <c r="C43" s="34"/>
      <c r="D43" s="37"/>
      <c r="E43" s="50">
        <f>IFERROR(VLOOKUP($B43,[1]NUM3!$G$3:$T$169,2,FALSE),0)</f>
        <v>184</v>
      </c>
      <c r="F43" s="50">
        <f>IFERROR(VLOOKUP($B43,[1]NUM3!$G$3:$T$169,3,FALSE),0)</f>
        <v>225</v>
      </c>
      <c r="G43" s="50">
        <f>IFERROR(VLOOKUP($B43,[1]NUM3!$G$3:$T$169,4,FALSE),0)</f>
        <v>173</v>
      </c>
      <c r="H43" s="50">
        <f>IFERROR(VLOOKUP($B43,[1]NUM3!$G$3:$T$169,5,FALSE),0)</f>
        <v>147</v>
      </c>
      <c r="I43" s="50">
        <f>IFERROR(VLOOKUP($B43,[1]NUM3!$G$3:$T$169,6,FALSE),0)</f>
        <v>50</v>
      </c>
      <c r="J43" s="50">
        <f>IFERROR(VLOOKUP($B43,[1]NUM3!$G$3:$T$169,7,FALSE),0)</f>
        <v>162</v>
      </c>
      <c r="K43" s="50">
        <f>IFERROR(VLOOKUP($B43,[1]NUM3!$G$3:$T$169,8,FALSE),0)</f>
        <v>133</v>
      </c>
      <c r="L43" s="50">
        <f>IFERROR(VLOOKUP($B43,[1]NUM3!$G$3:$T$169,9,FALSE),0)</f>
        <v>131</v>
      </c>
      <c r="M43" s="50">
        <f>IFERROR(VLOOKUP($B43,[1]NUM3!$G$3:$T$169,10,FALSE),0)</f>
        <v>106</v>
      </c>
      <c r="N43" s="50">
        <f>IFERROR(VLOOKUP($B43,[1]NUM3!$G$3:$T$169,11,FALSE),0)</f>
        <v>126</v>
      </c>
      <c r="O43" s="50">
        <f>IFERROR(VLOOKUP($B43,[1]NUM3!$G$3:$T$169,12,FALSE),0)</f>
        <v>79</v>
      </c>
      <c r="P43" s="50">
        <f>IFERROR(VLOOKUP($B43,[1]NUM3!$G$3:$T$169,13,FALSE),0)</f>
        <v>107</v>
      </c>
      <c r="Q43" s="11">
        <f t="shared" si="7"/>
        <v>1623</v>
      </c>
    </row>
    <row r="44" spans="1:19" ht="14.4" thickBot="1" x14ac:dyDescent="0.3">
      <c r="A44" s="49" t="s">
        <v>60</v>
      </c>
      <c r="B44" s="99" t="s">
        <v>54</v>
      </c>
      <c r="C44" s="34"/>
      <c r="D44" s="37"/>
      <c r="E44" s="50">
        <f>IFERROR(VLOOKUP($B44,[1]NUM3!$G$3:$T$169,2,FALSE),0)</f>
        <v>31</v>
      </c>
      <c r="F44" s="50">
        <f>IFERROR(VLOOKUP($B44,[1]NUM3!$G$3:$T$169,3,FALSE),0)</f>
        <v>0</v>
      </c>
      <c r="G44" s="50">
        <f>IFERROR(VLOOKUP($B44,[1]NUM3!$G$3:$T$169,4,FALSE),0)</f>
        <v>16</v>
      </c>
      <c r="H44" s="50">
        <f>IFERROR(VLOOKUP($B44,[1]NUM3!$G$3:$T$169,5,FALSE),0)</f>
        <v>0</v>
      </c>
      <c r="I44" s="50">
        <f>IFERROR(VLOOKUP($B44,[1]NUM3!$G$3:$T$169,6,FALSE),0)</f>
        <v>25</v>
      </c>
      <c r="J44" s="50">
        <f>IFERROR(VLOOKUP($B44,[1]NUM3!$G$3:$T$169,7,FALSE),0)</f>
        <v>25</v>
      </c>
      <c r="K44" s="50">
        <f>IFERROR(VLOOKUP($B44,[1]NUM3!$G$3:$T$169,8,FALSE),0)</f>
        <v>20</v>
      </c>
      <c r="L44" s="50">
        <f>IFERROR(VLOOKUP($B44,[1]NUM3!$G$3:$T$169,9,FALSE),0)</f>
        <v>0</v>
      </c>
      <c r="M44" s="50">
        <f>IFERROR(VLOOKUP($B44,[1]NUM3!$G$3:$T$169,10,FALSE),0)</f>
        <v>17</v>
      </c>
      <c r="N44" s="50">
        <f>IFERROR(VLOOKUP($B44,[1]NUM3!$G$3:$T$169,11,FALSE),0)</f>
        <v>23</v>
      </c>
      <c r="O44" s="50">
        <f>IFERROR(VLOOKUP($B44,[1]NUM3!$G$3:$T$169,12,FALSE),0)</f>
        <v>10</v>
      </c>
      <c r="P44" s="50">
        <f>IFERROR(VLOOKUP($B44,[1]NUM3!$G$3:$T$169,13,FALSE),0)</f>
        <v>2</v>
      </c>
      <c r="Q44" s="11">
        <f t="shared" si="7"/>
        <v>169</v>
      </c>
    </row>
    <row r="45" spans="1:19" ht="14.4" thickBot="1" x14ac:dyDescent="0.3">
      <c r="A45" s="49" t="s">
        <v>60</v>
      </c>
      <c r="B45" s="99" t="s">
        <v>55</v>
      </c>
      <c r="C45" s="34"/>
      <c r="D45" s="37"/>
      <c r="E45" s="50">
        <f>IFERROR(VLOOKUP($B45,[1]NUM3!$G$3:$T$169,2,FALSE),0)</f>
        <v>233</v>
      </c>
      <c r="F45" s="50">
        <f>IFERROR(VLOOKUP($B45,[1]NUM3!$G$3:$T$169,3,FALSE),0)</f>
        <v>178</v>
      </c>
      <c r="G45" s="50">
        <f>IFERROR(VLOOKUP($B45,[1]NUM3!$G$3:$T$169,4,FALSE),0)</f>
        <v>183</v>
      </c>
      <c r="H45" s="50">
        <f>IFERROR(VLOOKUP($B45,[1]NUM3!$G$3:$T$169,5,FALSE),0)</f>
        <v>191</v>
      </c>
      <c r="I45" s="50">
        <f>IFERROR(VLOOKUP($B45,[1]NUM3!$G$3:$T$169,6,FALSE),0)</f>
        <v>76</v>
      </c>
      <c r="J45" s="50">
        <f>IFERROR(VLOOKUP($B45,[1]NUM3!$G$3:$T$169,7,FALSE),0)</f>
        <v>120</v>
      </c>
      <c r="K45" s="50">
        <f>IFERROR(VLOOKUP($B45,[1]NUM3!$G$3:$T$169,8,FALSE),0)</f>
        <v>130</v>
      </c>
      <c r="L45" s="50">
        <f>IFERROR(VLOOKUP($B45,[1]NUM3!$G$3:$T$169,9,FALSE),0)</f>
        <v>140</v>
      </c>
      <c r="M45" s="50">
        <f>IFERROR(VLOOKUP($B45,[1]NUM3!$G$3:$T$169,10,FALSE),0)</f>
        <v>115</v>
      </c>
      <c r="N45" s="50">
        <f>IFERROR(VLOOKUP($B45,[1]NUM3!$G$3:$T$169,11,FALSE),0)</f>
        <v>117</v>
      </c>
      <c r="O45" s="50">
        <f>IFERROR(VLOOKUP($B45,[1]NUM3!$G$3:$T$169,12,FALSE),0)</f>
        <v>14</v>
      </c>
      <c r="P45" s="50">
        <f>IFERROR(VLOOKUP($B45,[1]NUM3!$G$3:$T$169,13,FALSE),0)</f>
        <v>0</v>
      </c>
      <c r="Q45" s="11">
        <f t="shared" si="7"/>
        <v>1497</v>
      </c>
    </row>
    <row r="46" spans="1:19" ht="14.4" thickBot="1" x14ac:dyDescent="0.3">
      <c r="A46" s="49" t="s">
        <v>60</v>
      </c>
      <c r="B46" s="99" t="s">
        <v>56</v>
      </c>
      <c r="C46" s="34"/>
      <c r="D46" s="37"/>
      <c r="E46" s="50">
        <f>IFERROR(VLOOKUP($B46,[1]NUM3!$G$3:$T$169,2,FALSE),0)</f>
        <v>86</v>
      </c>
      <c r="F46" s="50">
        <f>IFERROR(VLOOKUP($B46,[1]NUM3!$G$3:$T$169,3,FALSE),0)</f>
        <v>40</v>
      </c>
      <c r="G46" s="50">
        <f>IFERROR(VLOOKUP($B46,[1]NUM3!$G$3:$T$169,4,FALSE),0)</f>
        <v>101</v>
      </c>
      <c r="H46" s="50">
        <f>IFERROR(VLOOKUP($B46,[1]NUM3!$G$3:$T$169,5,FALSE),0)</f>
        <v>0</v>
      </c>
      <c r="I46" s="50">
        <f>IFERROR(VLOOKUP($B46,[1]NUM3!$G$3:$T$169,6,FALSE),0)</f>
        <v>156</v>
      </c>
      <c r="J46" s="50">
        <f>IFERROR(VLOOKUP($B46,[1]NUM3!$G$3:$T$169,7,FALSE),0)</f>
        <v>54</v>
      </c>
      <c r="K46" s="50">
        <f>IFERROR(VLOOKUP($B46,[1]NUM3!$G$3:$T$169,8,FALSE),0)</f>
        <v>82</v>
      </c>
      <c r="L46" s="50">
        <f>IFERROR(VLOOKUP($B46,[1]NUM3!$G$3:$T$169,9,FALSE),0)</f>
        <v>94</v>
      </c>
      <c r="M46" s="50">
        <f>IFERROR(VLOOKUP($B46,[1]NUM3!$G$3:$T$169,10,FALSE),0)</f>
        <v>56</v>
      </c>
      <c r="N46" s="50">
        <f>IFERROR(VLOOKUP($B46,[1]NUM3!$G$3:$T$169,11,FALSE),0)</f>
        <v>34</v>
      </c>
      <c r="O46" s="50">
        <f>IFERROR(VLOOKUP($B46,[1]NUM3!$G$3:$T$169,12,FALSE),0)</f>
        <v>11</v>
      </c>
      <c r="P46" s="50">
        <f>IFERROR(VLOOKUP($B46,[1]NUM3!$G$3:$T$169,13,FALSE),0)</f>
        <v>69</v>
      </c>
      <c r="Q46" s="11">
        <f t="shared" si="7"/>
        <v>783</v>
      </c>
    </row>
    <row r="47" spans="1:19" ht="14.4" thickBot="1" x14ac:dyDescent="0.3">
      <c r="A47" s="49" t="s">
        <v>60</v>
      </c>
      <c r="B47" s="99" t="s">
        <v>57</v>
      </c>
      <c r="C47" s="34"/>
      <c r="D47" s="37"/>
      <c r="E47" s="50">
        <f>IFERROR(VLOOKUP($B47,[1]NUM3!$G$3:$T$169,2,FALSE),0)</f>
        <v>123</v>
      </c>
      <c r="F47" s="50">
        <f>IFERROR(VLOOKUP($B47,[1]NUM3!$G$3:$T$169,3,FALSE),0)</f>
        <v>131</v>
      </c>
      <c r="G47" s="50">
        <f>IFERROR(VLOOKUP($B47,[1]NUM3!$G$3:$T$169,4,FALSE),0)</f>
        <v>149</v>
      </c>
      <c r="H47" s="50">
        <f>IFERROR(VLOOKUP($B47,[1]NUM3!$G$3:$T$169,5,FALSE),0)</f>
        <v>146</v>
      </c>
      <c r="I47" s="50">
        <f>IFERROR(VLOOKUP($B47,[1]NUM3!$G$3:$T$169,6,FALSE),0)</f>
        <v>79</v>
      </c>
      <c r="J47" s="50">
        <f>IFERROR(VLOOKUP($B47,[1]NUM3!$G$3:$T$169,7,FALSE),0)</f>
        <v>123</v>
      </c>
      <c r="K47" s="50">
        <f>IFERROR(VLOOKUP($B47,[1]NUM3!$G$3:$T$169,8,FALSE),0)</f>
        <v>140</v>
      </c>
      <c r="L47" s="50">
        <f>IFERROR(VLOOKUP($B47,[1]NUM3!$G$3:$T$169,9,FALSE),0)</f>
        <v>157</v>
      </c>
      <c r="M47" s="50">
        <f>IFERROR(VLOOKUP($B47,[1]NUM3!$G$3:$T$169,10,FALSE),0)</f>
        <v>96</v>
      </c>
      <c r="N47" s="50">
        <f>IFERROR(VLOOKUP($B47,[1]NUM3!$G$3:$T$169,11,FALSE),0)</f>
        <v>140</v>
      </c>
      <c r="O47" s="50">
        <f>IFERROR(VLOOKUP($B47,[1]NUM3!$G$3:$T$169,12,FALSE),0)</f>
        <v>42</v>
      </c>
      <c r="P47" s="50">
        <f>IFERROR(VLOOKUP($B47,[1]NUM3!$G$3:$T$169,13,FALSE),0)</f>
        <v>139</v>
      </c>
      <c r="Q47" s="11">
        <f t="shared" si="7"/>
        <v>1465</v>
      </c>
    </row>
    <row r="48" spans="1:19" ht="14.4" thickBot="1" x14ac:dyDescent="0.3">
      <c r="A48" s="49" t="s">
        <v>60</v>
      </c>
      <c r="B48" s="99" t="s">
        <v>58</v>
      </c>
      <c r="C48" s="34"/>
      <c r="D48" s="37"/>
      <c r="E48" s="50">
        <f>IFERROR(VLOOKUP($B48,[1]NUM3!$G$3:$T$169,2,FALSE),0)</f>
        <v>31</v>
      </c>
      <c r="F48" s="50">
        <f>IFERROR(VLOOKUP($B48,[1]NUM3!$G$3:$T$169,3,FALSE),0)</f>
        <v>32</v>
      </c>
      <c r="G48" s="50">
        <f>IFERROR(VLOOKUP($B48,[1]NUM3!$G$3:$T$169,4,FALSE),0)</f>
        <v>28</v>
      </c>
      <c r="H48" s="50">
        <f>IFERROR(VLOOKUP($B48,[1]NUM3!$G$3:$T$169,5,FALSE),0)</f>
        <v>0</v>
      </c>
      <c r="I48" s="50">
        <f>IFERROR(VLOOKUP($B48,[1]NUM3!$G$3:$T$169,6,FALSE),0)</f>
        <v>24</v>
      </c>
      <c r="J48" s="50">
        <f>IFERROR(VLOOKUP($B48,[1]NUM3!$G$3:$T$169,7,FALSE),0)</f>
        <v>21</v>
      </c>
      <c r="K48" s="50">
        <f>IFERROR(VLOOKUP($B48,[1]NUM3!$G$3:$T$169,8,FALSE),0)</f>
        <v>26</v>
      </c>
      <c r="L48" s="50">
        <f>IFERROR(VLOOKUP($B48,[1]NUM3!$G$3:$T$169,9,FALSE),0)</f>
        <v>22</v>
      </c>
      <c r="M48" s="50">
        <f>IFERROR(VLOOKUP($B48,[1]NUM3!$G$3:$T$169,10,FALSE),0)</f>
        <v>27</v>
      </c>
      <c r="N48" s="50">
        <f>IFERROR(VLOOKUP($B48,[1]NUM3!$G$3:$T$169,11,FALSE),0)</f>
        <v>30</v>
      </c>
      <c r="O48" s="50">
        <f>IFERROR(VLOOKUP($B48,[1]NUM3!$G$3:$T$169,12,FALSE),0)</f>
        <v>40</v>
      </c>
      <c r="P48" s="50">
        <f>IFERROR(VLOOKUP($B48,[1]NUM3!$G$3:$T$169,13,FALSE),0)</f>
        <v>16</v>
      </c>
      <c r="Q48" s="11">
        <f t="shared" si="7"/>
        <v>297</v>
      </c>
    </row>
    <row r="49" spans="1:19" ht="14.4" thickBot="1" x14ac:dyDescent="0.3">
      <c r="A49" s="49" t="s">
        <v>60</v>
      </c>
      <c r="B49" s="99" t="s">
        <v>59</v>
      </c>
      <c r="C49" s="34"/>
      <c r="D49" s="37"/>
      <c r="E49" s="50">
        <f>IFERROR(VLOOKUP($B49,[1]NUM3!$G$3:$T$169,2,FALSE),0)</f>
        <v>43</v>
      </c>
      <c r="F49" s="50">
        <f>IFERROR(VLOOKUP($B49,[1]NUM3!$G$3:$T$169,3,FALSE),0)</f>
        <v>52</v>
      </c>
      <c r="G49" s="50">
        <f>IFERROR(VLOOKUP($B49,[1]NUM3!$G$3:$T$169,4,FALSE),0)</f>
        <v>43</v>
      </c>
      <c r="H49" s="50">
        <f>IFERROR(VLOOKUP($B49,[1]NUM3!$G$3:$T$169,5,FALSE),0)</f>
        <v>26</v>
      </c>
      <c r="I49" s="50">
        <f>IFERROR(VLOOKUP($B49,[1]NUM3!$G$3:$T$169,6,FALSE),0)</f>
        <v>20</v>
      </c>
      <c r="J49" s="50">
        <f>IFERROR(VLOOKUP($B49,[1]NUM3!$G$3:$T$169,7,FALSE),0)</f>
        <v>39</v>
      </c>
      <c r="K49" s="50">
        <f>IFERROR(VLOOKUP($B49,[1]NUM3!$G$3:$T$169,8,FALSE),0)</f>
        <v>24</v>
      </c>
      <c r="L49" s="50">
        <f>IFERROR(VLOOKUP($B49,[1]NUM3!$G$3:$T$169,9,FALSE),0)</f>
        <v>42</v>
      </c>
      <c r="M49" s="50">
        <f>IFERROR(VLOOKUP($B49,[1]NUM3!$G$3:$T$169,10,FALSE),0)</f>
        <v>33</v>
      </c>
      <c r="N49" s="50">
        <f>IFERROR(VLOOKUP($B49,[1]NUM3!$G$3:$T$169,11,FALSE),0)</f>
        <v>31</v>
      </c>
      <c r="O49" s="50">
        <f>IFERROR(VLOOKUP($B49,[1]NUM3!$G$3:$T$169,12,FALSE),0)</f>
        <v>23</v>
      </c>
      <c r="P49" s="50">
        <f>IFERROR(VLOOKUP($B49,[1]NUM3!$G$3:$T$169,13,FALSE),0)</f>
        <v>22</v>
      </c>
      <c r="Q49" s="11">
        <f t="shared" si="7"/>
        <v>398</v>
      </c>
    </row>
    <row r="50" spans="1:19" ht="14.4" thickBot="1" x14ac:dyDescent="0.3">
      <c r="A50" s="47" t="s">
        <v>60</v>
      </c>
      <c r="B50" s="231" t="s">
        <v>263</v>
      </c>
      <c r="C50" s="34"/>
      <c r="D50" s="37"/>
      <c r="E50" s="50">
        <f>IFERROR(VLOOKUP($B50,[1]NUM3!$G$3:$T$169,2,FALSE),0)</f>
        <v>569</v>
      </c>
      <c r="F50" s="50">
        <f>IFERROR(VLOOKUP($B50,[1]NUM3!$G$3:$T$169,3,FALSE),0)</f>
        <v>443</v>
      </c>
      <c r="G50" s="50">
        <f>IFERROR(VLOOKUP($B50,[1]NUM3!$G$3:$T$169,4,FALSE),0)</f>
        <v>596</v>
      </c>
      <c r="H50" s="50">
        <f>IFERROR(VLOOKUP($B50,[1]NUM3!$G$3:$T$169,5,FALSE),0)</f>
        <v>528</v>
      </c>
      <c r="I50" s="50">
        <f>IFERROR(VLOOKUP($B50,[1]NUM3!$G$3:$T$169,6,FALSE),0)</f>
        <v>246</v>
      </c>
      <c r="J50" s="50">
        <f>IFERROR(VLOOKUP($B50,[1]NUM3!$G$3:$T$169,7,FALSE),0)</f>
        <v>475</v>
      </c>
      <c r="K50" s="50">
        <f>IFERROR(VLOOKUP($B50,[1]NUM3!$G$3:$T$169,8,FALSE),0)</f>
        <v>540</v>
      </c>
      <c r="L50" s="50">
        <f>IFERROR(VLOOKUP($B50,[1]NUM3!$G$3:$T$169,9,FALSE),0)</f>
        <v>480</v>
      </c>
      <c r="M50" s="50">
        <f>IFERROR(VLOOKUP($B50,[1]NUM3!$G$3:$T$169,10,FALSE),0)</f>
        <v>315</v>
      </c>
      <c r="N50" s="50">
        <f>IFERROR(VLOOKUP($B50,[1]NUM3!$G$3:$T$169,11,FALSE),0)</f>
        <v>489</v>
      </c>
      <c r="O50" s="50">
        <f>IFERROR(VLOOKUP($B50,[1]NUM3!$G$3:$T$169,12,FALSE),0)</f>
        <v>82</v>
      </c>
      <c r="P50" s="50">
        <f>IFERROR(VLOOKUP($B50,[1]NUM3!$G$3:$T$169,13,FALSE),0)</f>
        <v>430</v>
      </c>
      <c r="Q50" s="11">
        <f>SUM(E50:P50)</f>
        <v>5193</v>
      </c>
    </row>
    <row r="51" spans="1:19" ht="14.4" thickBot="1" x14ac:dyDescent="0.3">
      <c r="A51" s="344" t="s">
        <v>161</v>
      </c>
      <c r="B51" s="345"/>
      <c r="C51" s="89">
        <f>D51/Metas!D17</f>
        <v>0.83429999107700537</v>
      </c>
      <c r="D51" s="88">
        <f>Q51/R51</f>
        <v>0.93441599000624609</v>
      </c>
      <c r="E51" s="8">
        <f t="shared" ref="E51:Q51" si="8">SUM(E41:E50)</f>
        <v>1503</v>
      </c>
      <c r="F51" s="8">
        <f t="shared" si="8"/>
        <v>1327</v>
      </c>
      <c r="G51" s="8">
        <f t="shared" si="8"/>
        <v>1486</v>
      </c>
      <c r="H51" s="8">
        <f t="shared" si="8"/>
        <v>1097</v>
      </c>
      <c r="I51" s="8">
        <f t="shared" si="8"/>
        <v>916</v>
      </c>
      <c r="J51" s="8">
        <f t="shared" si="8"/>
        <v>1233</v>
      </c>
      <c r="K51" s="8">
        <f t="shared" si="8"/>
        <v>1259</v>
      </c>
      <c r="L51" s="8">
        <f t="shared" si="8"/>
        <v>1288</v>
      </c>
      <c r="M51" s="8">
        <f t="shared" si="8"/>
        <v>963</v>
      </c>
      <c r="N51" s="8">
        <f t="shared" si="8"/>
        <v>1123</v>
      </c>
      <c r="O51" s="8">
        <f t="shared" si="8"/>
        <v>321</v>
      </c>
      <c r="P51" s="8">
        <f t="shared" si="8"/>
        <v>948</v>
      </c>
      <c r="Q51" s="8">
        <f t="shared" si="8"/>
        <v>13464</v>
      </c>
      <c r="R51" s="346">
        <v>14409</v>
      </c>
      <c r="S51" s="347"/>
    </row>
    <row r="52" spans="1:19" ht="14.4" thickBot="1" x14ac:dyDescent="0.3">
      <c r="A52" s="63" t="s">
        <v>74</v>
      </c>
      <c r="B52" s="99" t="s">
        <v>61</v>
      </c>
      <c r="C52" s="34"/>
      <c r="D52" s="37"/>
      <c r="E52" s="50">
        <f>IFERROR(VLOOKUP($B52,[1]NUM3!$G$3:$T$169,2,FALSE),0)</f>
        <v>919</v>
      </c>
      <c r="F52" s="50">
        <f>IFERROR(VLOOKUP($B52,[1]NUM3!$G$3:$T$169,3,FALSE),0)</f>
        <v>988</v>
      </c>
      <c r="G52" s="50">
        <f>IFERROR(VLOOKUP($B52,[1]NUM3!$G$3:$T$169,4,FALSE),0)</f>
        <v>772</v>
      </c>
      <c r="H52" s="50">
        <f>IFERROR(VLOOKUP($B52,[1]NUM3!$G$3:$T$169,5,FALSE),0)</f>
        <v>917</v>
      </c>
      <c r="I52" s="50">
        <f>IFERROR(VLOOKUP($B52,[1]NUM3!$G$3:$T$169,6,FALSE),0)</f>
        <v>1081</v>
      </c>
      <c r="J52" s="50">
        <f>IFERROR(VLOOKUP($B52,[1]NUM3!$G$3:$T$169,7,FALSE),0)</f>
        <v>814</v>
      </c>
      <c r="K52" s="50">
        <f>IFERROR(VLOOKUP($B52,[1]NUM3!$G$3:$T$169,8,FALSE),0)</f>
        <v>1027</v>
      </c>
      <c r="L52" s="50">
        <f>IFERROR(VLOOKUP($B52,[1]NUM3!$G$3:$T$169,9,FALSE),0)</f>
        <v>867</v>
      </c>
      <c r="M52" s="50">
        <f>IFERROR(VLOOKUP($B52,[1]NUM3!$G$3:$T$169,10,FALSE),0)</f>
        <v>807</v>
      </c>
      <c r="N52" s="50">
        <f>IFERROR(VLOOKUP($B52,[1]NUM3!$G$3:$T$169,11,FALSE),0)</f>
        <v>1102</v>
      </c>
      <c r="O52" s="50">
        <f>IFERROR(VLOOKUP($B52,[1]NUM3!$G$3:$T$169,12,FALSE),0)</f>
        <v>582</v>
      </c>
      <c r="P52" s="50">
        <f>IFERROR(VLOOKUP($B52,[1]NUM3!$G$3:$T$169,13,FALSE),0)</f>
        <v>897</v>
      </c>
      <c r="Q52" s="11">
        <f t="shared" ref="Q52:Q65" si="9">SUM(E52:P52)</f>
        <v>10773</v>
      </c>
    </row>
    <row r="53" spans="1:19" ht="14.4" thickBot="1" x14ac:dyDescent="0.3">
      <c r="A53" s="63" t="s">
        <v>74</v>
      </c>
      <c r="B53" s="99" t="s">
        <v>62</v>
      </c>
      <c r="C53" s="34"/>
      <c r="D53" s="37"/>
      <c r="E53" s="50">
        <f>IFERROR(VLOOKUP($B53,[1]NUM3!$G$3:$T$169,2,FALSE),0)</f>
        <v>69</v>
      </c>
      <c r="F53" s="50">
        <f>IFERROR(VLOOKUP($B53,[1]NUM3!$G$3:$T$169,3,FALSE),0)</f>
        <v>92</v>
      </c>
      <c r="G53" s="50">
        <f>IFERROR(VLOOKUP($B53,[1]NUM3!$G$3:$T$169,4,FALSE),0)</f>
        <v>60</v>
      </c>
      <c r="H53" s="50">
        <f>IFERROR(VLOOKUP($B53,[1]NUM3!$G$3:$T$169,5,FALSE),0)</f>
        <v>88</v>
      </c>
      <c r="I53" s="50">
        <f>IFERROR(VLOOKUP($B53,[1]NUM3!$G$3:$T$169,6,FALSE),0)</f>
        <v>97</v>
      </c>
      <c r="J53" s="50">
        <f>IFERROR(VLOOKUP($B53,[1]NUM3!$G$3:$T$169,7,FALSE),0)</f>
        <v>91</v>
      </c>
      <c r="K53" s="50">
        <f>IFERROR(VLOOKUP($B53,[1]NUM3!$G$3:$T$169,8,FALSE),0)</f>
        <v>112</v>
      </c>
      <c r="L53" s="50">
        <f>IFERROR(VLOOKUP($B53,[1]NUM3!$G$3:$T$169,9,FALSE),0)</f>
        <v>87</v>
      </c>
      <c r="M53" s="50">
        <f>IFERROR(VLOOKUP($B53,[1]NUM3!$G$3:$T$169,10,FALSE),0)</f>
        <v>66</v>
      </c>
      <c r="N53" s="50">
        <f>IFERROR(VLOOKUP($B53,[1]NUM3!$G$3:$T$169,11,FALSE),0)</f>
        <v>72</v>
      </c>
      <c r="O53" s="50">
        <f>IFERROR(VLOOKUP($B53,[1]NUM3!$G$3:$T$169,12,FALSE),0)</f>
        <v>49</v>
      </c>
      <c r="P53" s="50">
        <f>IFERROR(VLOOKUP($B53,[1]NUM3!$G$3:$T$169,13,FALSE),0)</f>
        <v>63</v>
      </c>
      <c r="Q53" s="11">
        <f t="shared" si="9"/>
        <v>946</v>
      </c>
    </row>
    <row r="54" spans="1:19" ht="14.4" thickBot="1" x14ac:dyDescent="0.3">
      <c r="A54" s="63" t="s">
        <v>74</v>
      </c>
      <c r="B54" s="99" t="s">
        <v>63</v>
      </c>
      <c r="C54" s="34"/>
      <c r="D54" s="37"/>
      <c r="E54" s="50">
        <f>IFERROR(VLOOKUP($B54,[1]NUM3!$G$3:$T$169,2,FALSE),0)</f>
        <v>32</v>
      </c>
      <c r="F54" s="50">
        <f>IFERROR(VLOOKUP($B54,[1]NUM3!$G$3:$T$169,3,FALSE),0)</f>
        <v>46</v>
      </c>
      <c r="G54" s="50">
        <f>IFERROR(VLOOKUP($B54,[1]NUM3!$G$3:$T$169,4,FALSE),0)</f>
        <v>46</v>
      </c>
      <c r="H54" s="50">
        <f>IFERROR(VLOOKUP($B54,[1]NUM3!$G$3:$T$169,5,FALSE),0)</f>
        <v>51</v>
      </c>
      <c r="I54" s="50">
        <f>IFERROR(VLOOKUP($B54,[1]NUM3!$G$3:$T$169,6,FALSE),0)</f>
        <v>33</v>
      </c>
      <c r="J54" s="50">
        <f>IFERROR(VLOOKUP($B54,[1]NUM3!$G$3:$T$169,7,FALSE),0)</f>
        <v>59</v>
      </c>
      <c r="K54" s="50">
        <f>IFERROR(VLOOKUP($B54,[1]NUM3!$G$3:$T$169,8,FALSE),0)</f>
        <v>28</v>
      </c>
      <c r="L54" s="50">
        <f>IFERROR(VLOOKUP($B54,[1]NUM3!$G$3:$T$169,9,FALSE),0)</f>
        <v>35</v>
      </c>
      <c r="M54" s="50">
        <f>IFERROR(VLOOKUP($B54,[1]NUM3!$G$3:$T$169,10,FALSE),0)</f>
        <v>40</v>
      </c>
      <c r="N54" s="50">
        <f>IFERROR(VLOOKUP($B54,[1]NUM3!$G$3:$T$169,11,FALSE),0)</f>
        <v>40</v>
      </c>
      <c r="O54" s="50">
        <f>IFERROR(VLOOKUP($B54,[1]NUM3!$G$3:$T$169,12,FALSE),0)</f>
        <v>47</v>
      </c>
      <c r="P54" s="50">
        <f>IFERROR(VLOOKUP($B54,[1]NUM3!$G$3:$T$169,13,FALSE),0)</f>
        <v>30</v>
      </c>
      <c r="Q54" s="11">
        <f t="shared" si="9"/>
        <v>487</v>
      </c>
    </row>
    <row r="55" spans="1:19" ht="14.4" thickBot="1" x14ac:dyDescent="0.3">
      <c r="A55" s="63" t="s">
        <v>74</v>
      </c>
      <c r="B55" s="99" t="s">
        <v>64</v>
      </c>
      <c r="C55" s="34"/>
      <c r="D55" s="37"/>
      <c r="E55" s="50">
        <f>IFERROR(VLOOKUP($B55,[1]NUM3!$G$3:$T$169,2,FALSE),0)</f>
        <v>72</v>
      </c>
      <c r="F55" s="50">
        <f>IFERROR(VLOOKUP($B55,[1]NUM3!$G$3:$T$169,3,FALSE),0)</f>
        <v>79</v>
      </c>
      <c r="G55" s="50">
        <f>IFERROR(VLOOKUP($B55,[1]NUM3!$G$3:$T$169,4,FALSE),0)</f>
        <v>68</v>
      </c>
      <c r="H55" s="50">
        <f>IFERROR(VLOOKUP($B55,[1]NUM3!$G$3:$T$169,5,FALSE),0)</f>
        <v>47</v>
      </c>
      <c r="I55" s="50">
        <f>IFERROR(VLOOKUP($B55,[1]NUM3!$G$3:$T$169,6,FALSE),0)</f>
        <v>51</v>
      </c>
      <c r="J55" s="50">
        <f>IFERROR(VLOOKUP($B55,[1]NUM3!$G$3:$T$169,7,FALSE),0)</f>
        <v>39</v>
      </c>
      <c r="K55" s="50">
        <f>IFERROR(VLOOKUP($B55,[1]NUM3!$G$3:$T$169,8,FALSE),0)</f>
        <v>54</v>
      </c>
      <c r="L55" s="50">
        <f>IFERROR(VLOOKUP($B55,[1]NUM3!$G$3:$T$169,9,FALSE),0)</f>
        <v>36</v>
      </c>
      <c r="M55" s="50">
        <f>IFERROR(VLOOKUP($B55,[1]NUM3!$G$3:$T$169,10,FALSE),0)</f>
        <v>49</v>
      </c>
      <c r="N55" s="50">
        <f>IFERROR(VLOOKUP($B55,[1]NUM3!$G$3:$T$169,11,FALSE),0)</f>
        <v>55</v>
      </c>
      <c r="O55" s="50">
        <f>IFERROR(VLOOKUP($B55,[1]NUM3!$G$3:$T$169,12,FALSE),0)</f>
        <v>59</v>
      </c>
      <c r="P55" s="50">
        <f>IFERROR(VLOOKUP($B55,[1]NUM3!$G$3:$T$169,13,FALSE),0)</f>
        <v>71</v>
      </c>
      <c r="Q55" s="11">
        <f t="shared" si="9"/>
        <v>680</v>
      </c>
    </row>
    <row r="56" spans="1:19" ht="14.4" thickBot="1" x14ac:dyDescent="0.3">
      <c r="A56" s="63" t="s">
        <v>74</v>
      </c>
      <c r="B56" s="99" t="s">
        <v>65</v>
      </c>
      <c r="C56" s="34"/>
      <c r="D56" s="37"/>
      <c r="E56" s="50">
        <f>IFERROR(VLOOKUP($B56,[1]NUM3!$G$3:$T$169,2,FALSE),0)</f>
        <v>15</v>
      </c>
      <c r="F56" s="50">
        <f>IFERROR(VLOOKUP($B56,[1]NUM3!$G$3:$T$169,3,FALSE),0)</f>
        <v>14</v>
      </c>
      <c r="G56" s="50">
        <f>IFERROR(VLOOKUP($B56,[1]NUM3!$G$3:$T$169,4,FALSE),0)</f>
        <v>13</v>
      </c>
      <c r="H56" s="50">
        <f>IFERROR(VLOOKUP($B56,[1]NUM3!$G$3:$T$169,5,FALSE),0)</f>
        <v>15</v>
      </c>
      <c r="I56" s="50">
        <f>IFERROR(VLOOKUP($B56,[1]NUM3!$G$3:$T$169,6,FALSE),0)</f>
        <v>14</v>
      </c>
      <c r="J56" s="50">
        <f>IFERROR(VLOOKUP($B56,[1]NUM3!$G$3:$T$169,7,FALSE),0)</f>
        <v>7</v>
      </c>
      <c r="K56" s="50">
        <f>IFERROR(VLOOKUP($B56,[1]NUM3!$G$3:$T$169,8,FALSE),0)</f>
        <v>16</v>
      </c>
      <c r="L56" s="50">
        <f>IFERROR(VLOOKUP($B56,[1]NUM3!$G$3:$T$169,9,FALSE),0)</f>
        <v>8</v>
      </c>
      <c r="M56" s="50">
        <f>IFERROR(VLOOKUP($B56,[1]NUM3!$G$3:$T$169,10,FALSE),0)</f>
        <v>24</v>
      </c>
      <c r="N56" s="50">
        <f>IFERROR(VLOOKUP($B56,[1]NUM3!$G$3:$T$169,11,FALSE),0)</f>
        <v>8</v>
      </c>
      <c r="O56" s="50">
        <f>IFERROR(VLOOKUP($B56,[1]NUM3!$G$3:$T$169,12,FALSE),0)</f>
        <v>8</v>
      </c>
      <c r="P56" s="50">
        <f>IFERROR(VLOOKUP($B56,[1]NUM3!$G$3:$T$169,13,FALSE),0)</f>
        <v>14</v>
      </c>
      <c r="Q56" s="11">
        <f t="shared" si="9"/>
        <v>156</v>
      </c>
    </row>
    <row r="57" spans="1:19" ht="14.4" thickBot="1" x14ac:dyDescent="0.3">
      <c r="A57" s="63" t="s">
        <v>74</v>
      </c>
      <c r="B57" s="99" t="s">
        <v>66</v>
      </c>
      <c r="C57" s="34"/>
      <c r="D57" s="37"/>
      <c r="E57" s="50">
        <f>IFERROR(VLOOKUP($B57,[1]NUM3!$G$3:$T$169,2,FALSE),0)</f>
        <v>56</v>
      </c>
      <c r="F57" s="50">
        <f>IFERROR(VLOOKUP($B57,[1]NUM3!$G$3:$T$169,3,FALSE),0)</f>
        <v>30</v>
      </c>
      <c r="G57" s="50">
        <f>IFERROR(VLOOKUP($B57,[1]NUM3!$G$3:$T$169,4,FALSE),0)</f>
        <v>44</v>
      </c>
      <c r="H57" s="50">
        <f>IFERROR(VLOOKUP($B57,[1]NUM3!$G$3:$T$169,5,FALSE),0)</f>
        <v>51</v>
      </c>
      <c r="I57" s="50">
        <f>IFERROR(VLOOKUP($B57,[1]NUM3!$G$3:$T$169,6,FALSE),0)</f>
        <v>55</v>
      </c>
      <c r="J57" s="50">
        <f>IFERROR(VLOOKUP($B57,[1]NUM3!$G$3:$T$169,7,FALSE),0)</f>
        <v>54</v>
      </c>
      <c r="K57" s="50">
        <f>IFERROR(VLOOKUP($B57,[1]NUM3!$G$3:$T$169,8,FALSE),0)</f>
        <v>94</v>
      </c>
      <c r="L57" s="50">
        <f>IFERROR(VLOOKUP($B57,[1]NUM3!$G$3:$T$169,9,FALSE),0)</f>
        <v>60</v>
      </c>
      <c r="M57" s="50">
        <f>IFERROR(VLOOKUP($B57,[1]NUM3!$G$3:$T$169,10,FALSE),0)</f>
        <v>57</v>
      </c>
      <c r="N57" s="50">
        <f>IFERROR(VLOOKUP($B57,[1]NUM3!$G$3:$T$169,11,FALSE),0)</f>
        <v>63</v>
      </c>
      <c r="O57" s="50">
        <f>IFERROR(VLOOKUP($B57,[1]NUM3!$G$3:$T$169,12,FALSE),0)</f>
        <v>37</v>
      </c>
      <c r="P57" s="50">
        <f>IFERROR(VLOOKUP($B57,[1]NUM3!$G$3:$T$169,13,FALSE),0)</f>
        <v>51</v>
      </c>
      <c r="Q57" s="11">
        <f t="shared" si="9"/>
        <v>652</v>
      </c>
    </row>
    <row r="58" spans="1:19" ht="14.4" thickBot="1" x14ac:dyDescent="0.3">
      <c r="A58" s="63" t="s">
        <v>74</v>
      </c>
      <c r="B58" s="99" t="s">
        <v>67</v>
      </c>
      <c r="C58" s="34"/>
      <c r="D58" s="37"/>
      <c r="E58" s="50">
        <f>IFERROR(VLOOKUP($B58,[1]NUM3!$G$3:$T$169,2,FALSE),0)</f>
        <v>28</v>
      </c>
      <c r="F58" s="50">
        <f>IFERROR(VLOOKUP($B58,[1]NUM3!$G$3:$T$169,3,FALSE),0)</f>
        <v>42</v>
      </c>
      <c r="G58" s="50">
        <f>IFERROR(VLOOKUP($B58,[1]NUM3!$G$3:$T$169,4,FALSE),0)</f>
        <v>42</v>
      </c>
      <c r="H58" s="50">
        <f>IFERROR(VLOOKUP($B58,[1]NUM3!$G$3:$T$169,5,FALSE),0)</f>
        <v>44</v>
      </c>
      <c r="I58" s="50">
        <f>IFERROR(VLOOKUP($B58,[1]NUM3!$G$3:$T$169,6,FALSE),0)</f>
        <v>55</v>
      </c>
      <c r="J58" s="50">
        <f>IFERROR(VLOOKUP($B58,[1]NUM3!$G$3:$T$169,7,FALSE),0)</f>
        <v>69</v>
      </c>
      <c r="K58" s="50">
        <f>IFERROR(VLOOKUP($B58,[1]NUM3!$G$3:$T$169,8,FALSE),0)</f>
        <v>28</v>
      </c>
      <c r="L58" s="50">
        <f>IFERROR(VLOOKUP($B58,[1]NUM3!$G$3:$T$169,9,FALSE),0)</f>
        <v>66</v>
      </c>
      <c r="M58" s="50">
        <f>IFERROR(VLOOKUP($B58,[1]NUM3!$G$3:$T$169,10,FALSE),0)</f>
        <v>46</v>
      </c>
      <c r="N58" s="50">
        <f>IFERROR(VLOOKUP($B58,[1]NUM3!$G$3:$T$169,11,FALSE),0)</f>
        <v>62</v>
      </c>
      <c r="O58" s="50">
        <f>IFERROR(VLOOKUP($B58,[1]NUM3!$G$3:$T$169,12,FALSE),0)</f>
        <v>24</v>
      </c>
      <c r="P58" s="50">
        <f>IFERROR(VLOOKUP($B58,[1]NUM3!$G$3:$T$169,13,FALSE),0)</f>
        <v>54</v>
      </c>
      <c r="Q58" s="11">
        <f t="shared" si="9"/>
        <v>560</v>
      </c>
    </row>
    <row r="59" spans="1:19" ht="14.4" thickBot="1" x14ac:dyDescent="0.3">
      <c r="A59" s="63" t="s">
        <v>74</v>
      </c>
      <c r="B59" s="99" t="s">
        <v>68</v>
      </c>
      <c r="C59" s="34"/>
      <c r="D59" s="37"/>
      <c r="E59" s="50">
        <f>IFERROR(VLOOKUP($B59,[1]NUM3!$G$3:$T$169,2,FALSE),0)</f>
        <v>21</v>
      </c>
      <c r="F59" s="50">
        <f>IFERROR(VLOOKUP($B59,[1]NUM3!$G$3:$T$169,3,FALSE),0)</f>
        <v>32</v>
      </c>
      <c r="G59" s="50">
        <f>IFERROR(VLOOKUP($B59,[1]NUM3!$G$3:$T$169,4,FALSE),0)</f>
        <v>27</v>
      </c>
      <c r="H59" s="50">
        <f>IFERROR(VLOOKUP($B59,[1]NUM3!$G$3:$T$169,5,FALSE),0)</f>
        <v>12</v>
      </c>
      <c r="I59" s="50">
        <f>IFERROR(VLOOKUP($B59,[1]NUM3!$G$3:$T$169,6,FALSE),0)</f>
        <v>22</v>
      </c>
      <c r="J59" s="50">
        <f>IFERROR(VLOOKUP($B59,[1]NUM3!$G$3:$T$169,7,FALSE),0)</f>
        <v>41</v>
      </c>
      <c r="K59" s="50">
        <f>IFERROR(VLOOKUP($B59,[1]NUM3!$G$3:$T$169,8,FALSE),0)</f>
        <v>28</v>
      </c>
      <c r="L59" s="50">
        <f>IFERROR(VLOOKUP($B59,[1]NUM3!$G$3:$T$169,9,FALSE),0)</f>
        <v>10</v>
      </c>
      <c r="M59" s="50">
        <f>IFERROR(VLOOKUP($B59,[1]NUM3!$G$3:$T$169,10,FALSE),0)</f>
        <v>29</v>
      </c>
      <c r="N59" s="50">
        <f>IFERROR(VLOOKUP($B59,[1]NUM3!$G$3:$T$169,11,FALSE),0)</f>
        <v>19</v>
      </c>
      <c r="O59" s="50">
        <f>IFERROR(VLOOKUP($B59,[1]NUM3!$G$3:$T$169,12,FALSE),0)</f>
        <v>28</v>
      </c>
      <c r="P59" s="50">
        <f>IFERROR(VLOOKUP($B59,[1]NUM3!$G$3:$T$169,13,FALSE),0)</f>
        <v>11</v>
      </c>
      <c r="Q59" s="11">
        <f t="shared" si="9"/>
        <v>280</v>
      </c>
    </row>
    <row r="60" spans="1:19" ht="14.4" thickBot="1" x14ac:dyDescent="0.3">
      <c r="A60" s="63" t="s">
        <v>74</v>
      </c>
      <c r="B60" s="99" t="s">
        <v>69</v>
      </c>
      <c r="C60" s="34"/>
      <c r="D60" s="37"/>
      <c r="E60" s="50">
        <f>IFERROR(VLOOKUP($B60,[1]NUM3!$G$3:$T$169,2,FALSE),0)</f>
        <v>83</v>
      </c>
      <c r="F60" s="50">
        <f>IFERROR(VLOOKUP($B60,[1]NUM3!$G$3:$T$169,3,FALSE),0)</f>
        <v>51</v>
      </c>
      <c r="G60" s="50">
        <f>IFERROR(VLOOKUP($B60,[1]NUM3!$G$3:$T$169,4,FALSE),0)</f>
        <v>83</v>
      </c>
      <c r="H60" s="50">
        <f>IFERROR(VLOOKUP($B60,[1]NUM3!$G$3:$T$169,5,FALSE),0)</f>
        <v>87</v>
      </c>
      <c r="I60" s="50">
        <f>IFERROR(VLOOKUP($B60,[1]NUM3!$G$3:$T$169,6,FALSE),0)</f>
        <v>73</v>
      </c>
      <c r="J60" s="50">
        <f>IFERROR(VLOOKUP($B60,[1]NUM3!$G$3:$T$169,7,FALSE),0)</f>
        <v>61</v>
      </c>
      <c r="K60" s="50">
        <f>IFERROR(VLOOKUP($B60,[1]NUM3!$G$3:$T$169,8,FALSE),0)</f>
        <v>85</v>
      </c>
      <c r="L60" s="50">
        <f>IFERROR(VLOOKUP($B60,[1]NUM3!$G$3:$T$169,9,FALSE),0)</f>
        <v>93</v>
      </c>
      <c r="M60" s="50">
        <f>IFERROR(VLOOKUP($B60,[1]NUM3!$G$3:$T$169,10,FALSE),0)</f>
        <v>72</v>
      </c>
      <c r="N60" s="50">
        <f>IFERROR(VLOOKUP($B60,[1]NUM3!$G$3:$T$169,11,FALSE),0)</f>
        <v>70</v>
      </c>
      <c r="O60" s="50">
        <f>IFERROR(VLOOKUP($B60,[1]NUM3!$G$3:$T$169,12,FALSE),0)</f>
        <v>49</v>
      </c>
      <c r="P60" s="50">
        <f>IFERROR(VLOOKUP($B60,[1]NUM3!$G$3:$T$169,13,FALSE),0)</f>
        <v>47</v>
      </c>
      <c r="Q60" s="11">
        <f t="shared" si="9"/>
        <v>854</v>
      </c>
    </row>
    <row r="61" spans="1:19" ht="14.4" thickBot="1" x14ac:dyDescent="0.3">
      <c r="A61" s="63" t="s">
        <v>74</v>
      </c>
      <c r="B61" s="99" t="s">
        <v>70</v>
      </c>
      <c r="C61" s="34"/>
      <c r="D61" s="37"/>
      <c r="E61" s="50">
        <f>IFERROR(VLOOKUP($B61,[1]NUM3!$G$3:$T$169,2,FALSE),0)</f>
        <v>32</v>
      </c>
      <c r="F61" s="50">
        <f>IFERROR(VLOOKUP($B61,[1]NUM3!$G$3:$T$169,3,FALSE),0)</f>
        <v>39</v>
      </c>
      <c r="G61" s="50">
        <f>IFERROR(VLOOKUP($B61,[1]NUM3!$G$3:$T$169,4,FALSE),0)</f>
        <v>29</v>
      </c>
      <c r="H61" s="50">
        <f>IFERROR(VLOOKUP($B61,[1]NUM3!$G$3:$T$169,5,FALSE),0)</f>
        <v>57</v>
      </c>
      <c r="I61" s="50">
        <f>IFERROR(VLOOKUP($B61,[1]NUM3!$G$3:$T$169,6,FALSE),0)</f>
        <v>26</v>
      </c>
      <c r="J61" s="50">
        <f>IFERROR(VLOOKUP($B61,[1]NUM3!$G$3:$T$169,7,FALSE),0)</f>
        <v>51</v>
      </c>
      <c r="K61" s="50">
        <f>IFERROR(VLOOKUP($B61,[1]NUM3!$G$3:$T$169,8,FALSE),0)</f>
        <v>40</v>
      </c>
      <c r="L61" s="50">
        <f>IFERROR(VLOOKUP($B61,[1]NUM3!$G$3:$T$169,9,FALSE),0)</f>
        <v>45</v>
      </c>
      <c r="M61" s="50">
        <f>IFERROR(VLOOKUP($B61,[1]NUM3!$G$3:$T$169,10,FALSE),0)</f>
        <v>39</v>
      </c>
      <c r="N61" s="50">
        <f>IFERROR(VLOOKUP($B61,[1]NUM3!$G$3:$T$169,11,FALSE),0)</f>
        <v>31</v>
      </c>
      <c r="O61" s="50">
        <f>IFERROR(VLOOKUP($B61,[1]NUM3!$G$3:$T$169,12,FALSE),0)</f>
        <v>22</v>
      </c>
      <c r="P61" s="50">
        <f>IFERROR(VLOOKUP($B61,[1]NUM3!$G$3:$T$169,13,FALSE),0)</f>
        <v>16</v>
      </c>
      <c r="Q61" s="11">
        <f t="shared" si="9"/>
        <v>427</v>
      </c>
    </row>
    <row r="62" spans="1:19" ht="14.4" thickBot="1" x14ac:dyDescent="0.3">
      <c r="A62" s="63" t="s">
        <v>74</v>
      </c>
      <c r="B62" s="99" t="s">
        <v>71</v>
      </c>
      <c r="C62" s="34"/>
      <c r="D62" s="37"/>
      <c r="E62" s="50">
        <f>IFERROR(VLOOKUP($B62,[1]NUM3!$G$3:$T$169,2,FALSE),0)</f>
        <v>162</v>
      </c>
      <c r="F62" s="50">
        <f>IFERROR(VLOOKUP($B62,[1]NUM3!$G$3:$T$169,3,FALSE),0)</f>
        <v>211</v>
      </c>
      <c r="G62" s="50">
        <f>IFERROR(VLOOKUP($B62,[1]NUM3!$G$3:$T$169,4,FALSE),0)</f>
        <v>140</v>
      </c>
      <c r="H62" s="50">
        <f>IFERROR(VLOOKUP($B62,[1]NUM3!$G$3:$T$169,5,FALSE),0)</f>
        <v>138</v>
      </c>
      <c r="I62" s="50">
        <f>IFERROR(VLOOKUP($B62,[1]NUM3!$G$3:$T$169,6,FALSE),0)</f>
        <v>115</v>
      </c>
      <c r="J62" s="50">
        <f>IFERROR(VLOOKUP($B62,[1]NUM3!$G$3:$T$169,7,FALSE),0)</f>
        <v>143</v>
      </c>
      <c r="K62" s="50">
        <f>IFERROR(VLOOKUP($B62,[1]NUM3!$G$3:$T$169,8,FALSE),0)</f>
        <v>226</v>
      </c>
      <c r="L62" s="50">
        <f>IFERROR(VLOOKUP($B62,[1]NUM3!$G$3:$T$169,9,FALSE),0)</f>
        <v>133</v>
      </c>
      <c r="M62" s="50">
        <f>IFERROR(VLOOKUP($B62,[1]NUM3!$G$3:$T$169,10,FALSE),0)</f>
        <v>206</v>
      </c>
      <c r="N62" s="50">
        <f>IFERROR(VLOOKUP($B62,[1]NUM3!$G$3:$T$169,11,FALSE),0)</f>
        <v>141</v>
      </c>
      <c r="O62" s="50">
        <f>IFERROR(VLOOKUP($B62,[1]NUM3!$G$3:$T$169,12,FALSE),0)</f>
        <v>105</v>
      </c>
      <c r="P62" s="50">
        <f>IFERROR(VLOOKUP($B62,[1]NUM3!$G$3:$T$169,13,FALSE),0)</f>
        <v>129</v>
      </c>
      <c r="Q62" s="11">
        <f t="shared" si="9"/>
        <v>1849</v>
      </c>
    </row>
    <row r="63" spans="1:19" ht="14.4" thickBot="1" x14ac:dyDescent="0.3">
      <c r="A63" s="63" t="s">
        <v>74</v>
      </c>
      <c r="B63" s="99" t="s">
        <v>72</v>
      </c>
      <c r="C63" s="34"/>
      <c r="D63" s="37"/>
      <c r="E63" s="50">
        <f>IFERROR(VLOOKUP($B63,[1]NUM3!$G$3:$T$169,2,FALSE),0)</f>
        <v>41</v>
      </c>
      <c r="F63" s="50">
        <f>IFERROR(VLOOKUP($B63,[1]NUM3!$G$3:$T$169,3,FALSE),0)</f>
        <v>16</v>
      </c>
      <c r="G63" s="50">
        <f>IFERROR(VLOOKUP($B63,[1]NUM3!$G$3:$T$169,4,FALSE),0)</f>
        <v>33</v>
      </c>
      <c r="H63" s="50">
        <f>IFERROR(VLOOKUP($B63,[1]NUM3!$G$3:$T$169,5,FALSE),0)</f>
        <v>31</v>
      </c>
      <c r="I63" s="50">
        <f>IFERROR(VLOOKUP($B63,[1]NUM3!$G$3:$T$169,6,FALSE),0)</f>
        <v>37</v>
      </c>
      <c r="J63" s="50">
        <f>IFERROR(VLOOKUP($B63,[1]NUM3!$G$3:$T$169,7,FALSE),0)</f>
        <v>36</v>
      </c>
      <c r="K63" s="50">
        <f>IFERROR(VLOOKUP($B63,[1]NUM3!$G$3:$T$169,8,FALSE),0)</f>
        <v>33</v>
      </c>
      <c r="L63" s="50">
        <f>IFERROR(VLOOKUP($B63,[1]NUM3!$G$3:$T$169,9,FALSE),0)</f>
        <v>21</v>
      </c>
      <c r="M63" s="50">
        <f>IFERROR(VLOOKUP($B63,[1]NUM3!$G$3:$T$169,10,FALSE),0)</f>
        <v>36</v>
      </c>
      <c r="N63" s="50">
        <f>IFERROR(VLOOKUP($B63,[1]NUM3!$G$3:$T$169,11,FALSE),0)</f>
        <v>24</v>
      </c>
      <c r="O63" s="50">
        <f>IFERROR(VLOOKUP($B63,[1]NUM3!$G$3:$T$169,12,FALSE),0)</f>
        <v>0</v>
      </c>
      <c r="P63" s="50">
        <f>IFERROR(VLOOKUP($B63,[1]NUM3!$G$3:$T$169,13,FALSE),0)</f>
        <v>26</v>
      </c>
      <c r="Q63" s="11">
        <f t="shared" si="9"/>
        <v>334</v>
      </c>
    </row>
    <row r="64" spans="1:19" ht="14.4" thickBot="1" x14ac:dyDescent="0.3">
      <c r="A64" s="63" t="s">
        <v>74</v>
      </c>
      <c r="B64" s="99" t="s">
        <v>73</v>
      </c>
      <c r="C64" s="34"/>
      <c r="D64" s="37"/>
      <c r="E64" s="50">
        <f>IFERROR(VLOOKUP($B64,[1]NUM3!$G$3:$T$169,2,FALSE),0)</f>
        <v>38</v>
      </c>
      <c r="F64" s="50">
        <f>IFERROR(VLOOKUP($B64,[1]NUM3!$G$3:$T$169,3,FALSE),0)</f>
        <v>29</v>
      </c>
      <c r="G64" s="50">
        <f>IFERROR(VLOOKUP($B64,[1]NUM3!$G$3:$T$169,4,FALSE),0)</f>
        <v>43</v>
      </c>
      <c r="H64" s="50">
        <f>IFERROR(VLOOKUP($B64,[1]NUM3!$G$3:$T$169,5,FALSE),0)</f>
        <v>41</v>
      </c>
      <c r="I64" s="50">
        <f>IFERROR(VLOOKUP($B64,[1]NUM3!$G$3:$T$169,6,FALSE),0)</f>
        <v>59</v>
      </c>
      <c r="J64" s="50">
        <f>IFERROR(VLOOKUP($B64,[1]NUM3!$G$3:$T$169,7,FALSE),0)</f>
        <v>43</v>
      </c>
      <c r="K64" s="50">
        <f>IFERROR(VLOOKUP($B64,[1]NUM3!$G$3:$T$169,8,FALSE),0)</f>
        <v>69</v>
      </c>
      <c r="L64" s="50">
        <f>IFERROR(VLOOKUP($B64,[1]NUM3!$G$3:$T$169,9,FALSE),0)</f>
        <v>46</v>
      </c>
      <c r="M64" s="50">
        <f>IFERROR(VLOOKUP($B64,[1]NUM3!$G$3:$T$169,10,FALSE),0)</f>
        <v>54</v>
      </c>
      <c r="N64" s="50">
        <f>IFERROR(VLOOKUP($B64,[1]NUM3!$G$3:$T$169,11,FALSE),0)</f>
        <v>26</v>
      </c>
      <c r="O64" s="50">
        <f>IFERROR(VLOOKUP($B64,[1]NUM3!$G$3:$T$169,12,FALSE),0)</f>
        <v>5</v>
      </c>
      <c r="P64" s="50">
        <f>IFERROR(VLOOKUP($B64,[1]NUM3!$G$3:$T$169,13,FALSE),0)</f>
        <v>61</v>
      </c>
      <c r="Q64" s="11">
        <f t="shared" si="9"/>
        <v>514</v>
      </c>
    </row>
    <row r="65" spans="1:22" ht="14.4" thickBot="1" x14ac:dyDescent="0.3">
      <c r="A65" s="61" t="s">
        <v>74</v>
      </c>
      <c r="B65" s="99" t="s">
        <v>258</v>
      </c>
      <c r="C65" s="34"/>
      <c r="D65" s="37"/>
      <c r="E65" s="50">
        <f>IFERROR(VLOOKUP($B65,[1]NUM3!$G$3:$T$169,2,FALSE),0)</f>
        <v>1661</v>
      </c>
      <c r="F65" s="50">
        <f>IFERROR(VLOOKUP($B65,[1]NUM3!$G$3:$T$169,3,FALSE),0)</f>
        <v>1298</v>
      </c>
      <c r="G65" s="50">
        <f>IFERROR(VLOOKUP($B65,[1]NUM3!$G$3:$T$169,4,FALSE),0)</f>
        <v>1370</v>
      </c>
      <c r="H65" s="50">
        <f>IFERROR(VLOOKUP($B65,[1]NUM3!$G$3:$T$169,5,FALSE),0)</f>
        <v>1637</v>
      </c>
      <c r="I65" s="50">
        <f>IFERROR(VLOOKUP($B65,[1]NUM3!$G$3:$T$169,6,FALSE),0)</f>
        <v>1774</v>
      </c>
      <c r="J65" s="50">
        <f>IFERROR(VLOOKUP($B65,[1]NUM3!$G$3:$T$169,7,FALSE),0)</f>
        <v>1519</v>
      </c>
      <c r="K65" s="50">
        <f>IFERROR(VLOOKUP($B65,[1]NUM3!$G$3:$T$169,8,FALSE),0)</f>
        <v>1824</v>
      </c>
      <c r="L65" s="50">
        <f>IFERROR(VLOOKUP($B65,[1]NUM3!$G$3:$T$169,9,FALSE),0)</f>
        <v>1568</v>
      </c>
      <c r="M65" s="50">
        <f>IFERROR(VLOOKUP($B65,[1]NUM3!$G$3:$T$169,10,FALSE),0)</f>
        <v>1340</v>
      </c>
      <c r="N65" s="50">
        <f>IFERROR(VLOOKUP($B65,[1]NUM3!$G$3:$T$169,11,FALSE),0)</f>
        <v>1597</v>
      </c>
      <c r="O65" s="50">
        <f>IFERROR(VLOOKUP($B65,[1]NUM3!$G$3:$T$169,12,FALSE),0)</f>
        <v>844</v>
      </c>
      <c r="P65" s="50">
        <f>IFERROR(VLOOKUP($B65,[1]NUM3!$G$3:$T$169,13,FALSE),0)</f>
        <v>1541</v>
      </c>
      <c r="Q65" s="11">
        <f t="shared" si="9"/>
        <v>17973</v>
      </c>
    </row>
    <row r="66" spans="1:22" ht="14.4" thickBot="1" x14ac:dyDescent="0.3">
      <c r="A66" s="344" t="s">
        <v>162</v>
      </c>
      <c r="B66" s="345"/>
      <c r="C66" s="89">
        <f>D66/Metas!D9</f>
        <v>1.1182936099259477</v>
      </c>
      <c r="D66" s="88">
        <f>Q66/R66</f>
        <v>1.3419523319111373</v>
      </c>
      <c r="E66" s="8">
        <f>SUM(E52:E65)</f>
        <v>3229</v>
      </c>
      <c r="F66" s="8">
        <f t="shared" ref="F66:P66" si="10">SUM(F52:F65)</f>
        <v>2967</v>
      </c>
      <c r="G66" s="8">
        <f t="shared" si="10"/>
        <v>2770</v>
      </c>
      <c r="H66" s="8">
        <f t="shared" si="10"/>
        <v>3216</v>
      </c>
      <c r="I66" s="8">
        <f t="shared" si="10"/>
        <v>3492</v>
      </c>
      <c r="J66" s="8">
        <f t="shared" si="10"/>
        <v>3027</v>
      </c>
      <c r="K66" s="8">
        <f t="shared" si="10"/>
        <v>3664</v>
      </c>
      <c r="L66" s="8">
        <f t="shared" si="10"/>
        <v>3075</v>
      </c>
      <c r="M66" s="8">
        <f t="shared" si="10"/>
        <v>2865</v>
      </c>
      <c r="N66" s="8">
        <f t="shared" si="10"/>
        <v>3310</v>
      </c>
      <c r="O66" s="8">
        <f t="shared" si="10"/>
        <v>1859</v>
      </c>
      <c r="P66" s="8">
        <f t="shared" si="10"/>
        <v>3011</v>
      </c>
      <c r="Q66" s="8">
        <f>SUM(Q52:Q65)</f>
        <v>36485</v>
      </c>
      <c r="R66" s="348">
        <v>27188</v>
      </c>
      <c r="S66" s="349"/>
    </row>
    <row r="67" spans="1:22" ht="14.4" thickBot="1" x14ac:dyDescent="0.3">
      <c r="A67" s="63" t="s">
        <v>85</v>
      </c>
      <c r="B67" s="99" t="s">
        <v>75</v>
      </c>
      <c r="C67" s="34"/>
      <c r="D67" s="37"/>
      <c r="E67" s="50">
        <f>IFERROR(VLOOKUP($B67,[1]NUM3!$G$3:$T$169,2,FALSE),0)</f>
        <v>793</v>
      </c>
      <c r="F67" s="50">
        <f>IFERROR(VLOOKUP($B67,[1]NUM3!$G$3:$T$169,3,FALSE),0)</f>
        <v>705</v>
      </c>
      <c r="G67" s="50">
        <f>IFERROR(VLOOKUP($B67,[1]NUM3!$G$3:$T$169,4,FALSE),0)</f>
        <v>636</v>
      </c>
      <c r="H67" s="50">
        <f>IFERROR(VLOOKUP($B67,[1]NUM3!$G$3:$T$169,5,FALSE),0)</f>
        <v>702</v>
      </c>
      <c r="I67" s="50">
        <f>IFERROR(VLOOKUP($B67,[1]NUM3!$G$3:$T$169,6,FALSE),0)</f>
        <v>795</v>
      </c>
      <c r="J67" s="50">
        <f>IFERROR(VLOOKUP($B67,[1]NUM3!$G$3:$T$169,7,FALSE),0)</f>
        <v>810</v>
      </c>
      <c r="K67" s="50">
        <f>IFERROR(VLOOKUP($B67,[1]NUM3!$G$3:$T$169,8,FALSE),0)</f>
        <v>866</v>
      </c>
      <c r="L67" s="50">
        <f>IFERROR(VLOOKUP($B67,[1]NUM3!$G$3:$T$169,9,FALSE),0)</f>
        <v>604</v>
      </c>
      <c r="M67" s="50">
        <f>IFERROR(VLOOKUP($B67,[1]NUM3!$G$3:$T$169,10,FALSE),0)</f>
        <v>559</v>
      </c>
      <c r="N67" s="50">
        <f>IFERROR(VLOOKUP($B67,[1]NUM3!$G$3:$T$169,11,FALSE),0)</f>
        <v>498</v>
      </c>
      <c r="O67" s="50">
        <f>IFERROR(VLOOKUP($B67,[1]NUM3!$G$3:$T$169,12,FALSE),0)</f>
        <v>143</v>
      </c>
      <c r="P67" s="50">
        <f>IFERROR(VLOOKUP($B67,[1]NUM3!$G$3:$T$169,13,FALSE),0)</f>
        <v>680</v>
      </c>
      <c r="Q67" s="11">
        <f t="shared" ref="Q67:Q76" si="11">SUM(E67:P67)</f>
        <v>7791</v>
      </c>
    </row>
    <row r="68" spans="1:22" ht="14.4" thickBot="1" x14ac:dyDescent="0.3">
      <c r="A68" s="63" t="s">
        <v>85</v>
      </c>
      <c r="B68" s="99" t="s">
        <v>76</v>
      </c>
      <c r="C68" s="34"/>
      <c r="D68" s="37"/>
      <c r="E68" s="50">
        <f>IFERROR(VLOOKUP($B68,[1]NUM3!$G$3:$T$169,2,FALSE),0)</f>
        <v>158</v>
      </c>
      <c r="F68" s="50">
        <f>IFERROR(VLOOKUP($B68,[1]NUM3!$G$3:$T$169,3,FALSE),0)</f>
        <v>101</v>
      </c>
      <c r="G68" s="50">
        <f>IFERROR(VLOOKUP($B68,[1]NUM3!$G$3:$T$169,4,FALSE),0)</f>
        <v>132</v>
      </c>
      <c r="H68" s="50">
        <f>IFERROR(VLOOKUP($B68,[1]NUM3!$G$3:$T$169,5,FALSE),0)</f>
        <v>52</v>
      </c>
      <c r="I68" s="50">
        <f>IFERROR(VLOOKUP($B68,[1]NUM3!$G$3:$T$169,6,FALSE),0)</f>
        <v>86</v>
      </c>
      <c r="J68" s="50">
        <f>IFERROR(VLOOKUP($B68,[1]NUM3!$G$3:$T$169,7,FALSE),0)</f>
        <v>135</v>
      </c>
      <c r="K68" s="50">
        <f>IFERROR(VLOOKUP($B68,[1]NUM3!$G$3:$T$169,8,FALSE),0)</f>
        <v>65</v>
      </c>
      <c r="L68" s="50">
        <f>IFERROR(VLOOKUP($B68,[1]NUM3!$G$3:$T$169,9,FALSE),0)</f>
        <v>64</v>
      </c>
      <c r="M68" s="50">
        <f>IFERROR(VLOOKUP($B68,[1]NUM3!$G$3:$T$169,10,FALSE),0)</f>
        <v>105</v>
      </c>
      <c r="N68" s="50">
        <f>IFERROR(VLOOKUP($B68,[1]NUM3!$G$3:$T$169,11,FALSE),0)</f>
        <v>87</v>
      </c>
      <c r="O68" s="50">
        <f>IFERROR(VLOOKUP($B68,[1]NUM3!$G$3:$T$169,12,FALSE),0)</f>
        <v>49</v>
      </c>
      <c r="P68" s="50">
        <f>IFERROR(VLOOKUP($B68,[1]NUM3!$G$3:$T$169,13,FALSE),0)</f>
        <v>173</v>
      </c>
      <c r="Q68" s="11">
        <f t="shared" si="11"/>
        <v>1207</v>
      </c>
    </row>
    <row r="69" spans="1:22" ht="14.4" thickBot="1" x14ac:dyDescent="0.3">
      <c r="A69" s="63" t="s">
        <v>85</v>
      </c>
      <c r="B69" s="99" t="s">
        <v>77</v>
      </c>
      <c r="C69" s="34"/>
      <c r="D69" s="37"/>
      <c r="E69" s="50">
        <f>IFERROR(VLOOKUP($B69,[1]NUM3!$G$3:$T$169,2,FALSE),0)</f>
        <v>32</v>
      </c>
      <c r="F69" s="50">
        <f>IFERROR(VLOOKUP($B69,[1]NUM3!$G$3:$T$169,3,FALSE),0)</f>
        <v>19</v>
      </c>
      <c r="G69" s="50">
        <f>IFERROR(VLOOKUP($B69,[1]NUM3!$G$3:$T$169,4,FALSE),0)</f>
        <v>30</v>
      </c>
      <c r="H69" s="50">
        <f>IFERROR(VLOOKUP($B69,[1]NUM3!$G$3:$T$169,5,FALSE),0)</f>
        <v>15</v>
      </c>
      <c r="I69" s="50">
        <f>IFERROR(VLOOKUP($B69,[1]NUM3!$G$3:$T$169,6,FALSE),0)</f>
        <v>16</v>
      </c>
      <c r="J69" s="50">
        <f>IFERROR(VLOOKUP($B69,[1]NUM3!$G$3:$T$169,7,FALSE),0)</f>
        <v>30</v>
      </c>
      <c r="K69" s="50">
        <f>IFERROR(VLOOKUP($B69,[1]NUM3!$G$3:$T$169,8,FALSE),0)</f>
        <v>16</v>
      </c>
      <c r="L69" s="50">
        <f>IFERROR(VLOOKUP($B69,[1]NUM3!$G$3:$T$169,9,FALSE),0)</f>
        <v>0</v>
      </c>
      <c r="M69" s="50">
        <f>IFERROR(VLOOKUP($B69,[1]NUM3!$G$3:$T$169,10,FALSE),0)</f>
        <v>31</v>
      </c>
      <c r="N69" s="50">
        <f>IFERROR(VLOOKUP($B69,[1]NUM3!$G$3:$T$169,11,FALSE),0)</f>
        <v>15</v>
      </c>
      <c r="O69" s="50">
        <f>IFERROR(VLOOKUP($B69,[1]NUM3!$G$3:$T$169,12,FALSE),0)</f>
        <v>14</v>
      </c>
      <c r="P69" s="50">
        <f>IFERROR(VLOOKUP($B69,[1]NUM3!$G$3:$T$169,13,FALSE),0)</f>
        <v>34</v>
      </c>
      <c r="Q69" s="11">
        <f t="shared" si="11"/>
        <v>252</v>
      </c>
    </row>
    <row r="70" spans="1:22" ht="14.4" thickBot="1" x14ac:dyDescent="0.3">
      <c r="A70" s="63" t="s">
        <v>85</v>
      </c>
      <c r="B70" s="99" t="s">
        <v>78</v>
      </c>
      <c r="C70" s="34"/>
      <c r="D70" s="37"/>
      <c r="E70" s="50">
        <f>IFERROR(VLOOKUP($B70,[1]NUM3!$G$3:$T$169,2,FALSE),0)</f>
        <v>61</v>
      </c>
      <c r="F70" s="50">
        <f>IFERROR(VLOOKUP($B70,[1]NUM3!$G$3:$T$169,3,FALSE),0)</f>
        <v>34</v>
      </c>
      <c r="G70" s="50">
        <f>IFERROR(VLOOKUP($B70,[1]NUM3!$G$3:$T$169,4,FALSE),0)</f>
        <v>46</v>
      </c>
      <c r="H70" s="50">
        <f>IFERROR(VLOOKUP($B70,[1]NUM3!$G$3:$T$169,5,FALSE),0)</f>
        <v>30</v>
      </c>
      <c r="I70" s="50">
        <f>IFERROR(VLOOKUP($B70,[1]NUM3!$G$3:$T$169,6,FALSE),0)</f>
        <v>38</v>
      </c>
      <c r="J70" s="50">
        <f>IFERROR(VLOOKUP($B70,[1]NUM3!$G$3:$T$169,7,FALSE),0)</f>
        <v>45</v>
      </c>
      <c r="K70" s="50">
        <f>IFERROR(VLOOKUP($B70,[1]NUM3!$G$3:$T$169,8,FALSE),0)</f>
        <v>44</v>
      </c>
      <c r="L70" s="50">
        <f>IFERROR(VLOOKUP($B70,[1]NUM3!$G$3:$T$169,9,FALSE),0)</f>
        <v>16</v>
      </c>
      <c r="M70" s="50">
        <f>IFERROR(VLOOKUP($B70,[1]NUM3!$G$3:$T$169,10,FALSE),0)</f>
        <v>51</v>
      </c>
      <c r="N70" s="50">
        <f>IFERROR(VLOOKUP($B70,[1]NUM3!$G$3:$T$169,11,FALSE),0)</f>
        <v>13</v>
      </c>
      <c r="O70" s="50">
        <f>IFERROR(VLOOKUP($B70,[1]NUM3!$G$3:$T$169,12,FALSE),0)</f>
        <v>23</v>
      </c>
      <c r="P70" s="50">
        <f>IFERROR(VLOOKUP($B70,[1]NUM3!$G$3:$T$169,13,FALSE),0)</f>
        <v>57</v>
      </c>
      <c r="Q70" s="11">
        <f t="shared" si="11"/>
        <v>458</v>
      </c>
    </row>
    <row r="71" spans="1:22" ht="14.4" thickBot="1" x14ac:dyDescent="0.3">
      <c r="A71" s="63" t="s">
        <v>85</v>
      </c>
      <c r="B71" s="99" t="s">
        <v>79</v>
      </c>
      <c r="C71" s="34"/>
      <c r="D71" s="37"/>
      <c r="E71" s="50">
        <f>IFERROR(VLOOKUP($B71,[1]NUM3!$G$3:$T$169,2,FALSE),0)</f>
        <v>24</v>
      </c>
      <c r="F71" s="50">
        <f>IFERROR(VLOOKUP($B71,[1]NUM3!$G$3:$T$169,3,FALSE),0)</f>
        <v>13</v>
      </c>
      <c r="G71" s="50">
        <f>IFERROR(VLOOKUP($B71,[1]NUM3!$G$3:$T$169,4,FALSE),0)</f>
        <v>16</v>
      </c>
      <c r="H71" s="50">
        <f>IFERROR(VLOOKUP($B71,[1]NUM3!$G$3:$T$169,5,FALSE),0)</f>
        <v>15</v>
      </c>
      <c r="I71" s="50">
        <f>IFERROR(VLOOKUP($B71,[1]NUM3!$G$3:$T$169,6,FALSE),0)</f>
        <v>14</v>
      </c>
      <c r="J71" s="50">
        <f>IFERROR(VLOOKUP($B71,[1]NUM3!$G$3:$T$169,7,FALSE),0)</f>
        <v>31</v>
      </c>
      <c r="K71" s="50">
        <f>IFERROR(VLOOKUP($B71,[1]NUM3!$G$3:$T$169,8,FALSE),0)</f>
        <v>13</v>
      </c>
      <c r="L71" s="50">
        <f>IFERROR(VLOOKUP($B71,[1]NUM3!$G$3:$T$169,9,FALSE),0)</f>
        <v>14</v>
      </c>
      <c r="M71" s="50">
        <f>IFERROR(VLOOKUP($B71,[1]NUM3!$G$3:$T$169,10,FALSE),0)</f>
        <v>15</v>
      </c>
      <c r="N71" s="50">
        <f>IFERROR(VLOOKUP($B71,[1]NUM3!$G$3:$T$169,11,FALSE),0)</f>
        <v>14</v>
      </c>
      <c r="O71" s="50">
        <f>IFERROR(VLOOKUP($B71,[1]NUM3!$G$3:$T$169,12,FALSE),0)</f>
        <v>31</v>
      </c>
      <c r="P71" s="50">
        <f>IFERROR(VLOOKUP($B71,[1]NUM3!$G$3:$T$169,13,FALSE),0)</f>
        <v>14</v>
      </c>
      <c r="Q71" s="11">
        <f t="shared" si="11"/>
        <v>214</v>
      </c>
    </row>
    <row r="72" spans="1:22" ht="14.4" thickBot="1" x14ac:dyDescent="0.3">
      <c r="A72" s="63" t="s">
        <v>85</v>
      </c>
      <c r="B72" s="99" t="s">
        <v>80</v>
      </c>
      <c r="C72" s="34"/>
      <c r="D72" s="37"/>
      <c r="E72" s="50">
        <f>IFERROR(VLOOKUP($B72,[1]NUM3!$G$3:$T$169,2,FALSE),0)</f>
        <v>86</v>
      </c>
      <c r="F72" s="50">
        <f>IFERROR(VLOOKUP($B72,[1]NUM3!$G$3:$T$169,3,FALSE),0)</f>
        <v>67</v>
      </c>
      <c r="G72" s="50">
        <f>IFERROR(VLOOKUP($B72,[1]NUM3!$G$3:$T$169,4,FALSE),0)</f>
        <v>63</v>
      </c>
      <c r="H72" s="50">
        <f>IFERROR(VLOOKUP($B72,[1]NUM3!$G$3:$T$169,5,FALSE),0)</f>
        <v>44</v>
      </c>
      <c r="I72" s="50">
        <f>IFERROR(VLOOKUP($B72,[1]NUM3!$G$3:$T$169,6,FALSE),0)</f>
        <v>48</v>
      </c>
      <c r="J72" s="50">
        <f>IFERROR(VLOOKUP($B72,[1]NUM3!$G$3:$T$169,7,FALSE),0)</f>
        <v>34</v>
      </c>
      <c r="K72" s="50">
        <f>IFERROR(VLOOKUP($B72,[1]NUM3!$G$3:$T$169,8,FALSE),0)</f>
        <v>32</v>
      </c>
      <c r="L72" s="50">
        <f>IFERROR(VLOOKUP($B72,[1]NUM3!$G$3:$T$169,9,FALSE),0)</f>
        <v>25</v>
      </c>
      <c r="M72" s="50">
        <f>IFERROR(VLOOKUP($B72,[1]NUM3!$G$3:$T$169,10,FALSE),0)</f>
        <v>50</v>
      </c>
      <c r="N72" s="50">
        <f>IFERROR(VLOOKUP($B72,[1]NUM3!$G$3:$T$169,11,FALSE),0)</f>
        <v>12</v>
      </c>
      <c r="O72" s="50">
        <f>IFERROR(VLOOKUP($B72,[1]NUM3!$G$3:$T$169,12,FALSE),0)</f>
        <v>36</v>
      </c>
      <c r="P72" s="50">
        <f>IFERROR(VLOOKUP($B72,[1]NUM3!$G$3:$T$169,13,FALSE),0)</f>
        <v>105</v>
      </c>
      <c r="Q72" s="11">
        <f t="shared" si="11"/>
        <v>602</v>
      </c>
    </row>
    <row r="73" spans="1:22" ht="14.4" thickBot="1" x14ac:dyDescent="0.3">
      <c r="A73" s="63" t="s">
        <v>85</v>
      </c>
      <c r="B73" s="99" t="s">
        <v>81</v>
      </c>
      <c r="C73" s="34"/>
      <c r="D73" s="37"/>
      <c r="E73" s="50">
        <f>IFERROR(VLOOKUP($B73,[1]NUM3!$G$3:$T$169,2,FALSE),0)</f>
        <v>12</v>
      </c>
      <c r="F73" s="50">
        <f>IFERROR(VLOOKUP($B73,[1]NUM3!$G$3:$T$169,3,FALSE),0)</f>
        <v>11</v>
      </c>
      <c r="G73" s="50">
        <f>IFERROR(VLOOKUP($B73,[1]NUM3!$G$3:$T$169,4,FALSE),0)</f>
        <v>0</v>
      </c>
      <c r="H73" s="50">
        <f>IFERROR(VLOOKUP($B73,[1]NUM3!$G$3:$T$169,5,FALSE),0)</f>
        <v>11</v>
      </c>
      <c r="I73" s="50">
        <f>IFERROR(VLOOKUP($B73,[1]NUM3!$G$3:$T$169,6,FALSE),0)</f>
        <v>18</v>
      </c>
      <c r="J73" s="50">
        <f>IFERROR(VLOOKUP($B73,[1]NUM3!$G$3:$T$169,7,FALSE),0)</f>
        <v>12</v>
      </c>
      <c r="K73" s="50">
        <f>IFERROR(VLOOKUP($B73,[1]NUM3!$G$3:$T$169,8,FALSE),0)</f>
        <v>12</v>
      </c>
      <c r="L73" s="50">
        <f>IFERROR(VLOOKUP($B73,[1]NUM3!$G$3:$T$169,9,FALSE),0)</f>
        <v>10</v>
      </c>
      <c r="M73" s="50">
        <f>IFERROR(VLOOKUP($B73,[1]NUM3!$G$3:$T$169,10,FALSE),0)</f>
        <v>0</v>
      </c>
      <c r="N73" s="50">
        <f>IFERROR(VLOOKUP($B73,[1]NUM3!$G$3:$T$169,11,FALSE),0)</f>
        <v>10</v>
      </c>
      <c r="O73" s="50">
        <f>IFERROR(VLOOKUP($B73,[1]NUM3!$G$3:$T$169,12,FALSE),0)</f>
        <v>0</v>
      </c>
      <c r="P73" s="50">
        <f>IFERROR(VLOOKUP($B73,[1]NUM3!$G$3:$T$169,13,FALSE),0)</f>
        <v>17</v>
      </c>
      <c r="Q73" s="11">
        <f t="shared" si="11"/>
        <v>113</v>
      </c>
    </row>
    <row r="74" spans="1:22" ht="14.4" thickBot="1" x14ac:dyDescent="0.3">
      <c r="A74" s="63" t="s">
        <v>85</v>
      </c>
      <c r="B74" s="99" t="s">
        <v>82</v>
      </c>
      <c r="C74" s="34"/>
      <c r="D74" s="37"/>
      <c r="E74" s="50">
        <f>IFERROR(VLOOKUP($B74,[1]NUM3!$G$3:$T$169,2,FALSE),0)</f>
        <v>14</v>
      </c>
      <c r="F74" s="50">
        <f>IFERROR(VLOOKUP($B74,[1]NUM3!$G$3:$T$169,3,FALSE),0)</f>
        <v>15</v>
      </c>
      <c r="G74" s="50">
        <f>IFERROR(VLOOKUP($B74,[1]NUM3!$G$3:$T$169,4,FALSE),0)</f>
        <v>0</v>
      </c>
      <c r="H74" s="50">
        <f>IFERROR(VLOOKUP($B74,[1]NUM3!$G$3:$T$169,5,FALSE),0)</f>
        <v>15</v>
      </c>
      <c r="I74" s="50">
        <f>IFERROR(VLOOKUP($B74,[1]NUM3!$G$3:$T$169,6,FALSE),0)</f>
        <v>17</v>
      </c>
      <c r="J74" s="50">
        <f>IFERROR(VLOOKUP($B74,[1]NUM3!$G$3:$T$169,7,FALSE),0)</f>
        <v>0</v>
      </c>
      <c r="K74" s="50">
        <f>IFERROR(VLOOKUP($B74,[1]NUM3!$G$3:$T$169,8,FALSE),0)</f>
        <v>16</v>
      </c>
      <c r="L74" s="50">
        <f>IFERROR(VLOOKUP($B74,[1]NUM3!$G$3:$T$169,9,FALSE),0)</f>
        <v>15</v>
      </c>
      <c r="M74" s="50">
        <f>IFERROR(VLOOKUP($B74,[1]NUM3!$G$3:$T$169,10,FALSE),0)</f>
        <v>0</v>
      </c>
      <c r="N74" s="50">
        <f>IFERROR(VLOOKUP($B74,[1]NUM3!$G$3:$T$169,11,FALSE),0)</f>
        <v>14</v>
      </c>
      <c r="O74" s="50">
        <f>IFERROR(VLOOKUP($B74,[1]NUM3!$G$3:$T$169,12,FALSE),0)</f>
        <v>9</v>
      </c>
      <c r="P74" s="50">
        <f>IFERROR(VLOOKUP($B74,[1]NUM3!$G$3:$T$169,13,FALSE),0)</f>
        <v>15</v>
      </c>
      <c r="Q74" s="11">
        <f t="shared" si="11"/>
        <v>130</v>
      </c>
    </row>
    <row r="75" spans="1:22" ht="14.4" thickBot="1" x14ac:dyDescent="0.3">
      <c r="A75" s="63" t="s">
        <v>85</v>
      </c>
      <c r="B75" s="99" t="s">
        <v>83</v>
      </c>
      <c r="C75" s="34"/>
      <c r="D75" s="37"/>
      <c r="E75" s="50">
        <f>IFERROR(VLOOKUP($B75,[1]NUM3!$G$3:$T$169,2,FALSE),0)</f>
        <v>8</v>
      </c>
      <c r="F75" s="50">
        <f>IFERROR(VLOOKUP($B75,[1]NUM3!$G$3:$T$169,3,FALSE),0)</f>
        <v>23</v>
      </c>
      <c r="G75" s="50">
        <f>IFERROR(VLOOKUP($B75,[1]NUM3!$G$3:$T$169,4,FALSE),0)</f>
        <v>0</v>
      </c>
      <c r="H75" s="50">
        <f>IFERROR(VLOOKUP($B75,[1]NUM3!$G$3:$T$169,5,FALSE),0)</f>
        <v>0</v>
      </c>
      <c r="I75" s="50">
        <f>IFERROR(VLOOKUP($B75,[1]NUM3!$G$3:$T$169,6,FALSE),0)</f>
        <v>17</v>
      </c>
      <c r="J75" s="50">
        <f>IFERROR(VLOOKUP($B75,[1]NUM3!$G$3:$T$169,7,FALSE),0)</f>
        <v>17</v>
      </c>
      <c r="K75" s="50">
        <f>IFERROR(VLOOKUP($B75,[1]NUM3!$G$3:$T$169,8,FALSE),0)</f>
        <v>12</v>
      </c>
      <c r="L75" s="50">
        <f>IFERROR(VLOOKUP($B75,[1]NUM3!$G$3:$T$169,9,FALSE),0)</f>
        <v>0</v>
      </c>
      <c r="M75" s="50">
        <f>IFERROR(VLOOKUP($B75,[1]NUM3!$G$3:$T$169,10,FALSE),0)</f>
        <v>17</v>
      </c>
      <c r="N75" s="50">
        <f>IFERROR(VLOOKUP($B75,[1]NUM3!$G$3:$T$169,11,FALSE),0)</f>
        <v>8</v>
      </c>
      <c r="O75" s="50">
        <f>IFERROR(VLOOKUP($B75,[1]NUM3!$G$3:$T$169,12,FALSE),0)</f>
        <v>0</v>
      </c>
      <c r="P75" s="50">
        <f>IFERROR(VLOOKUP($B75,[1]NUM3!$G$3:$T$169,13,FALSE),0)</f>
        <v>11</v>
      </c>
      <c r="Q75" s="11">
        <f t="shared" si="11"/>
        <v>113</v>
      </c>
      <c r="V75" s="236"/>
    </row>
    <row r="76" spans="1:22" ht="14.4" thickBot="1" x14ac:dyDescent="0.3">
      <c r="A76" s="63" t="s">
        <v>85</v>
      </c>
      <c r="B76" s="99" t="s">
        <v>84</v>
      </c>
      <c r="C76" s="34"/>
      <c r="D76" s="37"/>
      <c r="E76" s="50">
        <f>IFERROR(VLOOKUP($B76,[1]NUM3!$G$3:$T$169,2,FALSE),0)</f>
        <v>17</v>
      </c>
      <c r="F76" s="50">
        <f>IFERROR(VLOOKUP($B76,[1]NUM3!$G$3:$T$169,3,FALSE),0)</f>
        <v>12</v>
      </c>
      <c r="G76" s="50">
        <f>IFERROR(VLOOKUP($B76,[1]NUM3!$G$3:$T$169,4,FALSE),0)</f>
        <v>9</v>
      </c>
      <c r="H76" s="50">
        <f>IFERROR(VLOOKUP($B76,[1]NUM3!$G$3:$T$169,5,FALSE),0)</f>
        <v>0</v>
      </c>
      <c r="I76" s="50">
        <f>IFERROR(VLOOKUP($B76,[1]NUM3!$G$3:$T$169,6,FALSE),0)</f>
        <v>16</v>
      </c>
      <c r="J76" s="50">
        <f>IFERROR(VLOOKUP($B76,[1]NUM3!$G$3:$T$169,7,FALSE),0)</f>
        <v>14</v>
      </c>
      <c r="K76" s="50">
        <f>IFERROR(VLOOKUP($B76,[1]NUM3!$G$3:$T$169,8,FALSE),0)</f>
        <v>13</v>
      </c>
      <c r="L76" s="50">
        <f>IFERROR(VLOOKUP($B76,[1]NUM3!$G$3:$T$169,9,FALSE),0)</f>
        <v>9</v>
      </c>
      <c r="M76" s="50">
        <f>IFERROR(VLOOKUP($B76,[1]NUM3!$G$3:$T$169,10,FALSE),0)</f>
        <v>0</v>
      </c>
      <c r="N76" s="50">
        <f>IFERROR(VLOOKUP($B76,[1]NUM3!$G$3:$T$169,11,FALSE),0)</f>
        <v>12</v>
      </c>
      <c r="O76" s="50">
        <f>IFERROR(VLOOKUP($B76,[1]NUM3!$G$3:$T$169,12,FALSE),0)</f>
        <v>13</v>
      </c>
      <c r="P76" s="50">
        <f>IFERROR(VLOOKUP($B76,[1]NUM3!$G$3:$T$169,13,FALSE),0)</f>
        <v>10</v>
      </c>
      <c r="Q76" s="11">
        <f t="shared" si="11"/>
        <v>125</v>
      </c>
    </row>
    <row r="77" spans="1:22" ht="14.4" thickBot="1" x14ac:dyDescent="0.3">
      <c r="A77" s="344" t="s">
        <v>18</v>
      </c>
      <c r="B77" s="345"/>
      <c r="C77" s="89">
        <f>D77/Metas!D6</f>
        <v>0.8471288451797947</v>
      </c>
      <c r="D77" s="88">
        <f>Q77/R77</f>
        <v>1.1775090947999145</v>
      </c>
      <c r="E77" s="8">
        <f>SUM(E67:E76)</f>
        <v>1205</v>
      </c>
      <c r="F77" s="8">
        <f t="shared" ref="F77:H77" si="12">SUM(F67:F76)</f>
        <v>1000</v>
      </c>
      <c r="G77" s="8">
        <f t="shared" si="12"/>
        <v>932</v>
      </c>
      <c r="H77" s="8">
        <f t="shared" si="12"/>
        <v>884</v>
      </c>
      <c r="I77" s="8">
        <f t="shared" ref="I77:J77" si="13">SUM(I67:I76)</f>
        <v>1065</v>
      </c>
      <c r="J77" s="8">
        <f t="shared" si="13"/>
        <v>1128</v>
      </c>
      <c r="K77" s="8">
        <f t="shared" ref="K77:L77" si="14">SUM(K67:K76)</f>
        <v>1089</v>
      </c>
      <c r="L77" s="8">
        <f t="shared" si="14"/>
        <v>757</v>
      </c>
      <c r="M77" s="8">
        <f t="shared" ref="M77:N77" si="15">SUM(M67:M76)</f>
        <v>828</v>
      </c>
      <c r="N77" s="8">
        <f t="shared" si="15"/>
        <v>683</v>
      </c>
      <c r="O77" s="8">
        <f t="shared" ref="O77:P77" si="16">SUM(O67:O76)</f>
        <v>318</v>
      </c>
      <c r="P77" s="8">
        <f t="shared" si="16"/>
        <v>1116</v>
      </c>
      <c r="Q77" s="8">
        <f>SUM(Q67:Q76)</f>
        <v>11005</v>
      </c>
      <c r="R77" s="348">
        <v>9346</v>
      </c>
      <c r="S77" s="349"/>
    </row>
    <row r="78" spans="1:22" ht="14.4" thickBot="1" x14ac:dyDescent="0.3">
      <c r="A78" s="49" t="s">
        <v>91</v>
      </c>
      <c r="B78" s="99" t="s">
        <v>86</v>
      </c>
      <c r="C78" s="34"/>
      <c r="D78" s="37"/>
      <c r="E78" s="50">
        <f>IFERROR(VLOOKUP($B78,[1]NUM3!$G$3:$T$169,2,FALSE),0)</f>
        <v>113</v>
      </c>
      <c r="F78" s="50">
        <f>IFERROR(VLOOKUP($B78,[1]NUM3!$G$3:$T$169,3,FALSE),0)</f>
        <v>126</v>
      </c>
      <c r="G78" s="50">
        <f>IFERROR(VLOOKUP($B78,[1]NUM3!$G$3:$T$169,4,FALSE),0)</f>
        <v>78</v>
      </c>
      <c r="H78" s="50">
        <f>IFERROR(VLOOKUP($B78,[1]NUM3!$G$3:$T$169,5,FALSE),0)</f>
        <v>111</v>
      </c>
      <c r="I78" s="50">
        <f>IFERROR(VLOOKUP($B78,[1]NUM3!$G$3:$T$169,6,FALSE),0)</f>
        <v>108</v>
      </c>
      <c r="J78" s="50">
        <f>IFERROR(VLOOKUP($B78,[1]NUM3!$G$3:$T$169,7,FALSE),0)</f>
        <v>100</v>
      </c>
      <c r="K78" s="50">
        <f>IFERROR(VLOOKUP($B78,[1]NUM3!$G$3:$T$169,8,FALSE),0)</f>
        <v>122</v>
      </c>
      <c r="L78" s="50">
        <f>IFERROR(VLOOKUP($B78,[1]NUM3!$G$3:$T$169,9,FALSE),0)</f>
        <v>74</v>
      </c>
      <c r="M78" s="50">
        <f>IFERROR(VLOOKUP($B78,[1]NUM3!$G$3:$T$169,10,FALSE),0)</f>
        <v>105</v>
      </c>
      <c r="N78" s="50">
        <f>IFERROR(VLOOKUP($B78,[1]NUM3!$G$3:$T$169,11,FALSE),0)</f>
        <v>68</v>
      </c>
      <c r="O78" s="50">
        <f>IFERROR(VLOOKUP($B78,[1]NUM3!$G$3:$T$169,12,FALSE),0)</f>
        <v>17</v>
      </c>
      <c r="P78" s="50">
        <f>IFERROR(VLOOKUP($B78,[1]NUM3!$G$3:$T$169,13,FALSE),0)</f>
        <v>104</v>
      </c>
      <c r="Q78" s="11">
        <f>SUM(E78:P78)</f>
        <v>1126</v>
      </c>
    </row>
    <row r="79" spans="1:22" ht="14.4" thickBot="1" x14ac:dyDescent="0.3">
      <c r="A79" s="49" t="s">
        <v>91</v>
      </c>
      <c r="B79" s="99" t="s">
        <v>87</v>
      </c>
      <c r="C79" s="34"/>
      <c r="D79" s="37"/>
      <c r="E79" s="50">
        <f>IFERROR(VLOOKUP($B79,[1]NUM3!$G$3:$T$169,2,FALSE),0)</f>
        <v>86</v>
      </c>
      <c r="F79" s="50">
        <f>IFERROR(VLOOKUP($B79,[1]NUM3!$G$3:$T$169,3,FALSE),0)</f>
        <v>60</v>
      </c>
      <c r="G79" s="50">
        <f>IFERROR(VLOOKUP($B79,[1]NUM3!$G$3:$T$169,4,FALSE),0)</f>
        <v>71</v>
      </c>
      <c r="H79" s="50">
        <f>IFERROR(VLOOKUP($B79,[1]NUM3!$G$3:$T$169,5,FALSE),0)</f>
        <v>93</v>
      </c>
      <c r="I79" s="50">
        <f>IFERROR(VLOOKUP($B79,[1]NUM3!$G$3:$T$169,6,FALSE),0)</f>
        <v>77</v>
      </c>
      <c r="J79" s="50">
        <f>IFERROR(VLOOKUP($B79,[1]NUM3!$G$3:$T$169,7,FALSE),0)</f>
        <v>130</v>
      </c>
      <c r="K79" s="50">
        <f>IFERROR(VLOOKUP($B79,[1]NUM3!$G$3:$T$169,8,FALSE),0)</f>
        <v>108</v>
      </c>
      <c r="L79" s="50">
        <f>IFERROR(VLOOKUP($B79,[1]NUM3!$G$3:$T$169,9,FALSE),0)</f>
        <v>61</v>
      </c>
      <c r="M79" s="50">
        <f>IFERROR(VLOOKUP($B79,[1]NUM3!$G$3:$T$169,10,FALSE),0)</f>
        <v>111</v>
      </c>
      <c r="N79" s="50">
        <f>IFERROR(VLOOKUP($B79,[1]NUM3!$G$3:$T$169,11,FALSE),0)</f>
        <v>87</v>
      </c>
      <c r="O79" s="50">
        <f>IFERROR(VLOOKUP($B79,[1]NUM3!$G$3:$T$169,12,FALSE),0)</f>
        <v>30</v>
      </c>
      <c r="P79" s="50">
        <f>IFERROR(VLOOKUP($B79,[1]NUM3!$G$3:$T$169,13,FALSE),0)</f>
        <v>79</v>
      </c>
      <c r="Q79" s="11">
        <f>SUM(E79:P79)</f>
        <v>993</v>
      </c>
    </row>
    <row r="80" spans="1:22" ht="14.4" thickBot="1" x14ac:dyDescent="0.3">
      <c r="A80" s="49" t="s">
        <v>91</v>
      </c>
      <c r="B80" s="99" t="s">
        <v>88</v>
      </c>
      <c r="C80" s="34"/>
      <c r="D80" s="37"/>
      <c r="E80" s="50">
        <f>IFERROR(VLOOKUP($B80,[1]NUM3!$G$3:$T$169,2,FALSE),0)</f>
        <v>489</v>
      </c>
      <c r="F80" s="50">
        <f>IFERROR(VLOOKUP($B80,[1]NUM3!$G$3:$T$169,3,FALSE),0)</f>
        <v>556</v>
      </c>
      <c r="G80" s="50">
        <f>IFERROR(VLOOKUP($B80,[1]NUM3!$G$3:$T$169,4,FALSE),0)</f>
        <v>365</v>
      </c>
      <c r="H80" s="50">
        <f>IFERROR(VLOOKUP($B80,[1]NUM3!$G$3:$T$169,5,FALSE),0)</f>
        <v>450</v>
      </c>
      <c r="I80" s="50">
        <f>IFERROR(VLOOKUP($B80,[1]NUM3!$G$3:$T$169,6,FALSE),0)</f>
        <v>512</v>
      </c>
      <c r="J80" s="50">
        <f>IFERROR(VLOOKUP($B80,[1]NUM3!$G$3:$T$169,7,FALSE),0)</f>
        <v>444</v>
      </c>
      <c r="K80" s="50">
        <f>IFERROR(VLOOKUP($B80,[1]NUM3!$G$3:$T$169,8,FALSE),0)</f>
        <v>352</v>
      </c>
      <c r="L80" s="50">
        <f>IFERROR(VLOOKUP($B80,[1]NUM3!$G$3:$T$169,9,FALSE),0)</f>
        <v>354</v>
      </c>
      <c r="M80" s="50">
        <f>IFERROR(VLOOKUP($B80,[1]NUM3!$G$3:$T$169,10,FALSE),0)</f>
        <v>414</v>
      </c>
      <c r="N80" s="50">
        <f>IFERROR(VLOOKUP($B80,[1]NUM3!$G$3:$T$169,11,FALSE),0)</f>
        <v>523</v>
      </c>
      <c r="O80" s="50">
        <f>IFERROR(VLOOKUP($B80,[1]NUM3!$G$3:$T$169,12,FALSE),0)</f>
        <v>90</v>
      </c>
      <c r="P80" s="50">
        <f>IFERROR(VLOOKUP($B80,[1]NUM3!$G$3:$T$169,13,FALSE),0)</f>
        <v>399</v>
      </c>
      <c r="Q80" s="11">
        <f>SUM(E80:P80)</f>
        <v>4948</v>
      </c>
    </row>
    <row r="81" spans="1:19" ht="14.4" thickBot="1" x14ac:dyDescent="0.3">
      <c r="A81" s="49" t="s">
        <v>91</v>
      </c>
      <c r="B81" s="99" t="s">
        <v>89</v>
      </c>
      <c r="C81" s="34"/>
      <c r="D81" s="37"/>
      <c r="E81" s="50">
        <f>IFERROR(VLOOKUP($B81,[1]NUM3!$G$3:$T$169,2,FALSE),0)</f>
        <v>45</v>
      </c>
      <c r="F81" s="50">
        <f>IFERROR(VLOOKUP($B81,[1]NUM3!$G$3:$T$169,3,FALSE),0)</f>
        <v>16</v>
      </c>
      <c r="G81" s="50">
        <f>IFERROR(VLOOKUP($B81,[1]NUM3!$G$3:$T$169,4,FALSE),0)</f>
        <v>25</v>
      </c>
      <c r="H81" s="50">
        <f>IFERROR(VLOOKUP($B81,[1]NUM3!$G$3:$T$169,5,FALSE),0)</f>
        <v>11</v>
      </c>
      <c r="I81" s="50">
        <f>IFERROR(VLOOKUP($B81,[1]NUM3!$G$3:$T$169,6,FALSE),0)</f>
        <v>17</v>
      </c>
      <c r="J81" s="50">
        <f>IFERROR(VLOOKUP($B81,[1]NUM3!$G$3:$T$169,7,FALSE),0)</f>
        <v>28</v>
      </c>
      <c r="K81" s="50">
        <f>IFERROR(VLOOKUP($B81,[1]NUM3!$G$3:$T$169,8,FALSE),0)</f>
        <v>38</v>
      </c>
      <c r="L81" s="50">
        <f>IFERROR(VLOOKUP($B81,[1]NUM3!$G$3:$T$169,9,FALSE),0)</f>
        <v>36</v>
      </c>
      <c r="M81" s="50">
        <f>IFERROR(VLOOKUP($B81,[1]NUM3!$G$3:$T$169,10,FALSE),0)</f>
        <v>18</v>
      </c>
      <c r="N81" s="50">
        <f>IFERROR(VLOOKUP($B81,[1]NUM3!$G$3:$T$169,11,FALSE),0)</f>
        <v>15</v>
      </c>
      <c r="O81" s="50">
        <f>IFERROR(VLOOKUP($B81,[1]NUM3!$G$3:$T$169,12,FALSE),0)</f>
        <v>14</v>
      </c>
      <c r="P81" s="50">
        <f>IFERROR(VLOOKUP($B81,[1]NUM3!$G$3:$T$169,13,FALSE),0)</f>
        <v>23</v>
      </c>
      <c r="Q81" s="11">
        <f>SUM(E81:P81)</f>
        <v>286</v>
      </c>
    </row>
    <row r="82" spans="1:19" ht="14.4" thickBot="1" x14ac:dyDescent="0.3">
      <c r="A82" s="49" t="s">
        <v>91</v>
      </c>
      <c r="B82" s="99" t="s">
        <v>90</v>
      </c>
      <c r="C82" s="34"/>
      <c r="D82" s="37"/>
      <c r="E82" s="50">
        <f>IFERROR(VLOOKUP($B82,[1]NUM3!$G$3:$T$169,2,FALSE),0)</f>
        <v>70</v>
      </c>
      <c r="F82" s="50">
        <f>IFERROR(VLOOKUP($B82,[1]NUM3!$G$3:$T$169,3,FALSE),0)</f>
        <v>47</v>
      </c>
      <c r="G82" s="50">
        <f>IFERROR(VLOOKUP($B82,[1]NUM3!$G$3:$T$169,4,FALSE),0)</f>
        <v>51</v>
      </c>
      <c r="H82" s="50">
        <f>IFERROR(VLOOKUP($B82,[1]NUM3!$G$3:$T$169,5,FALSE),0)</f>
        <v>99</v>
      </c>
      <c r="I82" s="50">
        <f>IFERROR(VLOOKUP($B82,[1]NUM3!$G$3:$T$169,6,FALSE),0)</f>
        <v>50</v>
      </c>
      <c r="J82" s="50">
        <f>IFERROR(VLOOKUP($B82,[1]NUM3!$G$3:$T$169,7,FALSE),0)</f>
        <v>63</v>
      </c>
      <c r="K82" s="50">
        <f>IFERROR(VLOOKUP($B82,[1]NUM3!$G$3:$T$169,8,FALSE),0)</f>
        <v>67</v>
      </c>
      <c r="L82" s="50">
        <f>IFERROR(VLOOKUP($B82,[1]NUM3!$G$3:$T$169,9,FALSE),0)</f>
        <v>67</v>
      </c>
      <c r="M82" s="50">
        <f>IFERROR(VLOOKUP($B82,[1]NUM3!$G$3:$T$169,10,FALSE),0)</f>
        <v>68</v>
      </c>
      <c r="N82" s="50">
        <f>IFERROR(VLOOKUP($B82,[1]NUM3!$G$3:$T$169,11,FALSE),0)</f>
        <v>0</v>
      </c>
      <c r="O82" s="50">
        <f>IFERROR(VLOOKUP($B82,[1]NUM3!$G$3:$T$169,12,FALSE),0)</f>
        <v>2</v>
      </c>
      <c r="P82" s="50">
        <f>IFERROR(VLOOKUP($B82,[1]NUM3!$G$3:$T$169,13,FALSE),0)</f>
        <v>132</v>
      </c>
      <c r="Q82" s="11">
        <f>SUM(E82:P82)</f>
        <v>716</v>
      </c>
    </row>
    <row r="83" spans="1:19" ht="14.4" thickBot="1" x14ac:dyDescent="0.3">
      <c r="A83" s="344" t="s">
        <v>163</v>
      </c>
      <c r="B83" s="345"/>
      <c r="C83" s="89">
        <f>D83/Metas!D11</f>
        <v>1.0341689736491337</v>
      </c>
      <c r="D83" s="88">
        <f>Q83/R83</f>
        <v>1.2410027683789604</v>
      </c>
      <c r="E83" s="8">
        <f>SUM(E78:E82)</f>
        <v>803</v>
      </c>
      <c r="F83" s="8">
        <f t="shared" ref="F83:H83" si="17">SUM(F78:F82)</f>
        <v>805</v>
      </c>
      <c r="G83" s="8">
        <f t="shared" si="17"/>
        <v>590</v>
      </c>
      <c r="H83" s="8">
        <f t="shared" si="17"/>
        <v>764</v>
      </c>
      <c r="I83" s="8">
        <f t="shared" ref="I83:J83" si="18">SUM(I78:I82)</f>
        <v>764</v>
      </c>
      <c r="J83" s="8">
        <f t="shared" si="18"/>
        <v>765</v>
      </c>
      <c r="K83" s="8">
        <f t="shared" ref="K83:L83" si="19">SUM(K78:K82)</f>
        <v>687</v>
      </c>
      <c r="L83" s="8">
        <f t="shared" si="19"/>
        <v>592</v>
      </c>
      <c r="M83" s="8">
        <f t="shared" ref="M83:N83" si="20">SUM(M78:M82)</f>
        <v>716</v>
      </c>
      <c r="N83" s="8">
        <f t="shared" si="20"/>
        <v>693</v>
      </c>
      <c r="O83" s="8">
        <f t="shared" ref="O83:P83" si="21">SUM(O78:O82)</f>
        <v>153</v>
      </c>
      <c r="P83" s="8">
        <f t="shared" si="21"/>
        <v>737</v>
      </c>
      <c r="Q83" s="8">
        <f>SUM(Q78:Q82)</f>
        <v>8069</v>
      </c>
      <c r="R83" s="348">
        <v>6502</v>
      </c>
      <c r="S83" s="349"/>
    </row>
    <row r="84" spans="1:19" ht="14.4" thickBot="1" x14ac:dyDescent="0.3">
      <c r="A84" s="49" t="s">
        <v>102</v>
      </c>
      <c r="B84" s="99" t="s">
        <v>92</v>
      </c>
      <c r="C84" s="34"/>
      <c r="D84" s="37"/>
      <c r="E84" s="50">
        <f>IFERROR(VLOOKUP($B84,[1]NUM3!$G$3:$T$169,2,FALSE),0)</f>
        <v>60</v>
      </c>
      <c r="F84" s="50">
        <f>IFERROR(VLOOKUP($B84,[1]NUM3!$G$3:$T$169,3,FALSE),0)</f>
        <v>26</v>
      </c>
      <c r="G84" s="50">
        <f>IFERROR(VLOOKUP($B84,[1]NUM3!$G$3:$T$169,4,FALSE),0)</f>
        <v>48</v>
      </c>
      <c r="H84" s="50">
        <f>IFERROR(VLOOKUP($B84,[1]NUM3!$G$3:$T$169,5,FALSE),0)</f>
        <v>39</v>
      </c>
      <c r="I84" s="50">
        <f>IFERROR(VLOOKUP($B84,[1]NUM3!$G$3:$T$169,6,FALSE),0)</f>
        <v>56</v>
      </c>
      <c r="J84" s="50">
        <f>IFERROR(VLOOKUP($B84,[1]NUM3!$G$3:$T$169,7,FALSE),0)</f>
        <v>50</v>
      </c>
      <c r="K84" s="50">
        <f>IFERROR(VLOOKUP($B84,[1]NUM3!$G$3:$T$169,8,FALSE),0)</f>
        <v>66</v>
      </c>
      <c r="L84" s="50">
        <f>IFERROR(VLOOKUP($B84,[1]NUM3!$G$3:$T$169,9,FALSE),0)</f>
        <v>144</v>
      </c>
      <c r="M84" s="50">
        <f>IFERROR(VLOOKUP($B84,[1]NUM3!$G$3:$T$169,10,FALSE),0)</f>
        <v>39</v>
      </c>
      <c r="N84" s="50">
        <f>IFERROR(VLOOKUP($B84,[1]NUM3!$G$3:$T$169,11,FALSE),0)</f>
        <v>53</v>
      </c>
      <c r="O84" s="50">
        <f>IFERROR(VLOOKUP($B84,[1]NUM3!$G$3:$T$169,12,FALSE),0)</f>
        <v>41</v>
      </c>
      <c r="P84" s="50">
        <f>IFERROR(VLOOKUP($B84,[1]NUM3!$G$3:$T$169,13,FALSE),0)</f>
        <v>41</v>
      </c>
      <c r="Q84" s="11">
        <f t="shared" ref="Q84:Q93" si="22">SUM(E84:P84)</f>
        <v>663</v>
      </c>
    </row>
    <row r="85" spans="1:19" ht="14.4" thickBot="1" x14ac:dyDescent="0.3">
      <c r="A85" s="49" t="s">
        <v>102</v>
      </c>
      <c r="B85" s="99" t="s">
        <v>93</v>
      </c>
      <c r="C85" s="34"/>
      <c r="D85" s="37"/>
      <c r="E85" s="50">
        <f>IFERROR(VLOOKUP($B85,[1]NUM3!$G$3:$T$169,2,FALSE),0)</f>
        <v>170</v>
      </c>
      <c r="F85" s="50">
        <f>IFERROR(VLOOKUP($B85,[1]NUM3!$G$3:$T$169,3,FALSE),0)</f>
        <v>95</v>
      </c>
      <c r="G85" s="50">
        <f>IFERROR(VLOOKUP($B85,[1]NUM3!$G$3:$T$169,4,FALSE),0)</f>
        <v>49</v>
      </c>
      <c r="H85" s="50">
        <f>IFERROR(VLOOKUP($B85,[1]NUM3!$G$3:$T$169,5,FALSE),0)</f>
        <v>146</v>
      </c>
      <c r="I85" s="50">
        <f>IFERROR(VLOOKUP($B85,[1]NUM3!$G$3:$T$169,6,FALSE),0)</f>
        <v>188</v>
      </c>
      <c r="J85" s="50">
        <f>IFERROR(VLOOKUP($B85,[1]NUM3!$G$3:$T$169,7,FALSE),0)</f>
        <v>167</v>
      </c>
      <c r="K85" s="50">
        <f>IFERROR(VLOOKUP($B85,[1]NUM3!$G$3:$T$169,8,FALSE),0)</f>
        <v>167</v>
      </c>
      <c r="L85" s="50">
        <f>IFERROR(VLOOKUP($B85,[1]NUM3!$G$3:$T$169,9,FALSE),0)</f>
        <v>169</v>
      </c>
      <c r="M85" s="50">
        <f>IFERROR(VLOOKUP($B85,[1]NUM3!$G$3:$T$169,10,FALSE),0)</f>
        <v>119</v>
      </c>
      <c r="N85" s="50">
        <f>IFERROR(VLOOKUP($B85,[1]NUM3!$G$3:$T$169,11,FALSE),0)</f>
        <v>141</v>
      </c>
      <c r="O85" s="50">
        <f>IFERROR(VLOOKUP($B85,[1]NUM3!$G$3:$T$169,12,FALSE),0)</f>
        <v>131</v>
      </c>
      <c r="P85" s="50">
        <f>IFERROR(VLOOKUP($B85,[1]NUM3!$G$3:$T$169,13,FALSE),0)</f>
        <v>109</v>
      </c>
      <c r="Q85" s="11">
        <f t="shared" si="22"/>
        <v>1651</v>
      </c>
    </row>
    <row r="86" spans="1:19" ht="14.4" thickBot="1" x14ac:dyDescent="0.3">
      <c r="A86" s="49" t="s">
        <v>102</v>
      </c>
      <c r="B86" s="99" t="s">
        <v>94</v>
      </c>
      <c r="C86" s="34"/>
      <c r="D86" s="37"/>
      <c r="E86" s="50">
        <f>IFERROR(VLOOKUP($B86,[1]NUM3!$G$3:$T$169,2,FALSE),0)</f>
        <v>44</v>
      </c>
      <c r="F86" s="50">
        <f>IFERROR(VLOOKUP($B86,[1]NUM3!$G$3:$T$169,3,FALSE),0)</f>
        <v>27</v>
      </c>
      <c r="G86" s="50">
        <f>IFERROR(VLOOKUP($B86,[1]NUM3!$G$3:$T$169,4,FALSE),0)</f>
        <v>25</v>
      </c>
      <c r="H86" s="50">
        <f>IFERROR(VLOOKUP($B86,[1]NUM3!$G$3:$T$169,5,FALSE),0)</f>
        <v>15</v>
      </c>
      <c r="I86" s="50">
        <f>IFERROR(VLOOKUP($B86,[1]NUM3!$G$3:$T$169,6,FALSE),0)</f>
        <v>33</v>
      </c>
      <c r="J86" s="50">
        <f>IFERROR(VLOOKUP($B86,[1]NUM3!$G$3:$T$169,7,FALSE),0)</f>
        <v>36</v>
      </c>
      <c r="K86" s="50">
        <f>IFERROR(VLOOKUP($B86,[1]NUM3!$G$3:$T$169,8,FALSE),0)</f>
        <v>46</v>
      </c>
      <c r="L86" s="50">
        <f>IFERROR(VLOOKUP($B86,[1]NUM3!$G$3:$T$169,9,FALSE),0)</f>
        <v>46</v>
      </c>
      <c r="M86" s="50">
        <f>IFERROR(VLOOKUP($B86,[1]NUM3!$G$3:$T$169,10,FALSE),0)</f>
        <v>24</v>
      </c>
      <c r="N86" s="50">
        <f>IFERROR(VLOOKUP($B86,[1]NUM3!$G$3:$T$169,11,FALSE),0)</f>
        <v>29</v>
      </c>
      <c r="O86" s="50">
        <f>IFERROR(VLOOKUP($B86,[1]NUM3!$G$3:$T$169,12,FALSE),0)</f>
        <v>42</v>
      </c>
      <c r="P86" s="50">
        <f>IFERROR(VLOOKUP($B86,[1]NUM3!$G$3:$T$169,13,FALSE),0)</f>
        <v>36</v>
      </c>
      <c r="Q86" s="11">
        <f t="shared" si="22"/>
        <v>403</v>
      </c>
    </row>
    <row r="87" spans="1:19" ht="14.4" thickBot="1" x14ac:dyDescent="0.3">
      <c r="A87" s="49" t="s">
        <v>102</v>
      </c>
      <c r="B87" s="99" t="s">
        <v>95</v>
      </c>
      <c r="C87" s="34"/>
      <c r="D87" s="37"/>
      <c r="E87" s="50">
        <f>IFERROR(VLOOKUP($B87,[1]NUM3!$G$3:$T$169,2,FALSE),0)</f>
        <v>134</v>
      </c>
      <c r="F87" s="50">
        <f>IFERROR(VLOOKUP($B87,[1]NUM3!$G$3:$T$169,3,FALSE),0)</f>
        <v>70</v>
      </c>
      <c r="G87" s="50">
        <f>IFERROR(VLOOKUP($B87,[1]NUM3!$G$3:$T$169,4,FALSE),0)</f>
        <v>56</v>
      </c>
      <c r="H87" s="50">
        <f>IFERROR(VLOOKUP($B87,[1]NUM3!$G$3:$T$169,5,FALSE),0)</f>
        <v>40</v>
      </c>
      <c r="I87" s="50">
        <f>IFERROR(VLOOKUP($B87,[1]NUM3!$G$3:$T$169,6,FALSE),0)</f>
        <v>79</v>
      </c>
      <c r="J87" s="50">
        <f>IFERROR(VLOOKUP($B87,[1]NUM3!$G$3:$T$169,7,FALSE),0)</f>
        <v>97</v>
      </c>
      <c r="K87" s="50">
        <f>IFERROR(VLOOKUP($B87,[1]NUM3!$G$3:$T$169,8,FALSE),0)</f>
        <v>98</v>
      </c>
      <c r="L87" s="50">
        <f>IFERROR(VLOOKUP($B87,[1]NUM3!$G$3:$T$169,9,FALSE),0)</f>
        <v>96</v>
      </c>
      <c r="M87" s="50">
        <f>IFERROR(VLOOKUP($B87,[1]NUM3!$G$3:$T$169,10,FALSE),0)</f>
        <v>74</v>
      </c>
      <c r="N87" s="50">
        <f>IFERROR(VLOOKUP($B87,[1]NUM3!$G$3:$T$169,11,FALSE),0)</f>
        <v>97</v>
      </c>
      <c r="O87" s="50">
        <f>IFERROR(VLOOKUP($B87,[1]NUM3!$G$3:$T$169,12,FALSE),0)</f>
        <v>90</v>
      </c>
      <c r="P87" s="50">
        <f>IFERROR(VLOOKUP($B87,[1]NUM3!$G$3:$T$169,13,FALSE),0)</f>
        <v>58</v>
      </c>
      <c r="Q87" s="11">
        <f t="shared" si="22"/>
        <v>989</v>
      </c>
    </row>
    <row r="88" spans="1:19" ht="14.4" thickBot="1" x14ac:dyDescent="0.3">
      <c r="A88" s="49" t="s">
        <v>102</v>
      </c>
      <c r="B88" s="99" t="s">
        <v>96</v>
      </c>
      <c r="C88" s="34"/>
      <c r="D88" s="37"/>
      <c r="E88" s="50">
        <f>IFERROR(VLOOKUP($B88,[1]NUM3!$G$3:$T$169,2,FALSE),0)</f>
        <v>86</v>
      </c>
      <c r="F88" s="50">
        <f>IFERROR(VLOOKUP($B88,[1]NUM3!$G$3:$T$169,3,FALSE),0)</f>
        <v>93</v>
      </c>
      <c r="G88" s="50">
        <f>IFERROR(VLOOKUP($B88,[1]NUM3!$G$3:$T$169,4,FALSE),0)</f>
        <v>34</v>
      </c>
      <c r="H88" s="50">
        <f>IFERROR(VLOOKUP($B88,[1]NUM3!$G$3:$T$169,5,FALSE),0)</f>
        <v>63</v>
      </c>
      <c r="I88" s="50">
        <f>IFERROR(VLOOKUP($B88,[1]NUM3!$G$3:$T$169,6,FALSE),0)</f>
        <v>66</v>
      </c>
      <c r="J88" s="50">
        <f>IFERROR(VLOOKUP($B88,[1]NUM3!$G$3:$T$169,7,FALSE),0)</f>
        <v>67</v>
      </c>
      <c r="K88" s="50">
        <f>IFERROR(VLOOKUP($B88,[1]NUM3!$G$3:$T$169,8,FALSE),0)</f>
        <v>90</v>
      </c>
      <c r="L88" s="50">
        <f>IFERROR(VLOOKUP($B88,[1]NUM3!$G$3:$T$169,9,FALSE),0)</f>
        <v>90</v>
      </c>
      <c r="M88" s="50">
        <f>IFERROR(VLOOKUP($B88,[1]NUM3!$G$3:$T$169,10,FALSE),0)</f>
        <v>50</v>
      </c>
      <c r="N88" s="50">
        <f>IFERROR(VLOOKUP($B88,[1]NUM3!$G$3:$T$169,11,FALSE),0)</f>
        <v>61</v>
      </c>
      <c r="O88" s="50">
        <f>IFERROR(VLOOKUP($B88,[1]NUM3!$G$3:$T$169,12,FALSE),0)</f>
        <v>117</v>
      </c>
      <c r="P88" s="50">
        <f>IFERROR(VLOOKUP($B88,[1]NUM3!$G$3:$T$169,13,FALSE),0)</f>
        <v>55</v>
      </c>
      <c r="Q88" s="11">
        <f t="shared" si="22"/>
        <v>872</v>
      </c>
    </row>
    <row r="89" spans="1:19" ht="14.4" thickBot="1" x14ac:dyDescent="0.3">
      <c r="A89" s="49" t="s">
        <v>102</v>
      </c>
      <c r="B89" s="99" t="s">
        <v>97</v>
      </c>
      <c r="C89" s="34"/>
      <c r="D89" s="37"/>
      <c r="E89" s="50">
        <f>IFERROR(VLOOKUP($B89,[1]NUM3!$G$3:$T$169,2,FALSE),0)</f>
        <v>66</v>
      </c>
      <c r="F89" s="50">
        <f>IFERROR(VLOOKUP($B89,[1]NUM3!$G$3:$T$169,3,FALSE),0)</f>
        <v>42</v>
      </c>
      <c r="G89" s="50">
        <f>IFERROR(VLOOKUP($B89,[1]NUM3!$G$3:$T$169,4,FALSE),0)</f>
        <v>19</v>
      </c>
      <c r="H89" s="50">
        <f>IFERROR(VLOOKUP($B89,[1]NUM3!$G$3:$T$169,5,FALSE),0)</f>
        <v>54</v>
      </c>
      <c r="I89" s="50">
        <f>IFERROR(VLOOKUP($B89,[1]NUM3!$G$3:$T$169,6,FALSE),0)</f>
        <v>77</v>
      </c>
      <c r="J89" s="50">
        <f>IFERROR(VLOOKUP($B89,[1]NUM3!$G$3:$T$169,7,FALSE),0)</f>
        <v>36</v>
      </c>
      <c r="K89" s="50">
        <f>IFERROR(VLOOKUP($B89,[1]NUM3!$G$3:$T$169,8,FALSE),0)</f>
        <v>86</v>
      </c>
      <c r="L89" s="50">
        <f>IFERROR(VLOOKUP($B89,[1]NUM3!$G$3:$T$169,9,FALSE),0)</f>
        <v>50</v>
      </c>
      <c r="M89" s="50">
        <f>IFERROR(VLOOKUP($B89,[1]NUM3!$G$3:$T$169,10,FALSE),0)</f>
        <v>56</v>
      </c>
      <c r="N89" s="50">
        <f>IFERROR(VLOOKUP($B89,[1]NUM3!$G$3:$T$169,11,FALSE),0)</f>
        <v>58</v>
      </c>
      <c r="O89" s="50">
        <f>IFERROR(VLOOKUP($B89,[1]NUM3!$G$3:$T$169,12,FALSE),0)</f>
        <v>60</v>
      </c>
      <c r="P89" s="50">
        <f>IFERROR(VLOOKUP($B89,[1]NUM3!$G$3:$T$169,13,FALSE),0)</f>
        <v>37</v>
      </c>
      <c r="Q89" s="11">
        <f t="shared" si="22"/>
        <v>641</v>
      </c>
    </row>
    <row r="90" spans="1:19" ht="14.4" thickBot="1" x14ac:dyDescent="0.3">
      <c r="A90" s="49" t="s">
        <v>102</v>
      </c>
      <c r="B90" s="99" t="s">
        <v>98</v>
      </c>
      <c r="C90" s="34"/>
      <c r="D90" s="37"/>
      <c r="E90" s="50">
        <f>IFERROR(VLOOKUP($B90,[1]NUM3!$G$3:$T$169,2,FALSE),0)</f>
        <v>169</v>
      </c>
      <c r="F90" s="50">
        <f>IFERROR(VLOOKUP($B90,[1]NUM3!$G$3:$T$169,3,FALSE),0)</f>
        <v>135</v>
      </c>
      <c r="G90" s="50">
        <f>IFERROR(VLOOKUP($B90,[1]NUM3!$G$3:$T$169,4,FALSE),0)</f>
        <v>32</v>
      </c>
      <c r="H90" s="50">
        <f>IFERROR(VLOOKUP($B90,[1]NUM3!$G$3:$T$169,5,FALSE),0)</f>
        <v>141</v>
      </c>
      <c r="I90" s="50">
        <f>IFERROR(VLOOKUP($B90,[1]NUM3!$G$3:$T$169,6,FALSE),0)</f>
        <v>120</v>
      </c>
      <c r="J90" s="50">
        <f>IFERROR(VLOOKUP($B90,[1]NUM3!$G$3:$T$169,7,FALSE),0)</f>
        <v>163</v>
      </c>
      <c r="K90" s="50">
        <f>IFERROR(VLOOKUP($B90,[1]NUM3!$G$3:$T$169,8,FALSE),0)</f>
        <v>139</v>
      </c>
      <c r="L90" s="50">
        <f>IFERROR(VLOOKUP($B90,[1]NUM3!$G$3:$T$169,9,FALSE),0)</f>
        <v>154</v>
      </c>
      <c r="M90" s="50">
        <f>IFERROR(VLOOKUP($B90,[1]NUM3!$G$3:$T$169,10,FALSE),0)</f>
        <v>115</v>
      </c>
      <c r="N90" s="50">
        <f>IFERROR(VLOOKUP($B90,[1]NUM3!$G$3:$T$169,11,FALSE),0)</f>
        <v>169</v>
      </c>
      <c r="O90" s="50">
        <f>IFERROR(VLOOKUP($B90,[1]NUM3!$G$3:$T$169,12,FALSE),0)</f>
        <v>254</v>
      </c>
      <c r="P90" s="50">
        <f>IFERROR(VLOOKUP($B90,[1]NUM3!$G$3:$T$169,13,FALSE),0)</f>
        <v>129</v>
      </c>
      <c r="Q90" s="11">
        <f t="shared" si="22"/>
        <v>1720</v>
      </c>
    </row>
    <row r="91" spans="1:19" ht="14.4" thickBot="1" x14ac:dyDescent="0.3">
      <c r="A91" s="49" t="s">
        <v>102</v>
      </c>
      <c r="B91" s="99" t="s">
        <v>99</v>
      </c>
      <c r="C91" s="34"/>
      <c r="D91" s="37"/>
      <c r="E91" s="50">
        <f>IFERROR(VLOOKUP($B91,[1]NUM3!$G$3:$T$169,2,FALSE),0)</f>
        <v>255</v>
      </c>
      <c r="F91" s="50">
        <f>IFERROR(VLOOKUP($B91,[1]NUM3!$G$3:$T$169,3,FALSE),0)</f>
        <v>130</v>
      </c>
      <c r="G91" s="50">
        <f>IFERROR(VLOOKUP($B91,[1]NUM3!$G$3:$T$169,4,FALSE),0)</f>
        <v>0</v>
      </c>
      <c r="H91" s="50">
        <f>IFERROR(VLOOKUP($B91,[1]NUM3!$G$3:$T$169,5,FALSE),0)</f>
        <v>196</v>
      </c>
      <c r="I91" s="50">
        <f>IFERROR(VLOOKUP($B91,[1]NUM3!$G$3:$T$169,6,FALSE),0)</f>
        <v>178</v>
      </c>
      <c r="J91" s="50">
        <f>IFERROR(VLOOKUP($B91,[1]NUM3!$G$3:$T$169,7,FALSE),0)</f>
        <v>169</v>
      </c>
      <c r="K91" s="50">
        <f>IFERROR(VLOOKUP($B91,[1]NUM3!$G$3:$T$169,8,FALSE),0)</f>
        <v>228</v>
      </c>
      <c r="L91" s="50">
        <f>IFERROR(VLOOKUP($B91,[1]NUM3!$G$3:$T$169,9,FALSE),0)</f>
        <v>200</v>
      </c>
      <c r="M91" s="50">
        <f>IFERROR(VLOOKUP($B91,[1]NUM3!$G$3:$T$169,10,FALSE),0)</f>
        <v>219</v>
      </c>
      <c r="N91" s="50">
        <f>IFERROR(VLOOKUP($B91,[1]NUM3!$G$3:$T$169,11,FALSE),0)</f>
        <v>183</v>
      </c>
      <c r="O91" s="50">
        <f>IFERROR(VLOOKUP($B91,[1]NUM3!$G$3:$T$169,12,FALSE),0)</f>
        <v>170</v>
      </c>
      <c r="P91" s="50">
        <f>IFERROR(VLOOKUP($B91,[1]NUM3!$G$3:$T$169,13,FALSE),0)</f>
        <v>197</v>
      </c>
      <c r="Q91" s="11">
        <f t="shared" si="22"/>
        <v>2125</v>
      </c>
    </row>
    <row r="92" spans="1:19" ht="14.4" thickBot="1" x14ac:dyDescent="0.3">
      <c r="A92" s="49" t="s">
        <v>102</v>
      </c>
      <c r="B92" s="99" t="s">
        <v>100</v>
      </c>
      <c r="C92" s="34"/>
      <c r="D92" s="37"/>
      <c r="E92" s="50">
        <f>IFERROR(VLOOKUP($B92,[1]NUM3!$G$3:$T$169,2,FALSE),0)</f>
        <v>62</v>
      </c>
      <c r="F92" s="50">
        <f>IFERROR(VLOOKUP($B92,[1]NUM3!$G$3:$T$169,3,FALSE),0)</f>
        <v>36</v>
      </c>
      <c r="G92" s="50">
        <f>IFERROR(VLOOKUP($B92,[1]NUM3!$G$3:$T$169,4,FALSE),0)</f>
        <v>0</v>
      </c>
      <c r="H92" s="50">
        <f>IFERROR(VLOOKUP($B92,[1]NUM3!$G$3:$T$169,5,FALSE),0)</f>
        <v>82</v>
      </c>
      <c r="I92" s="50">
        <f>IFERROR(VLOOKUP($B92,[1]NUM3!$G$3:$T$169,6,FALSE),0)</f>
        <v>86</v>
      </c>
      <c r="J92" s="50">
        <f>IFERROR(VLOOKUP($B92,[1]NUM3!$G$3:$T$169,7,FALSE),0)</f>
        <v>39</v>
      </c>
      <c r="K92" s="50">
        <f>IFERROR(VLOOKUP($B92,[1]NUM3!$G$3:$T$169,8,FALSE),0)</f>
        <v>85</v>
      </c>
      <c r="L92" s="50">
        <f>IFERROR(VLOOKUP($B92,[1]NUM3!$G$3:$T$169,9,FALSE),0)</f>
        <v>55</v>
      </c>
      <c r="M92" s="50">
        <f>IFERROR(VLOOKUP($B92,[1]NUM3!$G$3:$T$169,10,FALSE),0)</f>
        <v>68</v>
      </c>
      <c r="N92" s="50">
        <f>IFERROR(VLOOKUP($B92,[1]NUM3!$G$3:$T$169,11,FALSE),0)</f>
        <v>22</v>
      </c>
      <c r="O92" s="50">
        <f>IFERROR(VLOOKUP($B92,[1]NUM3!$G$3:$T$169,12,FALSE),0)</f>
        <v>54</v>
      </c>
      <c r="P92" s="50">
        <f>IFERROR(VLOOKUP($B92,[1]NUM3!$G$3:$T$169,13,FALSE),0)</f>
        <v>99</v>
      </c>
      <c r="Q92" s="11">
        <f t="shared" si="22"/>
        <v>688</v>
      </c>
    </row>
    <row r="93" spans="1:19" ht="14.4" thickBot="1" x14ac:dyDescent="0.3">
      <c r="A93" s="49" t="s">
        <v>102</v>
      </c>
      <c r="B93" s="99" t="s">
        <v>101</v>
      </c>
      <c r="C93" s="34"/>
      <c r="D93" s="37"/>
      <c r="E93" s="50">
        <f>IFERROR(VLOOKUP($B93,[1]NUM3!$G$3:$T$169,2,FALSE),0)</f>
        <v>157</v>
      </c>
      <c r="F93" s="50">
        <f>IFERROR(VLOOKUP($B93,[1]NUM3!$G$3:$T$169,3,FALSE),0)</f>
        <v>67</v>
      </c>
      <c r="G93" s="50">
        <f>IFERROR(VLOOKUP($B93,[1]NUM3!$G$3:$T$169,4,FALSE),0)</f>
        <v>0</v>
      </c>
      <c r="H93" s="50">
        <f>IFERROR(VLOOKUP($B93,[1]NUM3!$G$3:$T$169,5,FALSE),0)</f>
        <v>126</v>
      </c>
      <c r="I93" s="50">
        <f>IFERROR(VLOOKUP($B93,[1]NUM3!$G$3:$T$169,6,FALSE),0)</f>
        <v>161</v>
      </c>
      <c r="J93" s="50">
        <f>IFERROR(VLOOKUP($B93,[1]NUM3!$G$3:$T$169,7,FALSE),0)</f>
        <v>143</v>
      </c>
      <c r="K93" s="50">
        <f>IFERROR(VLOOKUP($B93,[1]NUM3!$G$3:$T$169,8,FALSE),0)</f>
        <v>140</v>
      </c>
      <c r="L93" s="50">
        <f>IFERROR(VLOOKUP($B93,[1]NUM3!$G$3:$T$169,9,FALSE),0)</f>
        <v>119</v>
      </c>
      <c r="M93" s="50">
        <f>IFERROR(VLOOKUP($B93,[1]NUM3!$G$3:$T$169,10,FALSE),0)</f>
        <v>112</v>
      </c>
      <c r="N93" s="50">
        <f>IFERROR(VLOOKUP($B93,[1]NUM3!$G$3:$T$169,11,FALSE),0)</f>
        <v>92</v>
      </c>
      <c r="O93" s="50">
        <f>IFERROR(VLOOKUP($B93,[1]NUM3!$G$3:$T$169,12,FALSE),0)</f>
        <v>197</v>
      </c>
      <c r="P93" s="50">
        <f>IFERROR(VLOOKUP($B93,[1]NUM3!$G$3:$T$169,13,FALSE),0)</f>
        <v>62</v>
      </c>
      <c r="Q93" s="11">
        <f t="shared" si="22"/>
        <v>1376</v>
      </c>
    </row>
    <row r="94" spans="1:19" ht="14.4" thickBot="1" x14ac:dyDescent="0.3">
      <c r="A94" s="344" t="s">
        <v>164</v>
      </c>
      <c r="B94" s="345"/>
      <c r="C94" s="89">
        <f>D94/Metas!D16</f>
        <v>0.72301055148396487</v>
      </c>
      <c r="D94" s="88">
        <f>Q94/R94</f>
        <v>0.8676126617807578</v>
      </c>
      <c r="E94" s="8">
        <f>SUM(E84:E93)</f>
        <v>1203</v>
      </c>
      <c r="F94" s="8">
        <f t="shared" ref="F94:H94" si="23">SUM(F84:F93)</f>
        <v>721</v>
      </c>
      <c r="G94" s="8">
        <f t="shared" si="23"/>
        <v>263</v>
      </c>
      <c r="H94" s="8">
        <f t="shared" si="23"/>
        <v>902</v>
      </c>
      <c r="I94" s="8">
        <f t="shared" ref="I94:J94" si="24">SUM(I84:I93)</f>
        <v>1044</v>
      </c>
      <c r="J94" s="8">
        <f t="shared" si="24"/>
        <v>967</v>
      </c>
      <c r="K94" s="8">
        <f t="shared" ref="K94:L94" si="25">SUM(K84:K93)</f>
        <v>1145</v>
      </c>
      <c r="L94" s="8">
        <f t="shared" si="25"/>
        <v>1123</v>
      </c>
      <c r="M94" s="8">
        <f t="shared" ref="M94:N94" si="26">SUM(M84:M93)</f>
        <v>876</v>
      </c>
      <c r="N94" s="8">
        <f t="shared" si="26"/>
        <v>905</v>
      </c>
      <c r="O94" s="8">
        <f t="shared" ref="O94:P94" si="27">SUM(O84:O93)</f>
        <v>1156</v>
      </c>
      <c r="P94" s="8">
        <f t="shared" si="27"/>
        <v>823</v>
      </c>
      <c r="Q94" s="8">
        <f>SUM(Q84:Q93)</f>
        <v>11128</v>
      </c>
      <c r="R94" s="348">
        <v>12826</v>
      </c>
      <c r="S94" s="349"/>
    </row>
    <row r="95" spans="1:19" ht="14.4" thickBot="1" x14ac:dyDescent="0.3">
      <c r="A95" s="49" t="s">
        <v>118</v>
      </c>
      <c r="B95" s="229" t="s">
        <v>103</v>
      </c>
      <c r="C95" s="34"/>
      <c r="D95" s="37"/>
      <c r="E95" s="50">
        <f>IFERROR(VLOOKUP($B95,[1]NUM3!$G$3:$T$169,2,FALSE),0)</f>
        <v>612</v>
      </c>
      <c r="F95" s="50">
        <f>IFERROR(VLOOKUP($B95,[1]NUM3!$G$3:$T$169,3,FALSE),0)</f>
        <v>836</v>
      </c>
      <c r="G95" s="50">
        <f>IFERROR(VLOOKUP($B95,[1]NUM3!$G$3:$T$169,4,FALSE),0)</f>
        <v>543</v>
      </c>
      <c r="H95" s="50">
        <f>IFERROR(VLOOKUP($B95,[1]NUM3!$G$3:$T$169,5,FALSE),0)</f>
        <v>597</v>
      </c>
      <c r="I95" s="50">
        <f>IFERROR(VLOOKUP($B95,[1]NUM3!$G$3:$T$169,6,FALSE),0)</f>
        <v>817</v>
      </c>
      <c r="J95" s="50">
        <f>IFERROR(VLOOKUP($B95,[1]NUM3!$G$3:$T$169,7,FALSE),0)</f>
        <v>640</v>
      </c>
      <c r="K95" s="50">
        <f>IFERROR(VLOOKUP($B95,[1]NUM3!$G$3:$T$169,8,FALSE),0)</f>
        <v>870</v>
      </c>
      <c r="L95" s="50">
        <f>IFERROR(VLOOKUP($B95,[1]NUM3!$G$3:$T$169,9,FALSE),0)</f>
        <v>524</v>
      </c>
      <c r="M95" s="50">
        <f>IFERROR(VLOOKUP($B95,[1]NUM3!$G$3:$T$169,10,FALSE),0)</f>
        <v>544</v>
      </c>
      <c r="N95" s="50">
        <f>IFERROR(VLOOKUP($B95,[1]NUM3!$G$3:$T$169,11,FALSE),0)</f>
        <v>449</v>
      </c>
      <c r="O95" s="50">
        <f>IFERROR(VLOOKUP($B95,[1]NUM3!$G$3:$T$169,12,FALSE),0)</f>
        <v>119</v>
      </c>
      <c r="P95" s="50">
        <f>IFERROR(VLOOKUP($B95,[1]NUM3!$G$3:$T$169,13,FALSE),0)</f>
        <v>666</v>
      </c>
      <c r="Q95" s="11">
        <f t="shared" ref="Q95:Q111" si="28">SUM(E95:P95)</f>
        <v>7217</v>
      </c>
    </row>
    <row r="96" spans="1:19" ht="14.4" thickBot="1" x14ac:dyDescent="0.3">
      <c r="A96" s="49" t="s">
        <v>118</v>
      </c>
      <c r="B96" s="229" t="s">
        <v>104</v>
      </c>
      <c r="C96" s="34"/>
      <c r="D96" s="37"/>
      <c r="E96" s="50">
        <f>IFERROR(VLOOKUP($B96,[1]NUM3!$G$3:$T$169,2,FALSE),0)</f>
        <v>2197</v>
      </c>
      <c r="F96" s="50">
        <f>IFERROR(VLOOKUP($B96,[1]NUM3!$G$3:$T$169,3,FALSE),0)</f>
        <v>2238</v>
      </c>
      <c r="G96" s="50">
        <f>IFERROR(VLOOKUP($B96,[1]NUM3!$G$3:$T$169,4,FALSE),0)</f>
        <v>1782</v>
      </c>
      <c r="H96" s="50">
        <f>IFERROR(VLOOKUP($B96,[1]NUM3!$G$3:$T$169,5,FALSE),0)</f>
        <v>2488</v>
      </c>
      <c r="I96" s="50">
        <f>IFERROR(VLOOKUP($B96,[1]NUM3!$G$3:$T$169,6,FALSE),0)</f>
        <v>2359</v>
      </c>
      <c r="J96" s="50">
        <f>IFERROR(VLOOKUP($B96,[1]NUM3!$G$3:$T$169,7,FALSE),0)</f>
        <v>2456</v>
      </c>
      <c r="K96" s="50">
        <f>IFERROR(VLOOKUP($B96,[1]NUM3!$G$3:$T$169,8,FALSE),0)</f>
        <v>2902</v>
      </c>
      <c r="L96" s="50">
        <f>IFERROR(VLOOKUP($B96,[1]NUM3!$G$3:$T$169,9,FALSE),0)</f>
        <v>2289</v>
      </c>
      <c r="M96" s="50">
        <f>IFERROR(VLOOKUP($B96,[1]NUM3!$G$3:$T$169,10,FALSE),0)</f>
        <v>2182</v>
      </c>
      <c r="N96" s="50">
        <f>IFERROR(VLOOKUP($B96,[1]NUM3!$G$3:$T$169,11,FALSE),0)</f>
        <v>1927</v>
      </c>
      <c r="O96" s="50">
        <f>IFERROR(VLOOKUP($B96,[1]NUM3!$G$3:$T$169,12,FALSE),0)</f>
        <v>519</v>
      </c>
      <c r="P96" s="50">
        <f>IFERROR(VLOOKUP($B96,[1]NUM3!$G$3:$T$169,13,FALSE),0)</f>
        <v>2223</v>
      </c>
      <c r="Q96" s="11">
        <f t="shared" si="28"/>
        <v>25562</v>
      </c>
    </row>
    <row r="97" spans="1:21" ht="14.4" thickBot="1" x14ac:dyDescent="0.3">
      <c r="A97" s="49" t="s">
        <v>118</v>
      </c>
      <c r="B97" s="229" t="s">
        <v>105</v>
      </c>
      <c r="C97" s="34"/>
      <c r="D97" s="37"/>
      <c r="E97" s="50">
        <f>IFERROR(VLOOKUP($B97,[1]NUM3!$G$3:$T$169,2,FALSE),0)</f>
        <v>2736</v>
      </c>
      <c r="F97" s="50">
        <f>IFERROR(VLOOKUP($B97,[1]NUM3!$G$3:$T$169,3,FALSE),0)</f>
        <v>3939</v>
      </c>
      <c r="G97" s="50">
        <f>IFERROR(VLOOKUP($B97,[1]NUM3!$G$3:$T$169,4,FALSE),0)</f>
        <v>3177</v>
      </c>
      <c r="H97" s="50">
        <f>IFERROR(VLOOKUP($B97,[1]NUM3!$G$3:$T$169,5,FALSE),0)</f>
        <v>3112</v>
      </c>
      <c r="I97" s="50">
        <f>IFERROR(VLOOKUP($B97,[1]NUM3!$G$3:$T$169,6,FALSE),0)</f>
        <v>2800</v>
      </c>
      <c r="J97" s="50">
        <f>IFERROR(VLOOKUP($B97,[1]NUM3!$G$3:$T$169,7,FALSE),0)</f>
        <v>2621</v>
      </c>
      <c r="K97" s="50">
        <f>IFERROR(VLOOKUP($B97,[1]NUM3!$G$3:$T$169,8,FALSE),0)</f>
        <v>3712</v>
      </c>
      <c r="L97" s="50">
        <f>IFERROR(VLOOKUP($B97,[1]NUM3!$G$3:$T$169,9,FALSE),0)</f>
        <v>2824</v>
      </c>
      <c r="M97" s="50">
        <f>IFERROR(VLOOKUP($B97,[1]NUM3!$G$3:$T$169,10,FALSE),0)</f>
        <v>2689</v>
      </c>
      <c r="N97" s="50">
        <f>IFERROR(VLOOKUP($B97,[1]NUM3!$G$3:$T$169,11,FALSE),0)</f>
        <v>2281</v>
      </c>
      <c r="O97" s="50">
        <f>IFERROR(VLOOKUP($B97,[1]NUM3!$G$3:$T$169,12,FALSE),0)</f>
        <v>347</v>
      </c>
      <c r="P97" s="50">
        <f>IFERROR(VLOOKUP($B97,[1]NUM3!$G$3:$T$169,13,FALSE),0)</f>
        <v>2999</v>
      </c>
      <c r="Q97" s="11">
        <f t="shared" si="28"/>
        <v>33237</v>
      </c>
    </row>
    <row r="98" spans="1:21" ht="14.4" thickBot="1" x14ac:dyDescent="0.3">
      <c r="A98" s="49" t="s">
        <v>118</v>
      </c>
      <c r="B98" s="229" t="s">
        <v>106</v>
      </c>
      <c r="C98" s="34"/>
      <c r="D98" s="37"/>
      <c r="E98" s="50">
        <f>IFERROR(VLOOKUP($B98,[1]NUM3!$G$3:$T$169,2,FALSE),0)</f>
        <v>421</v>
      </c>
      <c r="F98" s="50">
        <f>IFERROR(VLOOKUP($B98,[1]NUM3!$G$3:$T$169,3,FALSE),0)</f>
        <v>417</v>
      </c>
      <c r="G98" s="50">
        <f>IFERROR(VLOOKUP($B98,[1]NUM3!$G$3:$T$169,4,FALSE),0)</f>
        <v>443</v>
      </c>
      <c r="H98" s="50">
        <f>IFERROR(VLOOKUP($B98,[1]NUM3!$G$3:$T$169,5,FALSE),0)</f>
        <v>733</v>
      </c>
      <c r="I98" s="50">
        <f>IFERROR(VLOOKUP($B98,[1]NUM3!$G$3:$T$169,6,FALSE),0)</f>
        <v>762</v>
      </c>
      <c r="J98" s="50">
        <f>IFERROR(VLOOKUP($B98,[1]NUM3!$G$3:$T$169,7,FALSE),0)</f>
        <v>718</v>
      </c>
      <c r="K98" s="50">
        <f>IFERROR(VLOOKUP($B98,[1]NUM3!$G$3:$T$169,8,FALSE),0)</f>
        <v>825</v>
      </c>
      <c r="L98" s="50">
        <f>IFERROR(VLOOKUP($B98,[1]NUM3!$G$3:$T$169,9,FALSE),0)</f>
        <v>625</v>
      </c>
      <c r="M98" s="50">
        <f>IFERROR(VLOOKUP($B98,[1]NUM3!$G$3:$T$169,10,FALSE),0)</f>
        <v>571</v>
      </c>
      <c r="N98" s="50">
        <f>IFERROR(VLOOKUP($B98,[1]NUM3!$G$3:$T$169,11,FALSE),0)</f>
        <v>633</v>
      </c>
      <c r="O98" s="50">
        <f>IFERROR(VLOOKUP($B98,[1]NUM3!$G$3:$T$169,12,FALSE),0)</f>
        <v>157</v>
      </c>
      <c r="P98" s="50">
        <f>IFERROR(VLOOKUP($B98,[1]NUM3!$G$3:$T$169,13,FALSE),0)</f>
        <v>638</v>
      </c>
      <c r="Q98" s="11">
        <f t="shared" si="28"/>
        <v>6943</v>
      </c>
    </row>
    <row r="99" spans="1:21" ht="14.4" thickBot="1" x14ac:dyDescent="0.3">
      <c r="A99" s="49" t="s">
        <v>118</v>
      </c>
      <c r="B99" s="229" t="s">
        <v>107</v>
      </c>
      <c r="C99" s="34"/>
      <c r="D99" s="37"/>
      <c r="E99" s="50">
        <f>IFERROR(VLOOKUP($B99,[1]NUM3!$G$3:$T$169,2,FALSE),0)</f>
        <v>0</v>
      </c>
      <c r="F99" s="50">
        <f>IFERROR(VLOOKUP($B99,[1]NUM3!$G$3:$T$169,3,FALSE),0)</f>
        <v>13</v>
      </c>
      <c r="G99" s="50">
        <f>IFERROR(VLOOKUP($B99,[1]NUM3!$G$3:$T$169,4,FALSE),0)</f>
        <v>18</v>
      </c>
      <c r="H99" s="50">
        <f>IFERROR(VLOOKUP($B99,[1]NUM3!$G$3:$T$169,5,FALSE),0)</f>
        <v>101</v>
      </c>
      <c r="I99" s="50">
        <f>IFERROR(VLOOKUP($B99,[1]NUM3!$G$3:$T$169,6,FALSE),0)</f>
        <v>59</v>
      </c>
      <c r="J99" s="50">
        <f>IFERROR(VLOOKUP($B99,[1]NUM3!$G$3:$T$169,7,FALSE),0)</f>
        <v>18</v>
      </c>
      <c r="K99" s="50">
        <f>IFERROR(VLOOKUP($B99,[1]NUM3!$G$3:$T$169,8,FALSE),0)</f>
        <v>57</v>
      </c>
      <c r="L99" s="50">
        <f>IFERROR(VLOOKUP($B99,[1]NUM3!$G$3:$T$169,9,FALSE),0)</f>
        <v>65</v>
      </c>
      <c r="M99" s="50">
        <f>IFERROR(VLOOKUP($B99,[1]NUM3!$G$3:$T$169,10,FALSE),0)</f>
        <v>20</v>
      </c>
      <c r="N99" s="50">
        <f>IFERROR(VLOOKUP($B99,[1]NUM3!$G$3:$T$169,11,FALSE),0)</f>
        <v>49</v>
      </c>
      <c r="O99" s="50">
        <f>IFERROR(VLOOKUP($B99,[1]NUM3!$G$3:$T$169,12,FALSE),0)</f>
        <v>0</v>
      </c>
      <c r="P99" s="50">
        <f>IFERROR(VLOOKUP($B99,[1]NUM3!$G$3:$T$169,13,FALSE),0)</f>
        <v>23</v>
      </c>
      <c r="Q99" s="11">
        <f t="shared" si="28"/>
        <v>423</v>
      </c>
    </row>
    <row r="100" spans="1:21" ht="14.4" thickBot="1" x14ac:dyDescent="0.3">
      <c r="A100" s="49" t="s">
        <v>118</v>
      </c>
      <c r="B100" s="229" t="s">
        <v>108</v>
      </c>
      <c r="C100" s="34"/>
      <c r="D100" s="37"/>
      <c r="E100" s="50">
        <f>IFERROR(VLOOKUP($B100,[1]NUM3!$G$3:$T$169,2,FALSE),0)</f>
        <v>12</v>
      </c>
      <c r="F100" s="50">
        <f>IFERROR(VLOOKUP($B100,[1]NUM3!$G$3:$T$169,3,FALSE),0)</f>
        <v>160</v>
      </c>
      <c r="G100" s="50">
        <f>IFERROR(VLOOKUP($B100,[1]NUM3!$G$3:$T$169,4,FALSE),0)</f>
        <v>63</v>
      </c>
      <c r="H100" s="50">
        <f>IFERROR(VLOOKUP($B100,[1]NUM3!$G$3:$T$169,5,FALSE),0)</f>
        <v>182</v>
      </c>
      <c r="I100" s="50">
        <f>IFERROR(VLOOKUP($B100,[1]NUM3!$G$3:$T$169,6,FALSE),0)</f>
        <v>131</v>
      </c>
      <c r="J100" s="50">
        <f>IFERROR(VLOOKUP($B100,[1]NUM3!$G$3:$T$169,7,FALSE),0)</f>
        <v>110</v>
      </c>
      <c r="K100" s="50">
        <f>IFERROR(VLOOKUP($B100,[1]NUM3!$G$3:$T$169,8,FALSE),0)</f>
        <v>148</v>
      </c>
      <c r="L100" s="50">
        <f>IFERROR(VLOOKUP($B100,[1]NUM3!$G$3:$T$169,9,FALSE),0)</f>
        <v>134</v>
      </c>
      <c r="M100" s="50">
        <f>IFERROR(VLOOKUP($B100,[1]NUM3!$G$3:$T$169,10,FALSE),0)</f>
        <v>93</v>
      </c>
      <c r="N100" s="50">
        <f>IFERROR(VLOOKUP($B100,[1]NUM3!$G$3:$T$169,11,FALSE),0)</f>
        <v>89</v>
      </c>
      <c r="O100" s="50">
        <f>IFERROR(VLOOKUP($B100,[1]NUM3!$G$3:$T$169,12,FALSE),0)</f>
        <v>59</v>
      </c>
      <c r="P100" s="50">
        <f>IFERROR(VLOOKUP($B100,[1]NUM3!$G$3:$T$169,13,FALSE),0)</f>
        <v>96</v>
      </c>
      <c r="Q100" s="11">
        <f t="shared" si="28"/>
        <v>1277</v>
      </c>
    </row>
    <row r="101" spans="1:21" ht="14.4" thickBot="1" x14ac:dyDescent="0.3">
      <c r="A101" s="49" t="s">
        <v>118</v>
      </c>
      <c r="B101" s="229" t="s">
        <v>109</v>
      </c>
      <c r="C101" s="34"/>
      <c r="D101" s="37"/>
      <c r="E101" s="50">
        <f>IFERROR(VLOOKUP($B101,[1]NUM3!$G$3:$T$169,2,FALSE),0)</f>
        <v>63</v>
      </c>
      <c r="F101" s="50">
        <f>IFERROR(VLOOKUP($B101,[1]NUM3!$G$3:$T$169,3,FALSE),0)</f>
        <v>114</v>
      </c>
      <c r="G101" s="50">
        <f>IFERROR(VLOOKUP($B101,[1]NUM3!$G$3:$T$169,4,FALSE),0)</f>
        <v>90</v>
      </c>
      <c r="H101" s="50">
        <f>IFERROR(VLOOKUP($B101,[1]NUM3!$G$3:$T$169,5,FALSE),0)</f>
        <v>100</v>
      </c>
      <c r="I101" s="50">
        <f>IFERROR(VLOOKUP($B101,[1]NUM3!$G$3:$T$169,6,FALSE),0)</f>
        <v>100</v>
      </c>
      <c r="J101" s="50">
        <f>IFERROR(VLOOKUP($B101,[1]NUM3!$G$3:$T$169,7,FALSE),0)</f>
        <v>102</v>
      </c>
      <c r="K101" s="50">
        <f>IFERROR(VLOOKUP($B101,[1]NUM3!$G$3:$T$169,8,FALSE),0)</f>
        <v>108</v>
      </c>
      <c r="L101" s="50">
        <f>IFERROR(VLOOKUP($B101,[1]NUM3!$G$3:$T$169,9,FALSE),0)</f>
        <v>71</v>
      </c>
      <c r="M101" s="50">
        <f>IFERROR(VLOOKUP($B101,[1]NUM3!$G$3:$T$169,10,FALSE),0)</f>
        <v>106</v>
      </c>
      <c r="N101" s="50">
        <f>IFERROR(VLOOKUP($B101,[1]NUM3!$G$3:$T$169,11,FALSE),0)</f>
        <v>79</v>
      </c>
      <c r="O101" s="50">
        <f>IFERROR(VLOOKUP($B101,[1]NUM3!$G$3:$T$169,12,FALSE),0)</f>
        <v>0</v>
      </c>
      <c r="P101" s="50">
        <f>IFERROR(VLOOKUP($B101,[1]NUM3!$G$3:$T$169,13,FALSE),0)</f>
        <v>66</v>
      </c>
      <c r="Q101" s="11">
        <f t="shared" si="28"/>
        <v>999</v>
      </c>
    </row>
    <row r="102" spans="1:21" ht="14.4" thickBot="1" x14ac:dyDescent="0.3">
      <c r="A102" s="49" t="s">
        <v>118</v>
      </c>
      <c r="B102" s="229" t="s">
        <v>110</v>
      </c>
      <c r="C102" s="34"/>
      <c r="D102" s="37"/>
      <c r="E102" s="50">
        <f>IFERROR(VLOOKUP($B102,[1]NUM3!$G$3:$T$169,2,FALSE),0)</f>
        <v>0</v>
      </c>
      <c r="F102" s="50">
        <f>IFERROR(VLOOKUP($B102,[1]NUM3!$G$3:$T$169,3,FALSE),0)</f>
        <v>39</v>
      </c>
      <c r="G102" s="50">
        <f>IFERROR(VLOOKUP($B102,[1]NUM3!$G$3:$T$169,4,FALSE),0)</f>
        <v>0</v>
      </c>
      <c r="H102" s="50">
        <f>IFERROR(VLOOKUP($B102,[1]NUM3!$G$3:$T$169,5,FALSE),0)</f>
        <v>20</v>
      </c>
      <c r="I102" s="50">
        <f>IFERROR(VLOOKUP($B102,[1]NUM3!$G$3:$T$169,6,FALSE),0)</f>
        <v>22</v>
      </c>
      <c r="J102" s="50">
        <f>IFERROR(VLOOKUP($B102,[1]NUM3!$G$3:$T$169,7,FALSE),0)</f>
        <v>0</v>
      </c>
      <c r="K102" s="50">
        <f>IFERROR(VLOOKUP($B102,[1]NUM3!$G$3:$T$169,8,FALSE),0)</f>
        <v>23</v>
      </c>
      <c r="L102" s="50">
        <f>IFERROR(VLOOKUP($B102,[1]NUM3!$G$3:$T$169,9,FALSE),0)</f>
        <v>40</v>
      </c>
      <c r="M102" s="50">
        <f>IFERROR(VLOOKUP($B102,[1]NUM3!$G$3:$T$169,10,FALSE),0)</f>
        <v>0</v>
      </c>
      <c r="N102" s="50">
        <f>IFERROR(VLOOKUP($B102,[1]NUM3!$G$3:$T$169,11,FALSE),0)</f>
        <v>28</v>
      </c>
      <c r="O102" s="50">
        <f>IFERROR(VLOOKUP($B102,[1]NUM3!$G$3:$T$169,12,FALSE),0)</f>
        <v>0</v>
      </c>
      <c r="P102" s="50">
        <f>IFERROR(VLOOKUP($B102,[1]NUM3!$G$3:$T$169,13,FALSE),0)</f>
        <v>14</v>
      </c>
      <c r="Q102" s="11">
        <f t="shared" si="28"/>
        <v>186</v>
      </c>
    </row>
    <row r="103" spans="1:21" ht="14.4" thickBot="1" x14ac:dyDescent="0.3">
      <c r="A103" s="49" t="s">
        <v>118</v>
      </c>
      <c r="B103" s="229" t="s">
        <v>111</v>
      </c>
      <c r="C103" s="34"/>
      <c r="D103" s="37"/>
      <c r="E103" s="50">
        <f>IFERROR(VLOOKUP($B103,[1]NUM3!$G$3:$T$169,2,FALSE),0)</f>
        <v>8</v>
      </c>
      <c r="F103" s="50">
        <f>IFERROR(VLOOKUP($B103,[1]NUM3!$G$3:$T$169,3,FALSE),0)</f>
        <v>41</v>
      </c>
      <c r="G103" s="50">
        <f>IFERROR(VLOOKUP($B103,[1]NUM3!$G$3:$T$169,4,FALSE),0)</f>
        <v>19</v>
      </c>
      <c r="H103" s="50">
        <f>IFERROR(VLOOKUP($B103,[1]NUM3!$G$3:$T$169,5,FALSE),0)</f>
        <v>27</v>
      </c>
      <c r="I103" s="50">
        <f>IFERROR(VLOOKUP($B103,[1]NUM3!$G$3:$T$169,6,FALSE),0)</f>
        <v>18</v>
      </c>
      <c r="J103" s="50">
        <f>IFERROR(VLOOKUP($B103,[1]NUM3!$G$3:$T$169,7,FALSE),0)</f>
        <v>19</v>
      </c>
      <c r="K103" s="50">
        <f>IFERROR(VLOOKUP($B103,[1]NUM3!$G$3:$T$169,8,FALSE),0)</f>
        <v>28</v>
      </c>
      <c r="L103" s="50">
        <f>IFERROR(VLOOKUP($B103,[1]NUM3!$G$3:$T$169,9,FALSE),0)</f>
        <v>33</v>
      </c>
      <c r="M103" s="50">
        <f>IFERROR(VLOOKUP($B103,[1]NUM3!$G$3:$T$169,10,FALSE),0)</f>
        <v>29</v>
      </c>
      <c r="N103" s="50">
        <f>IFERROR(VLOOKUP($B103,[1]NUM3!$G$3:$T$169,11,FALSE),0)</f>
        <v>13</v>
      </c>
      <c r="O103" s="50">
        <f>IFERROR(VLOOKUP($B103,[1]NUM3!$G$3:$T$169,12,FALSE),0)</f>
        <v>0</v>
      </c>
      <c r="P103" s="50">
        <f>IFERROR(VLOOKUP($B103,[1]NUM3!$G$3:$T$169,13,FALSE),0)</f>
        <v>10</v>
      </c>
      <c r="Q103" s="11">
        <f t="shared" si="28"/>
        <v>245</v>
      </c>
    </row>
    <row r="104" spans="1:21" ht="14.4" thickBot="1" x14ac:dyDescent="0.3">
      <c r="A104" s="49" t="s">
        <v>118</v>
      </c>
      <c r="B104" s="229" t="s">
        <v>112</v>
      </c>
      <c r="C104" s="34"/>
      <c r="D104" s="37"/>
      <c r="E104" s="50">
        <f>IFERROR(VLOOKUP($B104,[1]NUM3!$G$3:$T$169,2,FALSE),0)</f>
        <v>80</v>
      </c>
      <c r="F104" s="50">
        <f>IFERROR(VLOOKUP($B104,[1]NUM3!$G$3:$T$169,3,FALSE),0)</f>
        <v>89</v>
      </c>
      <c r="G104" s="50">
        <f>IFERROR(VLOOKUP($B104,[1]NUM3!$G$3:$T$169,4,FALSE),0)</f>
        <v>46</v>
      </c>
      <c r="H104" s="50">
        <f>IFERROR(VLOOKUP($B104,[1]NUM3!$G$3:$T$169,5,FALSE),0)</f>
        <v>81</v>
      </c>
      <c r="I104" s="50">
        <f>IFERROR(VLOOKUP($B104,[1]NUM3!$G$3:$T$169,6,FALSE),0)</f>
        <v>58</v>
      </c>
      <c r="J104" s="50">
        <f>IFERROR(VLOOKUP($B104,[1]NUM3!$G$3:$T$169,7,FALSE),0)</f>
        <v>29</v>
      </c>
      <c r="K104" s="50">
        <f>IFERROR(VLOOKUP($B104,[1]NUM3!$G$3:$T$169,8,FALSE),0)</f>
        <v>74</v>
      </c>
      <c r="L104" s="50">
        <f>IFERROR(VLOOKUP($B104,[1]NUM3!$G$3:$T$169,9,FALSE),0)</f>
        <v>60</v>
      </c>
      <c r="M104" s="50">
        <f>IFERROR(VLOOKUP($B104,[1]NUM3!$G$3:$T$169,10,FALSE),0)</f>
        <v>42</v>
      </c>
      <c r="N104" s="50">
        <f>IFERROR(VLOOKUP($B104,[1]NUM3!$G$3:$T$169,11,FALSE),0)</f>
        <v>42</v>
      </c>
      <c r="O104" s="50">
        <f>IFERROR(VLOOKUP($B104,[1]NUM3!$G$3:$T$169,12,FALSE),0)</f>
        <v>4</v>
      </c>
      <c r="P104" s="50">
        <f>IFERROR(VLOOKUP($B104,[1]NUM3!$G$3:$T$169,13,FALSE),0)</f>
        <v>61</v>
      </c>
      <c r="Q104" s="11">
        <f t="shared" si="28"/>
        <v>666</v>
      </c>
    </row>
    <row r="105" spans="1:21" ht="14.4" thickBot="1" x14ac:dyDescent="0.3">
      <c r="A105" s="49" t="s">
        <v>118</v>
      </c>
      <c r="B105" s="229" t="s">
        <v>113</v>
      </c>
      <c r="C105" s="34"/>
      <c r="D105" s="37"/>
      <c r="E105" s="50">
        <f>IFERROR(VLOOKUP($B105,[1]NUM3!$G$3:$T$169,2,FALSE),0)</f>
        <v>20</v>
      </c>
      <c r="F105" s="50">
        <f>IFERROR(VLOOKUP($B105,[1]NUM3!$G$3:$T$169,3,FALSE),0)</f>
        <v>31</v>
      </c>
      <c r="G105" s="50">
        <f>IFERROR(VLOOKUP($B105,[1]NUM3!$G$3:$T$169,4,FALSE),0)</f>
        <v>34</v>
      </c>
      <c r="H105" s="50">
        <f>IFERROR(VLOOKUP($B105,[1]NUM3!$G$3:$T$169,5,FALSE),0)</f>
        <v>20</v>
      </c>
      <c r="I105" s="50">
        <f>IFERROR(VLOOKUP($B105,[1]NUM3!$G$3:$T$169,6,FALSE),0)</f>
        <v>27</v>
      </c>
      <c r="J105" s="50">
        <f>IFERROR(VLOOKUP($B105,[1]NUM3!$G$3:$T$169,7,FALSE),0)</f>
        <v>28</v>
      </c>
      <c r="K105" s="50">
        <f>IFERROR(VLOOKUP($B105,[1]NUM3!$G$3:$T$169,8,FALSE),0)</f>
        <v>17</v>
      </c>
      <c r="L105" s="50">
        <f>IFERROR(VLOOKUP($B105,[1]NUM3!$G$3:$T$169,9,FALSE),0)</f>
        <v>16</v>
      </c>
      <c r="M105" s="50">
        <f>IFERROR(VLOOKUP($B105,[1]NUM3!$G$3:$T$169,10,FALSE),0)</f>
        <v>25</v>
      </c>
      <c r="N105" s="50">
        <f>IFERROR(VLOOKUP($B105,[1]NUM3!$G$3:$T$169,11,FALSE),0)</f>
        <v>10</v>
      </c>
      <c r="O105" s="50">
        <f>IFERROR(VLOOKUP($B105,[1]NUM3!$G$3:$T$169,12,FALSE),0)</f>
        <v>0</v>
      </c>
      <c r="P105" s="50">
        <f>IFERROR(VLOOKUP($B105,[1]NUM3!$G$3:$T$169,13,FALSE),0)</f>
        <v>29</v>
      </c>
      <c r="Q105" s="11">
        <f t="shared" si="28"/>
        <v>257</v>
      </c>
    </row>
    <row r="106" spans="1:21" ht="14.4" thickBot="1" x14ac:dyDescent="0.3">
      <c r="A106" s="49" t="s">
        <v>118</v>
      </c>
      <c r="B106" s="229" t="s">
        <v>114</v>
      </c>
      <c r="C106" s="34"/>
      <c r="D106" s="37"/>
      <c r="E106" s="50">
        <f>IFERROR(VLOOKUP($B106,[1]NUM3!$G$3:$T$169,2,FALSE),0)</f>
        <v>60</v>
      </c>
      <c r="F106" s="50">
        <f>IFERROR(VLOOKUP($B106,[1]NUM3!$G$3:$T$169,3,FALSE),0)</f>
        <v>102</v>
      </c>
      <c r="G106" s="50">
        <f>IFERROR(VLOOKUP($B106,[1]NUM3!$G$3:$T$169,4,FALSE),0)</f>
        <v>104</v>
      </c>
      <c r="H106" s="50">
        <f>IFERROR(VLOOKUP($B106,[1]NUM3!$G$3:$T$169,5,FALSE),0)</f>
        <v>109</v>
      </c>
      <c r="I106" s="50">
        <f>IFERROR(VLOOKUP($B106,[1]NUM3!$G$3:$T$169,6,FALSE),0)</f>
        <v>110</v>
      </c>
      <c r="J106" s="50">
        <f>IFERROR(VLOOKUP($B106,[1]NUM3!$G$3:$T$169,7,FALSE),0)</f>
        <v>63</v>
      </c>
      <c r="K106" s="50">
        <f>IFERROR(VLOOKUP($B106,[1]NUM3!$G$3:$T$169,8,FALSE),0)</f>
        <v>131</v>
      </c>
      <c r="L106" s="50">
        <f>IFERROR(VLOOKUP($B106,[1]NUM3!$G$3:$T$169,9,FALSE),0)</f>
        <v>57</v>
      </c>
      <c r="M106" s="50">
        <f>IFERROR(VLOOKUP($B106,[1]NUM3!$G$3:$T$169,10,FALSE),0)</f>
        <v>48</v>
      </c>
      <c r="N106" s="50">
        <f>IFERROR(VLOOKUP($B106,[1]NUM3!$G$3:$T$169,11,FALSE),0)</f>
        <v>83</v>
      </c>
      <c r="O106" s="50">
        <f>IFERROR(VLOOKUP($B106,[1]NUM3!$G$3:$T$169,12,FALSE),0)</f>
        <v>27</v>
      </c>
      <c r="P106" s="50">
        <f>IFERROR(VLOOKUP($B106,[1]NUM3!$G$3:$T$169,13,FALSE),0)</f>
        <v>64</v>
      </c>
      <c r="Q106" s="11">
        <f t="shared" si="28"/>
        <v>958</v>
      </c>
      <c r="U106" s="236"/>
    </row>
    <row r="107" spans="1:21" ht="14.4" thickBot="1" x14ac:dyDescent="0.3">
      <c r="A107" s="49" t="s">
        <v>118</v>
      </c>
      <c r="B107" s="229" t="s">
        <v>115</v>
      </c>
      <c r="C107" s="34"/>
      <c r="D107" s="37"/>
      <c r="E107" s="50">
        <f>IFERROR(VLOOKUP($B107,[1]NUM3!$G$3:$T$169,2,FALSE),0)</f>
        <v>57</v>
      </c>
      <c r="F107" s="50">
        <f>IFERROR(VLOOKUP($B107,[1]NUM3!$G$3:$T$169,3,FALSE),0)</f>
        <v>132</v>
      </c>
      <c r="G107" s="50">
        <f>IFERROR(VLOOKUP($B107,[1]NUM3!$G$3:$T$169,4,FALSE),0)</f>
        <v>115</v>
      </c>
      <c r="H107" s="50">
        <f>IFERROR(VLOOKUP($B107,[1]NUM3!$G$3:$T$169,5,FALSE),0)</f>
        <v>91</v>
      </c>
      <c r="I107" s="50">
        <f>IFERROR(VLOOKUP($B107,[1]NUM3!$G$3:$T$169,6,FALSE),0)</f>
        <v>142</v>
      </c>
      <c r="J107" s="50">
        <f>IFERROR(VLOOKUP($B107,[1]NUM3!$G$3:$T$169,7,FALSE),0)</f>
        <v>145</v>
      </c>
      <c r="K107" s="50">
        <f>IFERROR(VLOOKUP($B107,[1]NUM3!$G$3:$T$169,8,FALSE),0)</f>
        <v>100</v>
      </c>
      <c r="L107" s="50">
        <f>IFERROR(VLOOKUP($B107,[1]NUM3!$G$3:$T$169,9,FALSE),0)</f>
        <v>117</v>
      </c>
      <c r="M107" s="50">
        <f>IFERROR(VLOOKUP($B107,[1]NUM3!$G$3:$T$169,10,FALSE),0)</f>
        <v>75</v>
      </c>
      <c r="N107" s="50">
        <f>IFERROR(VLOOKUP($B107,[1]NUM3!$G$3:$T$169,11,FALSE),0)</f>
        <v>93</v>
      </c>
      <c r="O107" s="50">
        <f>IFERROR(VLOOKUP($B107,[1]NUM3!$G$3:$T$169,12,FALSE),0)</f>
        <v>6</v>
      </c>
      <c r="P107" s="50">
        <f>IFERROR(VLOOKUP($B107,[1]NUM3!$G$3:$T$169,13,FALSE),0)</f>
        <v>122</v>
      </c>
      <c r="Q107" s="11">
        <f t="shared" si="28"/>
        <v>1195</v>
      </c>
    </row>
    <row r="108" spans="1:21" ht="14.4" thickBot="1" x14ac:dyDescent="0.3">
      <c r="A108" s="49" t="s">
        <v>118</v>
      </c>
      <c r="B108" s="229" t="s">
        <v>116</v>
      </c>
      <c r="C108" s="34"/>
      <c r="D108" s="37"/>
      <c r="E108" s="50">
        <f>IFERROR(VLOOKUP($B108,[1]NUM3!$G$3:$T$169,2,FALSE),0)</f>
        <v>319</v>
      </c>
      <c r="F108" s="50">
        <f>IFERROR(VLOOKUP($B108,[1]NUM3!$G$3:$T$169,3,FALSE),0)</f>
        <v>533</v>
      </c>
      <c r="G108" s="50">
        <f>IFERROR(VLOOKUP($B108,[1]NUM3!$G$3:$T$169,4,FALSE),0)</f>
        <v>475</v>
      </c>
      <c r="H108" s="50">
        <f>IFERROR(VLOOKUP($B108,[1]NUM3!$G$3:$T$169,5,FALSE),0)</f>
        <v>544</v>
      </c>
      <c r="I108" s="50">
        <f>IFERROR(VLOOKUP($B108,[1]NUM3!$G$3:$T$169,6,FALSE),0)</f>
        <v>616</v>
      </c>
      <c r="J108" s="50">
        <f>IFERROR(VLOOKUP($B108,[1]NUM3!$G$3:$T$169,7,FALSE),0)</f>
        <v>528</v>
      </c>
      <c r="K108" s="50">
        <f>IFERROR(VLOOKUP($B108,[1]NUM3!$G$3:$T$169,8,FALSE),0)</f>
        <v>581</v>
      </c>
      <c r="L108" s="50">
        <f>IFERROR(VLOOKUP($B108,[1]NUM3!$G$3:$T$169,9,FALSE),0)</f>
        <v>508</v>
      </c>
      <c r="M108" s="50">
        <f>IFERROR(VLOOKUP($B108,[1]NUM3!$G$3:$T$169,10,FALSE),0)</f>
        <v>535</v>
      </c>
      <c r="N108" s="50">
        <f>IFERROR(VLOOKUP($B108,[1]NUM3!$G$3:$T$169,11,FALSE),0)</f>
        <v>432</v>
      </c>
      <c r="O108" s="50">
        <f>IFERROR(VLOOKUP($B108,[1]NUM3!$G$3:$T$169,12,FALSE),0)</f>
        <v>56</v>
      </c>
      <c r="P108" s="50">
        <f>IFERROR(VLOOKUP($B108,[1]NUM3!$G$3:$T$169,13,FALSE),0)</f>
        <v>444</v>
      </c>
      <c r="Q108" s="11">
        <f t="shared" si="28"/>
        <v>5571</v>
      </c>
    </row>
    <row r="109" spans="1:21" ht="14.4" thickBot="1" x14ac:dyDescent="0.3">
      <c r="A109" s="49" t="s">
        <v>118</v>
      </c>
      <c r="B109" s="229" t="s">
        <v>117</v>
      </c>
      <c r="C109" s="34"/>
      <c r="D109" s="37"/>
      <c r="E109" s="50">
        <f>IFERROR(VLOOKUP($B109,[1]NUM3!$G$3:$T$169,2,FALSE),0)</f>
        <v>314</v>
      </c>
      <c r="F109" s="50">
        <f>IFERROR(VLOOKUP($B109,[1]NUM3!$G$3:$T$169,3,FALSE),0)</f>
        <v>288</v>
      </c>
      <c r="G109" s="50">
        <f>IFERROR(VLOOKUP($B109,[1]NUM3!$G$3:$T$169,4,FALSE),0)</f>
        <v>387</v>
      </c>
      <c r="H109" s="50">
        <f>IFERROR(VLOOKUP($B109,[1]NUM3!$G$3:$T$169,5,FALSE),0)</f>
        <v>239</v>
      </c>
      <c r="I109" s="50">
        <f>IFERROR(VLOOKUP($B109,[1]NUM3!$G$3:$T$169,6,FALSE),0)</f>
        <v>492</v>
      </c>
      <c r="J109" s="50">
        <f>IFERROR(VLOOKUP($B109,[1]NUM3!$G$3:$T$169,7,FALSE),0)</f>
        <v>347</v>
      </c>
      <c r="K109" s="50">
        <f>IFERROR(VLOOKUP($B109,[1]NUM3!$G$3:$T$169,8,FALSE),0)</f>
        <v>404</v>
      </c>
      <c r="L109" s="50">
        <f>IFERROR(VLOOKUP($B109,[1]NUM3!$G$3:$T$169,9,FALSE),0)</f>
        <v>415</v>
      </c>
      <c r="M109" s="50">
        <f>IFERROR(VLOOKUP($B109,[1]NUM3!$G$3:$T$169,10,FALSE),0)</f>
        <v>334</v>
      </c>
      <c r="N109" s="50">
        <f>IFERROR(VLOOKUP($B109,[1]NUM3!$G$3:$T$169,11,FALSE),0)</f>
        <v>338</v>
      </c>
      <c r="O109" s="50">
        <f>IFERROR(VLOOKUP($B109,[1]NUM3!$G$3:$T$169,12,FALSE),0)</f>
        <v>22</v>
      </c>
      <c r="P109" s="50">
        <f>IFERROR(VLOOKUP($B109,[1]NUM3!$G$3:$T$169,13,FALSE),0)</f>
        <v>242</v>
      </c>
      <c r="Q109" s="11">
        <f t="shared" si="28"/>
        <v>3822</v>
      </c>
    </row>
    <row r="110" spans="1:21" ht="14.4" thickBot="1" x14ac:dyDescent="0.3">
      <c r="A110" s="49" t="s">
        <v>118</v>
      </c>
      <c r="B110" s="229" t="s">
        <v>241</v>
      </c>
      <c r="C110" s="34"/>
      <c r="D110" s="37"/>
      <c r="E110" s="50">
        <f>IFERROR(VLOOKUP($B110,[1]NUM3!$G$3:$T$169,2,FALSE),0)</f>
        <v>201</v>
      </c>
      <c r="F110" s="50">
        <f>IFERROR(VLOOKUP($B110,[1]NUM3!$G$3:$T$169,3,FALSE),0)</f>
        <v>417</v>
      </c>
      <c r="G110" s="50">
        <f>IFERROR(VLOOKUP($B110,[1]NUM3!$G$3:$T$169,4,FALSE),0)</f>
        <v>337</v>
      </c>
      <c r="H110" s="50">
        <f>IFERROR(VLOOKUP($B110,[1]NUM3!$G$3:$T$169,5,FALSE),0)</f>
        <v>398</v>
      </c>
      <c r="I110" s="50">
        <f>IFERROR(VLOOKUP($B110,[1]NUM3!$G$3:$T$169,6,FALSE),0)</f>
        <v>400</v>
      </c>
      <c r="J110" s="50">
        <f>IFERROR(VLOOKUP($B110,[1]NUM3!$G$3:$T$169,7,FALSE),0)</f>
        <v>245</v>
      </c>
      <c r="K110" s="50">
        <f>IFERROR(VLOOKUP($B110,[1]NUM3!$G$3:$T$169,8,FALSE),0)</f>
        <v>439</v>
      </c>
      <c r="L110" s="50">
        <f>IFERROR(VLOOKUP($B110,[1]NUM3!$G$3:$T$169,9,FALSE),0)</f>
        <v>326</v>
      </c>
      <c r="M110" s="50">
        <f>IFERROR(VLOOKUP($B110,[1]NUM3!$G$3:$T$169,10,FALSE),0)</f>
        <v>335</v>
      </c>
      <c r="N110" s="50">
        <f>IFERROR(VLOOKUP($B110,[1]NUM3!$G$3:$T$169,11,FALSE),0)</f>
        <v>294</v>
      </c>
      <c r="O110" s="50">
        <f>IFERROR(VLOOKUP($B110,[1]NUM3!$G$3:$T$169,12,FALSE),0)</f>
        <v>57</v>
      </c>
      <c r="P110" s="50">
        <f>IFERROR(VLOOKUP($B110,[1]NUM3!$G$3:$T$169,13,FALSE),0)</f>
        <v>331</v>
      </c>
      <c r="Q110" s="11">
        <f t="shared" si="28"/>
        <v>3780</v>
      </c>
    </row>
    <row r="111" spans="1:21" ht="14.4" thickBot="1" x14ac:dyDescent="0.3">
      <c r="A111" s="49" t="s">
        <v>118</v>
      </c>
      <c r="B111" s="229" t="s">
        <v>255</v>
      </c>
      <c r="C111" s="34"/>
      <c r="D111" s="37"/>
      <c r="E111" s="50">
        <f>IFERROR(VLOOKUP($B111,[1]NUM3!$G$3:$T$169,2,FALSE),0)</f>
        <v>214</v>
      </c>
      <c r="F111" s="50">
        <f>IFERROR(VLOOKUP($B111,[1]NUM3!$G$3:$T$169,3,FALSE),0)</f>
        <v>352</v>
      </c>
      <c r="G111" s="50">
        <f>IFERROR(VLOOKUP($B111,[1]NUM3!$G$3:$T$169,4,FALSE),0)</f>
        <v>427</v>
      </c>
      <c r="H111" s="50">
        <f>IFERROR(VLOOKUP($B111,[1]NUM3!$G$3:$T$169,5,FALSE),0)</f>
        <v>354</v>
      </c>
      <c r="I111" s="50">
        <f>IFERROR(VLOOKUP($B111,[1]NUM3!$G$3:$T$169,6,FALSE),0)</f>
        <v>413</v>
      </c>
      <c r="J111" s="50">
        <f>IFERROR(VLOOKUP($B111,[1]NUM3!$G$3:$T$169,7,FALSE),0)</f>
        <v>463</v>
      </c>
      <c r="K111" s="50">
        <f>IFERROR(VLOOKUP($B111,[1]NUM3!$G$3:$T$169,8,FALSE),0)</f>
        <v>435</v>
      </c>
      <c r="L111" s="50">
        <f>IFERROR(VLOOKUP($B111,[1]NUM3!$G$3:$T$169,9,FALSE),0)</f>
        <v>429</v>
      </c>
      <c r="M111" s="50">
        <f>IFERROR(VLOOKUP($B111,[1]NUM3!$G$3:$T$169,10,FALSE),0)</f>
        <v>365</v>
      </c>
      <c r="N111" s="50">
        <f>IFERROR(VLOOKUP($B111,[1]NUM3!$G$3:$T$169,11,FALSE),0)</f>
        <v>258</v>
      </c>
      <c r="O111" s="50">
        <f>IFERROR(VLOOKUP($B111,[1]NUM3!$G$3:$T$169,12,FALSE),0)</f>
        <v>52</v>
      </c>
      <c r="P111" s="50">
        <f>IFERROR(VLOOKUP($B111,[1]NUM3!$G$3:$T$169,13,FALSE),0)</f>
        <v>350</v>
      </c>
      <c r="Q111" s="11">
        <f t="shared" si="28"/>
        <v>4112</v>
      </c>
    </row>
    <row r="112" spans="1:21" ht="14.4" thickBot="1" x14ac:dyDescent="0.3">
      <c r="A112" s="49" t="s">
        <v>118</v>
      </c>
      <c r="B112" s="229" t="s">
        <v>320</v>
      </c>
      <c r="C112" s="34"/>
      <c r="D112" s="37"/>
      <c r="E112" s="50">
        <f>IFERROR(VLOOKUP($B112,[1]NUM3!$G$3:$T$169,2,FALSE),0)</f>
        <v>0</v>
      </c>
      <c r="F112" s="50">
        <f>IFERROR(VLOOKUP($B112,[1]NUM3!$G$3:$T$169,3,FALSE),0)</f>
        <v>0</v>
      </c>
      <c r="G112" s="50">
        <f>IFERROR(VLOOKUP($B112,[1]NUM3!$G$3:$T$169,4,FALSE),0)</f>
        <v>0</v>
      </c>
      <c r="H112" s="50">
        <f>IFERROR(VLOOKUP($B112,[1]NUM3!$G$3:$T$169,5,FALSE),0)</f>
        <v>1177</v>
      </c>
      <c r="I112" s="50">
        <f>IFERROR(VLOOKUP($B112,[1]NUM3!$G$3:$T$169,6,FALSE),0)</f>
        <v>1614</v>
      </c>
      <c r="J112" s="50">
        <f>IFERROR(VLOOKUP($B112,[1]NUM3!$G$3:$T$169,7,FALSE),0)</f>
        <v>2157</v>
      </c>
      <c r="K112" s="50">
        <f>IFERROR(VLOOKUP($B112,[1]NUM3!$G$3:$T$169,8,FALSE),0)</f>
        <v>2563</v>
      </c>
      <c r="L112" s="50">
        <f>IFERROR(VLOOKUP($B112,[1]NUM3!$G$3:$T$169,9,FALSE),0)</f>
        <v>2247</v>
      </c>
      <c r="M112" s="50">
        <f>IFERROR(VLOOKUP($B112,[1]NUM3!$G$3:$T$169,10,FALSE),0)</f>
        <v>2284</v>
      </c>
      <c r="N112" s="50">
        <f>IFERROR(VLOOKUP($B112,[1]NUM3!$G$3:$T$169,11,FALSE),0)</f>
        <v>1859</v>
      </c>
      <c r="O112" s="50">
        <f>IFERROR(VLOOKUP($B112,[1]NUM3!$G$3:$T$169,12,FALSE),0)</f>
        <v>333</v>
      </c>
      <c r="P112" s="50">
        <f>IFERROR(VLOOKUP($B112,[1]NUM3!$G$3:$T$169,13,FALSE),0)</f>
        <v>2259</v>
      </c>
      <c r="Q112" s="11">
        <f>SUM(E112:P112)</f>
        <v>16493</v>
      </c>
    </row>
    <row r="113" spans="1:19" ht="14.4" thickBot="1" x14ac:dyDescent="0.3">
      <c r="A113" s="344" t="s">
        <v>165</v>
      </c>
      <c r="B113" s="345"/>
      <c r="C113" s="89">
        <f>D113/Metas!D13</f>
        <v>0.98509264893046933</v>
      </c>
      <c r="D113" s="88">
        <f>Q113/R113</f>
        <v>1.1033037668021257</v>
      </c>
      <c r="E113" s="8">
        <f>SUM(E95:E112)</f>
        <v>7314</v>
      </c>
      <c r="F113" s="8">
        <f t="shared" ref="F113:P113" si="29">SUM(F95:F112)</f>
        <v>9741</v>
      </c>
      <c r="G113" s="8">
        <f t="shared" si="29"/>
        <v>8060</v>
      </c>
      <c r="H113" s="8">
        <f t="shared" si="29"/>
        <v>10373</v>
      </c>
      <c r="I113" s="8">
        <f t="shared" si="29"/>
        <v>10940</v>
      </c>
      <c r="J113" s="8">
        <f t="shared" si="29"/>
        <v>10689</v>
      </c>
      <c r="K113" s="8">
        <f t="shared" si="29"/>
        <v>13417</v>
      </c>
      <c r="L113" s="8">
        <f t="shared" si="29"/>
        <v>10780</v>
      </c>
      <c r="M113" s="8">
        <f t="shared" si="29"/>
        <v>10277</v>
      </c>
      <c r="N113" s="8">
        <f t="shared" si="29"/>
        <v>8957</v>
      </c>
      <c r="O113" s="8">
        <f t="shared" si="29"/>
        <v>1758</v>
      </c>
      <c r="P113" s="8">
        <f t="shared" si="29"/>
        <v>10637</v>
      </c>
      <c r="Q113" s="8">
        <f>SUM(Q95:Q112)</f>
        <v>112943</v>
      </c>
      <c r="R113" s="348">
        <v>102368</v>
      </c>
      <c r="S113" s="349"/>
    </row>
    <row r="114" spans="1:19" ht="14.4" thickBot="1" x14ac:dyDescent="0.3">
      <c r="A114" s="49" t="s">
        <v>131</v>
      </c>
      <c r="B114" s="62" t="s">
        <v>119</v>
      </c>
      <c r="C114" s="34"/>
      <c r="D114" s="37"/>
      <c r="E114" s="50">
        <f>IFERROR(VLOOKUP($B114,[1]NUM3!$G$3:$T$169,2,FALSE),0)</f>
        <v>13</v>
      </c>
      <c r="F114" s="50">
        <f>IFERROR(VLOOKUP($B114,[1]NUM3!$G$3:$T$169,3,FALSE),0)</f>
        <v>14</v>
      </c>
      <c r="G114" s="50">
        <f>IFERROR(VLOOKUP($B114,[1]NUM3!$G$3:$T$169,4,FALSE),0)</f>
        <v>13</v>
      </c>
      <c r="H114" s="50">
        <f>IFERROR(VLOOKUP($B114,[1]NUM3!$G$3:$T$169,5,FALSE),0)</f>
        <v>14</v>
      </c>
      <c r="I114" s="50">
        <f>IFERROR(VLOOKUP($B114,[1]NUM3!$G$3:$T$169,6,FALSE),0)</f>
        <v>17</v>
      </c>
      <c r="J114" s="50">
        <f>IFERROR(VLOOKUP($B114,[1]NUM3!$G$3:$T$169,7,FALSE),0)</f>
        <v>13</v>
      </c>
      <c r="K114" s="50">
        <f>IFERROR(VLOOKUP($B114,[1]NUM3!$G$3:$T$169,8,FALSE),0)</f>
        <v>16</v>
      </c>
      <c r="L114" s="50">
        <f>IFERROR(VLOOKUP($B114,[1]NUM3!$G$3:$T$169,9,FALSE),0)</f>
        <v>16</v>
      </c>
      <c r="M114" s="50">
        <f>IFERROR(VLOOKUP($B114,[1]NUM3!$G$3:$T$169,10,FALSE),0)</f>
        <v>19</v>
      </c>
      <c r="N114" s="50">
        <f>IFERROR(VLOOKUP($B114,[1]NUM3!$G$3:$T$169,11,FALSE),0)</f>
        <v>16</v>
      </c>
      <c r="O114" s="50">
        <f>IFERROR(VLOOKUP($B114,[1]NUM3!$G$3:$T$169,12,FALSE),0)</f>
        <v>0</v>
      </c>
      <c r="P114" s="50">
        <f>IFERROR(VLOOKUP($B114,[1]NUM3!$G$3:$T$169,13,FALSE),0)</f>
        <v>15</v>
      </c>
      <c r="Q114" s="11">
        <f t="shared" ref="Q114:Q125" si="30">SUM(E114:P114)</f>
        <v>166</v>
      </c>
    </row>
    <row r="115" spans="1:19" ht="14.4" thickBot="1" x14ac:dyDescent="0.3">
      <c r="A115" s="49" t="s">
        <v>131</v>
      </c>
      <c r="B115" s="62" t="s">
        <v>120</v>
      </c>
      <c r="C115" s="34"/>
      <c r="D115" s="37"/>
      <c r="E115" s="50">
        <f>IFERROR(VLOOKUP($B115,[1]NUM3!$G$3:$T$169,2,FALSE),0)</f>
        <v>67</v>
      </c>
      <c r="F115" s="50">
        <f>IFERROR(VLOOKUP($B115,[1]NUM3!$G$3:$T$169,3,FALSE),0)</f>
        <v>47</v>
      </c>
      <c r="G115" s="50">
        <f>IFERROR(VLOOKUP($B115,[1]NUM3!$G$3:$T$169,4,FALSE),0)</f>
        <v>19</v>
      </c>
      <c r="H115" s="50">
        <f>IFERROR(VLOOKUP($B115,[1]NUM3!$G$3:$T$169,5,FALSE),0)</f>
        <v>42</v>
      </c>
      <c r="I115" s="50">
        <f>IFERROR(VLOOKUP($B115,[1]NUM3!$G$3:$T$169,6,FALSE),0)</f>
        <v>49</v>
      </c>
      <c r="J115" s="50">
        <f>IFERROR(VLOOKUP($B115,[1]NUM3!$G$3:$T$169,7,FALSE),0)</f>
        <v>37</v>
      </c>
      <c r="K115" s="50">
        <f>IFERROR(VLOOKUP($B115,[1]NUM3!$G$3:$T$169,8,FALSE),0)</f>
        <v>85</v>
      </c>
      <c r="L115" s="50">
        <f>IFERROR(VLOOKUP($B115,[1]NUM3!$G$3:$T$169,9,FALSE),0)</f>
        <v>41</v>
      </c>
      <c r="M115" s="50">
        <f>IFERROR(VLOOKUP($B115,[1]NUM3!$G$3:$T$169,10,FALSE),0)</f>
        <v>38</v>
      </c>
      <c r="N115" s="50">
        <f>IFERROR(VLOOKUP($B115,[1]NUM3!$G$3:$T$169,11,FALSE),0)</f>
        <v>42</v>
      </c>
      <c r="O115" s="50">
        <f>IFERROR(VLOOKUP($B115,[1]NUM3!$G$3:$T$169,12,FALSE),0)</f>
        <v>46</v>
      </c>
      <c r="P115" s="50">
        <f>IFERROR(VLOOKUP($B115,[1]NUM3!$G$3:$T$169,13,FALSE),0)</f>
        <v>24</v>
      </c>
      <c r="Q115" s="11">
        <f t="shared" si="30"/>
        <v>537</v>
      </c>
    </row>
    <row r="116" spans="1:19" ht="14.4" thickBot="1" x14ac:dyDescent="0.3">
      <c r="A116" s="49" t="s">
        <v>131</v>
      </c>
      <c r="B116" s="62" t="s">
        <v>121</v>
      </c>
      <c r="C116" s="34"/>
      <c r="D116" s="37"/>
      <c r="E116" s="50">
        <f>IFERROR(VLOOKUP($B116,[1]NUM3!$G$3:$T$169,2,FALSE),0)</f>
        <v>54</v>
      </c>
      <c r="F116" s="50">
        <f>IFERROR(VLOOKUP($B116,[1]NUM3!$G$3:$T$169,3,FALSE),0)</f>
        <v>50</v>
      </c>
      <c r="G116" s="50">
        <f>IFERROR(VLOOKUP($B116,[1]NUM3!$G$3:$T$169,4,FALSE),0)</f>
        <v>33</v>
      </c>
      <c r="H116" s="50">
        <f>IFERROR(VLOOKUP($B116,[1]NUM3!$G$3:$T$169,5,FALSE),0)</f>
        <v>44</v>
      </c>
      <c r="I116" s="50">
        <f>IFERROR(VLOOKUP($B116,[1]NUM3!$G$3:$T$169,6,FALSE),0)</f>
        <v>50</v>
      </c>
      <c r="J116" s="50">
        <f>IFERROR(VLOOKUP($B116,[1]NUM3!$G$3:$T$169,7,FALSE),0)</f>
        <v>36</v>
      </c>
      <c r="K116" s="50">
        <f>IFERROR(VLOOKUP($B116,[1]NUM3!$G$3:$T$169,8,FALSE),0)</f>
        <v>60</v>
      </c>
      <c r="L116" s="50">
        <f>IFERROR(VLOOKUP($B116,[1]NUM3!$G$3:$T$169,9,FALSE),0)</f>
        <v>32</v>
      </c>
      <c r="M116" s="50">
        <f>IFERROR(VLOOKUP($B116,[1]NUM3!$G$3:$T$169,10,FALSE),0)</f>
        <v>52</v>
      </c>
      <c r="N116" s="50">
        <f>IFERROR(VLOOKUP($B116,[1]NUM3!$G$3:$T$169,11,FALSE),0)</f>
        <v>26</v>
      </c>
      <c r="O116" s="50">
        <f>IFERROR(VLOOKUP($B116,[1]NUM3!$G$3:$T$169,12,FALSE),0)</f>
        <v>0</v>
      </c>
      <c r="P116" s="50">
        <f>IFERROR(VLOOKUP($B116,[1]NUM3!$G$3:$T$169,13,FALSE),0)</f>
        <v>53</v>
      </c>
      <c r="Q116" s="11">
        <f t="shared" si="30"/>
        <v>490</v>
      </c>
    </row>
    <row r="117" spans="1:19" ht="14.4" thickBot="1" x14ac:dyDescent="0.3">
      <c r="A117" s="49" t="s">
        <v>131</v>
      </c>
      <c r="B117" s="62" t="s">
        <v>122</v>
      </c>
      <c r="C117" s="34"/>
      <c r="D117" s="37"/>
      <c r="E117" s="50">
        <f>IFERROR(VLOOKUP($B117,[1]NUM3!$G$3:$T$169,2,FALSE),0)</f>
        <v>30</v>
      </c>
      <c r="F117" s="50">
        <f>IFERROR(VLOOKUP($B117,[1]NUM3!$G$3:$T$169,3,FALSE),0)</f>
        <v>38</v>
      </c>
      <c r="G117" s="50">
        <f>IFERROR(VLOOKUP($B117,[1]NUM3!$G$3:$T$169,4,FALSE),0)</f>
        <v>26</v>
      </c>
      <c r="H117" s="50">
        <f>IFERROR(VLOOKUP($B117,[1]NUM3!$G$3:$T$169,5,FALSE),0)</f>
        <v>25</v>
      </c>
      <c r="I117" s="50">
        <f>IFERROR(VLOOKUP($B117,[1]NUM3!$G$3:$T$169,6,FALSE),0)</f>
        <v>61</v>
      </c>
      <c r="J117" s="50">
        <f>IFERROR(VLOOKUP($B117,[1]NUM3!$G$3:$T$169,7,FALSE),0)</f>
        <v>23</v>
      </c>
      <c r="K117" s="50">
        <f>IFERROR(VLOOKUP($B117,[1]NUM3!$G$3:$T$169,8,FALSE),0)</f>
        <v>64</v>
      </c>
      <c r="L117" s="50">
        <f>IFERROR(VLOOKUP($B117,[1]NUM3!$G$3:$T$169,9,FALSE),0)</f>
        <v>86</v>
      </c>
      <c r="M117" s="50">
        <f>IFERROR(VLOOKUP($B117,[1]NUM3!$G$3:$T$169,10,FALSE),0)</f>
        <v>69</v>
      </c>
      <c r="N117" s="50">
        <f>IFERROR(VLOOKUP($B117,[1]NUM3!$G$3:$T$169,11,FALSE),0)</f>
        <v>72</v>
      </c>
      <c r="O117" s="50">
        <f>IFERROR(VLOOKUP($B117,[1]NUM3!$G$3:$T$169,12,FALSE),0)</f>
        <v>0</v>
      </c>
      <c r="P117" s="50">
        <f>IFERROR(VLOOKUP($B117,[1]NUM3!$G$3:$T$169,13,FALSE),0)</f>
        <v>46</v>
      </c>
      <c r="Q117" s="11">
        <f t="shared" si="30"/>
        <v>540</v>
      </c>
    </row>
    <row r="118" spans="1:19" ht="14.4" thickBot="1" x14ac:dyDescent="0.3">
      <c r="A118" s="49" t="s">
        <v>131</v>
      </c>
      <c r="B118" s="62" t="s">
        <v>123</v>
      </c>
      <c r="C118" s="34"/>
      <c r="D118" s="37"/>
      <c r="E118" s="50">
        <f>IFERROR(VLOOKUP($B118,[1]NUM3!$G$3:$T$169,2,FALSE),0)</f>
        <v>137</v>
      </c>
      <c r="F118" s="50">
        <f>IFERROR(VLOOKUP($B118,[1]NUM3!$G$3:$T$169,3,FALSE),0)</f>
        <v>97</v>
      </c>
      <c r="G118" s="50">
        <f>IFERROR(VLOOKUP($B118,[1]NUM3!$G$3:$T$169,4,FALSE),0)</f>
        <v>59</v>
      </c>
      <c r="H118" s="50">
        <f>IFERROR(VLOOKUP($B118,[1]NUM3!$G$3:$T$169,5,FALSE),0)</f>
        <v>105</v>
      </c>
      <c r="I118" s="50">
        <f>IFERROR(VLOOKUP($B118,[1]NUM3!$G$3:$T$169,6,FALSE),0)</f>
        <v>90</v>
      </c>
      <c r="J118" s="50">
        <f>IFERROR(VLOOKUP($B118,[1]NUM3!$G$3:$T$169,7,FALSE),0)</f>
        <v>70</v>
      </c>
      <c r="K118" s="50">
        <f>IFERROR(VLOOKUP($B118,[1]NUM3!$G$3:$T$169,8,FALSE),0)</f>
        <v>184</v>
      </c>
      <c r="L118" s="50">
        <f>IFERROR(VLOOKUP($B118,[1]NUM3!$G$3:$T$169,9,FALSE),0)</f>
        <v>150</v>
      </c>
      <c r="M118" s="50">
        <f>IFERROR(VLOOKUP($B118,[1]NUM3!$G$3:$T$169,10,FALSE),0)</f>
        <v>109</v>
      </c>
      <c r="N118" s="50">
        <f>IFERROR(VLOOKUP($B118,[1]NUM3!$G$3:$T$169,11,FALSE),0)</f>
        <v>128</v>
      </c>
      <c r="O118" s="50">
        <f>IFERROR(VLOOKUP($B118,[1]NUM3!$G$3:$T$169,12,FALSE),0)</f>
        <v>76</v>
      </c>
      <c r="P118" s="50">
        <f>IFERROR(VLOOKUP($B118,[1]NUM3!$G$3:$T$169,13,FALSE),0)</f>
        <v>115</v>
      </c>
      <c r="Q118" s="11">
        <f t="shared" si="30"/>
        <v>1320</v>
      </c>
    </row>
    <row r="119" spans="1:19" ht="14.4" thickBot="1" x14ac:dyDescent="0.3">
      <c r="A119" s="49" t="s">
        <v>131</v>
      </c>
      <c r="B119" s="62" t="s">
        <v>124</v>
      </c>
      <c r="C119" s="34"/>
      <c r="D119" s="37"/>
      <c r="E119" s="50">
        <f>IFERROR(VLOOKUP($B119,[1]NUM3!$G$3:$T$169,2,FALSE),0)</f>
        <v>19</v>
      </c>
      <c r="F119" s="50">
        <f>IFERROR(VLOOKUP($B119,[1]NUM3!$G$3:$T$169,3,FALSE),0)</f>
        <v>12</v>
      </c>
      <c r="G119" s="50">
        <f>IFERROR(VLOOKUP($B119,[1]NUM3!$G$3:$T$169,4,FALSE),0)</f>
        <v>15</v>
      </c>
      <c r="H119" s="50">
        <f>IFERROR(VLOOKUP($B119,[1]NUM3!$G$3:$T$169,5,FALSE),0)</f>
        <v>15</v>
      </c>
      <c r="I119" s="50">
        <f>IFERROR(VLOOKUP($B119,[1]NUM3!$G$3:$T$169,6,FALSE),0)</f>
        <v>16</v>
      </c>
      <c r="J119" s="50">
        <f>IFERROR(VLOOKUP($B119,[1]NUM3!$G$3:$T$169,7,FALSE),0)</f>
        <v>13</v>
      </c>
      <c r="K119" s="50">
        <f>IFERROR(VLOOKUP($B119,[1]NUM3!$G$3:$T$169,8,FALSE),0)</f>
        <v>13</v>
      </c>
      <c r="L119" s="50">
        <f>IFERROR(VLOOKUP($B119,[1]NUM3!$G$3:$T$169,9,FALSE),0)</f>
        <v>22</v>
      </c>
      <c r="M119" s="50">
        <f>IFERROR(VLOOKUP($B119,[1]NUM3!$G$3:$T$169,10,FALSE),0)</f>
        <v>13</v>
      </c>
      <c r="N119" s="50">
        <f>IFERROR(VLOOKUP($B119,[1]NUM3!$G$3:$T$169,11,FALSE),0)</f>
        <v>9</v>
      </c>
      <c r="O119" s="50">
        <f>IFERROR(VLOOKUP($B119,[1]NUM3!$G$3:$T$169,12,FALSE),0)</f>
        <v>0</v>
      </c>
      <c r="P119" s="50">
        <f>IFERROR(VLOOKUP($B119,[1]NUM3!$G$3:$T$169,13,FALSE),0)</f>
        <v>16</v>
      </c>
      <c r="Q119" s="11">
        <f t="shared" si="30"/>
        <v>163</v>
      </c>
    </row>
    <row r="120" spans="1:19" ht="14.4" thickBot="1" x14ac:dyDescent="0.3">
      <c r="A120" s="49" t="s">
        <v>131</v>
      </c>
      <c r="B120" s="62" t="s">
        <v>125</v>
      </c>
      <c r="C120" s="34"/>
      <c r="D120" s="37"/>
      <c r="E120" s="50">
        <f>IFERROR(VLOOKUP($B120,[1]NUM3!$G$3:$T$169,2,FALSE),0)</f>
        <v>51</v>
      </c>
      <c r="F120" s="50">
        <f>IFERROR(VLOOKUP($B120,[1]NUM3!$G$3:$T$169,3,FALSE),0)</f>
        <v>28</v>
      </c>
      <c r="G120" s="50">
        <f>IFERROR(VLOOKUP($B120,[1]NUM3!$G$3:$T$169,4,FALSE),0)</f>
        <v>43</v>
      </c>
      <c r="H120" s="50">
        <f>IFERROR(VLOOKUP($B120,[1]NUM3!$G$3:$T$169,5,FALSE),0)</f>
        <v>39</v>
      </c>
      <c r="I120" s="50">
        <f>IFERROR(VLOOKUP($B120,[1]NUM3!$G$3:$T$169,6,FALSE),0)</f>
        <v>71</v>
      </c>
      <c r="J120" s="50">
        <f>IFERROR(VLOOKUP($B120,[1]NUM3!$G$3:$T$169,7,FALSE),0)</f>
        <v>35</v>
      </c>
      <c r="K120" s="50">
        <f>IFERROR(VLOOKUP($B120,[1]NUM3!$G$3:$T$169,8,FALSE),0)</f>
        <v>54</v>
      </c>
      <c r="L120" s="50">
        <f>IFERROR(VLOOKUP($B120,[1]NUM3!$G$3:$T$169,9,FALSE),0)</f>
        <v>38</v>
      </c>
      <c r="M120" s="50">
        <f>IFERROR(VLOOKUP($B120,[1]NUM3!$G$3:$T$169,10,FALSE),0)</f>
        <v>46</v>
      </c>
      <c r="N120" s="50">
        <f>IFERROR(VLOOKUP($B120,[1]NUM3!$G$3:$T$169,11,FALSE),0)</f>
        <v>53</v>
      </c>
      <c r="O120" s="50">
        <f>IFERROR(VLOOKUP($B120,[1]NUM3!$G$3:$T$169,12,FALSE),0)</f>
        <v>15</v>
      </c>
      <c r="P120" s="50">
        <f>IFERROR(VLOOKUP($B120,[1]NUM3!$G$3:$T$169,13,FALSE),0)</f>
        <v>45</v>
      </c>
      <c r="Q120" s="11">
        <f t="shared" si="30"/>
        <v>518</v>
      </c>
    </row>
    <row r="121" spans="1:19" ht="14.4" thickBot="1" x14ac:dyDescent="0.3">
      <c r="A121" s="49" t="s">
        <v>131</v>
      </c>
      <c r="B121" s="62" t="s">
        <v>126</v>
      </c>
      <c r="C121" s="34"/>
      <c r="D121" s="37"/>
      <c r="E121" s="50">
        <f>IFERROR(VLOOKUP($B121,[1]NUM3!$G$3:$T$169,2,FALSE),0)</f>
        <v>101</v>
      </c>
      <c r="F121" s="50">
        <f>IFERROR(VLOOKUP($B121,[1]NUM3!$G$3:$T$169,3,FALSE),0)</f>
        <v>73</v>
      </c>
      <c r="G121" s="50">
        <f>IFERROR(VLOOKUP($B121,[1]NUM3!$G$3:$T$169,4,FALSE),0)</f>
        <v>93</v>
      </c>
      <c r="H121" s="50">
        <f>IFERROR(VLOOKUP($B121,[1]NUM3!$G$3:$T$169,5,FALSE),0)</f>
        <v>66</v>
      </c>
      <c r="I121" s="50">
        <f>IFERROR(VLOOKUP($B121,[1]NUM3!$G$3:$T$169,6,FALSE),0)</f>
        <v>91</v>
      </c>
      <c r="J121" s="50">
        <f>IFERROR(VLOOKUP($B121,[1]NUM3!$G$3:$T$169,7,FALSE),0)</f>
        <v>82</v>
      </c>
      <c r="K121" s="50">
        <f>IFERROR(VLOOKUP($B121,[1]NUM3!$G$3:$T$169,8,FALSE),0)</f>
        <v>131</v>
      </c>
      <c r="L121" s="50">
        <f>IFERROR(VLOOKUP($B121,[1]NUM3!$G$3:$T$169,9,FALSE),0)</f>
        <v>71</v>
      </c>
      <c r="M121" s="50">
        <f>IFERROR(VLOOKUP($B121,[1]NUM3!$G$3:$T$169,10,FALSE),0)</f>
        <v>90</v>
      </c>
      <c r="N121" s="50">
        <f>IFERROR(VLOOKUP($B121,[1]NUM3!$G$3:$T$169,11,FALSE),0)</f>
        <v>102</v>
      </c>
      <c r="O121" s="50">
        <f>IFERROR(VLOOKUP($B121,[1]NUM3!$G$3:$T$169,12,FALSE),0)</f>
        <v>41</v>
      </c>
      <c r="P121" s="50">
        <f>IFERROR(VLOOKUP($B121,[1]NUM3!$G$3:$T$169,13,FALSE),0)</f>
        <v>72</v>
      </c>
      <c r="Q121" s="11">
        <f t="shared" si="30"/>
        <v>1013</v>
      </c>
    </row>
    <row r="122" spans="1:19" ht="14.4" thickBot="1" x14ac:dyDescent="0.3">
      <c r="A122" s="49" t="s">
        <v>131</v>
      </c>
      <c r="B122" s="62" t="s">
        <v>127</v>
      </c>
      <c r="C122" s="34"/>
      <c r="D122" s="37"/>
      <c r="E122" s="50">
        <f>IFERROR(VLOOKUP($B122,[1]NUM3!$G$3:$T$169,2,FALSE),0)</f>
        <v>40</v>
      </c>
      <c r="F122" s="50">
        <f>IFERROR(VLOOKUP($B122,[1]NUM3!$G$3:$T$169,3,FALSE),0)</f>
        <v>60</v>
      </c>
      <c r="G122" s="50">
        <f>IFERROR(VLOOKUP($B122,[1]NUM3!$G$3:$T$169,4,FALSE),0)</f>
        <v>50</v>
      </c>
      <c r="H122" s="50">
        <f>IFERROR(VLOOKUP($B122,[1]NUM3!$G$3:$T$169,5,FALSE),0)</f>
        <v>58</v>
      </c>
      <c r="I122" s="50">
        <f>IFERROR(VLOOKUP($B122,[1]NUM3!$G$3:$T$169,6,FALSE),0)</f>
        <v>53</v>
      </c>
      <c r="J122" s="50">
        <f>IFERROR(VLOOKUP($B122,[1]NUM3!$G$3:$T$169,7,FALSE),0)</f>
        <v>54</v>
      </c>
      <c r="K122" s="50">
        <f>IFERROR(VLOOKUP($B122,[1]NUM3!$G$3:$T$169,8,FALSE),0)</f>
        <v>69</v>
      </c>
      <c r="L122" s="50">
        <f>IFERROR(VLOOKUP($B122,[1]NUM3!$G$3:$T$169,9,FALSE),0)</f>
        <v>58</v>
      </c>
      <c r="M122" s="50">
        <f>IFERROR(VLOOKUP($B122,[1]NUM3!$G$3:$T$169,10,FALSE),0)</f>
        <v>62</v>
      </c>
      <c r="N122" s="50">
        <f>IFERROR(VLOOKUP($B122,[1]NUM3!$G$3:$T$169,11,FALSE),0)</f>
        <v>88</v>
      </c>
      <c r="O122" s="50">
        <f>IFERROR(VLOOKUP($B122,[1]NUM3!$G$3:$T$169,12,FALSE),0)</f>
        <v>0</v>
      </c>
      <c r="P122" s="50">
        <f>IFERROR(VLOOKUP($B122,[1]NUM3!$G$3:$T$169,13,FALSE),0)</f>
        <v>83</v>
      </c>
      <c r="Q122" s="11">
        <f t="shared" si="30"/>
        <v>675</v>
      </c>
    </row>
    <row r="123" spans="1:19" ht="14.4" thickBot="1" x14ac:dyDescent="0.3">
      <c r="A123" s="49" t="s">
        <v>131</v>
      </c>
      <c r="B123" s="62" t="s">
        <v>128</v>
      </c>
      <c r="C123" s="34"/>
      <c r="D123" s="37"/>
      <c r="E123" s="50">
        <f>IFERROR(VLOOKUP($B123,[1]NUM3!$G$3:$T$169,2,FALSE),0)</f>
        <v>46</v>
      </c>
      <c r="F123" s="50">
        <f>IFERROR(VLOOKUP($B123,[1]NUM3!$G$3:$T$169,3,FALSE),0)</f>
        <v>21</v>
      </c>
      <c r="G123" s="50">
        <f>IFERROR(VLOOKUP($B123,[1]NUM3!$G$3:$T$169,4,FALSE),0)</f>
        <v>21</v>
      </c>
      <c r="H123" s="50">
        <f>IFERROR(VLOOKUP($B123,[1]NUM3!$G$3:$T$169,5,FALSE),0)</f>
        <v>17</v>
      </c>
      <c r="I123" s="50">
        <f>IFERROR(VLOOKUP($B123,[1]NUM3!$G$3:$T$169,6,FALSE),0)</f>
        <v>40</v>
      </c>
      <c r="J123" s="50">
        <f>IFERROR(VLOOKUP($B123,[1]NUM3!$G$3:$T$169,7,FALSE),0)</f>
        <v>32</v>
      </c>
      <c r="K123" s="50">
        <f>IFERROR(VLOOKUP($B123,[1]NUM3!$G$3:$T$169,8,FALSE),0)</f>
        <v>31</v>
      </c>
      <c r="L123" s="50">
        <f>IFERROR(VLOOKUP($B123,[1]NUM3!$G$3:$T$169,9,FALSE),0)</f>
        <v>37</v>
      </c>
      <c r="M123" s="50">
        <f>IFERROR(VLOOKUP($B123,[1]NUM3!$G$3:$T$169,10,FALSE),0)</f>
        <v>18</v>
      </c>
      <c r="N123" s="50">
        <f>IFERROR(VLOOKUP($B123,[1]NUM3!$G$3:$T$169,11,FALSE),0)</f>
        <v>14</v>
      </c>
      <c r="O123" s="50">
        <f>IFERROR(VLOOKUP($B123,[1]NUM3!$G$3:$T$169,12,FALSE),0)</f>
        <v>0</v>
      </c>
      <c r="P123" s="50">
        <f>IFERROR(VLOOKUP($B123,[1]NUM3!$G$3:$T$169,13,FALSE),0)</f>
        <v>39</v>
      </c>
      <c r="Q123" s="11">
        <f t="shared" si="30"/>
        <v>316</v>
      </c>
    </row>
    <row r="124" spans="1:19" ht="14.4" thickBot="1" x14ac:dyDescent="0.3">
      <c r="A124" s="49" t="s">
        <v>131</v>
      </c>
      <c r="B124" s="62" t="s">
        <v>129</v>
      </c>
      <c r="C124" s="34"/>
      <c r="D124" s="37"/>
      <c r="E124" s="50">
        <f>IFERROR(VLOOKUP($B124,[1]NUM3!$G$3:$T$169,2,FALSE),0)</f>
        <v>55</v>
      </c>
      <c r="F124" s="50">
        <f>IFERROR(VLOOKUP($B124,[1]NUM3!$G$3:$T$169,3,FALSE),0)</f>
        <v>84</v>
      </c>
      <c r="G124" s="50">
        <f>IFERROR(VLOOKUP($B124,[1]NUM3!$G$3:$T$169,4,FALSE),0)</f>
        <v>43</v>
      </c>
      <c r="H124" s="50">
        <f>IFERROR(VLOOKUP($B124,[1]NUM3!$G$3:$T$169,5,FALSE),0)</f>
        <v>63</v>
      </c>
      <c r="I124" s="50">
        <f>IFERROR(VLOOKUP($B124,[1]NUM3!$G$3:$T$169,6,FALSE),0)</f>
        <v>45</v>
      </c>
      <c r="J124" s="50">
        <f>IFERROR(VLOOKUP($B124,[1]NUM3!$G$3:$T$169,7,FALSE),0)</f>
        <v>76</v>
      </c>
      <c r="K124" s="50">
        <f>IFERROR(VLOOKUP($B124,[1]NUM3!$G$3:$T$169,8,FALSE),0)</f>
        <v>65</v>
      </c>
      <c r="L124" s="50">
        <f>IFERROR(VLOOKUP($B124,[1]NUM3!$G$3:$T$169,9,FALSE),0)</f>
        <v>65</v>
      </c>
      <c r="M124" s="50">
        <f>IFERROR(VLOOKUP($B124,[1]NUM3!$G$3:$T$169,10,FALSE),0)</f>
        <v>55</v>
      </c>
      <c r="N124" s="50">
        <f>IFERROR(VLOOKUP($B124,[1]NUM3!$G$3:$T$169,11,FALSE),0)</f>
        <v>52</v>
      </c>
      <c r="O124" s="50">
        <f>IFERROR(VLOOKUP($B124,[1]NUM3!$G$3:$T$169,12,FALSE),0)</f>
        <v>26</v>
      </c>
      <c r="P124" s="50">
        <f>IFERROR(VLOOKUP($B124,[1]NUM3!$G$3:$T$169,13,FALSE),0)</f>
        <v>60</v>
      </c>
      <c r="Q124" s="11">
        <f t="shared" si="30"/>
        <v>689</v>
      </c>
    </row>
    <row r="125" spans="1:19" ht="14.4" thickBot="1" x14ac:dyDescent="0.3">
      <c r="A125" s="49" t="s">
        <v>131</v>
      </c>
      <c r="B125" s="62" t="s">
        <v>130</v>
      </c>
      <c r="C125" s="34"/>
      <c r="D125" s="37"/>
      <c r="E125" s="50">
        <f>IFERROR(VLOOKUP($B125,[1]NUM3!$G$3:$T$169,2,FALSE),0)</f>
        <v>38</v>
      </c>
      <c r="F125" s="50">
        <f>IFERROR(VLOOKUP($B125,[1]NUM3!$G$3:$T$169,3,FALSE),0)</f>
        <v>18</v>
      </c>
      <c r="G125" s="50">
        <f>IFERROR(VLOOKUP($B125,[1]NUM3!$G$3:$T$169,4,FALSE),0)</f>
        <v>0</v>
      </c>
      <c r="H125" s="50">
        <f>IFERROR(VLOOKUP($B125,[1]NUM3!$G$3:$T$169,5,FALSE),0)</f>
        <v>25</v>
      </c>
      <c r="I125" s="50">
        <f>IFERROR(VLOOKUP($B125,[1]NUM3!$G$3:$T$169,6,FALSE),0)</f>
        <v>26</v>
      </c>
      <c r="J125" s="50">
        <f>IFERROR(VLOOKUP($B125,[1]NUM3!$G$3:$T$169,7,FALSE),0)</f>
        <v>18</v>
      </c>
      <c r="K125" s="50">
        <f>IFERROR(VLOOKUP($B125,[1]NUM3!$G$3:$T$169,8,FALSE),0)</f>
        <v>29</v>
      </c>
      <c r="L125" s="50">
        <f>IFERROR(VLOOKUP($B125,[1]NUM3!$G$3:$T$169,9,FALSE),0)</f>
        <v>24</v>
      </c>
      <c r="M125" s="50">
        <f>IFERROR(VLOOKUP($B125,[1]NUM3!$G$3:$T$169,10,FALSE),0)</f>
        <v>12</v>
      </c>
      <c r="N125" s="50">
        <f>IFERROR(VLOOKUP($B125,[1]NUM3!$G$3:$T$169,11,FALSE),0)</f>
        <v>17</v>
      </c>
      <c r="O125" s="50">
        <f>IFERROR(VLOOKUP($B125,[1]NUM3!$G$3:$T$169,12,FALSE),0)</f>
        <v>7</v>
      </c>
      <c r="P125" s="50">
        <f>IFERROR(VLOOKUP($B125,[1]NUM3!$G$3:$T$169,13,FALSE),0)</f>
        <v>15</v>
      </c>
      <c r="Q125" s="11">
        <f t="shared" si="30"/>
        <v>229</v>
      </c>
    </row>
    <row r="126" spans="1:19" ht="14.4" thickBot="1" x14ac:dyDescent="0.3">
      <c r="A126" s="344" t="s">
        <v>166</v>
      </c>
      <c r="B126" s="345"/>
      <c r="C126" s="89">
        <f>D126/Metas!D7</f>
        <v>0.9112016471722082</v>
      </c>
      <c r="D126" s="88">
        <f>Q126/R126</f>
        <v>1.0205458448328733</v>
      </c>
      <c r="E126" s="8">
        <f>SUM(E114:E125)</f>
        <v>651</v>
      </c>
      <c r="F126" s="8">
        <f t="shared" ref="F126:H126" si="31">SUM(F114:F125)</f>
        <v>542</v>
      </c>
      <c r="G126" s="8">
        <f t="shared" si="31"/>
        <v>415</v>
      </c>
      <c r="H126" s="8">
        <f t="shared" si="31"/>
        <v>513</v>
      </c>
      <c r="I126" s="8">
        <f t="shared" ref="I126:J126" si="32">SUM(I114:I125)</f>
        <v>609</v>
      </c>
      <c r="J126" s="8">
        <f t="shared" si="32"/>
        <v>489</v>
      </c>
      <c r="K126" s="8">
        <f t="shared" ref="K126:L126" si="33">SUM(K114:K125)</f>
        <v>801</v>
      </c>
      <c r="L126" s="8">
        <f t="shared" si="33"/>
        <v>640</v>
      </c>
      <c r="M126" s="8">
        <f t="shared" ref="M126:N126" si="34">SUM(M114:M125)</f>
        <v>583</v>
      </c>
      <c r="N126" s="8">
        <f t="shared" si="34"/>
        <v>619</v>
      </c>
      <c r="O126" s="8">
        <f t="shared" ref="O126:P126" si="35">SUM(O114:O125)</f>
        <v>211</v>
      </c>
      <c r="P126" s="8">
        <f t="shared" si="35"/>
        <v>583</v>
      </c>
      <c r="Q126" s="8">
        <f>SUM(Q114:Q125)</f>
        <v>6656</v>
      </c>
      <c r="R126" s="348">
        <v>6522</v>
      </c>
      <c r="S126" s="349"/>
    </row>
    <row r="127" spans="1:19" ht="14.4" thickBot="1" x14ac:dyDescent="0.3">
      <c r="A127" s="49" t="s">
        <v>145</v>
      </c>
      <c r="B127" s="62" t="s">
        <v>132</v>
      </c>
      <c r="C127" s="34"/>
      <c r="D127" s="37"/>
      <c r="E127" s="50">
        <f>IFERROR(VLOOKUP($B127,[1]NUM3!$G$3:$T$169,2,FALSE),0)</f>
        <v>810</v>
      </c>
      <c r="F127" s="50">
        <f>IFERROR(VLOOKUP($B127,[1]NUM3!$G$3:$T$169,3,FALSE),0)</f>
        <v>769</v>
      </c>
      <c r="G127" s="50">
        <f>IFERROR(VLOOKUP($B127,[1]NUM3!$G$3:$T$169,4,FALSE),0)</f>
        <v>791</v>
      </c>
      <c r="H127" s="50">
        <f>IFERROR(VLOOKUP($B127,[1]NUM3!$G$3:$T$169,5,FALSE),0)</f>
        <v>1223</v>
      </c>
      <c r="I127" s="50">
        <f>IFERROR(VLOOKUP($B127,[1]NUM3!$G$3:$T$169,6,FALSE),0)</f>
        <v>1382</v>
      </c>
      <c r="J127" s="50">
        <f>IFERROR(VLOOKUP($B127,[1]NUM3!$G$3:$T$169,7,FALSE),0)</f>
        <v>1397</v>
      </c>
      <c r="K127" s="50">
        <f>IFERROR(VLOOKUP($B127,[1]NUM3!$G$3:$T$169,8,FALSE),0)</f>
        <v>1589</v>
      </c>
      <c r="L127" s="50">
        <f>IFERROR(VLOOKUP($B127,[1]NUM3!$G$3:$T$169,9,FALSE),0)</f>
        <v>1533</v>
      </c>
      <c r="M127" s="50">
        <f>IFERROR(VLOOKUP($B127,[1]NUM3!$G$3:$T$169,10,FALSE),0)</f>
        <v>1314</v>
      </c>
      <c r="N127" s="50">
        <f>IFERROR(VLOOKUP($B127,[1]NUM3!$G$3:$T$169,11,FALSE),0)</f>
        <v>1160</v>
      </c>
      <c r="O127" s="50">
        <f>IFERROR(VLOOKUP($B127,[1]NUM3!$G$3:$T$169,12,FALSE),0)</f>
        <v>307</v>
      </c>
      <c r="P127" s="50">
        <f>IFERROR(VLOOKUP($B127,[1]NUM3!$G$3:$T$169,13,FALSE),0)</f>
        <v>1101</v>
      </c>
      <c r="Q127" s="11">
        <f t="shared" ref="Q127:Q139" si="36">SUM(E127:P127)</f>
        <v>13376</v>
      </c>
    </row>
    <row r="128" spans="1:19" ht="14.4" thickBot="1" x14ac:dyDescent="0.3">
      <c r="A128" s="49" t="s">
        <v>145</v>
      </c>
      <c r="B128" s="62" t="s">
        <v>133</v>
      </c>
      <c r="C128" s="34"/>
      <c r="D128" s="37"/>
      <c r="E128" s="50">
        <f>IFERROR(VLOOKUP($B128,[1]NUM3!$G$3:$T$169,2,FALSE),0)</f>
        <v>522</v>
      </c>
      <c r="F128" s="50">
        <f>IFERROR(VLOOKUP($B128,[1]NUM3!$G$3:$T$169,3,FALSE),0)</f>
        <v>520</v>
      </c>
      <c r="G128" s="50">
        <f>IFERROR(VLOOKUP($B128,[1]NUM3!$G$3:$T$169,4,FALSE),0)</f>
        <v>550</v>
      </c>
      <c r="H128" s="50">
        <f>IFERROR(VLOOKUP($B128,[1]NUM3!$G$3:$T$169,5,FALSE),0)</f>
        <v>539</v>
      </c>
      <c r="I128" s="50">
        <f>IFERROR(VLOOKUP($B128,[1]NUM3!$G$3:$T$169,6,FALSE),0)</f>
        <v>556</v>
      </c>
      <c r="J128" s="50">
        <f>IFERROR(VLOOKUP($B128,[1]NUM3!$G$3:$T$169,7,FALSE),0)</f>
        <v>629</v>
      </c>
      <c r="K128" s="50">
        <f>IFERROR(VLOOKUP($B128,[1]NUM3!$G$3:$T$169,8,FALSE),0)</f>
        <v>690</v>
      </c>
      <c r="L128" s="50">
        <f>IFERROR(VLOOKUP($B128,[1]NUM3!$G$3:$T$169,9,FALSE),0)</f>
        <v>546</v>
      </c>
      <c r="M128" s="50">
        <f>IFERROR(VLOOKUP($B128,[1]NUM3!$G$3:$T$169,10,FALSE),0)</f>
        <v>488</v>
      </c>
      <c r="N128" s="50">
        <f>IFERROR(VLOOKUP($B128,[1]NUM3!$G$3:$T$169,11,FALSE),0)</f>
        <v>413</v>
      </c>
      <c r="O128" s="50">
        <f>IFERROR(VLOOKUP($B128,[1]NUM3!$G$3:$T$169,12,FALSE),0)</f>
        <v>158</v>
      </c>
      <c r="P128" s="50">
        <f>IFERROR(VLOOKUP($B128,[1]NUM3!$G$3:$T$169,13,FALSE),0)</f>
        <v>578</v>
      </c>
      <c r="Q128" s="11">
        <f t="shared" si="36"/>
        <v>6189</v>
      </c>
    </row>
    <row r="129" spans="1:22" ht="14.4" thickBot="1" x14ac:dyDescent="0.3">
      <c r="A129" s="49" t="s">
        <v>145</v>
      </c>
      <c r="B129" s="62" t="s">
        <v>134</v>
      </c>
      <c r="C129" s="34"/>
      <c r="D129" s="37"/>
      <c r="E129" s="50">
        <f>IFERROR(VLOOKUP($B129,[1]NUM3!$G$3:$T$169,2,FALSE),0)</f>
        <v>265</v>
      </c>
      <c r="F129" s="50">
        <f>IFERROR(VLOOKUP($B129,[1]NUM3!$G$3:$T$169,3,FALSE),0)</f>
        <v>352</v>
      </c>
      <c r="G129" s="50">
        <f>IFERROR(VLOOKUP($B129,[1]NUM3!$G$3:$T$169,4,FALSE),0)</f>
        <v>352</v>
      </c>
      <c r="H129" s="50">
        <f>IFERROR(VLOOKUP($B129,[1]NUM3!$G$3:$T$169,5,FALSE),0)</f>
        <v>321</v>
      </c>
      <c r="I129" s="50">
        <f>IFERROR(VLOOKUP($B129,[1]NUM3!$G$3:$T$169,6,FALSE),0)</f>
        <v>324</v>
      </c>
      <c r="J129" s="50">
        <f>IFERROR(VLOOKUP($B129,[1]NUM3!$G$3:$T$169,7,FALSE),0)</f>
        <v>219</v>
      </c>
      <c r="K129" s="50">
        <f>IFERROR(VLOOKUP($B129,[1]NUM3!$G$3:$T$169,8,FALSE),0)</f>
        <v>506</v>
      </c>
      <c r="L129" s="50">
        <f>IFERROR(VLOOKUP($B129,[1]NUM3!$G$3:$T$169,9,FALSE),0)</f>
        <v>360</v>
      </c>
      <c r="M129" s="50">
        <f>IFERROR(VLOOKUP($B129,[1]NUM3!$G$3:$T$169,10,FALSE),0)</f>
        <v>274</v>
      </c>
      <c r="N129" s="50">
        <f>IFERROR(VLOOKUP($B129,[1]NUM3!$G$3:$T$169,11,FALSE),0)</f>
        <v>295</v>
      </c>
      <c r="O129" s="50">
        <f>IFERROR(VLOOKUP($B129,[1]NUM3!$G$3:$T$169,12,FALSE),0)</f>
        <v>137</v>
      </c>
      <c r="P129" s="50">
        <f>IFERROR(VLOOKUP($B129,[1]NUM3!$G$3:$T$169,13,FALSE),0)</f>
        <v>252</v>
      </c>
      <c r="Q129" s="11">
        <f t="shared" si="36"/>
        <v>3657</v>
      </c>
    </row>
    <row r="130" spans="1:22" ht="14.4" thickBot="1" x14ac:dyDescent="0.3">
      <c r="A130" s="49" t="s">
        <v>145</v>
      </c>
      <c r="B130" s="62" t="s">
        <v>135</v>
      </c>
      <c r="C130" s="34"/>
      <c r="D130" s="37"/>
      <c r="E130" s="50">
        <f>IFERROR(VLOOKUP($B130,[1]NUM3!$G$3:$T$169,2,FALSE),0)</f>
        <v>1024</v>
      </c>
      <c r="F130" s="50">
        <f>IFERROR(VLOOKUP($B130,[1]NUM3!$G$3:$T$169,3,FALSE),0)</f>
        <v>1132</v>
      </c>
      <c r="G130" s="50">
        <f>IFERROR(VLOOKUP($B130,[1]NUM3!$G$3:$T$169,4,FALSE),0)</f>
        <v>920</v>
      </c>
      <c r="H130" s="50">
        <f>IFERROR(VLOOKUP($B130,[1]NUM3!$G$3:$T$169,5,FALSE),0)</f>
        <v>923</v>
      </c>
      <c r="I130" s="50">
        <f>IFERROR(VLOOKUP($B130,[1]NUM3!$G$3:$T$169,6,FALSE),0)</f>
        <v>925</v>
      </c>
      <c r="J130" s="50">
        <f>IFERROR(VLOOKUP($B130,[1]NUM3!$G$3:$T$169,7,FALSE),0)</f>
        <v>1202</v>
      </c>
      <c r="K130" s="50">
        <f>IFERROR(VLOOKUP($B130,[1]NUM3!$G$3:$T$169,8,FALSE),0)</f>
        <v>1230</v>
      </c>
      <c r="L130" s="50">
        <f>IFERROR(VLOOKUP($B130,[1]NUM3!$G$3:$T$169,9,FALSE),0)</f>
        <v>982</v>
      </c>
      <c r="M130" s="50">
        <f>IFERROR(VLOOKUP($B130,[1]NUM3!$G$3:$T$169,10,FALSE),0)</f>
        <v>1042</v>
      </c>
      <c r="N130" s="50">
        <f>IFERROR(VLOOKUP($B130,[1]NUM3!$G$3:$T$169,11,FALSE),0)</f>
        <v>815</v>
      </c>
      <c r="O130" s="50">
        <f>IFERROR(VLOOKUP($B130,[1]NUM3!$G$3:$T$169,12,FALSE),0)</f>
        <v>305</v>
      </c>
      <c r="P130" s="50">
        <f>IFERROR(VLOOKUP($B130,[1]NUM3!$G$3:$T$169,13,FALSE),0)</f>
        <v>921</v>
      </c>
      <c r="Q130" s="11">
        <f t="shared" si="36"/>
        <v>11421</v>
      </c>
    </row>
    <row r="131" spans="1:22" ht="14.4" thickBot="1" x14ac:dyDescent="0.3">
      <c r="A131" s="49" t="s">
        <v>145</v>
      </c>
      <c r="B131" s="62" t="s">
        <v>136</v>
      </c>
      <c r="C131" s="34"/>
      <c r="D131" s="37"/>
      <c r="E131" s="50">
        <f>IFERROR(VLOOKUP($B131,[1]NUM3!$G$3:$T$169,2,FALSE),0)</f>
        <v>38</v>
      </c>
      <c r="F131" s="50">
        <f>IFERROR(VLOOKUP($B131,[1]NUM3!$G$3:$T$169,3,FALSE),0)</f>
        <v>14</v>
      </c>
      <c r="G131" s="50">
        <f>IFERROR(VLOOKUP($B131,[1]NUM3!$G$3:$T$169,4,FALSE),0)</f>
        <v>40</v>
      </c>
      <c r="H131" s="50">
        <f>IFERROR(VLOOKUP($B131,[1]NUM3!$G$3:$T$169,5,FALSE),0)</f>
        <v>0</v>
      </c>
      <c r="I131" s="50">
        <f>IFERROR(VLOOKUP($B131,[1]NUM3!$G$3:$T$169,6,FALSE),0)</f>
        <v>49</v>
      </c>
      <c r="J131" s="50">
        <f>IFERROR(VLOOKUP($B131,[1]NUM3!$G$3:$T$169,7,FALSE),0)</f>
        <v>26</v>
      </c>
      <c r="K131" s="50">
        <f>IFERROR(VLOOKUP($B131,[1]NUM3!$G$3:$T$169,8,FALSE),0)</f>
        <v>0</v>
      </c>
      <c r="L131" s="50">
        <f>IFERROR(VLOOKUP($B131,[1]NUM3!$G$3:$T$169,9,FALSE),0)</f>
        <v>53</v>
      </c>
      <c r="M131" s="50">
        <f>IFERROR(VLOOKUP($B131,[1]NUM3!$G$3:$T$169,10,FALSE),0)</f>
        <v>35</v>
      </c>
      <c r="N131" s="50">
        <f>IFERROR(VLOOKUP($B131,[1]NUM3!$G$3:$T$169,11,FALSE),0)</f>
        <v>31</v>
      </c>
      <c r="O131" s="50">
        <f>IFERROR(VLOOKUP($B131,[1]NUM3!$G$3:$T$169,12,FALSE),0)</f>
        <v>0</v>
      </c>
      <c r="P131" s="50">
        <f>IFERROR(VLOOKUP($B131,[1]NUM3!$G$3:$T$169,13,FALSE),0)</f>
        <v>20</v>
      </c>
      <c r="Q131" s="11">
        <f t="shared" si="36"/>
        <v>306</v>
      </c>
    </row>
    <row r="132" spans="1:22" ht="14.4" thickBot="1" x14ac:dyDescent="0.3">
      <c r="A132" s="49" t="s">
        <v>145</v>
      </c>
      <c r="B132" s="62" t="s">
        <v>137</v>
      </c>
      <c r="C132" s="34"/>
      <c r="D132" s="37"/>
      <c r="E132" s="50">
        <f>IFERROR(VLOOKUP($B132,[1]NUM3!$G$3:$T$169,2,FALSE),0)</f>
        <v>33</v>
      </c>
      <c r="F132" s="50">
        <f>IFERROR(VLOOKUP($B132,[1]NUM3!$G$3:$T$169,3,FALSE),0)</f>
        <v>51</v>
      </c>
      <c r="G132" s="50">
        <f>IFERROR(VLOOKUP($B132,[1]NUM3!$G$3:$T$169,4,FALSE),0)</f>
        <v>47</v>
      </c>
      <c r="H132" s="50">
        <f>IFERROR(VLOOKUP($B132,[1]NUM3!$G$3:$T$169,5,FALSE),0)</f>
        <v>55</v>
      </c>
      <c r="I132" s="50">
        <f>IFERROR(VLOOKUP($B132,[1]NUM3!$G$3:$T$169,6,FALSE),0)</f>
        <v>61</v>
      </c>
      <c r="J132" s="50">
        <f>IFERROR(VLOOKUP($B132,[1]NUM3!$G$3:$T$169,7,FALSE),0)</f>
        <v>63</v>
      </c>
      <c r="K132" s="50">
        <f>IFERROR(VLOOKUP($B132,[1]NUM3!$G$3:$T$169,8,FALSE),0)</f>
        <v>71</v>
      </c>
      <c r="L132" s="50">
        <f>IFERROR(VLOOKUP($B132,[1]NUM3!$G$3:$T$169,9,FALSE),0)</f>
        <v>55</v>
      </c>
      <c r="M132" s="50">
        <f>IFERROR(VLOOKUP($B132,[1]NUM3!$G$3:$T$169,10,FALSE),0)</f>
        <v>29</v>
      </c>
      <c r="N132" s="50">
        <f>IFERROR(VLOOKUP($B132,[1]NUM3!$G$3:$T$169,11,FALSE),0)</f>
        <v>45</v>
      </c>
      <c r="O132" s="50">
        <f>IFERROR(VLOOKUP($B132,[1]NUM3!$G$3:$T$169,12,FALSE),0)</f>
        <v>15</v>
      </c>
      <c r="P132" s="50">
        <f>IFERROR(VLOOKUP($B132,[1]NUM3!$G$3:$T$169,13,FALSE),0)</f>
        <v>0</v>
      </c>
      <c r="Q132" s="11">
        <f t="shared" si="36"/>
        <v>525</v>
      </c>
    </row>
    <row r="133" spans="1:22" ht="14.4" thickBot="1" x14ac:dyDescent="0.3">
      <c r="A133" s="49" t="s">
        <v>145</v>
      </c>
      <c r="B133" s="62" t="s">
        <v>138</v>
      </c>
      <c r="C133" s="34"/>
      <c r="D133" s="37"/>
      <c r="E133" s="50">
        <f>IFERROR(VLOOKUP($B133,[1]NUM3!$G$3:$T$169,2,FALSE),0)</f>
        <v>105</v>
      </c>
      <c r="F133" s="50">
        <f>IFERROR(VLOOKUP($B133,[1]NUM3!$G$3:$T$169,3,FALSE),0)</f>
        <v>58</v>
      </c>
      <c r="G133" s="50">
        <f>IFERROR(VLOOKUP($B133,[1]NUM3!$G$3:$T$169,4,FALSE),0)</f>
        <v>79</v>
      </c>
      <c r="H133" s="50">
        <f>IFERROR(VLOOKUP($B133,[1]NUM3!$G$3:$T$169,5,FALSE),0)</f>
        <v>40</v>
      </c>
      <c r="I133" s="50">
        <f>IFERROR(VLOOKUP($B133,[1]NUM3!$G$3:$T$169,6,FALSE),0)</f>
        <v>56</v>
      </c>
      <c r="J133" s="50">
        <f>IFERROR(VLOOKUP($B133,[1]NUM3!$G$3:$T$169,7,FALSE),0)</f>
        <v>53</v>
      </c>
      <c r="K133" s="50">
        <f>IFERROR(VLOOKUP($B133,[1]NUM3!$G$3:$T$169,8,FALSE),0)</f>
        <v>91</v>
      </c>
      <c r="L133" s="50">
        <f>IFERROR(VLOOKUP($B133,[1]NUM3!$G$3:$T$169,9,FALSE),0)</f>
        <v>46</v>
      </c>
      <c r="M133" s="50">
        <f>IFERROR(VLOOKUP($B133,[1]NUM3!$G$3:$T$169,10,FALSE),0)</f>
        <v>44</v>
      </c>
      <c r="N133" s="50">
        <f>IFERROR(VLOOKUP($B133,[1]NUM3!$G$3:$T$169,11,FALSE),0)</f>
        <v>71</v>
      </c>
      <c r="O133" s="50">
        <f>IFERROR(VLOOKUP($B133,[1]NUM3!$G$3:$T$169,12,FALSE),0)</f>
        <v>20</v>
      </c>
      <c r="P133" s="50">
        <f>IFERROR(VLOOKUP($B133,[1]NUM3!$G$3:$T$169,13,FALSE),0)</f>
        <v>65</v>
      </c>
      <c r="Q133" s="11">
        <f t="shared" si="36"/>
        <v>728</v>
      </c>
    </row>
    <row r="134" spans="1:22" ht="14.4" thickBot="1" x14ac:dyDescent="0.3">
      <c r="A134" s="49" t="s">
        <v>145</v>
      </c>
      <c r="B134" s="62" t="s">
        <v>139</v>
      </c>
      <c r="C134" s="34"/>
      <c r="D134" s="37"/>
      <c r="E134" s="50">
        <f>IFERROR(VLOOKUP($B134,[1]NUM3!$G$3:$T$169,2,FALSE),0)</f>
        <v>16</v>
      </c>
      <c r="F134" s="50">
        <f>IFERROR(VLOOKUP($B134,[1]NUM3!$G$3:$T$169,3,FALSE),0)</f>
        <v>0</v>
      </c>
      <c r="G134" s="50">
        <f>IFERROR(VLOOKUP($B134,[1]NUM3!$G$3:$T$169,4,FALSE),0)</f>
        <v>24</v>
      </c>
      <c r="H134" s="50">
        <f>IFERROR(VLOOKUP($B134,[1]NUM3!$G$3:$T$169,5,FALSE),0)</f>
        <v>19</v>
      </c>
      <c r="I134" s="50">
        <f>IFERROR(VLOOKUP($B134,[1]NUM3!$G$3:$T$169,6,FALSE),0)</f>
        <v>47</v>
      </c>
      <c r="J134" s="50">
        <f>IFERROR(VLOOKUP($B134,[1]NUM3!$G$3:$T$169,7,FALSE),0)</f>
        <v>37</v>
      </c>
      <c r="K134" s="50">
        <f>IFERROR(VLOOKUP($B134,[1]NUM3!$G$3:$T$169,8,FALSE),0)</f>
        <v>35</v>
      </c>
      <c r="L134" s="50">
        <f>IFERROR(VLOOKUP($B134,[1]NUM3!$G$3:$T$169,9,FALSE),0)</f>
        <v>44</v>
      </c>
      <c r="M134" s="50">
        <f>IFERROR(VLOOKUP($B134,[1]NUM3!$G$3:$T$169,10,FALSE),0)</f>
        <v>20</v>
      </c>
      <c r="N134" s="50">
        <f>IFERROR(VLOOKUP($B134,[1]NUM3!$G$3:$T$169,11,FALSE),0)</f>
        <v>21</v>
      </c>
      <c r="O134" s="50">
        <f>IFERROR(VLOOKUP($B134,[1]NUM3!$G$3:$T$169,12,FALSE),0)</f>
        <v>0</v>
      </c>
      <c r="P134" s="50">
        <f>IFERROR(VLOOKUP($B134,[1]NUM3!$G$3:$T$169,13,FALSE),0)</f>
        <v>16</v>
      </c>
      <c r="Q134" s="11">
        <f t="shared" si="36"/>
        <v>279</v>
      </c>
      <c r="V134" s="236"/>
    </row>
    <row r="135" spans="1:22" ht="14.4" thickBot="1" x14ac:dyDescent="0.3">
      <c r="A135" s="49" t="s">
        <v>145</v>
      </c>
      <c r="B135" s="62" t="s">
        <v>140</v>
      </c>
      <c r="C135" s="34"/>
      <c r="D135" s="37"/>
      <c r="E135" s="50">
        <f>IFERROR(VLOOKUP($B135,[1]NUM3!$G$3:$T$169,2,FALSE),0)</f>
        <v>42</v>
      </c>
      <c r="F135" s="50">
        <f>IFERROR(VLOOKUP($B135,[1]NUM3!$G$3:$T$169,3,FALSE),0)</f>
        <v>40</v>
      </c>
      <c r="G135" s="50">
        <f>IFERROR(VLOOKUP($B135,[1]NUM3!$G$3:$T$169,4,FALSE),0)</f>
        <v>25</v>
      </c>
      <c r="H135" s="50">
        <f>IFERROR(VLOOKUP($B135,[1]NUM3!$G$3:$T$169,5,FALSE),0)</f>
        <v>48</v>
      </c>
      <c r="I135" s="50">
        <f>IFERROR(VLOOKUP($B135,[1]NUM3!$G$3:$T$169,6,FALSE),0)</f>
        <v>25</v>
      </c>
      <c r="J135" s="50">
        <f>IFERROR(VLOOKUP($B135,[1]NUM3!$G$3:$T$169,7,FALSE),0)</f>
        <v>18</v>
      </c>
      <c r="K135" s="50">
        <f>IFERROR(VLOOKUP($B135,[1]NUM3!$G$3:$T$169,8,FALSE),0)</f>
        <v>54</v>
      </c>
      <c r="L135" s="50">
        <f>IFERROR(VLOOKUP($B135,[1]NUM3!$G$3:$T$169,9,FALSE),0)</f>
        <v>33</v>
      </c>
      <c r="M135" s="50">
        <f>IFERROR(VLOOKUP($B135,[1]NUM3!$G$3:$T$169,10,FALSE),0)</f>
        <v>48</v>
      </c>
      <c r="N135" s="50">
        <f>IFERROR(VLOOKUP($B135,[1]NUM3!$G$3:$T$169,11,FALSE),0)</f>
        <v>41</v>
      </c>
      <c r="O135" s="50">
        <f>IFERROR(VLOOKUP($B135,[1]NUM3!$G$3:$T$169,12,FALSE),0)</f>
        <v>0</v>
      </c>
      <c r="P135" s="50">
        <f>IFERROR(VLOOKUP($B135,[1]NUM3!$G$3:$T$169,13,FALSE),0)</f>
        <v>30</v>
      </c>
      <c r="Q135" s="11">
        <f t="shared" si="36"/>
        <v>404</v>
      </c>
    </row>
    <row r="136" spans="1:22" ht="14.4" thickBot="1" x14ac:dyDescent="0.3">
      <c r="A136" s="49" t="s">
        <v>145</v>
      </c>
      <c r="B136" s="62" t="s">
        <v>141</v>
      </c>
      <c r="C136" s="34"/>
      <c r="D136" s="37"/>
      <c r="E136" s="50">
        <f>IFERROR(VLOOKUP($B136,[1]NUM3!$G$3:$T$169,2,FALSE),0)</f>
        <v>197</v>
      </c>
      <c r="F136" s="50">
        <f>IFERROR(VLOOKUP($B136,[1]NUM3!$G$3:$T$169,3,FALSE),0)</f>
        <v>127</v>
      </c>
      <c r="G136" s="50">
        <f>IFERROR(VLOOKUP($B136,[1]NUM3!$G$3:$T$169,4,FALSE),0)</f>
        <v>202</v>
      </c>
      <c r="H136" s="50">
        <f>IFERROR(VLOOKUP($B136,[1]NUM3!$G$3:$T$169,5,FALSE),0)</f>
        <v>178</v>
      </c>
      <c r="I136" s="50">
        <f>IFERROR(VLOOKUP($B136,[1]NUM3!$G$3:$T$169,6,FALSE),0)</f>
        <v>212</v>
      </c>
      <c r="J136" s="50">
        <f>IFERROR(VLOOKUP($B136,[1]NUM3!$G$3:$T$169,7,FALSE),0)</f>
        <v>253</v>
      </c>
      <c r="K136" s="50">
        <f>IFERROR(VLOOKUP($B136,[1]NUM3!$G$3:$T$169,8,FALSE),0)</f>
        <v>199</v>
      </c>
      <c r="L136" s="50">
        <f>IFERROR(VLOOKUP($B136,[1]NUM3!$G$3:$T$169,9,FALSE),0)</f>
        <v>228</v>
      </c>
      <c r="M136" s="50">
        <f>IFERROR(VLOOKUP($B136,[1]NUM3!$G$3:$T$169,10,FALSE),0)</f>
        <v>251</v>
      </c>
      <c r="N136" s="50">
        <f>IFERROR(VLOOKUP($B136,[1]NUM3!$G$3:$T$169,11,FALSE),0)</f>
        <v>83</v>
      </c>
      <c r="O136" s="50">
        <f>IFERROR(VLOOKUP($B136,[1]NUM3!$G$3:$T$169,12,FALSE),0)</f>
        <v>23</v>
      </c>
      <c r="P136" s="50">
        <f>IFERROR(VLOOKUP($B136,[1]NUM3!$G$3:$T$169,13,FALSE),0)</f>
        <v>223</v>
      </c>
      <c r="Q136" s="11">
        <f t="shared" si="36"/>
        <v>2176</v>
      </c>
    </row>
    <row r="137" spans="1:22" ht="14.4" thickBot="1" x14ac:dyDescent="0.3">
      <c r="A137" s="49" t="s">
        <v>145</v>
      </c>
      <c r="B137" s="62" t="s">
        <v>142</v>
      </c>
      <c r="C137" s="34"/>
      <c r="D137" s="37"/>
      <c r="E137" s="50">
        <f>IFERROR(VLOOKUP($B137,[1]NUM3!$G$3:$T$169,2,FALSE),0)</f>
        <v>87</v>
      </c>
      <c r="F137" s="50">
        <f>IFERROR(VLOOKUP($B137,[1]NUM3!$G$3:$T$169,3,FALSE),0)</f>
        <v>0</v>
      </c>
      <c r="G137" s="50">
        <f>IFERROR(VLOOKUP($B137,[1]NUM3!$G$3:$T$169,4,FALSE),0)</f>
        <v>218</v>
      </c>
      <c r="H137" s="50">
        <f>IFERROR(VLOOKUP($B137,[1]NUM3!$G$3:$T$169,5,FALSE),0)</f>
        <v>74</v>
      </c>
      <c r="I137" s="50">
        <f>IFERROR(VLOOKUP($B137,[1]NUM3!$G$3:$T$169,6,FALSE),0)</f>
        <v>20</v>
      </c>
      <c r="J137" s="50">
        <f>IFERROR(VLOOKUP($B137,[1]NUM3!$G$3:$T$169,7,FALSE),0)</f>
        <v>66</v>
      </c>
      <c r="K137" s="50">
        <f>IFERROR(VLOOKUP($B137,[1]NUM3!$G$3:$T$169,8,FALSE),0)</f>
        <v>134</v>
      </c>
      <c r="L137" s="50">
        <f>IFERROR(VLOOKUP($B137,[1]NUM3!$G$3:$T$169,9,FALSE),0)</f>
        <v>39</v>
      </c>
      <c r="M137" s="50">
        <f>IFERROR(VLOOKUP($B137,[1]NUM3!$G$3:$T$169,10,FALSE),0)</f>
        <v>76</v>
      </c>
      <c r="N137" s="50">
        <f>IFERROR(VLOOKUP($B137,[1]NUM3!$G$3:$T$169,11,FALSE),0)</f>
        <v>124</v>
      </c>
      <c r="O137" s="50">
        <f>IFERROR(VLOOKUP($B137,[1]NUM3!$G$3:$T$169,12,FALSE),0)</f>
        <v>30</v>
      </c>
      <c r="P137" s="50">
        <f>IFERROR(VLOOKUP($B137,[1]NUM3!$G$3:$T$169,13,FALSE),0)</f>
        <v>84</v>
      </c>
      <c r="Q137" s="11">
        <f t="shared" si="36"/>
        <v>952</v>
      </c>
    </row>
    <row r="138" spans="1:22" ht="14.4" thickBot="1" x14ac:dyDescent="0.3">
      <c r="A138" s="49" t="s">
        <v>145</v>
      </c>
      <c r="B138" s="62" t="s">
        <v>143</v>
      </c>
      <c r="C138" s="34"/>
      <c r="D138" s="37"/>
      <c r="E138" s="50">
        <f>IFERROR(VLOOKUP($B138,[1]NUM3!$G$3:$T$169,2,FALSE),0)</f>
        <v>25</v>
      </c>
      <c r="F138" s="50">
        <f>IFERROR(VLOOKUP($B138,[1]NUM3!$G$3:$T$169,3,FALSE),0)</f>
        <v>13</v>
      </c>
      <c r="G138" s="50">
        <f>IFERROR(VLOOKUP($B138,[1]NUM3!$G$3:$T$169,4,FALSE),0)</f>
        <v>10</v>
      </c>
      <c r="H138" s="50">
        <f>IFERROR(VLOOKUP($B138,[1]NUM3!$G$3:$T$169,5,FALSE),0)</f>
        <v>37</v>
      </c>
      <c r="I138" s="50">
        <f>IFERROR(VLOOKUP($B138,[1]NUM3!$G$3:$T$169,6,FALSE),0)</f>
        <v>27</v>
      </c>
      <c r="J138" s="50">
        <f>IFERROR(VLOOKUP($B138,[1]NUM3!$G$3:$T$169,7,FALSE),0)</f>
        <v>24</v>
      </c>
      <c r="K138" s="50">
        <f>IFERROR(VLOOKUP($B138,[1]NUM3!$G$3:$T$169,8,FALSE),0)</f>
        <v>13</v>
      </c>
      <c r="L138" s="50">
        <f>IFERROR(VLOOKUP($B138,[1]NUM3!$G$3:$T$169,9,FALSE),0)</f>
        <v>37</v>
      </c>
      <c r="M138" s="50">
        <f>IFERROR(VLOOKUP($B138,[1]NUM3!$G$3:$T$169,10,FALSE),0)</f>
        <v>27</v>
      </c>
      <c r="N138" s="50">
        <f>IFERROR(VLOOKUP($B138,[1]NUM3!$G$3:$T$169,11,FALSE),0)</f>
        <v>25</v>
      </c>
      <c r="O138" s="50">
        <f>IFERROR(VLOOKUP($B138,[1]NUM3!$G$3:$T$169,12,FALSE),0)</f>
        <v>0</v>
      </c>
      <c r="P138" s="50">
        <f>IFERROR(VLOOKUP($B138,[1]NUM3!$G$3:$T$169,13,FALSE),0)</f>
        <v>0</v>
      </c>
      <c r="Q138" s="11">
        <f t="shared" si="36"/>
        <v>238</v>
      </c>
    </row>
    <row r="139" spans="1:22" ht="14.4" thickBot="1" x14ac:dyDescent="0.3">
      <c r="A139" s="49" t="s">
        <v>145</v>
      </c>
      <c r="B139" s="62" t="s">
        <v>144</v>
      </c>
      <c r="C139" s="34"/>
      <c r="D139" s="37"/>
      <c r="E139" s="50">
        <f>IFERROR(VLOOKUP($B139,[1]NUM3!$G$3:$T$169,2,FALSE),0)</f>
        <v>24</v>
      </c>
      <c r="F139" s="50">
        <f>IFERROR(VLOOKUP($B139,[1]NUM3!$G$3:$T$169,3,FALSE),0)</f>
        <v>0</v>
      </c>
      <c r="G139" s="50">
        <f>IFERROR(VLOOKUP($B139,[1]NUM3!$G$3:$T$169,4,FALSE),0)</f>
        <v>46</v>
      </c>
      <c r="H139" s="50">
        <f>IFERROR(VLOOKUP($B139,[1]NUM3!$G$3:$T$169,5,FALSE),0)</f>
        <v>20</v>
      </c>
      <c r="I139" s="50">
        <f>IFERROR(VLOOKUP($B139,[1]NUM3!$G$3:$T$169,6,FALSE),0)</f>
        <v>0</v>
      </c>
      <c r="J139" s="50">
        <f>IFERROR(VLOOKUP($B139,[1]NUM3!$G$3:$T$169,7,FALSE),0)</f>
        <v>8</v>
      </c>
      <c r="K139" s="50">
        <f>IFERROR(VLOOKUP($B139,[1]NUM3!$G$3:$T$169,8,FALSE),0)</f>
        <v>26</v>
      </c>
      <c r="L139" s="50">
        <f>IFERROR(VLOOKUP($B139,[1]NUM3!$G$3:$T$169,9,FALSE),0)</f>
        <v>15</v>
      </c>
      <c r="M139" s="50">
        <f>IFERROR(VLOOKUP($B139,[1]NUM3!$G$3:$T$169,10,FALSE),0)</f>
        <v>15</v>
      </c>
      <c r="N139" s="50">
        <f>IFERROR(VLOOKUP($B139,[1]NUM3!$G$3:$T$169,11,FALSE),0)</f>
        <v>19</v>
      </c>
      <c r="O139" s="50">
        <f>IFERROR(VLOOKUP($B139,[1]NUM3!$G$3:$T$169,12,FALSE),0)</f>
        <v>8</v>
      </c>
      <c r="P139" s="50">
        <f>IFERROR(VLOOKUP($B139,[1]NUM3!$G$3:$T$169,13,FALSE),0)</f>
        <v>15</v>
      </c>
      <c r="Q139" s="11">
        <f t="shared" si="36"/>
        <v>196</v>
      </c>
    </row>
    <row r="140" spans="1:22" ht="14.4" thickBot="1" x14ac:dyDescent="0.3">
      <c r="A140" s="344" t="s">
        <v>167</v>
      </c>
      <c r="B140" s="345"/>
      <c r="C140" s="89">
        <f>D140/Metas!D12</f>
        <v>1.0112457872051044</v>
      </c>
      <c r="D140" s="88">
        <f>Q140/R140</f>
        <v>1.2134949446461252</v>
      </c>
      <c r="E140" s="8">
        <f>SUM(E127:E139)</f>
        <v>3188</v>
      </c>
      <c r="F140" s="8">
        <f t="shared" ref="F140:H140" si="37">SUM(F127:F139)</f>
        <v>3076</v>
      </c>
      <c r="G140" s="8">
        <f t="shared" si="37"/>
        <v>3304</v>
      </c>
      <c r="H140" s="8">
        <f t="shared" si="37"/>
        <v>3477</v>
      </c>
      <c r="I140" s="8">
        <f t="shared" ref="I140:J140" si="38">SUM(I127:I139)</f>
        <v>3684</v>
      </c>
      <c r="J140" s="8">
        <f t="shared" si="38"/>
        <v>3995</v>
      </c>
      <c r="K140" s="8">
        <f t="shared" ref="K140:L140" si="39">SUM(K127:K139)</f>
        <v>4638</v>
      </c>
      <c r="L140" s="8">
        <f t="shared" si="39"/>
        <v>3971</v>
      </c>
      <c r="M140" s="8">
        <f t="shared" ref="M140:N140" si="40">SUM(M127:M139)</f>
        <v>3663</v>
      </c>
      <c r="N140" s="8">
        <f t="shared" si="40"/>
        <v>3143</v>
      </c>
      <c r="O140" s="8">
        <f t="shared" ref="O140:P140" si="41">SUM(O127:O139)</f>
        <v>1003</v>
      </c>
      <c r="P140" s="8">
        <f t="shared" si="41"/>
        <v>3305</v>
      </c>
      <c r="Q140" s="8">
        <f>SUM(Q127:Q139)</f>
        <v>40447</v>
      </c>
      <c r="R140" s="348">
        <v>33331</v>
      </c>
      <c r="S140" s="349"/>
    </row>
    <row r="141" spans="1:22" ht="14.4" thickBot="1" x14ac:dyDescent="0.3">
      <c r="A141" s="49" t="s">
        <v>150</v>
      </c>
      <c r="B141" s="62" t="s">
        <v>146</v>
      </c>
      <c r="C141" s="34"/>
      <c r="D141" s="37"/>
      <c r="E141" s="50">
        <f>IFERROR(VLOOKUP($B141,[1]NUM3!$G$3:$T$169,2,FALSE),0)</f>
        <v>1190</v>
      </c>
      <c r="F141" s="50">
        <f>IFERROR(VLOOKUP($B141,[1]NUM3!$G$3:$T$169,3,FALSE),0)</f>
        <v>1575</v>
      </c>
      <c r="G141" s="50">
        <f>IFERROR(VLOOKUP($B141,[1]NUM3!$G$3:$T$169,4,FALSE),0)</f>
        <v>1449</v>
      </c>
      <c r="H141" s="50">
        <f>IFERROR(VLOOKUP($B141,[1]NUM3!$G$3:$T$169,5,FALSE),0)</f>
        <v>1826</v>
      </c>
      <c r="I141" s="50">
        <f>IFERROR(VLOOKUP($B141,[1]NUM3!$G$3:$T$169,6,FALSE),0)</f>
        <v>1711</v>
      </c>
      <c r="J141" s="50">
        <f>IFERROR(VLOOKUP($B141,[1]NUM3!$G$3:$T$169,7,FALSE),0)</f>
        <v>1590</v>
      </c>
      <c r="K141" s="50">
        <f>IFERROR(VLOOKUP($B141,[1]NUM3!$G$3:$T$169,8,FALSE),0)</f>
        <v>1868</v>
      </c>
      <c r="L141" s="50">
        <f>IFERROR(VLOOKUP($B141,[1]NUM3!$G$3:$T$169,9,FALSE),0)</f>
        <v>1510</v>
      </c>
      <c r="M141" s="50">
        <f>IFERROR(VLOOKUP($B141,[1]NUM3!$G$3:$T$169,10,FALSE),0)</f>
        <v>1295</v>
      </c>
      <c r="N141" s="50">
        <f>IFERROR(VLOOKUP($B141,[1]NUM3!$G$3:$T$169,11,FALSE),0)</f>
        <v>1063</v>
      </c>
      <c r="O141" s="50">
        <f>IFERROR(VLOOKUP($B141,[1]NUM3!$G$3:$T$169,12,FALSE),0)</f>
        <v>332</v>
      </c>
      <c r="P141" s="50">
        <f>IFERROR(VLOOKUP($B141,[1]NUM3!$G$3:$T$169,13,FALSE),0)</f>
        <v>1565</v>
      </c>
      <c r="Q141" s="11">
        <f>SUM(E141:P141)</f>
        <v>16974</v>
      </c>
    </row>
    <row r="142" spans="1:22" ht="14.4" thickBot="1" x14ac:dyDescent="0.3">
      <c r="A142" s="49" t="s">
        <v>150</v>
      </c>
      <c r="B142" s="62" t="s">
        <v>147</v>
      </c>
      <c r="C142" s="34"/>
      <c r="D142" s="37"/>
      <c r="E142" s="50">
        <f>IFERROR(VLOOKUP($B142,[1]NUM3!$G$3:$T$169,2,FALSE),0)</f>
        <v>18</v>
      </c>
      <c r="F142" s="50">
        <f>IFERROR(VLOOKUP($B142,[1]NUM3!$G$3:$T$169,3,FALSE),0)</f>
        <v>68</v>
      </c>
      <c r="G142" s="50">
        <f>IFERROR(VLOOKUP($B142,[1]NUM3!$G$3:$T$169,4,FALSE),0)</f>
        <v>44</v>
      </c>
      <c r="H142" s="50">
        <f>IFERROR(VLOOKUP($B142,[1]NUM3!$G$3:$T$169,5,FALSE),0)</f>
        <v>29</v>
      </c>
      <c r="I142" s="50">
        <f>IFERROR(VLOOKUP($B142,[1]NUM3!$G$3:$T$169,6,FALSE),0)</f>
        <v>10</v>
      </c>
      <c r="J142" s="50">
        <f>IFERROR(VLOOKUP($B142,[1]NUM3!$G$3:$T$169,7,FALSE),0)</f>
        <v>54</v>
      </c>
      <c r="K142" s="50">
        <f>IFERROR(VLOOKUP($B142,[1]NUM3!$G$3:$T$169,8,FALSE),0)</f>
        <v>51</v>
      </c>
      <c r="L142" s="50">
        <f>IFERROR(VLOOKUP($B142,[1]NUM3!$G$3:$T$169,9,FALSE),0)</f>
        <v>86</v>
      </c>
      <c r="M142" s="50">
        <f>IFERROR(VLOOKUP($B142,[1]NUM3!$G$3:$T$169,10,FALSE),0)</f>
        <v>81</v>
      </c>
      <c r="N142" s="50">
        <f>IFERROR(VLOOKUP($B142,[1]NUM3!$G$3:$T$169,11,FALSE),0)</f>
        <v>0</v>
      </c>
      <c r="O142" s="50">
        <f>IFERROR(VLOOKUP($B142,[1]NUM3!$G$3:$T$169,12,FALSE),0)</f>
        <v>0</v>
      </c>
      <c r="P142" s="50">
        <f>IFERROR(VLOOKUP($B142,[1]NUM3!$G$3:$T$169,13,FALSE),0)</f>
        <v>41</v>
      </c>
      <c r="Q142" s="11">
        <f>SUM(E142:P142)</f>
        <v>482</v>
      </c>
    </row>
    <row r="143" spans="1:22" ht="14.4" thickBot="1" x14ac:dyDescent="0.3">
      <c r="A143" s="49" t="s">
        <v>150</v>
      </c>
      <c r="B143" s="62" t="s">
        <v>148</v>
      </c>
      <c r="C143" s="34"/>
      <c r="D143" s="37"/>
      <c r="E143" s="50">
        <f>IFERROR(VLOOKUP($B143,[1]NUM3!$G$3:$T$169,2,FALSE),0)</f>
        <v>23</v>
      </c>
      <c r="F143" s="50">
        <f>IFERROR(VLOOKUP($B143,[1]NUM3!$G$3:$T$169,3,FALSE),0)</f>
        <v>12</v>
      </c>
      <c r="G143" s="50">
        <f>IFERROR(VLOOKUP($B143,[1]NUM3!$G$3:$T$169,4,FALSE),0)</f>
        <v>27</v>
      </c>
      <c r="H143" s="50">
        <f>IFERROR(VLOOKUP($B143,[1]NUM3!$G$3:$T$169,5,FALSE),0)</f>
        <v>27</v>
      </c>
      <c r="I143" s="50">
        <f>IFERROR(VLOOKUP($B143,[1]NUM3!$G$3:$T$169,6,FALSE),0)</f>
        <v>30</v>
      </c>
      <c r="J143" s="50">
        <f>IFERROR(VLOOKUP($B143,[1]NUM3!$G$3:$T$169,7,FALSE),0)</f>
        <v>11</v>
      </c>
      <c r="K143" s="50">
        <f>IFERROR(VLOOKUP($B143,[1]NUM3!$G$3:$T$169,8,FALSE),0)</f>
        <v>17</v>
      </c>
      <c r="L143" s="50">
        <f>IFERROR(VLOOKUP($B143,[1]NUM3!$G$3:$T$169,9,FALSE),0)</f>
        <v>17</v>
      </c>
      <c r="M143" s="50">
        <f>IFERROR(VLOOKUP($B143,[1]NUM3!$G$3:$T$169,10,FALSE),0)</f>
        <v>7</v>
      </c>
      <c r="N143" s="50">
        <f>IFERROR(VLOOKUP($B143,[1]NUM3!$G$3:$T$169,11,FALSE),0)</f>
        <v>3</v>
      </c>
      <c r="O143" s="50">
        <f>IFERROR(VLOOKUP($B143,[1]NUM3!$G$3:$T$169,12,FALSE),0)</f>
        <v>0</v>
      </c>
      <c r="P143" s="50">
        <f>IFERROR(VLOOKUP($B143,[1]NUM3!$G$3:$T$169,13,FALSE),0)</f>
        <v>11</v>
      </c>
      <c r="Q143" s="11">
        <f>SUM(E143:P143)</f>
        <v>185</v>
      </c>
    </row>
    <row r="144" spans="1:22" ht="14.4" thickBot="1" x14ac:dyDescent="0.3">
      <c r="A144" s="49" t="s">
        <v>150</v>
      </c>
      <c r="B144" s="62" t="s">
        <v>149</v>
      </c>
      <c r="C144" s="34"/>
      <c r="D144" s="37"/>
      <c r="E144" s="50">
        <f>IFERROR(VLOOKUP($B144,[1]NUM3!$G$3:$T$169,2,FALSE),0)</f>
        <v>23</v>
      </c>
      <c r="F144" s="50">
        <f>IFERROR(VLOOKUP($B144,[1]NUM3!$G$3:$T$169,3,FALSE),0)</f>
        <v>38</v>
      </c>
      <c r="G144" s="50">
        <f>IFERROR(VLOOKUP($B144,[1]NUM3!$G$3:$T$169,4,FALSE),0)</f>
        <v>45</v>
      </c>
      <c r="H144" s="50">
        <f>IFERROR(VLOOKUP($B144,[1]NUM3!$G$3:$T$169,5,FALSE),0)</f>
        <v>49</v>
      </c>
      <c r="I144" s="50">
        <f>IFERROR(VLOOKUP($B144,[1]NUM3!$G$3:$T$169,6,FALSE),0)</f>
        <v>29</v>
      </c>
      <c r="J144" s="50">
        <f>IFERROR(VLOOKUP($B144,[1]NUM3!$G$3:$T$169,7,FALSE),0)</f>
        <v>42</v>
      </c>
      <c r="K144" s="50">
        <f>IFERROR(VLOOKUP($B144,[1]NUM3!$G$3:$T$169,8,FALSE),0)</f>
        <v>31</v>
      </c>
      <c r="L144" s="50">
        <f>IFERROR(VLOOKUP($B144,[1]NUM3!$G$3:$T$169,9,FALSE),0)</f>
        <v>43</v>
      </c>
      <c r="M144" s="50">
        <f>IFERROR(VLOOKUP($B144,[1]NUM3!$G$3:$T$169,10,FALSE),0)</f>
        <v>40</v>
      </c>
      <c r="N144" s="50">
        <f>IFERROR(VLOOKUP($B144,[1]NUM3!$G$3:$T$169,11,FALSE),0)</f>
        <v>47</v>
      </c>
      <c r="O144" s="50">
        <f>IFERROR(VLOOKUP($B144,[1]NUM3!$G$3:$T$169,12,FALSE),0)</f>
        <v>0</v>
      </c>
      <c r="P144" s="50">
        <f>IFERROR(VLOOKUP($B144,[1]NUM3!$G$3:$T$169,13,FALSE),0)</f>
        <v>17</v>
      </c>
      <c r="Q144" s="11">
        <f>SUM(E144:P144)</f>
        <v>404</v>
      </c>
    </row>
    <row r="145" spans="1:19" ht="14.4" thickBot="1" x14ac:dyDescent="0.3">
      <c r="A145" s="344" t="s">
        <v>168</v>
      </c>
      <c r="B145" s="345"/>
      <c r="C145" s="89">
        <f>D145/Metas!D14</f>
        <v>1.0490998496551835</v>
      </c>
      <c r="D145" s="88">
        <f>Q145/R145</f>
        <v>1.4897217865103607</v>
      </c>
      <c r="E145" s="8">
        <f>SUM(E141:E144)</f>
        <v>1254</v>
      </c>
      <c r="F145" s="8">
        <f t="shared" ref="F145:H145" si="42">SUM(F141:F144)</f>
        <v>1693</v>
      </c>
      <c r="G145" s="8">
        <f t="shared" si="42"/>
        <v>1565</v>
      </c>
      <c r="H145" s="8">
        <f t="shared" si="42"/>
        <v>1931</v>
      </c>
      <c r="I145" s="8">
        <f t="shared" ref="I145:J145" si="43">SUM(I141:I144)</f>
        <v>1780</v>
      </c>
      <c r="J145" s="8">
        <f t="shared" si="43"/>
        <v>1697</v>
      </c>
      <c r="K145" s="8">
        <f t="shared" ref="K145:L145" si="44">SUM(K141:K144)</f>
        <v>1967</v>
      </c>
      <c r="L145" s="8">
        <f t="shared" si="44"/>
        <v>1656</v>
      </c>
      <c r="M145" s="8">
        <f t="shared" ref="M145:N145" si="45">SUM(M141:M144)</f>
        <v>1423</v>
      </c>
      <c r="N145" s="8">
        <f t="shared" si="45"/>
        <v>1113</v>
      </c>
      <c r="O145" s="8">
        <f t="shared" ref="O145:P145" si="46">SUM(O141:O144)</f>
        <v>332</v>
      </c>
      <c r="P145" s="8">
        <f t="shared" si="46"/>
        <v>1634</v>
      </c>
      <c r="Q145" s="8">
        <f>SUM(Q141:Q144)</f>
        <v>18045</v>
      </c>
      <c r="R145" s="348">
        <v>12113</v>
      </c>
      <c r="S145" s="349"/>
    </row>
    <row r="146" spans="1:19" ht="14.4" thickBot="1" x14ac:dyDescent="0.3">
      <c r="A146" s="49" t="s">
        <v>158</v>
      </c>
      <c r="B146" s="62" t="s">
        <v>151</v>
      </c>
      <c r="C146" s="34"/>
      <c r="D146" s="37"/>
      <c r="E146" s="50">
        <f>IFERROR(VLOOKUP($B146,[1]NUM3!$G$3:$T$169,2,FALSE),0)</f>
        <v>276</v>
      </c>
      <c r="F146" s="50">
        <f>IFERROR(VLOOKUP($B146,[1]NUM3!$G$3:$T$169,3,FALSE),0)</f>
        <v>133</v>
      </c>
      <c r="G146" s="50">
        <f>IFERROR(VLOOKUP($B146,[1]NUM3!$G$3:$T$169,4,FALSE),0)</f>
        <v>204</v>
      </c>
      <c r="H146" s="50">
        <f>IFERROR(VLOOKUP($B146,[1]NUM3!$G$3:$T$169,5,FALSE),0)</f>
        <v>279</v>
      </c>
      <c r="I146" s="50">
        <f>IFERROR(VLOOKUP($B146,[1]NUM3!$G$3:$T$169,6,FALSE),0)</f>
        <v>167</v>
      </c>
      <c r="J146" s="50">
        <f>IFERROR(VLOOKUP($B146,[1]NUM3!$G$3:$T$169,7,FALSE),0)</f>
        <v>288</v>
      </c>
      <c r="K146" s="50">
        <f>IFERROR(VLOOKUP($B146,[1]NUM3!$G$3:$T$169,8,FALSE),0)</f>
        <v>253</v>
      </c>
      <c r="L146" s="50">
        <f>IFERROR(VLOOKUP($B146,[1]NUM3!$G$3:$T$169,9,FALSE),0)</f>
        <v>349</v>
      </c>
      <c r="M146" s="50">
        <f>IFERROR(VLOOKUP($B146,[1]NUM3!$G$3:$T$169,10,FALSE),0)</f>
        <v>340</v>
      </c>
      <c r="N146" s="50">
        <f>IFERROR(VLOOKUP($B146,[1]NUM3!$G$3:$T$169,11,FALSE),0)</f>
        <v>278</v>
      </c>
      <c r="O146" s="50">
        <f>IFERROR(VLOOKUP($B146,[1]NUM3!$G$3:$T$169,12,FALSE),0)</f>
        <v>85</v>
      </c>
      <c r="P146" s="50">
        <f>IFERROR(VLOOKUP($B146,[1]NUM3!$G$3:$T$169,13,FALSE),0)</f>
        <v>349</v>
      </c>
      <c r="Q146" s="11">
        <f t="shared" ref="Q146:Q152" si="47">SUM(E146:P146)</f>
        <v>3001</v>
      </c>
    </row>
    <row r="147" spans="1:19" ht="14.4" thickBot="1" x14ac:dyDescent="0.3">
      <c r="A147" s="49" t="s">
        <v>158</v>
      </c>
      <c r="B147" s="62" t="s">
        <v>152</v>
      </c>
      <c r="C147" s="34"/>
      <c r="D147" s="37"/>
      <c r="E147" s="50">
        <f>IFERROR(VLOOKUP($B147,[1]NUM3!$G$3:$T$169,2,FALSE),0)</f>
        <v>45</v>
      </c>
      <c r="F147" s="50">
        <f>IFERROR(VLOOKUP($B147,[1]NUM3!$G$3:$T$169,3,FALSE),0)</f>
        <v>19</v>
      </c>
      <c r="G147" s="50">
        <f>IFERROR(VLOOKUP($B147,[1]NUM3!$G$3:$T$169,4,FALSE),0)</f>
        <v>26</v>
      </c>
      <c r="H147" s="50">
        <f>IFERROR(VLOOKUP($B147,[1]NUM3!$G$3:$T$169,5,FALSE),0)</f>
        <v>24</v>
      </c>
      <c r="I147" s="50">
        <f>IFERROR(VLOOKUP($B147,[1]NUM3!$G$3:$T$169,6,FALSE),0)</f>
        <v>5</v>
      </c>
      <c r="J147" s="50">
        <f>IFERROR(VLOOKUP($B147,[1]NUM3!$G$3:$T$169,7,FALSE),0)</f>
        <v>23</v>
      </c>
      <c r="K147" s="50">
        <f>IFERROR(VLOOKUP($B147,[1]NUM3!$G$3:$T$169,8,FALSE),0)</f>
        <v>24</v>
      </c>
      <c r="L147" s="50">
        <f>IFERROR(VLOOKUP($B147,[1]NUM3!$G$3:$T$169,9,FALSE),0)</f>
        <v>1</v>
      </c>
      <c r="M147" s="50">
        <f>IFERROR(VLOOKUP($B147,[1]NUM3!$G$3:$T$169,10,FALSE),0)</f>
        <v>24</v>
      </c>
      <c r="N147" s="50">
        <f>IFERROR(VLOOKUP($B147,[1]NUM3!$G$3:$T$169,11,FALSE),0)</f>
        <v>14</v>
      </c>
      <c r="O147" s="50">
        <f>IFERROR(VLOOKUP($B147,[1]NUM3!$G$3:$T$169,12,FALSE),0)</f>
        <v>1</v>
      </c>
      <c r="P147" s="50">
        <f>IFERROR(VLOOKUP($B147,[1]NUM3!$G$3:$T$169,13,FALSE),0)</f>
        <v>2</v>
      </c>
      <c r="Q147" s="11">
        <f t="shared" si="47"/>
        <v>208</v>
      </c>
    </row>
    <row r="148" spans="1:19" ht="14.4" thickBot="1" x14ac:dyDescent="0.3">
      <c r="A148" s="49" t="s">
        <v>158</v>
      </c>
      <c r="B148" s="62" t="s">
        <v>153</v>
      </c>
      <c r="C148" s="34"/>
      <c r="D148" s="37"/>
      <c r="E148" s="50">
        <f>IFERROR(VLOOKUP($B148,[1]NUM3!$G$3:$T$169,2,FALSE),0)</f>
        <v>45</v>
      </c>
      <c r="F148" s="50">
        <f>IFERROR(VLOOKUP($B148,[1]NUM3!$G$3:$T$169,3,FALSE),0)</f>
        <v>37</v>
      </c>
      <c r="G148" s="50">
        <f>IFERROR(VLOOKUP($B148,[1]NUM3!$G$3:$T$169,4,FALSE),0)</f>
        <v>27</v>
      </c>
      <c r="H148" s="50">
        <f>IFERROR(VLOOKUP($B148,[1]NUM3!$G$3:$T$169,5,FALSE),0)</f>
        <v>31</v>
      </c>
      <c r="I148" s="50">
        <f>IFERROR(VLOOKUP($B148,[1]NUM3!$G$3:$T$169,6,FALSE),0)</f>
        <v>22</v>
      </c>
      <c r="J148" s="50">
        <f>IFERROR(VLOOKUP($B148,[1]NUM3!$G$3:$T$169,7,FALSE),0)</f>
        <v>22</v>
      </c>
      <c r="K148" s="50">
        <f>IFERROR(VLOOKUP($B148,[1]NUM3!$G$3:$T$169,8,FALSE),0)</f>
        <v>8</v>
      </c>
      <c r="L148" s="50">
        <f>IFERROR(VLOOKUP($B148,[1]NUM3!$G$3:$T$169,9,FALSE),0)</f>
        <v>22</v>
      </c>
      <c r="M148" s="50">
        <f>IFERROR(VLOOKUP($B148,[1]NUM3!$G$3:$T$169,10,FALSE),0)</f>
        <v>73</v>
      </c>
      <c r="N148" s="50">
        <f>IFERROR(VLOOKUP($B148,[1]NUM3!$G$3:$T$169,11,FALSE),0)</f>
        <v>24</v>
      </c>
      <c r="O148" s="50">
        <f>IFERROR(VLOOKUP($B148,[1]NUM3!$G$3:$T$169,12,FALSE),0)</f>
        <v>4</v>
      </c>
      <c r="P148" s="50">
        <f>IFERROR(VLOOKUP($B148,[1]NUM3!$G$3:$T$169,13,FALSE),0)</f>
        <v>46</v>
      </c>
      <c r="Q148" s="11">
        <f t="shared" si="47"/>
        <v>361</v>
      </c>
    </row>
    <row r="149" spans="1:19" ht="14.4" thickBot="1" x14ac:dyDescent="0.3">
      <c r="A149" s="49" t="s">
        <v>158</v>
      </c>
      <c r="B149" s="62" t="s">
        <v>154</v>
      </c>
      <c r="C149" s="34"/>
      <c r="D149" s="37"/>
      <c r="E149" s="50">
        <f>IFERROR(VLOOKUP($B149,[1]NUM3!$G$3:$T$169,2,FALSE),0)</f>
        <v>21</v>
      </c>
      <c r="F149" s="50">
        <f>IFERROR(VLOOKUP($B149,[1]NUM3!$G$3:$T$169,3,FALSE),0)</f>
        <v>23</v>
      </c>
      <c r="G149" s="50">
        <f>IFERROR(VLOOKUP($B149,[1]NUM3!$G$3:$T$169,4,FALSE),0)</f>
        <v>25</v>
      </c>
      <c r="H149" s="50">
        <f>IFERROR(VLOOKUP($B149,[1]NUM3!$G$3:$T$169,5,FALSE),0)</f>
        <v>13</v>
      </c>
      <c r="I149" s="50">
        <f>IFERROR(VLOOKUP($B149,[1]NUM3!$G$3:$T$169,6,FALSE),0)</f>
        <v>21</v>
      </c>
      <c r="J149" s="50">
        <f>IFERROR(VLOOKUP($B149,[1]NUM3!$G$3:$T$169,7,FALSE),0)</f>
        <v>10</v>
      </c>
      <c r="K149" s="50">
        <f>IFERROR(VLOOKUP($B149,[1]NUM3!$G$3:$T$169,8,FALSE),0)</f>
        <v>40</v>
      </c>
      <c r="L149" s="50">
        <f>IFERROR(VLOOKUP($B149,[1]NUM3!$G$3:$T$169,9,FALSE),0)</f>
        <v>28</v>
      </c>
      <c r="M149" s="50">
        <f>IFERROR(VLOOKUP($B149,[1]NUM3!$G$3:$T$169,10,FALSE),0)</f>
        <v>37</v>
      </c>
      <c r="N149" s="50">
        <f>IFERROR(VLOOKUP($B149,[1]NUM3!$G$3:$T$169,11,FALSE),0)</f>
        <v>22</v>
      </c>
      <c r="O149" s="50">
        <f>IFERROR(VLOOKUP($B149,[1]NUM3!$G$3:$T$169,12,FALSE),0)</f>
        <v>1</v>
      </c>
      <c r="P149" s="50">
        <f>IFERROR(VLOOKUP($B149,[1]NUM3!$G$3:$T$169,13,FALSE),0)</f>
        <v>23</v>
      </c>
      <c r="Q149" s="11">
        <f t="shared" si="47"/>
        <v>264</v>
      </c>
    </row>
    <row r="150" spans="1:19" ht="14.4" thickBot="1" x14ac:dyDescent="0.3">
      <c r="A150" s="49" t="s">
        <v>158</v>
      </c>
      <c r="B150" s="62" t="s">
        <v>155</v>
      </c>
      <c r="C150" s="34"/>
      <c r="D150" s="37"/>
      <c r="E150" s="50">
        <f>IFERROR(VLOOKUP($B150,[1]NUM3!$G$3:$T$169,2,FALSE),0)</f>
        <v>33</v>
      </c>
      <c r="F150" s="50">
        <f>IFERROR(VLOOKUP($B150,[1]NUM3!$G$3:$T$169,3,FALSE),0)</f>
        <v>18</v>
      </c>
      <c r="G150" s="50">
        <f>IFERROR(VLOOKUP($B150,[1]NUM3!$G$3:$T$169,4,FALSE),0)</f>
        <v>41</v>
      </c>
      <c r="H150" s="50">
        <f>IFERROR(VLOOKUP($B150,[1]NUM3!$G$3:$T$169,5,FALSE),0)</f>
        <v>54</v>
      </c>
      <c r="I150" s="50">
        <f>IFERROR(VLOOKUP($B150,[1]NUM3!$G$3:$T$169,6,FALSE),0)</f>
        <v>42</v>
      </c>
      <c r="J150" s="50">
        <f>IFERROR(VLOOKUP($B150,[1]NUM3!$G$3:$T$169,7,FALSE),0)</f>
        <v>24</v>
      </c>
      <c r="K150" s="50">
        <f>IFERROR(VLOOKUP($B150,[1]NUM3!$G$3:$T$169,8,FALSE),0)</f>
        <v>86</v>
      </c>
      <c r="L150" s="50">
        <f>IFERROR(VLOOKUP($B150,[1]NUM3!$G$3:$T$169,9,FALSE),0)</f>
        <v>41</v>
      </c>
      <c r="M150" s="50">
        <f>IFERROR(VLOOKUP($B150,[1]NUM3!$G$3:$T$169,10,FALSE),0)</f>
        <v>23</v>
      </c>
      <c r="N150" s="50">
        <f>IFERROR(VLOOKUP($B150,[1]NUM3!$G$3:$T$169,11,FALSE),0)</f>
        <v>25</v>
      </c>
      <c r="O150" s="50">
        <f>IFERROR(VLOOKUP($B150,[1]NUM3!$G$3:$T$169,12,FALSE),0)</f>
        <v>16</v>
      </c>
      <c r="P150" s="50">
        <f>IFERROR(VLOOKUP($B150,[1]NUM3!$G$3:$T$169,13,FALSE),0)</f>
        <v>99</v>
      </c>
      <c r="Q150" s="11">
        <f t="shared" si="47"/>
        <v>502</v>
      </c>
    </row>
    <row r="151" spans="1:19" ht="14.4" thickBot="1" x14ac:dyDescent="0.3">
      <c r="A151" s="49" t="s">
        <v>158</v>
      </c>
      <c r="B151" s="62" t="s">
        <v>156</v>
      </c>
      <c r="C151" s="34"/>
      <c r="D151" s="37"/>
      <c r="E151" s="50">
        <f>IFERROR(VLOOKUP($B151,[1]NUM3!$G$3:$T$169,2,FALSE),0)</f>
        <v>53</v>
      </c>
      <c r="F151" s="50">
        <f>IFERROR(VLOOKUP($B151,[1]NUM3!$G$3:$T$169,3,FALSE),0)</f>
        <v>28</v>
      </c>
      <c r="G151" s="50">
        <f>IFERROR(VLOOKUP($B151,[1]NUM3!$G$3:$T$169,4,FALSE),0)</f>
        <v>8</v>
      </c>
      <c r="H151" s="50">
        <f>IFERROR(VLOOKUP($B151,[1]NUM3!$G$3:$T$169,5,FALSE),0)</f>
        <v>6</v>
      </c>
      <c r="I151" s="50">
        <f>IFERROR(VLOOKUP($B151,[1]NUM3!$G$3:$T$169,6,FALSE),0)</f>
        <v>31</v>
      </c>
      <c r="J151" s="50">
        <f>IFERROR(VLOOKUP($B151,[1]NUM3!$G$3:$T$169,7,FALSE),0)</f>
        <v>46</v>
      </c>
      <c r="K151" s="50">
        <f>IFERROR(VLOOKUP($B151,[1]NUM3!$G$3:$T$169,8,FALSE),0)</f>
        <v>64</v>
      </c>
      <c r="L151" s="50">
        <f>IFERROR(VLOOKUP($B151,[1]NUM3!$G$3:$T$169,9,FALSE),0)</f>
        <v>30</v>
      </c>
      <c r="M151" s="50">
        <f>IFERROR(VLOOKUP($B151,[1]NUM3!$G$3:$T$169,10,FALSE),0)</f>
        <v>31</v>
      </c>
      <c r="N151" s="50">
        <f>IFERROR(VLOOKUP($B151,[1]NUM3!$G$3:$T$169,11,FALSE),0)</f>
        <v>30</v>
      </c>
      <c r="O151" s="50">
        <f>IFERROR(VLOOKUP($B151,[1]NUM3!$G$3:$T$169,12,FALSE),0)</f>
        <v>14</v>
      </c>
      <c r="P151" s="50">
        <f>IFERROR(VLOOKUP($B151,[1]NUM3!$G$3:$T$169,13,FALSE),0)</f>
        <v>22</v>
      </c>
      <c r="Q151" s="11">
        <f t="shared" si="47"/>
        <v>363</v>
      </c>
    </row>
    <row r="152" spans="1:19" ht="14.4" thickBot="1" x14ac:dyDescent="0.3">
      <c r="A152" s="49" t="s">
        <v>158</v>
      </c>
      <c r="B152" s="62" t="s">
        <v>157</v>
      </c>
      <c r="C152" s="34"/>
      <c r="D152" s="37"/>
      <c r="E152" s="50">
        <f>IFERROR(VLOOKUP($B152,[1]NUM3!$G$3:$T$169,2,FALSE),0)</f>
        <v>36</v>
      </c>
      <c r="F152" s="50">
        <f>IFERROR(VLOOKUP($B152,[1]NUM3!$G$3:$T$169,3,FALSE),0)</f>
        <v>11</v>
      </c>
      <c r="G152" s="50">
        <f>IFERROR(VLOOKUP($B152,[1]NUM3!$G$3:$T$169,4,FALSE),0)</f>
        <v>14</v>
      </c>
      <c r="H152" s="50">
        <f>IFERROR(VLOOKUP($B152,[1]NUM3!$G$3:$T$169,5,FALSE),0)</f>
        <v>11</v>
      </c>
      <c r="I152" s="50">
        <f>IFERROR(VLOOKUP($B152,[1]NUM3!$G$3:$T$169,6,FALSE),0)</f>
        <v>23</v>
      </c>
      <c r="J152" s="50">
        <f>IFERROR(VLOOKUP($B152,[1]NUM3!$G$3:$T$169,7,FALSE),0)</f>
        <v>0</v>
      </c>
      <c r="K152" s="50">
        <f>IFERROR(VLOOKUP($B152,[1]NUM3!$G$3:$T$169,8,FALSE),0)</f>
        <v>67</v>
      </c>
      <c r="L152" s="50">
        <f>IFERROR(VLOOKUP($B152,[1]NUM3!$G$3:$T$169,9,FALSE),0)</f>
        <v>27</v>
      </c>
      <c r="M152" s="50">
        <f>IFERROR(VLOOKUP($B152,[1]NUM3!$G$3:$T$169,10,FALSE),0)</f>
        <v>39</v>
      </c>
      <c r="N152" s="50">
        <f>IFERROR(VLOOKUP($B152,[1]NUM3!$G$3:$T$169,11,FALSE),0)</f>
        <v>32</v>
      </c>
      <c r="O152" s="50">
        <f>IFERROR(VLOOKUP($B152,[1]NUM3!$G$3:$T$169,12,FALSE),0)</f>
        <v>6</v>
      </c>
      <c r="P152" s="50">
        <f>IFERROR(VLOOKUP($B152,[1]NUM3!$G$3:$T$169,13,FALSE),0)</f>
        <v>38</v>
      </c>
      <c r="Q152" s="11">
        <f t="shared" si="47"/>
        <v>304</v>
      </c>
    </row>
    <row r="153" spans="1:19" ht="14.4" thickBot="1" x14ac:dyDescent="0.3">
      <c r="A153" s="344" t="s">
        <v>169</v>
      </c>
      <c r="B153" s="345"/>
      <c r="C153" s="89">
        <f>D153/Metas!D15</f>
        <v>0.91549553506075243</v>
      </c>
      <c r="D153" s="88">
        <f>Q153/R153</f>
        <v>1.0985946420729029</v>
      </c>
      <c r="E153" s="8">
        <f>SUM(E146:E152)</f>
        <v>509</v>
      </c>
      <c r="F153" s="8">
        <f t="shared" ref="F153:H153" si="48">SUM(F146:F152)</f>
        <v>269</v>
      </c>
      <c r="G153" s="8">
        <f t="shared" si="48"/>
        <v>345</v>
      </c>
      <c r="H153" s="8">
        <f t="shared" si="48"/>
        <v>418</v>
      </c>
      <c r="I153" s="8">
        <f t="shared" ref="I153:J153" si="49">SUM(I146:I152)</f>
        <v>311</v>
      </c>
      <c r="J153" s="8">
        <f t="shared" si="49"/>
        <v>413</v>
      </c>
      <c r="K153" s="8">
        <f t="shared" ref="K153:L153" si="50">SUM(K146:K152)</f>
        <v>542</v>
      </c>
      <c r="L153" s="8">
        <f t="shared" si="50"/>
        <v>498</v>
      </c>
      <c r="M153" s="8">
        <f t="shared" ref="M153:N153" si="51">SUM(M146:M152)</f>
        <v>567</v>
      </c>
      <c r="N153" s="8">
        <f t="shared" si="51"/>
        <v>425</v>
      </c>
      <c r="O153" s="8">
        <f t="shared" ref="O153:P153" si="52">SUM(O146:O152)</f>
        <v>127</v>
      </c>
      <c r="P153" s="8">
        <f t="shared" si="52"/>
        <v>579</v>
      </c>
      <c r="Q153" s="8">
        <f>SUM(Q146:Q152)</f>
        <v>5003</v>
      </c>
      <c r="R153" s="348">
        <v>4554</v>
      </c>
      <c r="S153" s="349"/>
    </row>
    <row r="154" spans="1:19" x14ac:dyDescent="0.25">
      <c r="C154" s="91"/>
      <c r="D154" s="46"/>
    </row>
  </sheetData>
  <sheetProtection selectLockedCells="1" selectUnlockedCells="1"/>
  <mergeCells count="33">
    <mergeCell ref="A140:B140"/>
    <mergeCell ref="R140:S140"/>
    <mergeCell ref="A145:B145"/>
    <mergeCell ref="R145:S145"/>
    <mergeCell ref="A153:B153"/>
    <mergeCell ref="R153:S153"/>
    <mergeCell ref="A94:B94"/>
    <mergeCell ref="R94:S94"/>
    <mergeCell ref="A113:B113"/>
    <mergeCell ref="R113:S113"/>
    <mergeCell ref="A126:B126"/>
    <mergeCell ref="R126:S126"/>
    <mergeCell ref="A66:B66"/>
    <mergeCell ref="R66:S66"/>
    <mergeCell ref="A77:B77"/>
    <mergeCell ref="R77:S77"/>
    <mergeCell ref="A83:B83"/>
    <mergeCell ref="R83:S83"/>
    <mergeCell ref="A26:B26"/>
    <mergeCell ref="R26:S26"/>
    <mergeCell ref="A40:B40"/>
    <mergeCell ref="R40:S40"/>
    <mergeCell ref="A51:B51"/>
    <mergeCell ref="R51:S51"/>
    <mergeCell ref="A1:A10"/>
    <mergeCell ref="B1:B10"/>
    <mergeCell ref="C1:C11"/>
    <mergeCell ref="D1:D10"/>
    <mergeCell ref="E1:S1"/>
    <mergeCell ref="E2:Q9"/>
    <mergeCell ref="R2:S9"/>
    <mergeCell ref="E10:Q10"/>
    <mergeCell ref="R10:S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54"/>
  <sheetViews>
    <sheetView zoomScale="80" zoomScaleNormal="80" workbookViewId="0">
      <pane xSplit="2" ySplit="11" topLeftCell="C12" activePane="bottomRight" state="frozen"/>
      <selection activeCell="B12" sqref="B12"/>
      <selection pane="topRight" activeCell="B12" sqref="B12"/>
      <selection pane="bottomLeft" activeCell="B12" sqref="B12"/>
      <selection pane="bottomRight" activeCell="C12" sqref="C12"/>
    </sheetView>
  </sheetViews>
  <sheetFormatPr baseColWidth="10" defaultColWidth="11.44140625" defaultRowHeight="13.8" x14ac:dyDescent="0.25"/>
  <cols>
    <col min="1" max="1" width="24.33203125" style="49" bestFit="1" customWidth="1"/>
    <col min="2" max="2" width="48.109375" style="49" customWidth="1"/>
    <col min="3" max="3" width="16.44140625" style="35" customWidth="1"/>
    <col min="4" max="4" width="13" style="73" bestFit="1" customWidth="1"/>
    <col min="5" max="5" width="11" style="40" bestFit="1" customWidth="1"/>
    <col min="6" max="6" width="11.5546875" style="40" bestFit="1" customWidth="1"/>
    <col min="7" max="14" width="11" style="40" bestFit="1" customWidth="1"/>
    <col min="15" max="15" width="9.88671875" style="40" customWidth="1"/>
    <col min="16" max="16" width="11" style="40" bestFit="1" customWidth="1"/>
    <col min="17" max="17" width="12.6640625" style="40" bestFit="1" customWidth="1"/>
    <col min="18" max="29" width="9.88671875" style="40" customWidth="1"/>
    <col min="30" max="42" width="11" style="40" bestFit="1" customWidth="1"/>
    <col min="43" max="43" width="12.5546875" style="40" bestFit="1" customWidth="1"/>
    <col min="44" max="16384" width="11.44140625" style="35"/>
  </cols>
  <sheetData>
    <row r="1" spans="1:43" s="232" customFormat="1" ht="79.5" customHeight="1" thickBot="1" x14ac:dyDescent="0.3">
      <c r="A1" s="312" t="s">
        <v>0</v>
      </c>
      <c r="B1" s="315" t="s">
        <v>1</v>
      </c>
      <c r="C1" s="315" t="s">
        <v>174</v>
      </c>
      <c r="D1" s="350" t="s">
        <v>172</v>
      </c>
      <c r="E1" s="322" t="s">
        <v>267</v>
      </c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3"/>
      <c r="AH1" s="323"/>
      <c r="AI1" s="323"/>
      <c r="AJ1" s="323"/>
      <c r="AK1" s="323"/>
      <c r="AL1" s="323"/>
      <c r="AM1" s="323"/>
      <c r="AN1" s="323"/>
      <c r="AO1" s="323"/>
      <c r="AP1" s="323"/>
      <c r="AQ1" s="324"/>
    </row>
    <row r="2" spans="1:43" s="232" customFormat="1" ht="15" customHeight="1" thickTop="1" x14ac:dyDescent="0.25">
      <c r="A2" s="313"/>
      <c r="B2" s="316"/>
      <c r="C2" s="318"/>
      <c r="D2" s="351"/>
      <c r="E2" s="325" t="s">
        <v>2</v>
      </c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5" t="s">
        <v>3</v>
      </c>
      <c r="AF2" s="326"/>
      <c r="AG2" s="326"/>
      <c r="AH2" s="326"/>
      <c r="AI2" s="326"/>
      <c r="AJ2" s="326"/>
      <c r="AK2" s="326"/>
      <c r="AL2" s="326"/>
      <c r="AM2" s="326"/>
      <c r="AN2" s="326"/>
      <c r="AO2" s="326"/>
      <c r="AP2" s="326"/>
      <c r="AQ2" s="353"/>
    </row>
    <row r="3" spans="1:43" s="232" customFormat="1" ht="15" customHeight="1" x14ac:dyDescent="0.25">
      <c r="A3" s="313"/>
      <c r="B3" s="316"/>
      <c r="C3" s="318"/>
      <c r="D3" s="351"/>
      <c r="E3" s="325"/>
      <c r="F3" s="326"/>
      <c r="G3" s="326"/>
      <c r="H3" s="326"/>
      <c r="I3" s="326"/>
      <c r="J3" s="326"/>
      <c r="K3" s="326"/>
      <c r="L3" s="326"/>
      <c r="M3" s="326"/>
      <c r="N3" s="326"/>
      <c r="O3" s="326"/>
      <c r="P3" s="326"/>
      <c r="Q3" s="326"/>
      <c r="R3" s="326"/>
      <c r="S3" s="326"/>
      <c r="T3" s="326"/>
      <c r="U3" s="326"/>
      <c r="V3" s="326"/>
      <c r="W3" s="326"/>
      <c r="X3" s="326"/>
      <c r="Y3" s="326"/>
      <c r="Z3" s="326"/>
      <c r="AA3" s="326"/>
      <c r="AB3" s="326"/>
      <c r="AC3" s="326"/>
      <c r="AD3" s="326"/>
      <c r="AE3" s="325"/>
      <c r="AF3" s="326"/>
      <c r="AG3" s="326"/>
      <c r="AH3" s="326"/>
      <c r="AI3" s="326"/>
      <c r="AJ3" s="326"/>
      <c r="AK3" s="326"/>
      <c r="AL3" s="326"/>
      <c r="AM3" s="326"/>
      <c r="AN3" s="326"/>
      <c r="AO3" s="326"/>
      <c r="AP3" s="326"/>
      <c r="AQ3" s="353"/>
    </row>
    <row r="4" spans="1:43" s="232" customFormat="1" ht="15" customHeight="1" x14ac:dyDescent="0.25">
      <c r="A4" s="313"/>
      <c r="B4" s="316"/>
      <c r="C4" s="318"/>
      <c r="D4" s="351"/>
      <c r="E4" s="325"/>
      <c r="F4" s="326"/>
      <c r="G4" s="326"/>
      <c r="H4" s="326"/>
      <c r="I4" s="326"/>
      <c r="J4" s="326"/>
      <c r="K4" s="326"/>
      <c r="L4" s="326"/>
      <c r="M4" s="326"/>
      <c r="N4" s="326"/>
      <c r="O4" s="326"/>
      <c r="P4" s="326"/>
      <c r="Q4" s="326"/>
      <c r="R4" s="326"/>
      <c r="S4" s="326"/>
      <c r="T4" s="326"/>
      <c r="U4" s="326"/>
      <c r="V4" s="326"/>
      <c r="W4" s="326"/>
      <c r="X4" s="326"/>
      <c r="Y4" s="326"/>
      <c r="Z4" s="326"/>
      <c r="AA4" s="326"/>
      <c r="AB4" s="326"/>
      <c r="AC4" s="326"/>
      <c r="AD4" s="326"/>
      <c r="AE4" s="325"/>
      <c r="AF4" s="326"/>
      <c r="AG4" s="326"/>
      <c r="AH4" s="326"/>
      <c r="AI4" s="326"/>
      <c r="AJ4" s="326"/>
      <c r="AK4" s="326"/>
      <c r="AL4" s="326"/>
      <c r="AM4" s="326"/>
      <c r="AN4" s="326"/>
      <c r="AO4" s="326"/>
      <c r="AP4" s="326"/>
      <c r="AQ4" s="353"/>
    </row>
    <row r="5" spans="1:43" s="232" customFormat="1" ht="15" customHeight="1" x14ac:dyDescent="0.25">
      <c r="A5" s="313"/>
      <c r="B5" s="316"/>
      <c r="C5" s="318"/>
      <c r="D5" s="351"/>
      <c r="E5" s="325"/>
      <c r="F5" s="326"/>
      <c r="G5" s="326"/>
      <c r="H5" s="326"/>
      <c r="I5" s="326"/>
      <c r="J5" s="326"/>
      <c r="K5" s="326"/>
      <c r="L5" s="326"/>
      <c r="M5" s="326"/>
      <c r="N5" s="326"/>
      <c r="O5" s="326"/>
      <c r="P5" s="326"/>
      <c r="Q5" s="326"/>
      <c r="R5" s="326"/>
      <c r="S5" s="326"/>
      <c r="T5" s="326"/>
      <c r="U5" s="326"/>
      <c r="V5" s="326"/>
      <c r="W5" s="326"/>
      <c r="X5" s="326"/>
      <c r="Y5" s="326"/>
      <c r="Z5" s="326"/>
      <c r="AA5" s="326"/>
      <c r="AB5" s="326"/>
      <c r="AC5" s="326"/>
      <c r="AD5" s="326"/>
      <c r="AE5" s="325"/>
      <c r="AF5" s="326"/>
      <c r="AG5" s="326"/>
      <c r="AH5" s="326"/>
      <c r="AI5" s="326"/>
      <c r="AJ5" s="326"/>
      <c r="AK5" s="326"/>
      <c r="AL5" s="326"/>
      <c r="AM5" s="326"/>
      <c r="AN5" s="326"/>
      <c r="AO5" s="326"/>
      <c r="AP5" s="326"/>
      <c r="AQ5" s="353"/>
    </row>
    <row r="6" spans="1:43" s="232" customFormat="1" ht="15" customHeight="1" x14ac:dyDescent="0.25">
      <c r="A6" s="313"/>
      <c r="B6" s="316"/>
      <c r="C6" s="318"/>
      <c r="D6" s="351"/>
      <c r="E6" s="325"/>
      <c r="F6" s="326"/>
      <c r="G6" s="326"/>
      <c r="H6" s="326"/>
      <c r="I6" s="326"/>
      <c r="J6" s="326"/>
      <c r="K6" s="326"/>
      <c r="L6" s="326"/>
      <c r="M6" s="326"/>
      <c r="N6" s="326"/>
      <c r="O6" s="326"/>
      <c r="P6" s="326"/>
      <c r="Q6" s="326"/>
      <c r="R6" s="326"/>
      <c r="S6" s="326"/>
      <c r="T6" s="326"/>
      <c r="U6" s="326"/>
      <c r="V6" s="326"/>
      <c r="W6" s="326"/>
      <c r="X6" s="326"/>
      <c r="Y6" s="326"/>
      <c r="Z6" s="326"/>
      <c r="AA6" s="326"/>
      <c r="AB6" s="326"/>
      <c r="AC6" s="326"/>
      <c r="AD6" s="326"/>
      <c r="AE6" s="325"/>
      <c r="AF6" s="326"/>
      <c r="AG6" s="326"/>
      <c r="AH6" s="326"/>
      <c r="AI6" s="326"/>
      <c r="AJ6" s="326"/>
      <c r="AK6" s="326"/>
      <c r="AL6" s="326"/>
      <c r="AM6" s="326"/>
      <c r="AN6" s="326"/>
      <c r="AO6" s="326"/>
      <c r="AP6" s="326"/>
      <c r="AQ6" s="353"/>
    </row>
    <row r="7" spans="1:43" s="232" customFormat="1" ht="15" customHeight="1" x14ac:dyDescent="0.25">
      <c r="A7" s="313"/>
      <c r="B7" s="316"/>
      <c r="C7" s="318"/>
      <c r="D7" s="351"/>
      <c r="E7" s="325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6"/>
      <c r="S7" s="326"/>
      <c r="T7" s="326"/>
      <c r="U7" s="326"/>
      <c r="V7" s="326"/>
      <c r="W7" s="326"/>
      <c r="X7" s="326"/>
      <c r="Y7" s="326"/>
      <c r="Z7" s="326"/>
      <c r="AA7" s="326"/>
      <c r="AB7" s="326"/>
      <c r="AC7" s="326"/>
      <c r="AD7" s="326"/>
      <c r="AE7" s="325"/>
      <c r="AF7" s="326"/>
      <c r="AG7" s="326"/>
      <c r="AH7" s="326"/>
      <c r="AI7" s="326"/>
      <c r="AJ7" s="326"/>
      <c r="AK7" s="326"/>
      <c r="AL7" s="326"/>
      <c r="AM7" s="326"/>
      <c r="AN7" s="326"/>
      <c r="AO7" s="326"/>
      <c r="AP7" s="326"/>
      <c r="AQ7" s="353"/>
    </row>
    <row r="8" spans="1:43" s="232" customFormat="1" ht="15" customHeight="1" x14ac:dyDescent="0.25">
      <c r="A8" s="313"/>
      <c r="B8" s="316"/>
      <c r="C8" s="318"/>
      <c r="D8" s="351"/>
      <c r="E8" s="325"/>
      <c r="F8" s="326"/>
      <c r="G8" s="326"/>
      <c r="H8" s="326"/>
      <c r="I8" s="326"/>
      <c r="J8" s="326"/>
      <c r="K8" s="326"/>
      <c r="L8" s="326"/>
      <c r="M8" s="326"/>
      <c r="N8" s="326"/>
      <c r="O8" s="326"/>
      <c r="P8" s="326"/>
      <c r="Q8" s="326"/>
      <c r="R8" s="326"/>
      <c r="S8" s="326"/>
      <c r="T8" s="326"/>
      <c r="U8" s="326"/>
      <c r="V8" s="326"/>
      <c r="W8" s="326"/>
      <c r="X8" s="326"/>
      <c r="Y8" s="326"/>
      <c r="Z8" s="326"/>
      <c r="AA8" s="326"/>
      <c r="AB8" s="326"/>
      <c r="AC8" s="326"/>
      <c r="AD8" s="326"/>
      <c r="AE8" s="325"/>
      <c r="AF8" s="326"/>
      <c r="AG8" s="326"/>
      <c r="AH8" s="326"/>
      <c r="AI8" s="326"/>
      <c r="AJ8" s="326"/>
      <c r="AK8" s="326"/>
      <c r="AL8" s="326"/>
      <c r="AM8" s="326"/>
      <c r="AN8" s="326"/>
      <c r="AO8" s="326"/>
      <c r="AP8" s="326"/>
      <c r="AQ8" s="353"/>
    </row>
    <row r="9" spans="1:43" s="232" customFormat="1" ht="15.75" customHeight="1" thickBot="1" x14ac:dyDescent="0.3">
      <c r="A9" s="313"/>
      <c r="B9" s="316"/>
      <c r="C9" s="318"/>
      <c r="D9" s="351"/>
      <c r="E9" s="325"/>
      <c r="F9" s="326"/>
      <c r="G9" s="326"/>
      <c r="H9" s="326"/>
      <c r="I9" s="326"/>
      <c r="J9" s="326"/>
      <c r="K9" s="326"/>
      <c r="L9" s="326"/>
      <c r="M9" s="326"/>
      <c r="N9" s="326"/>
      <c r="O9" s="326"/>
      <c r="P9" s="326"/>
      <c r="Q9" s="326"/>
      <c r="R9" s="326"/>
      <c r="S9" s="326"/>
      <c r="T9" s="326"/>
      <c r="U9" s="326"/>
      <c r="V9" s="326"/>
      <c r="W9" s="326"/>
      <c r="X9" s="326"/>
      <c r="Y9" s="326"/>
      <c r="Z9" s="326"/>
      <c r="AA9" s="326"/>
      <c r="AB9" s="326"/>
      <c r="AC9" s="326"/>
      <c r="AD9" s="326"/>
      <c r="AE9" s="327"/>
      <c r="AF9" s="328"/>
      <c r="AG9" s="328"/>
      <c r="AH9" s="328"/>
      <c r="AI9" s="328"/>
      <c r="AJ9" s="328"/>
      <c r="AK9" s="328"/>
      <c r="AL9" s="328"/>
      <c r="AM9" s="328"/>
      <c r="AN9" s="328"/>
      <c r="AO9" s="328"/>
      <c r="AP9" s="328"/>
      <c r="AQ9" s="354"/>
    </row>
    <row r="10" spans="1:43" s="232" customFormat="1" ht="57.75" customHeight="1" thickBot="1" x14ac:dyDescent="0.3">
      <c r="A10" s="314"/>
      <c r="B10" s="317"/>
      <c r="C10" s="318"/>
      <c r="D10" s="352"/>
      <c r="E10" s="355" t="s">
        <v>321</v>
      </c>
      <c r="F10" s="356"/>
      <c r="G10" s="356"/>
      <c r="H10" s="356"/>
      <c r="I10" s="356"/>
      <c r="J10" s="356"/>
      <c r="K10" s="356"/>
      <c r="L10" s="356"/>
      <c r="M10" s="356"/>
      <c r="N10" s="356"/>
      <c r="O10" s="356"/>
      <c r="P10" s="356"/>
      <c r="Q10" s="357"/>
      <c r="R10" s="355" t="s">
        <v>322</v>
      </c>
      <c r="S10" s="356"/>
      <c r="T10" s="356"/>
      <c r="U10" s="356"/>
      <c r="V10" s="356"/>
      <c r="W10" s="356"/>
      <c r="X10" s="356"/>
      <c r="Y10" s="356"/>
      <c r="Z10" s="356"/>
      <c r="AA10" s="356"/>
      <c r="AB10" s="356"/>
      <c r="AC10" s="356"/>
      <c r="AD10" s="357"/>
      <c r="AE10" s="355" t="s">
        <v>270</v>
      </c>
      <c r="AF10" s="356"/>
      <c r="AG10" s="356"/>
      <c r="AH10" s="356"/>
      <c r="AI10" s="356"/>
      <c r="AJ10" s="356"/>
      <c r="AK10" s="356"/>
      <c r="AL10" s="356"/>
      <c r="AM10" s="356"/>
      <c r="AN10" s="356"/>
      <c r="AO10" s="356"/>
      <c r="AP10" s="356"/>
      <c r="AQ10" s="357"/>
    </row>
    <row r="11" spans="1:43" s="232" customFormat="1" ht="14.4" thickBot="1" x14ac:dyDescent="0.3">
      <c r="A11" s="133"/>
      <c r="B11" s="134"/>
      <c r="C11" s="317"/>
      <c r="D11" s="227" t="s">
        <v>173</v>
      </c>
      <c r="E11" s="136" t="s">
        <v>4</v>
      </c>
      <c r="F11" s="136" t="s">
        <v>5</v>
      </c>
      <c r="G11" s="136" t="s">
        <v>6</v>
      </c>
      <c r="H11" s="136" t="s">
        <v>7</v>
      </c>
      <c r="I11" s="136" t="s">
        <v>8</v>
      </c>
      <c r="J11" s="136" t="s">
        <v>9</v>
      </c>
      <c r="K11" s="136" t="s">
        <v>10</v>
      </c>
      <c r="L11" s="136" t="s">
        <v>11</v>
      </c>
      <c r="M11" s="136" t="s">
        <v>12</v>
      </c>
      <c r="N11" s="136" t="s">
        <v>13</v>
      </c>
      <c r="O11" s="136" t="s">
        <v>14</v>
      </c>
      <c r="P11" s="136" t="s">
        <v>15</v>
      </c>
      <c r="Q11" s="136" t="s">
        <v>16</v>
      </c>
      <c r="R11" s="136" t="s">
        <v>4</v>
      </c>
      <c r="S11" s="136" t="s">
        <v>5</v>
      </c>
      <c r="T11" s="136" t="s">
        <v>6</v>
      </c>
      <c r="U11" s="136" t="s">
        <v>7</v>
      </c>
      <c r="V11" s="136" t="s">
        <v>8</v>
      </c>
      <c r="W11" s="136" t="s">
        <v>9</v>
      </c>
      <c r="X11" s="136" t="s">
        <v>10</v>
      </c>
      <c r="Y11" s="136" t="s">
        <v>11</v>
      </c>
      <c r="Z11" s="136" t="s">
        <v>12</v>
      </c>
      <c r="AA11" s="136" t="s">
        <v>13</v>
      </c>
      <c r="AB11" s="136" t="s">
        <v>14</v>
      </c>
      <c r="AC11" s="136" t="s">
        <v>15</v>
      </c>
      <c r="AD11" s="136" t="s">
        <v>16</v>
      </c>
      <c r="AE11" s="136" t="s">
        <v>4</v>
      </c>
      <c r="AF11" s="136" t="s">
        <v>5</v>
      </c>
      <c r="AG11" s="136" t="s">
        <v>6</v>
      </c>
      <c r="AH11" s="136" t="s">
        <v>7</v>
      </c>
      <c r="AI11" s="136" t="s">
        <v>8</v>
      </c>
      <c r="AJ11" s="136" t="s">
        <v>9</v>
      </c>
      <c r="AK11" s="136" t="s">
        <v>10</v>
      </c>
      <c r="AL11" s="136" t="s">
        <v>11</v>
      </c>
      <c r="AM11" s="136" t="s">
        <v>12</v>
      </c>
      <c r="AN11" s="136" t="s">
        <v>13</v>
      </c>
      <c r="AO11" s="136" t="s">
        <v>14</v>
      </c>
      <c r="AP11" s="136" t="s">
        <v>15</v>
      </c>
      <c r="AQ11" s="221" t="s">
        <v>16</v>
      </c>
    </row>
    <row r="12" spans="1:43" ht="14.4" thickBot="1" x14ac:dyDescent="0.3">
      <c r="A12" s="49" t="s">
        <v>40</v>
      </c>
      <c r="B12" s="62" t="s">
        <v>27</v>
      </c>
      <c r="C12" s="34"/>
      <c r="D12" s="72"/>
      <c r="E12" s="50">
        <f>IFERROR(VLOOKUP($B12,[1]NUM4!$G$3:$T$169,2,FALSE),0)</f>
        <v>1855</v>
      </c>
      <c r="F12" s="50">
        <f>IFERROR(VLOOKUP($B12,[1]NUM4!$G$3:$T$169,3,FALSE),0)</f>
        <v>2014</v>
      </c>
      <c r="G12" s="50">
        <f>IFERROR(VLOOKUP($B12,[1]NUM4!$G$3:$T$169,4,FALSE),0)</f>
        <v>2480</v>
      </c>
      <c r="H12" s="50">
        <f>IFERROR(VLOOKUP($B12,[1]NUM4!$G$3:$T$169,5,FALSE),0)</f>
        <v>2749</v>
      </c>
      <c r="I12" s="50">
        <f>IFERROR(VLOOKUP($B12,[1]NUM4!$G$3:$T$169,6,FALSE),0)</f>
        <v>2876</v>
      </c>
      <c r="J12" s="50">
        <f>IFERROR(VLOOKUP($B12,[1]NUM4!$G$3:$T$169,7,FALSE),0)</f>
        <v>2496</v>
      </c>
      <c r="K12" s="50">
        <f>IFERROR(VLOOKUP($B12,[1]NUM4!$G$3:$T$169,8,FALSE),0)</f>
        <v>2296</v>
      </c>
      <c r="L12" s="50">
        <f>IFERROR(VLOOKUP($B12,[1]NUM4!$G$3:$T$169,9,FALSE),0)</f>
        <v>2182</v>
      </c>
      <c r="M12" s="50">
        <f>IFERROR(VLOOKUP($B12,[1]NUM4!$G$3:$T$169,10,FALSE),0)</f>
        <v>2175</v>
      </c>
      <c r="N12" s="50">
        <f>IFERROR(VLOOKUP($B12,[1]NUM4!$G$3:$T$169,11,FALSE),0)</f>
        <v>2254</v>
      </c>
      <c r="O12" s="50">
        <f>IFERROR(VLOOKUP($B12,[1]NUM4!$G$3:$T$169,12,FALSE),0)</f>
        <v>879</v>
      </c>
      <c r="P12" s="50">
        <f>IFERROR(VLOOKUP($B12,[1]NUM4!$G$3:$T$169,13,FALSE),0)</f>
        <v>2627</v>
      </c>
      <c r="Q12" s="182">
        <f>SUM(E12:P12)</f>
        <v>26883</v>
      </c>
      <c r="R12" s="50">
        <f>IFERROR(VLOOKUP($B12,[1]NUM4!$AB$3:$AO$141,2,FALSE),0)</f>
        <v>282</v>
      </c>
      <c r="S12" s="50">
        <f>IFERROR(VLOOKUP($B12,[1]NUM4!$AB$3:$AO$141,3,FALSE),0)</f>
        <v>268</v>
      </c>
      <c r="T12" s="50">
        <f>IFERROR(VLOOKUP($B12,[1]NUM4!$AB$3:$AO$141,4,FALSE),0)</f>
        <v>261</v>
      </c>
      <c r="U12" s="50">
        <f>IFERROR(VLOOKUP($B12,[1]NUM4!$AB$3:$AO$141,5,FALSE),0)</f>
        <v>381</v>
      </c>
      <c r="V12" s="50">
        <f>IFERROR(VLOOKUP($B12,[1]NUM4!$AB$3:$AO$141,6,FALSE),0)</f>
        <v>239</v>
      </c>
      <c r="W12" s="50">
        <f>IFERROR(VLOOKUP($B12,[1]NUM4!$AB$3:$AO$141,7,FALSE),0)</f>
        <v>331</v>
      </c>
      <c r="X12" s="50">
        <f>IFERROR(VLOOKUP($B12,[1]NUM4!$AB$3:$AO$141,8,FALSE),0)</f>
        <v>245</v>
      </c>
      <c r="Y12" s="50">
        <f>IFERROR(VLOOKUP($B12,[1]NUM4!$AB$3:$AO$141,9,FALSE),0)</f>
        <v>242</v>
      </c>
      <c r="Z12" s="50">
        <f>IFERROR(VLOOKUP($B12,[1]NUM4!$AB$3:$AO$141,10,FALSE),0)</f>
        <v>231</v>
      </c>
      <c r="AA12" s="50">
        <f>IFERROR(VLOOKUP($B12,[1]NUM4!$AB$3:$AO$141,11,FALSE),0)</f>
        <v>231</v>
      </c>
      <c r="AB12" s="50">
        <f>IFERROR(VLOOKUP($B12,[1]NUM4!$AB$3:$AO$141,12,FALSE),0)</f>
        <v>74</v>
      </c>
      <c r="AC12" s="50">
        <f>IFERROR(VLOOKUP($B12,[1]NUM4!$AB$3:$AO$141,13,FALSE),0)</f>
        <v>427</v>
      </c>
      <c r="AD12" s="182">
        <f>SUM(R12:AC12)</f>
        <v>3212</v>
      </c>
      <c r="AE12" s="50">
        <f>IFERROR(VLOOKUP($B12,[1]DEN4!$G$3:$T$169,2,FALSE),0)</f>
        <v>1855</v>
      </c>
      <c r="AF12" s="50">
        <f>IFERROR(VLOOKUP($B12,[1]DEN4!$G$3:$T$169,3,FALSE),0)</f>
        <v>2014</v>
      </c>
      <c r="AG12" s="50">
        <f>IFERROR(VLOOKUP($B12,[1]DEN4!$G$3:$T$169,4,FALSE),0)</f>
        <v>2480</v>
      </c>
      <c r="AH12" s="50">
        <f>IFERROR(VLOOKUP($B12,[1]DEN4!$G$3:$T$169,5,FALSE),0)</f>
        <v>2749</v>
      </c>
      <c r="AI12" s="50">
        <f>IFERROR(VLOOKUP($B12,[1]DEN4!$G$3:$T$169,6,FALSE),0)</f>
        <v>2876</v>
      </c>
      <c r="AJ12" s="50">
        <f>IFERROR(VLOOKUP($B12,[1]DEN4!$G$3:$T$169,7,FALSE),0)</f>
        <v>2496</v>
      </c>
      <c r="AK12" s="50">
        <f>IFERROR(VLOOKUP($B12,[1]DEN4!$G$3:$T$169,8,FALSE),0)</f>
        <v>2296</v>
      </c>
      <c r="AL12" s="50">
        <f>IFERROR(VLOOKUP($B12,[1]DEN4!$G$3:$T$169,9,FALSE),0)</f>
        <v>2182</v>
      </c>
      <c r="AM12" s="50">
        <f>IFERROR(VLOOKUP($B12,[1]DEN4!$G$3:$T$169,10,FALSE),0)</f>
        <v>2175</v>
      </c>
      <c r="AN12" s="50">
        <f>IFERROR(VLOOKUP($B12,[1]DEN4!$G$3:$T$169,11,FALSE),0)</f>
        <v>2254</v>
      </c>
      <c r="AO12" s="50">
        <f>IFERROR(VLOOKUP($B12,[1]DEN4!$G$3:$T$169,12,FALSE),0)</f>
        <v>879</v>
      </c>
      <c r="AP12" s="50">
        <f>IFERROR(VLOOKUP($B12,[1]DEN4!$G$3:$T$169,13,FALSE),0)</f>
        <v>2627</v>
      </c>
      <c r="AQ12" s="182">
        <f t="shared" ref="AQ12:AQ65" si="0">SUM(AE12:AP12)</f>
        <v>26883</v>
      </c>
    </row>
    <row r="13" spans="1:43" ht="14.4" thickBot="1" x14ac:dyDescent="0.3">
      <c r="A13" s="49" t="s">
        <v>40</v>
      </c>
      <c r="B13" s="62" t="s">
        <v>28</v>
      </c>
      <c r="C13" s="34"/>
      <c r="D13" s="72"/>
      <c r="E13" s="50">
        <f>IFERROR(VLOOKUP($B13,[1]NUM4!$G$3:$T$169,2,FALSE),0)</f>
        <v>1890</v>
      </c>
      <c r="F13" s="50">
        <f>IFERROR(VLOOKUP($B13,[1]NUM4!$G$3:$T$169,3,FALSE),0)</f>
        <v>1758</v>
      </c>
      <c r="G13" s="50">
        <f>IFERROR(VLOOKUP($B13,[1]NUM4!$G$3:$T$169,4,FALSE),0)</f>
        <v>2264</v>
      </c>
      <c r="H13" s="50">
        <f>IFERROR(VLOOKUP($B13,[1]NUM4!$G$3:$T$169,5,FALSE),0)</f>
        <v>2435</v>
      </c>
      <c r="I13" s="50">
        <f>IFERROR(VLOOKUP($B13,[1]NUM4!$G$3:$T$169,6,FALSE),0)</f>
        <v>2195</v>
      </c>
      <c r="J13" s="50">
        <f>IFERROR(VLOOKUP($B13,[1]NUM4!$G$3:$T$169,7,FALSE),0)</f>
        <v>2287</v>
      </c>
      <c r="K13" s="50">
        <f>IFERROR(VLOOKUP($B13,[1]NUM4!$G$3:$T$169,8,FALSE),0)</f>
        <v>2174</v>
      </c>
      <c r="L13" s="50">
        <f>IFERROR(VLOOKUP($B13,[1]NUM4!$G$3:$T$169,9,FALSE),0)</f>
        <v>1988</v>
      </c>
      <c r="M13" s="50">
        <f>IFERROR(VLOOKUP($B13,[1]NUM4!$G$3:$T$169,10,FALSE),0)</f>
        <v>1947</v>
      </c>
      <c r="N13" s="50">
        <f>IFERROR(VLOOKUP($B13,[1]NUM4!$G$3:$T$169,11,FALSE),0)</f>
        <v>1732</v>
      </c>
      <c r="O13" s="50">
        <f>IFERROR(VLOOKUP($B13,[1]NUM4!$G$3:$T$169,12,FALSE),0)</f>
        <v>606</v>
      </c>
      <c r="P13" s="50">
        <f>IFERROR(VLOOKUP($B13,[1]NUM4!$G$3:$T$169,13,FALSE),0)</f>
        <v>2015</v>
      </c>
      <c r="Q13" s="11">
        <f t="shared" ref="Q13:Q78" si="1">SUM(E13:P13)</f>
        <v>23291</v>
      </c>
      <c r="R13" s="50">
        <f>IFERROR(VLOOKUP($B13,[1]NUM4!$AB$3:$AO$141,2,FALSE),0)</f>
        <v>218</v>
      </c>
      <c r="S13" s="50">
        <f>IFERROR(VLOOKUP($B13,[1]NUM4!$AB$3:$AO$141,3,FALSE),0)</f>
        <v>204</v>
      </c>
      <c r="T13" s="50">
        <f>IFERROR(VLOOKUP($B13,[1]NUM4!$AB$3:$AO$141,4,FALSE),0)</f>
        <v>230</v>
      </c>
      <c r="U13" s="50">
        <f>IFERROR(VLOOKUP($B13,[1]NUM4!$AB$3:$AO$141,5,FALSE),0)</f>
        <v>276</v>
      </c>
      <c r="V13" s="50">
        <f>IFERROR(VLOOKUP($B13,[1]NUM4!$AB$3:$AO$141,6,FALSE),0)</f>
        <v>239</v>
      </c>
      <c r="W13" s="50">
        <f>IFERROR(VLOOKUP($B13,[1]NUM4!$AB$3:$AO$141,7,FALSE),0)</f>
        <v>156</v>
      </c>
      <c r="X13" s="50">
        <f>IFERROR(VLOOKUP($B13,[1]NUM4!$AB$3:$AO$141,8,FALSE),0)</f>
        <v>216</v>
      </c>
      <c r="Y13" s="50">
        <f>IFERROR(VLOOKUP($B13,[1]NUM4!$AB$3:$AO$141,9,FALSE),0)</f>
        <v>205</v>
      </c>
      <c r="Z13" s="50">
        <f>IFERROR(VLOOKUP($B13,[1]NUM4!$AB$3:$AO$141,10,FALSE),0)</f>
        <v>153</v>
      </c>
      <c r="AA13" s="50">
        <f>IFERROR(VLOOKUP($B13,[1]NUM4!$AB$3:$AO$141,11,FALSE),0)</f>
        <v>160</v>
      </c>
      <c r="AB13" s="50">
        <f>IFERROR(VLOOKUP($B13,[1]NUM4!$AB$3:$AO$141,12,FALSE),0)</f>
        <v>97</v>
      </c>
      <c r="AC13" s="50">
        <f>IFERROR(VLOOKUP($B13,[1]NUM4!$AB$3:$AO$141,13,FALSE),0)</f>
        <v>210</v>
      </c>
      <c r="AD13" s="11">
        <f t="shared" ref="AD13:AD78" si="2">SUM(R13:AC13)</f>
        <v>2364</v>
      </c>
      <c r="AE13" s="50">
        <f>IFERROR(VLOOKUP($B13,[1]DEN4!$G$3:$T$169,2,FALSE),0)</f>
        <v>1890</v>
      </c>
      <c r="AF13" s="50">
        <f>IFERROR(VLOOKUP($B13,[1]DEN4!$G$3:$T$169,3,FALSE),0)</f>
        <v>1758</v>
      </c>
      <c r="AG13" s="50">
        <f>IFERROR(VLOOKUP($B13,[1]DEN4!$G$3:$T$169,4,FALSE),0)</f>
        <v>2264</v>
      </c>
      <c r="AH13" s="50">
        <f>IFERROR(VLOOKUP($B13,[1]DEN4!$G$3:$T$169,5,FALSE),0)</f>
        <v>2435</v>
      </c>
      <c r="AI13" s="50">
        <f>IFERROR(VLOOKUP($B13,[1]DEN4!$G$3:$T$169,6,FALSE),0)</f>
        <v>2195</v>
      </c>
      <c r="AJ13" s="50">
        <f>IFERROR(VLOOKUP($B13,[1]DEN4!$G$3:$T$169,7,FALSE),0)</f>
        <v>2287</v>
      </c>
      <c r="AK13" s="50">
        <f>IFERROR(VLOOKUP($B13,[1]DEN4!$G$3:$T$169,8,FALSE),0)</f>
        <v>2174</v>
      </c>
      <c r="AL13" s="50">
        <f>IFERROR(VLOOKUP($B13,[1]DEN4!$G$3:$T$169,9,FALSE),0)</f>
        <v>1988</v>
      </c>
      <c r="AM13" s="50">
        <f>IFERROR(VLOOKUP($B13,[1]DEN4!$G$3:$T$169,10,FALSE),0)</f>
        <v>1947</v>
      </c>
      <c r="AN13" s="50">
        <f>IFERROR(VLOOKUP($B13,[1]DEN4!$G$3:$T$169,11,FALSE),0)</f>
        <v>1732</v>
      </c>
      <c r="AO13" s="50">
        <f>IFERROR(VLOOKUP($B13,[1]DEN4!$G$3:$T$169,12,FALSE),0)</f>
        <v>606</v>
      </c>
      <c r="AP13" s="50">
        <f>IFERROR(VLOOKUP($B13,[1]DEN4!$G$3:$T$169,13,FALSE),0)</f>
        <v>2015</v>
      </c>
      <c r="AQ13" s="11">
        <f t="shared" si="0"/>
        <v>23291</v>
      </c>
    </row>
    <row r="14" spans="1:43" ht="14.4" thickBot="1" x14ac:dyDescent="0.3">
      <c r="A14" s="49" t="s">
        <v>40</v>
      </c>
      <c r="B14" s="62" t="s">
        <v>29</v>
      </c>
      <c r="C14" s="34"/>
      <c r="D14" s="72"/>
      <c r="E14" s="50">
        <f>IFERROR(VLOOKUP($B14,[1]NUM4!$G$3:$T$169,2,FALSE),0)</f>
        <v>1789</v>
      </c>
      <c r="F14" s="50">
        <f>IFERROR(VLOOKUP($B14,[1]NUM4!$G$3:$T$169,3,FALSE),0)</f>
        <v>1848</v>
      </c>
      <c r="G14" s="50">
        <f>IFERROR(VLOOKUP($B14,[1]NUM4!$G$3:$T$169,4,FALSE),0)</f>
        <v>2266</v>
      </c>
      <c r="H14" s="50">
        <f>IFERROR(VLOOKUP($B14,[1]NUM4!$G$3:$T$169,5,FALSE),0)</f>
        <v>2454</v>
      </c>
      <c r="I14" s="50">
        <f>IFERROR(VLOOKUP($B14,[1]NUM4!$G$3:$T$169,6,FALSE),0)</f>
        <v>2393</v>
      </c>
      <c r="J14" s="50">
        <f>IFERROR(VLOOKUP($B14,[1]NUM4!$G$3:$T$169,7,FALSE),0)</f>
        <v>2439</v>
      </c>
      <c r="K14" s="50">
        <f>IFERROR(VLOOKUP($B14,[1]NUM4!$G$3:$T$169,8,FALSE),0)</f>
        <v>2565</v>
      </c>
      <c r="L14" s="50">
        <f>IFERROR(VLOOKUP($B14,[1]NUM4!$G$3:$T$169,9,FALSE),0)</f>
        <v>2657</v>
      </c>
      <c r="M14" s="50">
        <f>IFERROR(VLOOKUP($B14,[1]NUM4!$G$3:$T$169,10,FALSE),0)</f>
        <v>1999</v>
      </c>
      <c r="N14" s="50">
        <f>IFERROR(VLOOKUP($B14,[1]NUM4!$G$3:$T$169,11,FALSE),0)</f>
        <v>1955</v>
      </c>
      <c r="O14" s="50">
        <f>IFERROR(VLOOKUP($B14,[1]NUM4!$G$3:$T$169,12,FALSE),0)</f>
        <v>1017</v>
      </c>
      <c r="P14" s="50">
        <f>IFERROR(VLOOKUP($B14,[1]NUM4!$G$3:$T$169,13,FALSE),0)</f>
        <v>2516</v>
      </c>
      <c r="Q14" s="11">
        <f t="shared" si="1"/>
        <v>25898</v>
      </c>
      <c r="R14" s="50">
        <f>IFERROR(VLOOKUP($B14,[1]NUM4!$AB$3:$AO$141,2,FALSE),0)</f>
        <v>189</v>
      </c>
      <c r="S14" s="50">
        <f>IFERROR(VLOOKUP($B14,[1]NUM4!$AB$3:$AO$141,3,FALSE),0)</f>
        <v>191</v>
      </c>
      <c r="T14" s="50">
        <f>IFERROR(VLOOKUP($B14,[1]NUM4!$AB$3:$AO$141,4,FALSE),0)</f>
        <v>167</v>
      </c>
      <c r="U14" s="50">
        <f>IFERROR(VLOOKUP($B14,[1]NUM4!$AB$3:$AO$141,5,FALSE),0)</f>
        <v>209</v>
      </c>
      <c r="V14" s="50">
        <f>IFERROR(VLOOKUP($B14,[1]NUM4!$AB$3:$AO$141,6,FALSE),0)</f>
        <v>337</v>
      </c>
      <c r="W14" s="50">
        <f>IFERROR(VLOOKUP($B14,[1]NUM4!$AB$3:$AO$141,7,FALSE),0)</f>
        <v>160</v>
      </c>
      <c r="X14" s="50">
        <f>IFERROR(VLOOKUP($B14,[1]NUM4!$AB$3:$AO$141,8,FALSE),0)</f>
        <v>221</v>
      </c>
      <c r="Y14" s="50">
        <f>IFERROR(VLOOKUP($B14,[1]NUM4!$AB$3:$AO$141,9,FALSE),0)</f>
        <v>190</v>
      </c>
      <c r="Z14" s="50">
        <f>IFERROR(VLOOKUP($B14,[1]NUM4!$AB$3:$AO$141,10,FALSE),0)</f>
        <v>147</v>
      </c>
      <c r="AA14" s="50">
        <f>IFERROR(VLOOKUP($B14,[1]NUM4!$AB$3:$AO$141,11,FALSE),0)</f>
        <v>180</v>
      </c>
      <c r="AB14" s="50">
        <f>IFERROR(VLOOKUP($B14,[1]NUM4!$AB$3:$AO$141,12,FALSE),0)</f>
        <v>55</v>
      </c>
      <c r="AC14" s="50">
        <f>IFERROR(VLOOKUP($B14,[1]NUM4!$AB$3:$AO$141,13,FALSE),0)</f>
        <v>350</v>
      </c>
      <c r="AD14" s="11">
        <f t="shared" si="2"/>
        <v>2396</v>
      </c>
      <c r="AE14" s="50">
        <f>IFERROR(VLOOKUP($B14,[1]DEN4!$G$3:$T$169,2,FALSE),0)</f>
        <v>1789</v>
      </c>
      <c r="AF14" s="50">
        <f>IFERROR(VLOOKUP($B14,[1]DEN4!$G$3:$T$169,3,FALSE),0)</f>
        <v>1848</v>
      </c>
      <c r="AG14" s="50">
        <f>IFERROR(VLOOKUP($B14,[1]DEN4!$G$3:$T$169,4,FALSE),0)</f>
        <v>2266</v>
      </c>
      <c r="AH14" s="50">
        <f>IFERROR(VLOOKUP($B14,[1]DEN4!$G$3:$T$169,5,FALSE),0)</f>
        <v>2454</v>
      </c>
      <c r="AI14" s="50">
        <f>IFERROR(VLOOKUP($B14,[1]DEN4!$G$3:$T$169,6,FALSE),0)</f>
        <v>2393</v>
      </c>
      <c r="AJ14" s="50">
        <f>IFERROR(VLOOKUP($B14,[1]DEN4!$G$3:$T$169,7,FALSE),0)</f>
        <v>2439</v>
      </c>
      <c r="AK14" s="50">
        <f>IFERROR(VLOOKUP($B14,[1]DEN4!$G$3:$T$169,8,FALSE),0)</f>
        <v>2565</v>
      </c>
      <c r="AL14" s="50">
        <f>IFERROR(VLOOKUP($B14,[1]DEN4!$G$3:$T$169,9,FALSE),0)</f>
        <v>2657</v>
      </c>
      <c r="AM14" s="50">
        <f>IFERROR(VLOOKUP($B14,[1]DEN4!$G$3:$T$169,10,FALSE),0)</f>
        <v>1999</v>
      </c>
      <c r="AN14" s="50">
        <f>IFERROR(VLOOKUP($B14,[1]DEN4!$G$3:$T$169,11,FALSE),0)</f>
        <v>1955</v>
      </c>
      <c r="AO14" s="50">
        <f>IFERROR(VLOOKUP($B14,[1]DEN4!$G$3:$T$169,12,FALSE),0)</f>
        <v>1017</v>
      </c>
      <c r="AP14" s="50">
        <f>IFERROR(VLOOKUP($B14,[1]DEN4!$G$3:$T$169,13,FALSE),0)</f>
        <v>2516</v>
      </c>
      <c r="AQ14" s="11">
        <f t="shared" si="0"/>
        <v>25898</v>
      </c>
    </row>
    <row r="15" spans="1:43" ht="14.4" thickBot="1" x14ac:dyDescent="0.3">
      <c r="A15" s="49" t="s">
        <v>40</v>
      </c>
      <c r="B15" s="62" t="s">
        <v>30</v>
      </c>
      <c r="C15" s="34"/>
      <c r="D15" s="72"/>
      <c r="E15" s="50">
        <f>IFERROR(VLOOKUP($B15,[1]NUM4!$G$3:$T$169,2,FALSE),0)</f>
        <v>2617</v>
      </c>
      <c r="F15" s="50">
        <f>IFERROR(VLOOKUP($B15,[1]NUM4!$G$3:$T$169,3,FALSE),0)</f>
        <v>2411</v>
      </c>
      <c r="G15" s="50">
        <f>IFERROR(VLOOKUP($B15,[1]NUM4!$G$3:$T$169,4,FALSE),0)</f>
        <v>2625</v>
      </c>
      <c r="H15" s="50">
        <f>IFERROR(VLOOKUP($B15,[1]NUM4!$G$3:$T$169,5,FALSE),0)</f>
        <v>2636</v>
      </c>
      <c r="I15" s="50">
        <f>IFERROR(VLOOKUP($B15,[1]NUM4!$G$3:$T$169,6,FALSE),0)</f>
        <v>2539</v>
      </c>
      <c r="J15" s="50">
        <f>IFERROR(VLOOKUP($B15,[1]NUM4!$G$3:$T$169,7,FALSE),0)</f>
        <v>2413</v>
      </c>
      <c r="K15" s="50">
        <f>IFERROR(VLOOKUP($B15,[1]NUM4!$G$3:$T$169,8,FALSE),0)</f>
        <v>2481</v>
      </c>
      <c r="L15" s="50">
        <f>IFERROR(VLOOKUP($B15,[1]NUM4!$G$3:$T$169,9,FALSE),0)</f>
        <v>2698</v>
      </c>
      <c r="M15" s="50">
        <f>IFERROR(VLOOKUP($B15,[1]NUM4!$G$3:$T$169,10,FALSE),0)</f>
        <v>2222</v>
      </c>
      <c r="N15" s="50">
        <f>IFERROR(VLOOKUP($B15,[1]NUM4!$G$3:$T$169,11,FALSE),0)</f>
        <v>2095</v>
      </c>
      <c r="O15" s="50">
        <f>IFERROR(VLOOKUP($B15,[1]NUM4!$G$3:$T$169,12,FALSE),0)</f>
        <v>688</v>
      </c>
      <c r="P15" s="50">
        <f>IFERROR(VLOOKUP($B15,[1]NUM4!$G$3:$T$169,13,FALSE),0)</f>
        <v>2297</v>
      </c>
      <c r="Q15" s="11">
        <f t="shared" si="1"/>
        <v>27722</v>
      </c>
      <c r="R15" s="50">
        <f>IFERROR(VLOOKUP($B15,[1]NUM4!$AB$3:$AO$141,2,FALSE),0)</f>
        <v>302</v>
      </c>
      <c r="S15" s="50">
        <f>IFERROR(VLOOKUP($B15,[1]NUM4!$AB$3:$AO$141,3,FALSE),0)</f>
        <v>269</v>
      </c>
      <c r="T15" s="50">
        <f>IFERROR(VLOOKUP($B15,[1]NUM4!$AB$3:$AO$141,4,FALSE),0)</f>
        <v>265</v>
      </c>
      <c r="U15" s="50">
        <f>IFERROR(VLOOKUP($B15,[1]NUM4!$AB$3:$AO$141,5,FALSE),0)</f>
        <v>160</v>
      </c>
      <c r="V15" s="50">
        <f>IFERROR(VLOOKUP($B15,[1]NUM4!$AB$3:$AO$141,6,FALSE),0)</f>
        <v>209</v>
      </c>
      <c r="W15" s="50">
        <f>IFERROR(VLOOKUP($B15,[1]NUM4!$AB$3:$AO$141,7,FALSE),0)</f>
        <v>215</v>
      </c>
      <c r="X15" s="50">
        <f>IFERROR(VLOOKUP($B15,[1]NUM4!$AB$3:$AO$141,8,FALSE),0)</f>
        <v>270</v>
      </c>
      <c r="Y15" s="50">
        <f>IFERROR(VLOOKUP($B15,[1]NUM4!$AB$3:$AO$141,9,FALSE),0)</f>
        <v>250</v>
      </c>
      <c r="Z15" s="50">
        <f>IFERROR(VLOOKUP($B15,[1]NUM4!$AB$3:$AO$141,10,FALSE),0)</f>
        <v>176</v>
      </c>
      <c r="AA15" s="50">
        <f>IFERROR(VLOOKUP($B15,[1]NUM4!$AB$3:$AO$141,11,FALSE),0)</f>
        <v>175</v>
      </c>
      <c r="AB15" s="50">
        <f>IFERROR(VLOOKUP($B15,[1]NUM4!$AB$3:$AO$141,12,FALSE),0)</f>
        <v>44</v>
      </c>
      <c r="AC15" s="50">
        <f>IFERROR(VLOOKUP($B15,[1]NUM4!$AB$3:$AO$141,13,FALSE),0)</f>
        <v>218</v>
      </c>
      <c r="AD15" s="11">
        <f t="shared" si="2"/>
        <v>2553</v>
      </c>
      <c r="AE15" s="50">
        <f>IFERROR(VLOOKUP($B15,[1]DEN4!$G$3:$T$169,2,FALSE),0)</f>
        <v>2617</v>
      </c>
      <c r="AF15" s="50">
        <f>IFERROR(VLOOKUP($B15,[1]DEN4!$G$3:$T$169,3,FALSE),0)</f>
        <v>2411</v>
      </c>
      <c r="AG15" s="50">
        <f>IFERROR(VLOOKUP($B15,[1]DEN4!$G$3:$T$169,4,FALSE),0)</f>
        <v>2625</v>
      </c>
      <c r="AH15" s="50">
        <f>IFERROR(VLOOKUP($B15,[1]DEN4!$G$3:$T$169,5,FALSE),0)</f>
        <v>2636</v>
      </c>
      <c r="AI15" s="50">
        <f>IFERROR(VLOOKUP($B15,[1]DEN4!$G$3:$T$169,6,FALSE),0)</f>
        <v>2539</v>
      </c>
      <c r="AJ15" s="50">
        <f>IFERROR(VLOOKUP($B15,[1]DEN4!$G$3:$T$169,7,FALSE),0)</f>
        <v>2413</v>
      </c>
      <c r="AK15" s="50">
        <f>IFERROR(VLOOKUP($B15,[1]DEN4!$G$3:$T$169,8,FALSE),0)</f>
        <v>2481</v>
      </c>
      <c r="AL15" s="50">
        <f>IFERROR(VLOOKUP($B15,[1]DEN4!$G$3:$T$169,9,FALSE),0)</f>
        <v>2698</v>
      </c>
      <c r="AM15" s="50">
        <f>IFERROR(VLOOKUP($B15,[1]DEN4!$G$3:$T$169,10,FALSE),0)</f>
        <v>2222</v>
      </c>
      <c r="AN15" s="50">
        <f>IFERROR(VLOOKUP($B15,[1]DEN4!$G$3:$T$169,11,FALSE),0)</f>
        <v>2095</v>
      </c>
      <c r="AO15" s="50">
        <f>IFERROR(VLOOKUP($B15,[1]DEN4!$G$3:$T$169,12,FALSE),0)</f>
        <v>688</v>
      </c>
      <c r="AP15" s="50">
        <f>IFERROR(VLOOKUP($B15,[1]DEN4!$G$3:$T$169,13,FALSE),0)</f>
        <v>2297</v>
      </c>
      <c r="AQ15" s="11">
        <f t="shared" si="0"/>
        <v>27722</v>
      </c>
    </row>
    <row r="16" spans="1:43" ht="14.4" thickBot="1" x14ac:dyDescent="0.3">
      <c r="A16" s="49" t="s">
        <v>40</v>
      </c>
      <c r="B16" s="62" t="s">
        <v>31</v>
      </c>
      <c r="C16" s="36"/>
      <c r="D16" s="72"/>
      <c r="E16" s="50">
        <f>IFERROR(VLOOKUP($B16,[1]NUM4!$G$3:$T$169,2,FALSE),0)</f>
        <v>2187</v>
      </c>
      <c r="F16" s="50">
        <f>IFERROR(VLOOKUP($B16,[1]NUM4!$G$3:$T$169,3,FALSE),0)</f>
        <v>2070</v>
      </c>
      <c r="G16" s="50">
        <f>IFERROR(VLOOKUP($B16,[1]NUM4!$G$3:$T$169,4,FALSE),0)</f>
        <v>2741</v>
      </c>
      <c r="H16" s="50">
        <f>IFERROR(VLOOKUP($B16,[1]NUM4!$G$3:$T$169,5,FALSE),0)</f>
        <v>2279</v>
      </c>
      <c r="I16" s="50">
        <f>IFERROR(VLOOKUP($B16,[1]NUM4!$G$3:$T$169,6,FALSE),0)</f>
        <v>2089</v>
      </c>
      <c r="J16" s="50">
        <f>IFERROR(VLOOKUP($B16,[1]NUM4!$G$3:$T$169,7,FALSE),0)</f>
        <v>1679</v>
      </c>
      <c r="K16" s="50">
        <f>IFERROR(VLOOKUP($B16,[1]NUM4!$G$3:$T$169,8,FALSE),0)</f>
        <v>2152</v>
      </c>
      <c r="L16" s="50">
        <f>IFERROR(VLOOKUP($B16,[1]NUM4!$G$3:$T$169,9,FALSE),0)</f>
        <v>1947</v>
      </c>
      <c r="M16" s="50">
        <f>IFERROR(VLOOKUP($B16,[1]NUM4!$G$3:$T$169,10,FALSE),0)</f>
        <v>1792</v>
      </c>
      <c r="N16" s="50">
        <f>IFERROR(VLOOKUP($B16,[1]NUM4!$G$3:$T$169,11,FALSE),0)</f>
        <v>2026</v>
      </c>
      <c r="O16" s="50">
        <f>IFERROR(VLOOKUP($B16,[1]NUM4!$G$3:$T$169,12,FALSE),0)</f>
        <v>781</v>
      </c>
      <c r="P16" s="50">
        <f>IFERROR(VLOOKUP($B16,[1]NUM4!$G$3:$T$169,13,FALSE),0)</f>
        <v>2322</v>
      </c>
      <c r="Q16" s="11">
        <f t="shared" si="1"/>
        <v>24065</v>
      </c>
      <c r="R16" s="50">
        <f>IFERROR(VLOOKUP($B16,[1]NUM4!$AB$3:$AO$141,2,FALSE),0)</f>
        <v>233</v>
      </c>
      <c r="S16" s="50">
        <f>IFERROR(VLOOKUP($B16,[1]NUM4!$AB$3:$AO$141,3,FALSE),0)</f>
        <v>159</v>
      </c>
      <c r="T16" s="50">
        <f>IFERROR(VLOOKUP($B16,[1]NUM4!$AB$3:$AO$141,4,FALSE),0)</f>
        <v>160</v>
      </c>
      <c r="U16" s="50">
        <f>IFERROR(VLOOKUP($B16,[1]NUM4!$AB$3:$AO$141,5,FALSE),0)</f>
        <v>214</v>
      </c>
      <c r="V16" s="50">
        <f>IFERROR(VLOOKUP($B16,[1]NUM4!$AB$3:$AO$141,6,FALSE),0)</f>
        <v>206</v>
      </c>
      <c r="W16" s="50">
        <f>IFERROR(VLOOKUP($B16,[1]NUM4!$AB$3:$AO$141,7,FALSE),0)</f>
        <v>182</v>
      </c>
      <c r="X16" s="50">
        <f>IFERROR(VLOOKUP($B16,[1]NUM4!$AB$3:$AO$141,8,FALSE),0)</f>
        <v>193</v>
      </c>
      <c r="Y16" s="50">
        <f>IFERROR(VLOOKUP($B16,[1]NUM4!$AB$3:$AO$141,9,FALSE),0)</f>
        <v>158</v>
      </c>
      <c r="Z16" s="50">
        <f>IFERROR(VLOOKUP($B16,[1]NUM4!$AB$3:$AO$141,10,FALSE),0)</f>
        <v>175</v>
      </c>
      <c r="AA16" s="50">
        <f>IFERROR(VLOOKUP($B16,[1]NUM4!$AB$3:$AO$141,11,FALSE),0)</f>
        <v>183</v>
      </c>
      <c r="AB16" s="50">
        <f>IFERROR(VLOOKUP($B16,[1]NUM4!$AB$3:$AO$141,12,FALSE),0)</f>
        <v>108</v>
      </c>
      <c r="AC16" s="50">
        <f>IFERROR(VLOOKUP($B16,[1]NUM4!$AB$3:$AO$141,13,FALSE),0)</f>
        <v>203</v>
      </c>
      <c r="AD16" s="11">
        <f t="shared" si="2"/>
        <v>2174</v>
      </c>
      <c r="AE16" s="50">
        <f>IFERROR(VLOOKUP($B16,[1]DEN4!$G$3:$T$169,2,FALSE),0)</f>
        <v>2187</v>
      </c>
      <c r="AF16" s="50">
        <f>IFERROR(VLOOKUP($B16,[1]DEN4!$G$3:$T$169,3,FALSE),0)</f>
        <v>2070</v>
      </c>
      <c r="AG16" s="50">
        <f>IFERROR(VLOOKUP($B16,[1]DEN4!$G$3:$T$169,4,FALSE),0)</f>
        <v>2741</v>
      </c>
      <c r="AH16" s="50">
        <f>IFERROR(VLOOKUP($B16,[1]DEN4!$G$3:$T$169,5,FALSE),0)</f>
        <v>2279</v>
      </c>
      <c r="AI16" s="50">
        <f>IFERROR(VLOOKUP($B16,[1]DEN4!$G$3:$T$169,6,FALSE),0)</f>
        <v>2089</v>
      </c>
      <c r="AJ16" s="50">
        <f>IFERROR(VLOOKUP($B16,[1]DEN4!$G$3:$T$169,7,FALSE),0)</f>
        <v>1679</v>
      </c>
      <c r="AK16" s="50">
        <f>IFERROR(VLOOKUP($B16,[1]DEN4!$G$3:$T$169,8,FALSE),0)</f>
        <v>2152</v>
      </c>
      <c r="AL16" s="50">
        <f>IFERROR(VLOOKUP($B16,[1]DEN4!$G$3:$T$169,9,FALSE),0)</f>
        <v>1947</v>
      </c>
      <c r="AM16" s="50">
        <f>IFERROR(VLOOKUP($B16,[1]DEN4!$G$3:$T$169,10,FALSE),0)</f>
        <v>1792</v>
      </c>
      <c r="AN16" s="50">
        <f>IFERROR(VLOOKUP($B16,[1]DEN4!$G$3:$T$169,11,FALSE),0)</f>
        <v>2026</v>
      </c>
      <c r="AO16" s="50">
        <f>IFERROR(VLOOKUP($B16,[1]DEN4!$G$3:$T$169,12,FALSE),0)</f>
        <v>781</v>
      </c>
      <c r="AP16" s="50">
        <f>IFERROR(VLOOKUP($B16,[1]DEN4!$G$3:$T$169,13,FALSE),0)</f>
        <v>2322</v>
      </c>
      <c r="AQ16" s="11">
        <f t="shared" si="0"/>
        <v>24065</v>
      </c>
    </row>
    <row r="17" spans="1:43" ht="14.4" thickBot="1" x14ac:dyDescent="0.3">
      <c r="A17" s="49" t="s">
        <v>40</v>
      </c>
      <c r="B17" s="62" t="s">
        <v>32</v>
      </c>
      <c r="C17" s="34"/>
      <c r="D17" s="72"/>
      <c r="E17" s="50">
        <f>IFERROR(VLOOKUP($B17,[1]NUM4!$G$3:$T$169,2,FALSE),0)</f>
        <v>1809</v>
      </c>
      <c r="F17" s="50">
        <f>IFERROR(VLOOKUP($B17,[1]NUM4!$G$3:$T$169,3,FALSE),0)</f>
        <v>1923</v>
      </c>
      <c r="G17" s="50">
        <f>IFERROR(VLOOKUP($B17,[1]NUM4!$G$3:$T$169,4,FALSE),0)</f>
        <v>1836</v>
      </c>
      <c r="H17" s="50">
        <f>IFERROR(VLOOKUP($B17,[1]NUM4!$G$3:$T$169,5,FALSE),0)</f>
        <v>1944</v>
      </c>
      <c r="I17" s="50">
        <f>IFERROR(VLOOKUP($B17,[1]NUM4!$G$3:$T$169,6,FALSE),0)</f>
        <v>2043</v>
      </c>
      <c r="J17" s="50">
        <f>IFERROR(VLOOKUP($B17,[1]NUM4!$G$3:$T$169,7,FALSE),0)</f>
        <v>1998</v>
      </c>
      <c r="K17" s="50">
        <f>IFERROR(VLOOKUP($B17,[1]NUM4!$G$3:$T$169,8,FALSE),0)</f>
        <v>2265</v>
      </c>
      <c r="L17" s="50">
        <f>IFERROR(VLOOKUP($B17,[1]NUM4!$G$3:$T$169,9,FALSE),0)</f>
        <v>2250</v>
      </c>
      <c r="M17" s="50">
        <f>IFERROR(VLOOKUP($B17,[1]NUM4!$G$3:$T$169,10,FALSE),0)</f>
        <v>1607</v>
      </c>
      <c r="N17" s="50">
        <f>IFERROR(VLOOKUP($B17,[1]NUM4!$G$3:$T$169,11,FALSE),0)</f>
        <v>1961</v>
      </c>
      <c r="O17" s="50">
        <f>IFERROR(VLOOKUP($B17,[1]NUM4!$G$3:$T$169,12,FALSE),0)</f>
        <v>921</v>
      </c>
      <c r="P17" s="50">
        <f>IFERROR(VLOOKUP($B17,[1]NUM4!$G$3:$T$169,13,FALSE),0)</f>
        <v>1422</v>
      </c>
      <c r="Q17" s="11">
        <f t="shared" si="1"/>
        <v>21979</v>
      </c>
      <c r="R17" s="50">
        <f>IFERROR(VLOOKUP($B17,[1]NUM4!$AB$3:$AO$141,2,FALSE),0)</f>
        <v>292</v>
      </c>
      <c r="S17" s="50">
        <f>IFERROR(VLOOKUP($B17,[1]NUM4!$AB$3:$AO$141,3,FALSE),0)</f>
        <v>351</v>
      </c>
      <c r="T17" s="50">
        <f>IFERROR(VLOOKUP($B17,[1]NUM4!$AB$3:$AO$141,4,FALSE),0)</f>
        <v>206</v>
      </c>
      <c r="U17" s="50">
        <f>IFERROR(VLOOKUP($B17,[1]NUM4!$AB$3:$AO$141,5,FALSE),0)</f>
        <v>195</v>
      </c>
      <c r="V17" s="50">
        <f>IFERROR(VLOOKUP($B17,[1]NUM4!$AB$3:$AO$141,6,FALSE),0)</f>
        <v>220</v>
      </c>
      <c r="W17" s="50">
        <f>IFERROR(VLOOKUP($B17,[1]NUM4!$AB$3:$AO$141,7,FALSE),0)</f>
        <v>265</v>
      </c>
      <c r="X17" s="50">
        <f>IFERROR(VLOOKUP($B17,[1]NUM4!$AB$3:$AO$141,8,FALSE),0)</f>
        <v>292</v>
      </c>
      <c r="Y17" s="50">
        <f>IFERROR(VLOOKUP($B17,[1]NUM4!$AB$3:$AO$141,9,FALSE),0)</f>
        <v>291</v>
      </c>
      <c r="Z17" s="50">
        <f>IFERROR(VLOOKUP($B17,[1]NUM4!$AB$3:$AO$141,10,FALSE),0)</f>
        <v>166</v>
      </c>
      <c r="AA17" s="50">
        <f>IFERROR(VLOOKUP($B17,[1]NUM4!$AB$3:$AO$141,11,FALSE),0)</f>
        <v>175</v>
      </c>
      <c r="AB17" s="50">
        <f>IFERROR(VLOOKUP($B17,[1]NUM4!$AB$3:$AO$141,12,FALSE),0)</f>
        <v>175</v>
      </c>
      <c r="AC17" s="50">
        <f>IFERROR(VLOOKUP($B17,[1]NUM4!$AB$3:$AO$141,13,FALSE),0)</f>
        <v>259</v>
      </c>
      <c r="AD17" s="11">
        <f t="shared" si="2"/>
        <v>2887</v>
      </c>
      <c r="AE17" s="50">
        <f>IFERROR(VLOOKUP($B17,[1]DEN4!$G$3:$T$169,2,FALSE),0)</f>
        <v>1809</v>
      </c>
      <c r="AF17" s="50">
        <f>IFERROR(VLOOKUP($B17,[1]DEN4!$G$3:$T$169,3,FALSE),0)</f>
        <v>1923</v>
      </c>
      <c r="AG17" s="50">
        <f>IFERROR(VLOOKUP($B17,[1]DEN4!$G$3:$T$169,4,FALSE),0)</f>
        <v>1836</v>
      </c>
      <c r="AH17" s="50">
        <f>IFERROR(VLOOKUP($B17,[1]DEN4!$G$3:$T$169,5,FALSE),0)</f>
        <v>1944</v>
      </c>
      <c r="AI17" s="50">
        <f>IFERROR(VLOOKUP($B17,[1]DEN4!$G$3:$T$169,6,FALSE),0)</f>
        <v>2043</v>
      </c>
      <c r="AJ17" s="50">
        <f>IFERROR(VLOOKUP($B17,[1]DEN4!$G$3:$T$169,7,FALSE),0)</f>
        <v>1998</v>
      </c>
      <c r="AK17" s="50">
        <f>IFERROR(VLOOKUP($B17,[1]DEN4!$G$3:$T$169,8,FALSE),0)</f>
        <v>2265</v>
      </c>
      <c r="AL17" s="50">
        <f>IFERROR(VLOOKUP($B17,[1]DEN4!$G$3:$T$169,9,FALSE),0)</f>
        <v>2250</v>
      </c>
      <c r="AM17" s="50">
        <f>IFERROR(VLOOKUP($B17,[1]DEN4!$G$3:$T$169,10,FALSE),0)</f>
        <v>1607</v>
      </c>
      <c r="AN17" s="50">
        <f>IFERROR(VLOOKUP($B17,[1]DEN4!$G$3:$T$169,11,FALSE),0)</f>
        <v>1961</v>
      </c>
      <c r="AO17" s="50">
        <f>IFERROR(VLOOKUP($B17,[1]DEN4!$G$3:$T$169,12,FALSE),0)</f>
        <v>921</v>
      </c>
      <c r="AP17" s="50">
        <f>IFERROR(VLOOKUP($B17,[1]DEN4!$G$3:$T$169,13,FALSE),0)</f>
        <v>1422</v>
      </c>
      <c r="AQ17" s="11">
        <f t="shared" si="0"/>
        <v>21979</v>
      </c>
    </row>
    <row r="18" spans="1:43" ht="14.4" thickBot="1" x14ac:dyDescent="0.3">
      <c r="A18" s="49" t="s">
        <v>40</v>
      </c>
      <c r="B18" s="62" t="s">
        <v>33</v>
      </c>
      <c r="C18" s="34"/>
      <c r="D18" s="72"/>
      <c r="E18" s="50">
        <f>IFERROR(VLOOKUP($B18,[1]NUM4!$G$3:$T$169,2,FALSE),0)</f>
        <v>371</v>
      </c>
      <c r="F18" s="50">
        <f>IFERROR(VLOOKUP($B18,[1]NUM4!$G$3:$T$169,3,FALSE),0)</f>
        <v>382</v>
      </c>
      <c r="G18" s="50">
        <f>IFERROR(VLOOKUP($B18,[1]NUM4!$G$3:$T$169,4,FALSE),0)</f>
        <v>416</v>
      </c>
      <c r="H18" s="50">
        <f>IFERROR(VLOOKUP($B18,[1]NUM4!$G$3:$T$169,5,FALSE),0)</f>
        <v>374</v>
      </c>
      <c r="I18" s="50">
        <f>IFERROR(VLOOKUP($B18,[1]NUM4!$G$3:$T$169,6,FALSE),0)</f>
        <v>212</v>
      </c>
      <c r="J18" s="50">
        <f>IFERROR(VLOOKUP($B18,[1]NUM4!$G$3:$T$169,7,FALSE),0)</f>
        <v>410</v>
      </c>
      <c r="K18" s="50">
        <f>IFERROR(VLOOKUP($B18,[1]NUM4!$G$3:$T$169,8,FALSE),0)</f>
        <v>378</v>
      </c>
      <c r="L18" s="50">
        <f>IFERROR(VLOOKUP($B18,[1]NUM4!$G$3:$T$169,9,FALSE),0)</f>
        <v>402</v>
      </c>
      <c r="M18" s="50">
        <f>IFERROR(VLOOKUP($B18,[1]NUM4!$G$3:$T$169,10,FALSE),0)</f>
        <v>277</v>
      </c>
      <c r="N18" s="50">
        <f>IFERROR(VLOOKUP($B18,[1]NUM4!$G$3:$T$169,11,FALSE),0)</f>
        <v>321</v>
      </c>
      <c r="O18" s="50">
        <f>IFERROR(VLOOKUP($B18,[1]NUM4!$G$3:$T$169,12,FALSE),0)</f>
        <v>13</v>
      </c>
      <c r="P18" s="50">
        <f>IFERROR(VLOOKUP($B18,[1]NUM4!$G$3:$T$169,13,FALSE),0)</f>
        <v>319</v>
      </c>
      <c r="Q18" s="11">
        <f t="shared" si="1"/>
        <v>3875</v>
      </c>
      <c r="R18" s="50">
        <f>IFERROR(VLOOKUP($B18,[1]NUM4!$AB$3:$AO$141,2,FALSE),0)</f>
        <v>27</v>
      </c>
      <c r="S18" s="50">
        <f>IFERROR(VLOOKUP($B18,[1]NUM4!$AB$3:$AO$141,3,FALSE),0)</f>
        <v>20</v>
      </c>
      <c r="T18" s="50">
        <f>IFERROR(VLOOKUP($B18,[1]NUM4!$AB$3:$AO$141,4,FALSE),0)</f>
        <v>20</v>
      </c>
      <c r="U18" s="50">
        <f>IFERROR(VLOOKUP($B18,[1]NUM4!$AB$3:$AO$141,5,FALSE),0)</f>
        <v>30</v>
      </c>
      <c r="V18" s="50">
        <f>IFERROR(VLOOKUP($B18,[1]NUM4!$AB$3:$AO$141,6,FALSE),0)</f>
        <v>13</v>
      </c>
      <c r="W18" s="50">
        <f>IFERROR(VLOOKUP($B18,[1]NUM4!$AB$3:$AO$141,7,FALSE),0)</f>
        <v>32</v>
      </c>
      <c r="X18" s="50">
        <f>IFERROR(VLOOKUP($B18,[1]NUM4!$AB$3:$AO$141,8,FALSE),0)</f>
        <v>16</v>
      </c>
      <c r="Y18" s="50">
        <f>IFERROR(VLOOKUP($B18,[1]NUM4!$AB$3:$AO$141,9,FALSE),0)</f>
        <v>37</v>
      </c>
      <c r="Z18" s="50">
        <f>IFERROR(VLOOKUP($B18,[1]NUM4!$AB$3:$AO$141,10,FALSE),0)</f>
        <v>13</v>
      </c>
      <c r="AA18" s="50">
        <f>IFERROR(VLOOKUP($B18,[1]NUM4!$AB$3:$AO$141,11,FALSE),0)</f>
        <v>16</v>
      </c>
      <c r="AB18" s="50">
        <f>IFERROR(VLOOKUP($B18,[1]NUM4!$AB$3:$AO$141,12,FALSE),0)</f>
        <v>6</v>
      </c>
      <c r="AC18" s="50">
        <f>IFERROR(VLOOKUP($B18,[1]NUM4!$AB$3:$AO$141,13,FALSE),0)</f>
        <v>0</v>
      </c>
      <c r="AD18" s="11">
        <f t="shared" si="2"/>
        <v>230</v>
      </c>
      <c r="AE18" s="50">
        <f>IFERROR(VLOOKUP($B18,[1]DEN4!$G$3:$T$169,2,FALSE),0)</f>
        <v>371</v>
      </c>
      <c r="AF18" s="50">
        <f>IFERROR(VLOOKUP($B18,[1]DEN4!$G$3:$T$169,3,FALSE),0)</f>
        <v>382</v>
      </c>
      <c r="AG18" s="50">
        <f>IFERROR(VLOOKUP($B18,[1]DEN4!$G$3:$T$169,4,FALSE),0)</f>
        <v>416</v>
      </c>
      <c r="AH18" s="50">
        <f>IFERROR(VLOOKUP($B18,[1]DEN4!$G$3:$T$169,5,FALSE),0)</f>
        <v>374</v>
      </c>
      <c r="AI18" s="50">
        <f>IFERROR(VLOOKUP($B18,[1]DEN4!$G$3:$T$169,6,FALSE),0)</f>
        <v>212</v>
      </c>
      <c r="AJ18" s="50">
        <f>IFERROR(VLOOKUP($B18,[1]DEN4!$G$3:$T$169,7,FALSE),0)</f>
        <v>410</v>
      </c>
      <c r="AK18" s="50">
        <f>IFERROR(VLOOKUP($B18,[1]DEN4!$G$3:$T$169,8,FALSE),0)</f>
        <v>378</v>
      </c>
      <c r="AL18" s="50">
        <f>IFERROR(VLOOKUP($B18,[1]DEN4!$G$3:$T$169,9,FALSE),0)</f>
        <v>402</v>
      </c>
      <c r="AM18" s="50">
        <f>IFERROR(VLOOKUP($B18,[1]DEN4!$G$3:$T$169,10,FALSE),0)</f>
        <v>277</v>
      </c>
      <c r="AN18" s="50">
        <f>IFERROR(VLOOKUP($B18,[1]DEN4!$G$3:$T$169,11,FALSE),0)</f>
        <v>321</v>
      </c>
      <c r="AO18" s="50">
        <f>IFERROR(VLOOKUP($B18,[1]DEN4!$G$3:$T$169,12,FALSE),0)</f>
        <v>13</v>
      </c>
      <c r="AP18" s="50">
        <f>IFERROR(VLOOKUP($B18,[1]DEN4!$G$3:$T$169,13,FALSE),0)</f>
        <v>319</v>
      </c>
      <c r="AQ18" s="11">
        <f t="shared" si="0"/>
        <v>3875</v>
      </c>
    </row>
    <row r="19" spans="1:43" ht="14.4" thickBot="1" x14ac:dyDescent="0.3">
      <c r="A19" s="49" t="s">
        <v>40</v>
      </c>
      <c r="B19" s="62" t="s">
        <v>34</v>
      </c>
      <c r="C19" s="34"/>
      <c r="D19" s="72"/>
      <c r="E19" s="50">
        <f>IFERROR(VLOOKUP($B19,[1]NUM4!$G$3:$T$169,2,FALSE),0)</f>
        <v>65</v>
      </c>
      <c r="F19" s="50">
        <f>IFERROR(VLOOKUP($B19,[1]NUM4!$G$3:$T$169,3,FALSE),0)</f>
        <v>53</v>
      </c>
      <c r="G19" s="50">
        <f>IFERROR(VLOOKUP($B19,[1]NUM4!$G$3:$T$169,4,FALSE),0)</f>
        <v>45</v>
      </c>
      <c r="H19" s="50">
        <f>IFERROR(VLOOKUP($B19,[1]NUM4!$G$3:$T$169,5,FALSE),0)</f>
        <v>85</v>
      </c>
      <c r="I19" s="50">
        <f>IFERROR(VLOOKUP($B19,[1]NUM4!$G$3:$T$169,6,FALSE),0)</f>
        <v>35</v>
      </c>
      <c r="J19" s="50">
        <f>IFERROR(VLOOKUP($B19,[1]NUM4!$G$3:$T$169,7,FALSE),0)</f>
        <v>61</v>
      </c>
      <c r="K19" s="50">
        <f>IFERROR(VLOOKUP($B19,[1]NUM4!$G$3:$T$169,8,FALSE),0)</f>
        <v>37</v>
      </c>
      <c r="L19" s="50">
        <f>IFERROR(VLOOKUP($B19,[1]NUM4!$G$3:$T$169,9,FALSE),0)</f>
        <v>91</v>
      </c>
      <c r="M19" s="50">
        <f>IFERROR(VLOOKUP($B19,[1]NUM4!$G$3:$T$169,10,FALSE),0)</f>
        <v>38</v>
      </c>
      <c r="N19" s="50">
        <f>IFERROR(VLOOKUP($B19,[1]NUM4!$G$3:$T$169,11,FALSE),0)</f>
        <v>53</v>
      </c>
      <c r="O19" s="50">
        <f>IFERROR(VLOOKUP($B19,[1]NUM4!$G$3:$T$169,12,FALSE),0)</f>
        <v>5</v>
      </c>
      <c r="P19" s="50">
        <f>IFERROR(VLOOKUP($B19,[1]NUM4!$G$3:$T$169,13,FALSE),0)</f>
        <v>44</v>
      </c>
      <c r="Q19" s="11">
        <f t="shared" si="1"/>
        <v>612</v>
      </c>
      <c r="R19" s="50">
        <f>IFERROR(VLOOKUP($B19,[1]NUM4!$AB$3:$AO$141,2,FALSE),0)</f>
        <v>10</v>
      </c>
      <c r="S19" s="50">
        <f>IFERROR(VLOOKUP($B19,[1]NUM4!$AB$3:$AO$141,3,FALSE),0)</f>
        <v>3</v>
      </c>
      <c r="T19" s="50">
        <f>IFERROR(VLOOKUP($B19,[1]NUM4!$AB$3:$AO$141,4,FALSE),0)</f>
        <v>5</v>
      </c>
      <c r="U19" s="50">
        <f>IFERROR(VLOOKUP($B19,[1]NUM4!$AB$3:$AO$141,5,FALSE),0)</f>
        <v>7</v>
      </c>
      <c r="V19" s="50">
        <f>IFERROR(VLOOKUP($B19,[1]NUM4!$AB$3:$AO$141,6,FALSE),0)</f>
        <v>2</v>
      </c>
      <c r="W19" s="50">
        <f>IFERROR(VLOOKUP($B19,[1]NUM4!$AB$3:$AO$141,7,FALSE),0)</f>
        <v>4</v>
      </c>
      <c r="X19" s="50">
        <f>IFERROR(VLOOKUP($B19,[1]NUM4!$AB$3:$AO$141,8,FALSE),0)</f>
        <v>0</v>
      </c>
      <c r="Y19" s="50">
        <f>IFERROR(VLOOKUP($B19,[1]NUM4!$AB$3:$AO$141,9,FALSE),0)</f>
        <v>8</v>
      </c>
      <c r="Z19" s="50">
        <f>IFERROR(VLOOKUP($B19,[1]NUM4!$AB$3:$AO$141,10,FALSE),0)</f>
        <v>3</v>
      </c>
      <c r="AA19" s="50">
        <f>IFERROR(VLOOKUP($B19,[1]NUM4!$AB$3:$AO$141,11,FALSE),0)</f>
        <v>7</v>
      </c>
      <c r="AB19" s="50">
        <f>IFERROR(VLOOKUP($B19,[1]NUM4!$AB$3:$AO$141,12,FALSE),0)</f>
        <v>0</v>
      </c>
      <c r="AC19" s="50">
        <f>IFERROR(VLOOKUP($B19,[1]NUM4!$AB$3:$AO$141,13,FALSE),0)</f>
        <v>0</v>
      </c>
      <c r="AD19" s="11">
        <f t="shared" si="2"/>
        <v>49</v>
      </c>
      <c r="AE19" s="50">
        <f>IFERROR(VLOOKUP($B19,[1]DEN4!$G$3:$T$169,2,FALSE),0)</f>
        <v>65</v>
      </c>
      <c r="AF19" s="50">
        <f>IFERROR(VLOOKUP($B19,[1]DEN4!$G$3:$T$169,3,FALSE),0)</f>
        <v>53</v>
      </c>
      <c r="AG19" s="50">
        <f>IFERROR(VLOOKUP($B19,[1]DEN4!$G$3:$T$169,4,FALSE),0)</f>
        <v>45</v>
      </c>
      <c r="AH19" s="50">
        <f>IFERROR(VLOOKUP($B19,[1]DEN4!$G$3:$T$169,5,FALSE),0)</f>
        <v>85</v>
      </c>
      <c r="AI19" s="50">
        <f>IFERROR(VLOOKUP($B19,[1]DEN4!$G$3:$T$169,6,FALSE),0)</f>
        <v>35</v>
      </c>
      <c r="AJ19" s="50">
        <f>IFERROR(VLOOKUP($B19,[1]DEN4!$G$3:$T$169,7,FALSE),0)</f>
        <v>61</v>
      </c>
      <c r="AK19" s="50">
        <f>IFERROR(VLOOKUP($B19,[1]DEN4!$G$3:$T$169,8,FALSE),0)</f>
        <v>37</v>
      </c>
      <c r="AL19" s="50">
        <f>IFERROR(VLOOKUP($B19,[1]DEN4!$G$3:$T$169,9,FALSE),0)</f>
        <v>91</v>
      </c>
      <c r="AM19" s="50">
        <f>IFERROR(VLOOKUP($B19,[1]DEN4!$G$3:$T$169,10,FALSE),0)</f>
        <v>38</v>
      </c>
      <c r="AN19" s="50">
        <f>IFERROR(VLOOKUP($B19,[1]DEN4!$G$3:$T$169,11,FALSE),0)</f>
        <v>53</v>
      </c>
      <c r="AO19" s="50">
        <f>IFERROR(VLOOKUP($B19,[1]DEN4!$G$3:$T$169,12,FALSE),0)</f>
        <v>5</v>
      </c>
      <c r="AP19" s="50">
        <f>IFERROR(VLOOKUP($B19,[1]DEN4!$G$3:$T$169,13,FALSE),0)</f>
        <v>44</v>
      </c>
      <c r="AQ19" s="11">
        <f t="shared" si="0"/>
        <v>612</v>
      </c>
    </row>
    <row r="20" spans="1:43" ht="14.4" thickBot="1" x14ac:dyDescent="0.3">
      <c r="A20" s="49" t="s">
        <v>40</v>
      </c>
      <c r="B20" s="62" t="s">
        <v>35</v>
      </c>
      <c r="C20" s="34"/>
      <c r="D20" s="72"/>
      <c r="E20" s="50">
        <f>IFERROR(VLOOKUP($B20,[1]NUM4!$G$3:$T$169,2,FALSE),0)</f>
        <v>53</v>
      </c>
      <c r="F20" s="50">
        <f>IFERROR(VLOOKUP($B20,[1]NUM4!$G$3:$T$169,3,FALSE),0)</f>
        <v>32</v>
      </c>
      <c r="G20" s="50">
        <f>IFERROR(VLOOKUP($B20,[1]NUM4!$G$3:$T$169,4,FALSE),0)</f>
        <v>62</v>
      </c>
      <c r="H20" s="50">
        <f>IFERROR(VLOOKUP($B20,[1]NUM4!$G$3:$T$169,5,FALSE),0)</f>
        <v>54</v>
      </c>
      <c r="I20" s="50">
        <f>IFERROR(VLOOKUP($B20,[1]NUM4!$G$3:$T$169,6,FALSE),0)</f>
        <v>20</v>
      </c>
      <c r="J20" s="50">
        <f>IFERROR(VLOOKUP($B20,[1]NUM4!$G$3:$T$169,7,FALSE),0)</f>
        <v>61</v>
      </c>
      <c r="K20" s="50">
        <f>IFERROR(VLOOKUP($B20,[1]NUM4!$G$3:$T$169,8,FALSE),0)</f>
        <v>62</v>
      </c>
      <c r="L20" s="50">
        <f>IFERROR(VLOOKUP($B20,[1]NUM4!$G$3:$T$169,9,FALSE),0)</f>
        <v>32</v>
      </c>
      <c r="M20" s="50">
        <f>IFERROR(VLOOKUP($B20,[1]NUM4!$G$3:$T$169,10,FALSE),0)</f>
        <v>39</v>
      </c>
      <c r="N20" s="50">
        <f>IFERROR(VLOOKUP($B20,[1]NUM4!$G$3:$T$169,11,FALSE),0)</f>
        <v>40</v>
      </c>
      <c r="O20" s="50">
        <f>IFERROR(VLOOKUP($B20,[1]NUM4!$G$3:$T$169,12,FALSE),0)</f>
        <v>0</v>
      </c>
      <c r="P20" s="50">
        <f>IFERROR(VLOOKUP($B20,[1]NUM4!$G$3:$T$169,13,FALSE),0)</f>
        <v>47</v>
      </c>
      <c r="Q20" s="11">
        <f t="shared" si="1"/>
        <v>502</v>
      </c>
      <c r="R20" s="50">
        <f>IFERROR(VLOOKUP($B20,[1]NUM4!$AB$3:$AO$141,2,FALSE),0)</f>
        <v>5</v>
      </c>
      <c r="S20" s="50">
        <f>IFERROR(VLOOKUP($B20,[1]NUM4!$AB$3:$AO$141,3,FALSE),0)</f>
        <v>2</v>
      </c>
      <c r="T20" s="50">
        <f>IFERROR(VLOOKUP($B20,[1]NUM4!$AB$3:$AO$141,4,FALSE),0)</f>
        <v>8</v>
      </c>
      <c r="U20" s="50">
        <f>IFERROR(VLOOKUP($B20,[1]NUM4!$AB$3:$AO$141,5,FALSE),0)</f>
        <v>3</v>
      </c>
      <c r="V20" s="50">
        <f>IFERROR(VLOOKUP($B20,[1]NUM4!$AB$3:$AO$141,6,FALSE),0)</f>
        <v>1</v>
      </c>
      <c r="W20" s="50">
        <f>IFERROR(VLOOKUP($B20,[1]NUM4!$AB$3:$AO$141,7,FALSE),0)</f>
        <v>8</v>
      </c>
      <c r="X20" s="50">
        <f>IFERROR(VLOOKUP($B20,[1]NUM4!$AB$3:$AO$141,8,FALSE),0)</f>
        <v>1</v>
      </c>
      <c r="Y20" s="50">
        <f>IFERROR(VLOOKUP($B20,[1]NUM4!$AB$3:$AO$141,9,FALSE),0)</f>
        <v>5</v>
      </c>
      <c r="Z20" s="50">
        <f>IFERROR(VLOOKUP($B20,[1]NUM4!$AB$3:$AO$141,10,FALSE),0)</f>
        <v>2</v>
      </c>
      <c r="AA20" s="50">
        <f>IFERROR(VLOOKUP($B20,[1]NUM4!$AB$3:$AO$141,11,FALSE),0)</f>
        <v>4</v>
      </c>
      <c r="AB20" s="50">
        <f>IFERROR(VLOOKUP($B20,[1]NUM4!$AB$3:$AO$141,12,FALSE),0)</f>
        <v>0</v>
      </c>
      <c r="AC20" s="50">
        <f>IFERROR(VLOOKUP($B20,[1]NUM4!$AB$3:$AO$141,13,FALSE),0)</f>
        <v>0</v>
      </c>
      <c r="AD20" s="11">
        <f t="shared" si="2"/>
        <v>39</v>
      </c>
      <c r="AE20" s="50">
        <f>IFERROR(VLOOKUP($B20,[1]DEN4!$G$3:$T$169,2,FALSE),0)</f>
        <v>53</v>
      </c>
      <c r="AF20" s="50">
        <f>IFERROR(VLOOKUP($B20,[1]DEN4!$G$3:$T$169,3,FALSE),0)</f>
        <v>32</v>
      </c>
      <c r="AG20" s="50">
        <f>IFERROR(VLOOKUP($B20,[1]DEN4!$G$3:$T$169,4,FALSE),0)</f>
        <v>62</v>
      </c>
      <c r="AH20" s="50">
        <f>IFERROR(VLOOKUP($B20,[1]DEN4!$G$3:$T$169,5,FALSE),0)</f>
        <v>54</v>
      </c>
      <c r="AI20" s="50">
        <f>IFERROR(VLOOKUP($B20,[1]DEN4!$G$3:$T$169,6,FALSE),0)</f>
        <v>20</v>
      </c>
      <c r="AJ20" s="50">
        <f>IFERROR(VLOOKUP($B20,[1]DEN4!$G$3:$T$169,7,FALSE),0)</f>
        <v>61</v>
      </c>
      <c r="AK20" s="50">
        <f>IFERROR(VLOOKUP($B20,[1]DEN4!$G$3:$T$169,8,FALSE),0)</f>
        <v>62</v>
      </c>
      <c r="AL20" s="50">
        <f>IFERROR(VLOOKUP($B20,[1]DEN4!$G$3:$T$169,9,FALSE),0)</f>
        <v>32</v>
      </c>
      <c r="AM20" s="50">
        <f>IFERROR(VLOOKUP($B20,[1]DEN4!$G$3:$T$169,10,FALSE),0)</f>
        <v>39</v>
      </c>
      <c r="AN20" s="50">
        <f>IFERROR(VLOOKUP($B20,[1]DEN4!$G$3:$T$169,11,FALSE),0)</f>
        <v>40</v>
      </c>
      <c r="AO20" s="50">
        <f>IFERROR(VLOOKUP($B20,[1]DEN4!$G$3:$T$169,12,FALSE),0)</f>
        <v>0</v>
      </c>
      <c r="AP20" s="50">
        <f>IFERROR(VLOOKUP($B20,[1]DEN4!$G$3:$T$169,13,FALSE),0)</f>
        <v>47</v>
      </c>
      <c r="AQ20" s="11">
        <f t="shared" si="0"/>
        <v>502</v>
      </c>
    </row>
    <row r="21" spans="1:43" ht="14.4" thickBot="1" x14ac:dyDescent="0.3">
      <c r="A21" s="49" t="s">
        <v>40</v>
      </c>
      <c r="B21" s="62" t="s">
        <v>36</v>
      </c>
      <c r="C21" s="37"/>
      <c r="D21" s="72"/>
      <c r="E21" s="50">
        <f>IFERROR(VLOOKUP($B21,[1]NUM4!$G$3:$T$169,2,FALSE),0)</f>
        <v>77</v>
      </c>
      <c r="F21" s="50">
        <f>IFERROR(VLOOKUP($B21,[1]NUM4!$G$3:$T$169,3,FALSE),0)</f>
        <v>28</v>
      </c>
      <c r="G21" s="50">
        <f>IFERROR(VLOOKUP($B21,[1]NUM4!$G$3:$T$169,4,FALSE),0)</f>
        <v>50</v>
      </c>
      <c r="H21" s="50">
        <f>IFERROR(VLOOKUP($B21,[1]NUM4!$G$3:$T$169,5,FALSE),0)</f>
        <v>58</v>
      </c>
      <c r="I21" s="50">
        <f>IFERROR(VLOOKUP($B21,[1]NUM4!$G$3:$T$169,6,FALSE),0)</f>
        <v>21</v>
      </c>
      <c r="J21" s="50">
        <f>IFERROR(VLOOKUP($B21,[1]NUM4!$G$3:$T$169,7,FALSE),0)</f>
        <v>65</v>
      </c>
      <c r="K21" s="50">
        <f>IFERROR(VLOOKUP($B21,[1]NUM4!$G$3:$T$169,8,FALSE),0)</f>
        <v>60</v>
      </c>
      <c r="L21" s="50">
        <f>IFERROR(VLOOKUP($B21,[1]NUM4!$G$3:$T$169,9,FALSE),0)</f>
        <v>62</v>
      </c>
      <c r="M21" s="50">
        <f>IFERROR(VLOOKUP($B21,[1]NUM4!$G$3:$T$169,10,FALSE),0)</f>
        <v>35</v>
      </c>
      <c r="N21" s="50">
        <f>IFERROR(VLOOKUP($B21,[1]NUM4!$G$3:$T$169,11,FALSE),0)</f>
        <v>47</v>
      </c>
      <c r="O21" s="50">
        <f>IFERROR(VLOOKUP($B21,[1]NUM4!$G$3:$T$169,12,FALSE),0)</f>
        <v>5</v>
      </c>
      <c r="P21" s="50">
        <f>IFERROR(VLOOKUP($B21,[1]NUM4!$G$3:$T$169,13,FALSE),0)</f>
        <v>46</v>
      </c>
      <c r="Q21" s="11">
        <f t="shared" si="1"/>
        <v>554</v>
      </c>
      <c r="R21" s="50">
        <f>IFERROR(VLOOKUP($B21,[1]NUM4!$AB$3:$AO$141,2,FALSE),0)</f>
        <v>6</v>
      </c>
      <c r="S21" s="50">
        <f>IFERROR(VLOOKUP($B21,[1]NUM4!$AB$3:$AO$141,3,FALSE),0)</f>
        <v>4</v>
      </c>
      <c r="T21" s="50">
        <f>IFERROR(VLOOKUP($B21,[1]NUM4!$AB$3:$AO$141,4,FALSE),0)</f>
        <v>1</v>
      </c>
      <c r="U21" s="50">
        <f>IFERROR(VLOOKUP($B21,[1]NUM4!$AB$3:$AO$141,5,FALSE),0)</f>
        <v>4</v>
      </c>
      <c r="V21" s="50">
        <f>IFERROR(VLOOKUP($B21,[1]NUM4!$AB$3:$AO$141,6,FALSE),0)</f>
        <v>5</v>
      </c>
      <c r="W21" s="50">
        <f>IFERROR(VLOOKUP($B21,[1]NUM4!$AB$3:$AO$141,7,FALSE),0)</f>
        <v>15</v>
      </c>
      <c r="X21" s="50">
        <f>IFERROR(VLOOKUP($B21,[1]NUM4!$AB$3:$AO$141,8,FALSE),0)</f>
        <v>1</v>
      </c>
      <c r="Y21" s="50">
        <f>IFERROR(VLOOKUP($B21,[1]NUM4!$AB$3:$AO$141,9,FALSE),0)</f>
        <v>3</v>
      </c>
      <c r="Z21" s="50">
        <f>IFERROR(VLOOKUP($B21,[1]NUM4!$AB$3:$AO$141,10,FALSE),0)</f>
        <v>3</v>
      </c>
      <c r="AA21" s="50">
        <f>IFERROR(VLOOKUP($B21,[1]NUM4!$AB$3:$AO$141,11,FALSE),0)</f>
        <v>0</v>
      </c>
      <c r="AB21" s="50">
        <f>IFERROR(VLOOKUP($B21,[1]NUM4!$AB$3:$AO$141,12,FALSE),0)</f>
        <v>0</v>
      </c>
      <c r="AC21" s="50">
        <f>IFERROR(VLOOKUP($B21,[1]NUM4!$AB$3:$AO$141,13,FALSE),0)</f>
        <v>0</v>
      </c>
      <c r="AD21" s="11">
        <f t="shared" si="2"/>
        <v>42</v>
      </c>
      <c r="AE21" s="50">
        <f>IFERROR(VLOOKUP($B21,[1]DEN4!$G$3:$T$169,2,FALSE),0)</f>
        <v>77</v>
      </c>
      <c r="AF21" s="50">
        <f>IFERROR(VLOOKUP($B21,[1]DEN4!$G$3:$T$169,3,FALSE),0)</f>
        <v>28</v>
      </c>
      <c r="AG21" s="50">
        <f>IFERROR(VLOOKUP($B21,[1]DEN4!$G$3:$T$169,4,FALSE),0)</f>
        <v>50</v>
      </c>
      <c r="AH21" s="50">
        <f>IFERROR(VLOOKUP($B21,[1]DEN4!$G$3:$T$169,5,FALSE),0)</f>
        <v>58</v>
      </c>
      <c r="AI21" s="50">
        <f>IFERROR(VLOOKUP($B21,[1]DEN4!$G$3:$T$169,6,FALSE),0)</f>
        <v>21</v>
      </c>
      <c r="AJ21" s="50">
        <f>IFERROR(VLOOKUP($B21,[1]DEN4!$G$3:$T$169,7,FALSE),0)</f>
        <v>65</v>
      </c>
      <c r="AK21" s="50">
        <f>IFERROR(VLOOKUP($B21,[1]DEN4!$G$3:$T$169,8,FALSE),0)</f>
        <v>60</v>
      </c>
      <c r="AL21" s="50">
        <f>IFERROR(VLOOKUP($B21,[1]DEN4!$G$3:$T$169,9,FALSE),0)</f>
        <v>62</v>
      </c>
      <c r="AM21" s="50">
        <f>IFERROR(VLOOKUP($B21,[1]DEN4!$G$3:$T$169,10,FALSE),0)</f>
        <v>35</v>
      </c>
      <c r="AN21" s="50">
        <f>IFERROR(VLOOKUP($B21,[1]DEN4!$G$3:$T$169,11,FALSE),0)</f>
        <v>47</v>
      </c>
      <c r="AO21" s="50">
        <f>IFERROR(VLOOKUP($B21,[1]DEN4!$G$3:$T$169,12,FALSE),0)</f>
        <v>5</v>
      </c>
      <c r="AP21" s="50">
        <f>IFERROR(VLOOKUP($B21,[1]DEN4!$G$3:$T$169,13,FALSE),0)</f>
        <v>46</v>
      </c>
      <c r="AQ21" s="11">
        <f t="shared" si="0"/>
        <v>554</v>
      </c>
    </row>
    <row r="22" spans="1:43" ht="14.4" thickBot="1" x14ac:dyDescent="0.3">
      <c r="A22" s="49" t="s">
        <v>40</v>
      </c>
      <c r="B22" s="62" t="s">
        <v>37</v>
      </c>
      <c r="C22" s="34"/>
      <c r="D22" s="72"/>
      <c r="E22" s="50">
        <f>IFERROR(VLOOKUP($B22,[1]NUM4!$G$3:$T$169,2,FALSE),0)</f>
        <v>250</v>
      </c>
      <c r="F22" s="50">
        <f>IFERROR(VLOOKUP($B22,[1]NUM4!$G$3:$T$169,3,FALSE),0)</f>
        <v>413</v>
      </c>
      <c r="G22" s="50">
        <f>IFERROR(VLOOKUP($B22,[1]NUM4!$G$3:$T$169,4,FALSE),0)</f>
        <v>330</v>
      </c>
      <c r="H22" s="50">
        <f>IFERROR(VLOOKUP($B22,[1]NUM4!$G$3:$T$169,5,FALSE),0)</f>
        <v>339</v>
      </c>
      <c r="I22" s="50">
        <f>IFERROR(VLOOKUP($B22,[1]NUM4!$G$3:$T$169,6,FALSE),0)</f>
        <v>217</v>
      </c>
      <c r="J22" s="50">
        <f>IFERROR(VLOOKUP($B22,[1]NUM4!$G$3:$T$169,7,FALSE),0)</f>
        <v>332</v>
      </c>
      <c r="K22" s="50">
        <f>IFERROR(VLOOKUP($B22,[1]NUM4!$G$3:$T$169,8,FALSE),0)</f>
        <v>163</v>
      </c>
      <c r="L22" s="50">
        <f>IFERROR(VLOOKUP($B22,[1]NUM4!$G$3:$T$169,9,FALSE),0)</f>
        <v>243</v>
      </c>
      <c r="M22" s="50">
        <f>IFERROR(VLOOKUP($B22,[1]NUM4!$G$3:$T$169,10,FALSE),0)</f>
        <v>239</v>
      </c>
      <c r="N22" s="50">
        <f>IFERROR(VLOOKUP($B22,[1]NUM4!$G$3:$T$169,11,FALSE),0)</f>
        <v>318</v>
      </c>
      <c r="O22" s="50">
        <f>IFERROR(VLOOKUP($B22,[1]NUM4!$G$3:$T$169,12,FALSE),0)</f>
        <v>15</v>
      </c>
      <c r="P22" s="50">
        <f>IFERROR(VLOOKUP($B22,[1]NUM4!$G$3:$T$169,13,FALSE),0)</f>
        <v>387</v>
      </c>
      <c r="Q22" s="11">
        <f t="shared" si="1"/>
        <v>3246</v>
      </c>
      <c r="R22" s="50">
        <f>IFERROR(VLOOKUP($B22,[1]NUM4!$AB$3:$AO$141,2,FALSE),0)</f>
        <v>20</v>
      </c>
      <c r="S22" s="50">
        <f>IFERROR(VLOOKUP($B22,[1]NUM4!$AB$3:$AO$141,3,FALSE),0)</f>
        <v>49</v>
      </c>
      <c r="T22" s="50">
        <f>IFERROR(VLOOKUP($B22,[1]NUM4!$AB$3:$AO$141,4,FALSE),0)</f>
        <v>19</v>
      </c>
      <c r="U22" s="50">
        <f>IFERROR(VLOOKUP($B22,[1]NUM4!$AB$3:$AO$141,5,FALSE),0)</f>
        <v>7</v>
      </c>
      <c r="V22" s="50">
        <f>IFERROR(VLOOKUP($B22,[1]NUM4!$AB$3:$AO$141,6,FALSE),0)</f>
        <v>4</v>
      </c>
      <c r="W22" s="50">
        <f>IFERROR(VLOOKUP($B22,[1]NUM4!$AB$3:$AO$141,7,FALSE),0)</f>
        <v>3</v>
      </c>
      <c r="X22" s="50">
        <f>IFERROR(VLOOKUP($B22,[1]NUM4!$AB$3:$AO$141,8,FALSE),0)</f>
        <v>4</v>
      </c>
      <c r="Y22" s="50">
        <f>IFERROR(VLOOKUP($B22,[1]NUM4!$AB$3:$AO$141,9,FALSE),0)</f>
        <v>16</v>
      </c>
      <c r="Z22" s="50">
        <f>IFERROR(VLOOKUP($B22,[1]NUM4!$AB$3:$AO$141,10,FALSE),0)</f>
        <v>7</v>
      </c>
      <c r="AA22" s="50">
        <f>IFERROR(VLOOKUP($B22,[1]NUM4!$AB$3:$AO$141,11,FALSE),0)</f>
        <v>23</v>
      </c>
      <c r="AB22" s="50">
        <f>IFERROR(VLOOKUP($B22,[1]NUM4!$AB$3:$AO$141,12,FALSE),0)</f>
        <v>0</v>
      </c>
      <c r="AC22" s="50">
        <f>IFERROR(VLOOKUP($B22,[1]NUM4!$AB$3:$AO$141,13,FALSE),0)</f>
        <v>7</v>
      </c>
      <c r="AD22" s="11">
        <f t="shared" si="2"/>
        <v>159</v>
      </c>
      <c r="AE22" s="50">
        <f>IFERROR(VLOOKUP($B22,[1]DEN4!$G$3:$T$169,2,FALSE),0)</f>
        <v>250</v>
      </c>
      <c r="AF22" s="50">
        <f>IFERROR(VLOOKUP($B22,[1]DEN4!$G$3:$T$169,3,FALSE),0)</f>
        <v>413</v>
      </c>
      <c r="AG22" s="50">
        <f>IFERROR(VLOOKUP($B22,[1]DEN4!$G$3:$T$169,4,FALSE),0)</f>
        <v>330</v>
      </c>
      <c r="AH22" s="50">
        <f>IFERROR(VLOOKUP($B22,[1]DEN4!$G$3:$T$169,5,FALSE),0)</f>
        <v>339</v>
      </c>
      <c r="AI22" s="50">
        <f>IFERROR(VLOOKUP($B22,[1]DEN4!$G$3:$T$169,6,FALSE),0)</f>
        <v>217</v>
      </c>
      <c r="AJ22" s="50">
        <f>IFERROR(VLOOKUP($B22,[1]DEN4!$G$3:$T$169,7,FALSE),0)</f>
        <v>332</v>
      </c>
      <c r="AK22" s="50">
        <f>IFERROR(VLOOKUP($B22,[1]DEN4!$G$3:$T$169,8,FALSE),0)</f>
        <v>163</v>
      </c>
      <c r="AL22" s="50">
        <f>IFERROR(VLOOKUP($B22,[1]DEN4!$G$3:$T$169,9,FALSE),0)</f>
        <v>243</v>
      </c>
      <c r="AM22" s="50">
        <f>IFERROR(VLOOKUP($B22,[1]DEN4!$G$3:$T$169,10,FALSE),0)</f>
        <v>239</v>
      </c>
      <c r="AN22" s="50">
        <f>IFERROR(VLOOKUP($B22,[1]DEN4!$G$3:$T$169,11,FALSE),0)</f>
        <v>318</v>
      </c>
      <c r="AO22" s="50">
        <f>IFERROR(VLOOKUP($B22,[1]DEN4!$G$3:$T$169,12,FALSE),0)</f>
        <v>15</v>
      </c>
      <c r="AP22" s="50">
        <f>IFERROR(VLOOKUP($B22,[1]DEN4!$G$3:$T$169,13,FALSE),0)</f>
        <v>387</v>
      </c>
      <c r="AQ22" s="11">
        <f t="shared" si="0"/>
        <v>3246</v>
      </c>
    </row>
    <row r="23" spans="1:43" ht="14.4" thickBot="1" x14ac:dyDescent="0.3">
      <c r="A23" s="49" t="s">
        <v>40</v>
      </c>
      <c r="B23" s="62" t="s">
        <v>38</v>
      </c>
      <c r="C23" s="34"/>
      <c r="D23" s="72"/>
      <c r="E23" s="50">
        <f>IFERROR(VLOOKUP($B23,[1]NUM4!$G$3:$T$169,2,FALSE),0)</f>
        <v>243</v>
      </c>
      <c r="F23" s="50">
        <f>IFERROR(VLOOKUP($B23,[1]NUM4!$G$3:$T$169,3,FALSE),0)</f>
        <v>244</v>
      </c>
      <c r="G23" s="50">
        <f>IFERROR(VLOOKUP($B23,[1]NUM4!$G$3:$T$169,4,FALSE),0)</f>
        <v>286</v>
      </c>
      <c r="H23" s="50">
        <f>IFERROR(VLOOKUP($B23,[1]NUM4!$G$3:$T$169,5,FALSE),0)</f>
        <v>343</v>
      </c>
      <c r="I23" s="50">
        <f>IFERROR(VLOOKUP($B23,[1]NUM4!$G$3:$T$169,6,FALSE),0)</f>
        <v>306</v>
      </c>
      <c r="J23" s="50">
        <f>IFERROR(VLOOKUP($B23,[1]NUM4!$G$3:$T$169,7,FALSE),0)</f>
        <v>253</v>
      </c>
      <c r="K23" s="50">
        <f>IFERROR(VLOOKUP($B23,[1]NUM4!$G$3:$T$169,8,FALSE),0)</f>
        <v>259</v>
      </c>
      <c r="L23" s="50">
        <f>IFERROR(VLOOKUP($B23,[1]NUM4!$G$3:$T$169,9,FALSE),0)</f>
        <v>262</v>
      </c>
      <c r="M23" s="50">
        <f>IFERROR(VLOOKUP($B23,[1]NUM4!$G$3:$T$169,10,FALSE),0)</f>
        <v>203</v>
      </c>
      <c r="N23" s="50">
        <f>IFERROR(VLOOKUP($B23,[1]NUM4!$G$3:$T$169,11,FALSE),0)</f>
        <v>207</v>
      </c>
      <c r="O23" s="50">
        <f>IFERROR(VLOOKUP($B23,[1]NUM4!$G$3:$T$169,12,FALSE),0)</f>
        <v>93</v>
      </c>
      <c r="P23" s="50">
        <f>IFERROR(VLOOKUP($B23,[1]NUM4!$G$3:$T$169,13,FALSE),0)</f>
        <v>140</v>
      </c>
      <c r="Q23" s="11">
        <f t="shared" si="1"/>
        <v>2839</v>
      </c>
      <c r="R23" s="50">
        <f>IFERROR(VLOOKUP($B23,[1]NUM4!$AB$3:$AO$141,2,FALSE),0)</f>
        <v>0</v>
      </c>
      <c r="S23" s="50">
        <f>IFERROR(VLOOKUP($B23,[1]NUM4!$AB$3:$AO$141,3,FALSE),0)</f>
        <v>0</v>
      </c>
      <c r="T23" s="50">
        <f>IFERROR(VLOOKUP($B23,[1]NUM4!$AB$3:$AO$141,4,FALSE),0)</f>
        <v>0</v>
      </c>
      <c r="U23" s="50">
        <f>IFERROR(VLOOKUP($B23,[1]NUM4!$AB$3:$AO$141,5,FALSE),0)</f>
        <v>6</v>
      </c>
      <c r="V23" s="50">
        <f>IFERROR(VLOOKUP($B23,[1]NUM4!$AB$3:$AO$141,6,FALSE),0)</f>
        <v>12</v>
      </c>
      <c r="W23" s="50">
        <f>IFERROR(VLOOKUP($B23,[1]NUM4!$AB$3:$AO$141,7,FALSE),0)</f>
        <v>9</v>
      </c>
      <c r="X23" s="50">
        <f>IFERROR(VLOOKUP($B23,[1]NUM4!$AB$3:$AO$141,8,FALSE),0)</f>
        <v>1</v>
      </c>
      <c r="Y23" s="50">
        <f>IFERROR(VLOOKUP($B23,[1]NUM4!$AB$3:$AO$141,9,FALSE),0)</f>
        <v>47</v>
      </c>
      <c r="Z23" s="50">
        <f>IFERROR(VLOOKUP($B23,[1]NUM4!$AB$3:$AO$141,10,FALSE),0)</f>
        <v>0</v>
      </c>
      <c r="AA23" s="50">
        <f>IFERROR(VLOOKUP($B23,[1]NUM4!$AB$3:$AO$141,11,FALSE),0)</f>
        <v>15</v>
      </c>
      <c r="AB23" s="50">
        <f>IFERROR(VLOOKUP($B23,[1]NUM4!$AB$3:$AO$141,12,FALSE),0)</f>
        <v>0</v>
      </c>
      <c r="AC23" s="50">
        <f>IFERROR(VLOOKUP($B23,[1]NUM4!$AB$3:$AO$141,13,FALSE),0)</f>
        <v>0</v>
      </c>
      <c r="AD23" s="11">
        <f t="shared" si="2"/>
        <v>90</v>
      </c>
      <c r="AE23" s="50">
        <f>IFERROR(VLOOKUP($B23,[1]DEN4!$G$3:$T$169,2,FALSE),0)</f>
        <v>243</v>
      </c>
      <c r="AF23" s="50">
        <f>IFERROR(VLOOKUP($B23,[1]DEN4!$G$3:$T$169,3,FALSE),0)</f>
        <v>244</v>
      </c>
      <c r="AG23" s="50">
        <f>IFERROR(VLOOKUP($B23,[1]DEN4!$G$3:$T$169,4,FALSE),0)</f>
        <v>286</v>
      </c>
      <c r="AH23" s="50">
        <f>IFERROR(VLOOKUP($B23,[1]DEN4!$G$3:$T$169,5,FALSE),0)</f>
        <v>343</v>
      </c>
      <c r="AI23" s="50">
        <f>IFERROR(VLOOKUP($B23,[1]DEN4!$G$3:$T$169,6,FALSE),0)</f>
        <v>306</v>
      </c>
      <c r="AJ23" s="50">
        <f>IFERROR(VLOOKUP($B23,[1]DEN4!$G$3:$T$169,7,FALSE),0)</f>
        <v>253</v>
      </c>
      <c r="AK23" s="50">
        <f>IFERROR(VLOOKUP($B23,[1]DEN4!$G$3:$T$169,8,FALSE),0)</f>
        <v>259</v>
      </c>
      <c r="AL23" s="50">
        <f>IFERROR(VLOOKUP($B23,[1]DEN4!$G$3:$T$169,9,FALSE),0)</f>
        <v>262</v>
      </c>
      <c r="AM23" s="50">
        <f>IFERROR(VLOOKUP($B23,[1]DEN4!$G$3:$T$169,10,FALSE),0)</f>
        <v>203</v>
      </c>
      <c r="AN23" s="50">
        <f>IFERROR(VLOOKUP($B23,[1]DEN4!$G$3:$T$169,11,FALSE),0)</f>
        <v>207</v>
      </c>
      <c r="AO23" s="50">
        <f>IFERROR(VLOOKUP($B23,[1]DEN4!$G$3:$T$169,12,FALSE),0)</f>
        <v>93</v>
      </c>
      <c r="AP23" s="50">
        <f>IFERROR(VLOOKUP($B23,[1]DEN4!$G$3:$T$169,13,FALSE),0)</f>
        <v>140</v>
      </c>
      <c r="AQ23" s="11">
        <f t="shared" si="0"/>
        <v>2839</v>
      </c>
    </row>
    <row r="24" spans="1:43" ht="14.4" thickBot="1" x14ac:dyDescent="0.3">
      <c r="A24" s="49" t="s">
        <v>40</v>
      </c>
      <c r="B24" s="62" t="s">
        <v>39</v>
      </c>
      <c r="C24" s="34"/>
      <c r="D24" s="72"/>
      <c r="E24" s="50">
        <f>IFERROR(VLOOKUP($B24,[1]NUM4!$G$3:$T$169,2,FALSE),0)</f>
        <v>408</v>
      </c>
      <c r="F24" s="50">
        <f>IFERROR(VLOOKUP($B24,[1]NUM4!$G$3:$T$169,3,FALSE),0)</f>
        <v>276</v>
      </c>
      <c r="G24" s="50">
        <f>IFERROR(VLOOKUP($B24,[1]NUM4!$G$3:$T$169,4,FALSE),0)</f>
        <v>344</v>
      </c>
      <c r="H24" s="50">
        <f>IFERROR(VLOOKUP($B24,[1]NUM4!$G$3:$T$169,5,FALSE),0)</f>
        <v>180</v>
      </c>
      <c r="I24" s="50">
        <f>IFERROR(VLOOKUP($B24,[1]NUM4!$G$3:$T$169,6,FALSE),0)</f>
        <v>283</v>
      </c>
      <c r="J24" s="50">
        <f>IFERROR(VLOOKUP($B24,[1]NUM4!$G$3:$T$169,7,FALSE),0)</f>
        <v>215</v>
      </c>
      <c r="K24" s="50">
        <f>IFERROR(VLOOKUP($B24,[1]NUM4!$G$3:$T$169,8,FALSE),0)</f>
        <v>353</v>
      </c>
      <c r="L24" s="50">
        <f>IFERROR(VLOOKUP($B24,[1]NUM4!$G$3:$T$169,9,FALSE),0)</f>
        <v>314</v>
      </c>
      <c r="M24" s="50">
        <f>IFERROR(VLOOKUP($B24,[1]NUM4!$G$3:$T$169,10,FALSE),0)</f>
        <v>234</v>
      </c>
      <c r="N24" s="50">
        <f>IFERROR(VLOOKUP($B24,[1]NUM4!$G$3:$T$169,11,FALSE),0)</f>
        <v>216</v>
      </c>
      <c r="O24" s="50">
        <f>IFERROR(VLOOKUP($B24,[1]NUM4!$G$3:$T$169,12,FALSE),0)</f>
        <v>33</v>
      </c>
      <c r="P24" s="50">
        <f>IFERROR(VLOOKUP($B24,[1]NUM4!$G$3:$T$169,13,FALSE),0)</f>
        <v>192</v>
      </c>
      <c r="Q24" s="11">
        <f t="shared" si="1"/>
        <v>3048</v>
      </c>
      <c r="R24" s="50">
        <f>IFERROR(VLOOKUP($B24,[1]NUM4!$AB$3:$AO$141,2,FALSE),0)</f>
        <v>14</v>
      </c>
      <c r="S24" s="50">
        <f>IFERROR(VLOOKUP($B24,[1]NUM4!$AB$3:$AO$141,3,FALSE),0)</f>
        <v>19</v>
      </c>
      <c r="T24" s="50">
        <f>IFERROR(VLOOKUP($B24,[1]NUM4!$AB$3:$AO$141,4,FALSE),0)</f>
        <v>18</v>
      </c>
      <c r="U24" s="50">
        <f>IFERROR(VLOOKUP($B24,[1]NUM4!$AB$3:$AO$141,5,FALSE),0)</f>
        <v>13</v>
      </c>
      <c r="V24" s="50">
        <f>IFERROR(VLOOKUP($B24,[1]NUM4!$AB$3:$AO$141,6,FALSE),0)</f>
        <v>10</v>
      </c>
      <c r="W24" s="50">
        <f>IFERROR(VLOOKUP($B24,[1]NUM4!$AB$3:$AO$141,7,FALSE),0)</f>
        <v>8</v>
      </c>
      <c r="X24" s="50">
        <f>IFERROR(VLOOKUP($B24,[1]NUM4!$AB$3:$AO$141,8,FALSE),0)</f>
        <v>9</v>
      </c>
      <c r="Y24" s="50">
        <f>IFERROR(VLOOKUP($B24,[1]NUM4!$AB$3:$AO$141,9,FALSE),0)</f>
        <v>11</v>
      </c>
      <c r="Z24" s="50">
        <f>IFERROR(VLOOKUP($B24,[1]NUM4!$AB$3:$AO$141,10,FALSE),0)</f>
        <v>15</v>
      </c>
      <c r="AA24" s="50">
        <f>IFERROR(VLOOKUP($B24,[1]NUM4!$AB$3:$AO$141,11,FALSE),0)</f>
        <v>17</v>
      </c>
      <c r="AB24" s="50">
        <f>IFERROR(VLOOKUP($B24,[1]NUM4!$AB$3:$AO$141,12,FALSE),0)</f>
        <v>4</v>
      </c>
      <c r="AC24" s="50">
        <f>IFERROR(VLOOKUP($B24,[1]NUM4!$AB$3:$AO$141,13,FALSE),0)</f>
        <v>23</v>
      </c>
      <c r="AD24" s="11">
        <f t="shared" si="2"/>
        <v>161</v>
      </c>
      <c r="AE24" s="50">
        <f>IFERROR(VLOOKUP($B24,[1]DEN4!$G$3:$T$169,2,FALSE),0)</f>
        <v>408</v>
      </c>
      <c r="AF24" s="50">
        <f>IFERROR(VLOOKUP($B24,[1]DEN4!$G$3:$T$169,3,FALSE),0)</f>
        <v>276</v>
      </c>
      <c r="AG24" s="50">
        <f>IFERROR(VLOOKUP($B24,[1]DEN4!$G$3:$T$169,4,FALSE),0)</f>
        <v>344</v>
      </c>
      <c r="AH24" s="50">
        <f>IFERROR(VLOOKUP($B24,[1]DEN4!$G$3:$T$169,5,FALSE),0)</f>
        <v>180</v>
      </c>
      <c r="AI24" s="50">
        <f>IFERROR(VLOOKUP($B24,[1]DEN4!$G$3:$T$169,6,FALSE),0)</f>
        <v>283</v>
      </c>
      <c r="AJ24" s="50">
        <f>IFERROR(VLOOKUP($B24,[1]DEN4!$G$3:$T$169,7,FALSE),0)</f>
        <v>215</v>
      </c>
      <c r="AK24" s="50">
        <f>IFERROR(VLOOKUP($B24,[1]DEN4!$G$3:$T$169,8,FALSE),0)</f>
        <v>353</v>
      </c>
      <c r="AL24" s="50">
        <f>IFERROR(VLOOKUP($B24,[1]DEN4!$G$3:$T$169,9,FALSE),0)</f>
        <v>314</v>
      </c>
      <c r="AM24" s="50">
        <f>IFERROR(VLOOKUP($B24,[1]DEN4!$G$3:$T$169,10,FALSE),0)</f>
        <v>234</v>
      </c>
      <c r="AN24" s="50">
        <f>IFERROR(VLOOKUP($B24,[1]DEN4!$G$3:$T$169,11,FALSE),0)</f>
        <v>216</v>
      </c>
      <c r="AO24" s="50">
        <f>IFERROR(VLOOKUP($B24,[1]DEN4!$G$3:$T$169,12,FALSE),0)</f>
        <v>33</v>
      </c>
      <c r="AP24" s="50">
        <f>IFERROR(VLOOKUP($B24,[1]DEN4!$G$3:$T$169,13,FALSE),0)</f>
        <v>192</v>
      </c>
      <c r="AQ24" s="11">
        <f>SUM(AE24:AP24)</f>
        <v>3048</v>
      </c>
    </row>
    <row r="25" spans="1:43" ht="14.4" thickBot="1" x14ac:dyDescent="0.3">
      <c r="A25" s="47" t="s">
        <v>40</v>
      </c>
      <c r="B25" s="62" t="s">
        <v>256</v>
      </c>
      <c r="C25" s="34"/>
      <c r="D25" s="72"/>
      <c r="E25" s="50">
        <f>IFERROR(VLOOKUP($B25,[1]NUM4!$G$3:$T$169,2,FALSE),0)</f>
        <v>318</v>
      </c>
      <c r="F25" s="50">
        <f>IFERROR(VLOOKUP($B25,[1]NUM4!$G$3:$T$169,3,FALSE),0)</f>
        <v>307</v>
      </c>
      <c r="G25" s="50">
        <f>IFERROR(VLOOKUP($B25,[1]NUM4!$G$3:$T$169,4,FALSE),0)</f>
        <v>323</v>
      </c>
      <c r="H25" s="50">
        <f>IFERROR(VLOOKUP($B25,[1]NUM4!$G$3:$T$169,5,FALSE),0)</f>
        <v>305</v>
      </c>
      <c r="I25" s="50">
        <f>IFERROR(VLOOKUP($B25,[1]NUM4!$G$3:$T$169,6,FALSE),0)</f>
        <v>4601</v>
      </c>
      <c r="J25" s="50">
        <f>IFERROR(VLOOKUP($B25,[1]NUM4!$G$3:$T$169,7,FALSE),0)</f>
        <v>241</v>
      </c>
      <c r="K25" s="50">
        <f>IFERROR(VLOOKUP($B25,[1]NUM4!$G$3:$T$169,8,FALSE),0)</f>
        <v>316</v>
      </c>
      <c r="L25" s="50">
        <f>IFERROR(VLOOKUP($B25,[1]NUM4!$G$3:$T$169,9,FALSE),0)</f>
        <v>262</v>
      </c>
      <c r="M25" s="50">
        <f>IFERROR(VLOOKUP($B25,[1]NUM4!$G$3:$T$169,10,FALSE),0)</f>
        <v>228</v>
      </c>
      <c r="N25" s="50">
        <f>IFERROR(VLOOKUP($B25,[1]NUM4!$G$3:$T$169,11,FALSE),0)</f>
        <v>105</v>
      </c>
      <c r="O25" s="50">
        <f>IFERROR(VLOOKUP($B25,[1]NUM4!$G$3:$T$169,12,FALSE),0)</f>
        <v>66</v>
      </c>
      <c r="P25" s="50">
        <f>IFERROR(VLOOKUP($B25,[1]NUM4!$G$3:$T$169,13,FALSE),0)</f>
        <v>272</v>
      </c>
      <c r="Q25" s="11">
        <f t="shared" si="1"/>
        <v>7344</v>
      </c>
      <c r="R25" s="50">
        <f>IFERROR(VLOOKUP($B25,[1]NUM4!$AB$3:$AO$141,2,FALSE),0)</f>
        <v>1</v>
      </c>
      <c r="S25" s="50">
        <f>IFERROR(VLOOKUP($B25,[1]NUM4!$AB$3:$AO$141,3,FALSE),0)</f>
        <v>14</v>
      </c>
      <c r="T25" s="50">
        <f>IFERROR(VLOOKUP($B25,[1]NUM4!$AB$3:$AO$141,4,FALSE),0)</f>
        <v>16</v>
      </c>
      <c r="U25" s="50">
        <f>IFERROR(VLOOKUP($B25,[1]NUM4!$AB$3:$AO$141,5,FALSE),0)</f>
        <v>0</v>
      </c>
      <c r="V25" s="50">
        <f>IFERROR(VLOOKUP($B25,[1]NUM4!$AB$3:$AO$141,6,FALSE),0)</f>
        <v>24</v>
      </c>
      <c r="W25" s="50">
        <f>IFERROR(VLOOKUP($B25,[1]NUM4!$AB$3:$AO$141,7,FALSE),0)</f>
        <v>9</v>
      </c>
      <c r="X25" s="50">
        <f>IFERROR(VLOOKUP($B25,[1]NUM4!$AB$3:$AO$141,8,FALSE),0)</f>
        <v>21</v>
      </c>
      <c r="Y25" s="50">
        <f>IFERROR(VLOOKUP($B25,[1]NUM4!$AB$3:$AO$141,9,FALSE),0)</f>
        <v>12</v>
      </c>
      <c r="Z25" s="50">
        <f>IFERROR(VLOOKUP($B25,[1]NUM4!$AB$3:$AO$141,10,FALSE),0)</f>
        <v>18</v>
      </c>
      <c r="AA25" s="50">
        <f>IFERROR(VLOOKUP($B25,[1]NUM4!$AB$3:$AO$141,11,FALSE),0)</f>
        <v>10</v>
      </c>
      <c r="AB25" s="50">
        <f>IFERROR(VLOOKUP($B25,[1]NUM4!$AB$3:$AO$141,12,FALSE),0)</f>
        <v>5</v>
      </c>
      <c r="AC25" s="50">
        <f>IFERROR(VLOOKUP($B25,[1]NUM4!$AB$3:$AO$141,13,FALSE),0)</f>
        <v>28</v>
      </c>
      <c r="AD25" s="11">
        <f t="shared" si="2"/>
        <v>158</v>
      </c>
      <c r="AE25" s="50">
        <f>IFERROR(VLOOKUP($B25,[1]DEN4!$G$3:$T$169,2,FALSE),0)</f>
        <v>318</v>
      </c>
      <c r="AF25" s="50">
        <f>IFERROR(VLOOKUP($B25,[1]DEN4!$G$3:$T$169,3,FALSE),0)</f>
        <v>307</v>
      </c>
      <c r="AG25" s="50">
        <f>IFERROR(VLOOKUP($B25,[1]DEN4!$G$3:$T$169,4,FALSE),0)</f>
        <v>323</v>
      </c>
      <c r="AH25" s="50">
        <f>IFERROR(VLOOKUP($B25,[1]DEN4!$G$3:$T$169,5,FALSE),0)</f>
        <v>305</v>
      </c>
      <c r="AI25" s="50">
        <f>IFERROR(VLOOKUP($B25,[1]DEN4!$G$3:$T$169,6,FALSE),0)</f>
        <v>4601</v>
      </c>
      <c r="AJ25" s="50">
        <f>IFERROR(VLOOKUP($B25,[1]DEN4!$G$3:$T$169,7,FALSE),0)</f>
        <v>241</v>
      </c>
      <c r="AK25" s="50">
        <f>IFERROR(VLOOKUP($B25,[1]DEN4!$G$3:$T$169,8,FALSE),0)</f>
        <v>316</v>
      </c>
      <c r="AL25" s="50">
        <f>IFERROR(VLOOKUP($B25,[1]DEN4!$G$3:$T$169,9,FALSE),0)</f>
        <v>262</v>
      </c>
      <c r="AM25" s="50">
        <f>IFERROR(VLOOKUP($B25,[1]DEN4!$G$3:$T$169,10,FALSE),0)</f>
        <v>228</v>
      </c>
      <c r="AN25" s="50">
        <f>IFERROR(VLOOKUP($B25,[1]DEN4!$G$3:$T$169,11,FALSE),0)</f>
        <v>105</v>
      </c>
      <c r="AO25" s="50">
        <f>IFERROR(VLOOKUP($B25,[1]DEN4!$G$3:$T$169,12,FALSE),0)</f>
        <v>66</v>
      </c>
      <c r="AP25" s="50">
        <f>IFERROR(VLOOKUP($B25,[1]DEN4!$G$3:$T$169,13,FALSE),0)</f>
        <v>272</v>
      </c>
      <c r="AQ25" s="11">
        <f>SUM(AE25:AP25)</f>
        <v>7344</v>
      </c>
    </row>
    <row r="26" spans="1:43" ht="14.4" thickBot="1" x14ac:dyDescent="0.3">
      <c r="A26" s="344" t="s">
        <v>159</v>
      </c>
      <c r="B26" s="345"/>
      <c r="C26" s="89">
        <f>D26/Metas!E10</f>
        <v>0.99879452064659058</v>
      </c>
      <c r="D26" s="13">
        <f>(Q26-AD26)/AQ26</f>
        <v>0.90390904118516446</v>
      </c>
      <c r="E26" s="43">
        <f>SUM(E12:E25)</f>
        <v>13932</v>
      </c>
      <c r="F26" s="43">
        <f t="shared" ref="F26:N26" si="3">SUM(F12:F25)</f>
        <v>13759</v>
      </c>
      <c r="G26" s="43">
        <f t="shared" si="3"/>
        <v>16068</v>
      </c>
      <c r="H26" s="43">
        <f t="shared" si="3"/>
        <v>16235</v>
      </c>
      <c r="I26" s="43">
        <f t="shared" si="3"/>
        <v>19830</v>
      </c>
      <c r="J26" s="43">
        <f t="shared" si="3"/>
        <v>14950</v>
      </c>
      <c r="K26" s="43">
        <f t="shared" si="3"/>
        <v>15561</v>
      </c>
      <c r="L26" s="43">
        <f t="shared" si="3"/>
        <v>15390</v>
      </c>
      <c r="M26" s="43">
        <f t="shared" si="3"/>
        <v>13035</v>
      </c>
      <c r="N26" s="43">
        <f t="shared" si="3"/>
        <v>13330</v>
      </c>
      <c r="O26" s="43">
        <f t="shared" ref="O26:AD26" si="4">SUM(O12:O25)</f>
        <v>5122</v>
      </c>
      <c r="P26" s="43">
        <f t="shared" si="4"/>
        <v>14646</v>
      </c>
      <c r="Q26" s="290">
        <f>SUM(Q12:Q25)</f>
        <v>171858</v>
      </c>
      <c r="R26" s="43">
        <f t="shared" si="4"/>
        <v>1599</v>
      </c>
      <c r="S26" s="43">
        <f t="shared" si="4"/>
        <v>1553</v>
      </c>
      <c r="T26" s="43">
        <f t="shared" si="4"/>
        <v>1376</v>
      </c>
      <c r="U26" s="43">
        <f t="shared" si="4"/>
        <v>1505</v>
      </c>
      <c r="V26" s="43">
        <f t="shared" si="4"/>
        <v>1521</v>
      </c>
      <c r="W26" s="43">
        <f t="shared" si="4"/>
        <v>1397</v>
      </c>
      <c r="X26" s="43">
        <f t="shared" si="4"/>
        <v>1490</v>
      </c>
      <c r="Y26" s="43">
        <f t="shared" si="4"/>
        <v>1475</v>
      </c>
      <c r="Z26" s="43">
        <f t="shared" si="4"/>
        <v>1109</v>
      </c>
      <c r="AA26" s="43">
        <f t="shared" si="4"/>
        <v>1196</v>
      </c>
      <c r="AB26" s="43">
        <f t="shared" si="4"/>
        <v>568</v>
      </c>
      <c r="AC26" s="43">
        <f t="shared" si="4"/>
        <v>1725</v>
      </c>
      <c r="AD26" s="290">
        <f t="shared" si="4"/>
        <v>16514</v>
      </c>
      <c r="AE26" s="43">
        <f>SUM(AE12:AE25)</f>
        <v>13932</v>
      </c>
      <c r="AF26" s="43">
        <f t="shared" ref="AF26:AQ26" si="5">SUM(AF12:AF25)</f>
        <v>13759</v>
      </c>
      <c r="AG26" s="43">
        <f t="shared" si="5"/>
        <v>16068</v>
      </c>
      <c r="AH26" s="43">
        <f t="shared" si="5"/>
        <v>16235</v>
      </c>
      <c r="AI26" s="43">
        <f t="shared" si="5"/>
        <v>19830</v>
      </c>
      <c r="AJ26" s="43">
        <f t="shared" si="5"/>
        <v>14950</v>
      </c>
      <c r="AK26" s="43">
        <f t="shared" si="5"/>
        <v>15561</v>
      </c>
      <c r="AL26" s="43">
        <f t="shared" si="5"/>
        <v>15390</v>
      </c>
      <c r="AM26" s="43">
        <f t="shared" si="5"/>
        <v>13035</v>
      </c>
      <c r="AN26" s="43">
        <f t="shared" si="5"/>
        <v>13330</v>
      </c>
      <c r="AO26" s="43">
        <f t="shared" si="5"/>
        <v>5122</v>
      </c>
      <c r="AP26" s="43">
        <f t="shared" si="5"/>
        <v>14646</v>
      </c>
      <c r="AQ26" s="43">
        <f t="shared" si="5"/>
        <v>171858</v>
      </c>
    </row>
    <row r="27" spans="1:43" ht="14.4" thickBot="1" x14ac:dyDescent="0.3">
      <c r="A27" s="49" t="s">
        <v>41</v>
      </c>
      <c r="B27" s="62" t="s">
        <v>42</v>
      </c>
      <c r="C27" s="34"/>
      <c r="D27" s="72"/>
      <c r="E27" s="50">
        <f>IFERROR(VLOOKUP($B27,[1]NUM4!$G$3:$T$169,2,FALSE),0)</f>
        <v>3487</v>
      </c>
      <c r="F27" s="50">
        <f>IFERROR(VLOOKUP($B27,[1]NUM4!$G$3:$T$169,3,FALSE),0)</f>
        <v>3217</v>
      </c>
      <c r="G27" s="50">
        <f>IFERROR(VLOOKUP($B27,[1]NUM4!$G$3:$T$169,4,FALSE),0)</f>
        <v>3608</v>
      </c>
      <c r="H27" s="50">
        <f>IFERROR(VLOOKUP($B27,[1]NUM4!$G$3:$T$169,5,FALSE),0)</f>
        <v>3596</v>
      </c>
      <c r="I27" s="50">
        <f>IFERROR(VLOOKUP($B27,[1]NUM4!$G$3:$T$169,6,FALSE),0)</f>
        <v>3208</v>
      </c>
      <c r="J27" s="50">
        <f>IFERROR(VLOOKUP($B27,[1]NUM4!$G$3:$T$169,7,FALSE),0)</f>
        <v>3447</v>
      </c>
      <c r="K27" s="50">
        <f>IFERROR(VLOOKUP($B27,[1]NUM4!$G$3:$T$169,8,FALSE),0)</f>
        <v>3569</v>
      </c>
      <c r="L27" s="50">
        <f>IFERROR(VLOOKUP($B27,[1]NUM4!$G$3:$T$169,9,FALSE),0)</f>
        <v>3268</v>
      </c>
      <c r="M27" s="50">
        <f>IFERROR(VLOOKUP($B27,[1]NUM4!$G$3:$T$169,10,FALSE),0)</f>
        <v>3067</v>
      </c>
      <c r="N27" s="50">
        <f>IFERROR(VLOOKUP($B27,[1]NUM4!$G$3:$T$169,11,FALSE),0)</f>
        <v>2465</v>
      </c>
      <c r="O27" s="50">
        <f>IFERROR(VLOOKUP($B27,[1]NUM4!$G$3:$T$169,12,FALSE),0)</f>
        <v>215</v>
      </c>
      <c r="P27" s="50">
        <f>IFERROR(VLOOKUP($B27,[1]NUM4!$G$3:$T$169,13,FALSE),0)</f>
        <v>1795</v>
      </c>
      <c r="Q27" s="182">
        <f t="shared" si="1"/>
        <v>34942</v>
      </c>
      <c r="R27" s="50">
        <f>IFERROR(VLOOKUP($B27,[1]NUM4!$AB$3:$AO$141,2,FALSE),0)</f>
        <v>235</v>
      </c>
      <c r="S27" s="50">
        <f>IFERROR(VLOOKUP($B27,[1]NUM4!$AB$3:$AO$141,3,FALSE),0)</f>
        <v>206</v>
      </c>
      <c r="T27" s="50">
        <f>IFERROR(VLOOKUP($B27,[1]NUM4!$AB$3:$AO$141,4,FALSE),0)</f>
        <v>238</v>
      </c>
      <c r="U27" s="50">
        <f>IFERROR(VLOOKUP($B27,[1]NUM4!$AB$3:$AO$141,5,FALSE),0)</f>
        <v>225</v>
      </c>
      <c r="V27" s="50">
        <f>IFERROR(VLOOKUP($B27,[1]NUM4!$AB$3:$AO$141,6,FALSE),0)</f>
        <v>174</v>
      </c>
      <c r="W27" s="50">
        <f>IFERROR(VLOOKUP($B27,[1]NUM4!$AB$3:$AO$141,7,FALSE),0)</f>
        <v>210</v>
      </c>
      <c r="X27" s="50">
        <f>IFERROR(VLOOKUP($B27,[1]NUM4!$AB$3:$AO$141,8,FALSE),0)</f>
        <v>185</v>
      </c>
      <c r="Y27" s="50">
        <f>IFERROR(VLOOKUP($B27,[1]NUM4!$AB$3:$AO$141,9,FALSE),0)</f>
        <v>168</v>
      </c>
      <c r="Z27" s="50">
        <f>IFERROR(VLOOKUP($B27,[1]NUM4!$AB$3:$AO$141,10,FALSE),0)</f>
        <v>160</v>
      </c>
      <c r="AA27" s="50">
        <f>IFERROR(VLOOKUP($B27,[1]NUM4!$AB$3:$AO$141,11,FALSE),0)</f>
        <v>179</v>
      </c>
      <c r="AB27" s="50">
        <f>IFERROR(VLOOKUP($B27,[1]NUM4!$AB$3:$AO$141,12,FALSE),0)</f>
        <v>12</v>
      </c>
      <c r="AC27" s="50">
        <f>IFERROR(VLOOKUP($B27,[1]NUM4!$AB$3:$AO$141,13,FALSE),0)</f>
        <v>140</v>
      </c>
      <c r="AD27" s="182">
        <f t="shared" si="2"/>
        <v>2132</v>
      </c>
      <c r="AE27" s="50">
        <f>IFERROR(VLOOKUP($B27,[1]DEN4!$G$3:$T$169,2,FALSE),0)</f>
        <v>3487</v>
      </c>
      <c r="AF27" s="50">
        <f>IFERROR(VLOOKUP($B27,[1]DEN4!$G$3:$T$169,3,FALSE),0)</f>
        <v>3217</v>
      </c>
      <c r="AG27" s="50">
        <f>IFERROR(VLOOKUP($B27,[1]DEN4!$G$3:$T$169,4,FALSE),0)</f>
        <v>3608</v>
      </c>
      <c r="AH27" s="50">
        <f>IFERROR(VLOOKUP($B27,[1]DEN4!$G$3:$T$169,5,FALSE),0)</f>
        <v>3596</v>
      </c>
      <c r="AI27" s="50">
        <f>IFERROR(VLOOKUP($B27,[1]DEN4!$G$3:$T$169,6,FALSE),0)</f>
        <v>3208</v>
      </c>
      <c r="AJ27" s="50">
        <f>IFERROR(VLOOKUP($B27,[1]DEN4!$G$3:$T$169,7,FALSE),0)</f>
        <v>3447</v>
      </c>
      <c r="AK27" s="50">
        <f>IFERROR(VLOOKUP($B27,[1]DEN4!$G$3:$T$169,8,FALSE),0)</f>
        <v>3569</v>
      </c>
      <c r="AL27" s="50">
        <f>IFERROR(VLOOKUP($B27,[1]DEN4!$G$3:$T$169,9,FALSE),0)</f>
        <v>3268</v>
      </c>
      <c r="AM27" s="50">
        <f>IFERROR(VLOOKUP($B27,[1]DEN4!$G$3:$T$169,10,FALSE),0)</f>
        <v>3067</v>
      </c>
      <c r="AN27" s="50">
        <f>IFERROR(VLOOKUP($B27,[1]DEN4!$G$3:$T$169,11,FALSE),0)</f>
        <v>2465</v>
      </c>
      <c r="AO27" s="50">
        <f>IFERROR(VLOOKUP($B27,[1]DEN4!$G$3:$T$169,12,FALSE),0)</f>
        <v>215</v>
      </c>
      <c r="AP27" s="50">
        <f>IFERROR(VLOOKUP($B27,[1]DEN4!$G$3:$T$169,13,FALSE),0)</f>
        <v>1795</v>
      </c>
      <c r="AQ27" s="11">
        <f t="shared" si="0"/>
        <v>34942</v>
      </c>
    </row>
    <row r="28" spans="1:43" ht="14.4" thickBot="1" x14ac:dyDescent="0.3">
      <c r="A28" s="49" t="s">
        <v>41</v>
      </c>
      <c r="B28" s="62" t="s">
        <v>43</v>
      </c>
      <c r="C28" s="34"/>
      <c r="D28" s="72"/>
      <c r="E28" s="50">
        <f>IFERROR(VLOOKUP($B28,[1]NUM4!$G$3:$T$169,2,FALSE),0)</f>
        <v>2821</v>
      </c>
      <c r="F28" s="50">
        <f>IFERROR(VLOOKUP($B28,[1]NUM4!$G$3:$T$169,3,FALSE),0)</f>
        <v>3625</v>
      </c>
      <c r="G28" s="50">
        <f>IFERROR(VLOOKUP($B28,[1]NUM4!$G$3:$T$169,4,FALSE),0)</f>
        <v>3933</v>
      </c>
      <c r="H28" s="50">
        <f>IFERROR(VLOOKUP($B28,[1]NUM4!$G$3:$T$169,5,FALSE),0)</f>
        <v>4030</v>
      </c>
      <c r="I28" s="50">
        <f>IFERROR(VLOOKUP($B28,[1]NUM4!$G$3:$T$169,6,FALSE),0)</f>
        <v>4242</v>
      </c>
      <c r="J28" s="50">
        <f>IFERROR(VLOOKUP($B28,[1]NUM4!$G$3:$T$169,7,FALSE),0)</f>
        <v>4195</v>
      </c>
      <c r="K28" s="50">
        <f>IFERROR(VLOOKUP($B28,[1]NUM4!$G$3:$T$169,8,FALSE),0)</f>
        <v>3909</v>
      </c>
      <c r="L28" s="50">
        <f>IFERROR(VLOOKUP($B28,[1]NUM4!$G$3:$T$169,9,FALSE),0)</f>
        <v>4129</v>
      </c>
      <c r="M28" s="50">
        <f>IFERROR(VLOOKUP($B28,[1]NUM4!$G$3:$T$169,10,FALSE),0)</f>
        <v>3365</v>
      </c>
      <c r="N28" s="50">
        <f>IFERROR(VLOOKUP($B28,[1]NUM4!$G$3:$T$169,11,FALSE),0)</f>
        <v>2676</v>
      </c>
      <c r="O28" s="50">
        <f>IFERROR(VLOOKUP($B28,[1]NUM4!$G$3:$T$169,12,FALSE),0)</f>
        <v>861</v>
      </c>
      <c r="P28" s="50">
        <f>IFERROR(VLOOKUP($B28,[1]NUM4!$G$3:$T$169,13,FALSE),0)</f>
        <v>1919</v>
      </c>
      <c r="Q28" s="11">
        <f t="shared" si="1"/>
        <v>39705</v>
      </c>
      <c r="R28" s="50">
        <f>IFERROR(VLOOKUP($B28,[1]NUM4!$AB$3:$AO$141,2,FALSE),0)</f>
        <v>344</v>
      </c>
      <c r="S28" s="50">
        <f>IFERROR(VLOOKUP($B28,[1]NUM4!$AB$3:$AO$141,3,FALSE),0)</f>
        <v>424</v>
      </c>
      <c r="T28" s="50">
        <f>IFERROR(VLOOKUP($B28,[1]NUM4!$AB$3:$AO$141,4,FALSE),0)</f>
        <v>275</v>
      </c>
      <c r="U28" s="50">
        <f>IFERROR(VLOOKUP($B28,[1]NUM4!$AB$3:$AO$141,5,FALSE),0)</f>
        <v>296</v>
      </c>
      <c r="V28" s="50">
        <f>IFERROR(VLOOKUP($B28,[1]NUM4!$AB$3:$AO$141,6,FALSE),0)</f>
        <v>296</v>
      </c>
      <c r="W28" s="50">
        <f>IFERROR(VLOOKUP($B28,[1]NUM4!$AB$3:$AO$141,7,FALSE),0)</f>
        <v>347</v>
      </c>
      <c r="X28" s="50">
        <f>IFERROR(VLOOKUP($B28,[1]NUM4!$AB$3:$AO$141,8,FALSE),0)</f>
        <v>348</v>
      </c>
      <c r="Y28" s="50">
        <f>IFERROR(VLOOKUP($B28,[1]NUM4!$AB$3:$AO$141,9,FALSE),0)</f>
        <v>354</v>
      </c>
      <c r="Z28" s="50">
        <f>IFERROR(VLOOKUP($B28,[1]NUM4!$AB$3:$AO$141,10,FALSE),0)</f>
        <v>251</v>
      </c>
      <c r="AA28" s="50">
        <f>IFERROR(VLOOKUP($B28,[1]NUM4!$AB$3:$AO$141,11,FALSE),0)</f>
        <v>252</v>
      </c>
      <c r="AB28" s="50">
        <f>IFERROR(VLOOKUP($B28,[1]NUM4!$AB$3:$AO$141,12,FALSE),0)</f>
        <v>11</v>
      </c>
      <c r="AC28" s="50">
        <f>IFERROR(VLOOKUP($B28,[1]NUM4!$AB$3:$AO$141,13,FALSE),0)</f>
        <v>149</v>
      </c>
      <c r="AD28" s="11">
        <f t="shared" si="2"/>
        <v>3347</v>
      </c>
      <c r="AE28" s="50">
        <f>IFERROR(VLOOKUP($B28,[1]DEN4!$G$3:$T$169,2,FALSE),0)</f>
        <v>2821</v>
      </c>
      <c r="AF28" s="50">
        <f>IFERROR(VLOOKUP($B28,[1]DEN4!$G$3:$T$169,3,FALSE),0)</f>
        <v>3625</v>
      </c>
      <c r="AG28" s="50">
        <f>IFERROR(VLOOKUP($B28,[1]DEN4!$G$3:$T$169,4,FALSE),0)</f>
        <v>3933</v>
      </c>
      <c r="AH28" s="50">
        <f>IFERROR(VLOOKUP($B28,[1]DEN4!$G$3:$T$169,5,FALSE),0)</f>
        <v>4030</v>
      </c>
      <c r="AI28" s="50">
        <f>IFERROR(VLOOKUP($B28,[1]DEN4!$G$3:$T$169,6,FALSE),0)</f>
        <v>4242</v>
      </c>
      <c r="AJ28" s="50">
        <f>IFERROR(VLOOKUP($B28,[1]DEN4!$G$3:$T$169,7,FALSE),0)</f>
        <v>4195</v>
      </c>
      <c r="AK28" s="50">
        <f>IFERROR(VLOOKUP($B28,[1]DEN4!$G$3:$T$169,8,FALSE),0)</f>
        <v>3909</v>
      </c>
      <c r="AL28" s="50">
        <f>IFERROR(VLOOKUP($B28,[1]DEN4!$G$3:$T$169,9,FALSE),0)</f>
        <v>4129</v>
      </c>
      <c r="AM28" s="50">
        <f>IFERROR(VLOOKUP($B28,[1]DEN4!$G$3:$T$169,10,FALSE),0)</f>
        <v>3365</v>
      </c>
      <c r="AN28" s="50">
        <f>IFERROR(VLOOKUP($B28,[1]DEN4!$G$3:$T$169,11,FALSE),0)</f>
        <v>2676</v>
      </c>
      <c r="AO28" s="50">
        <f>IFERROR(VLOOKUP($B28,[1]DEN4!$G$3:$T$169,12,FALSE),0)</f>
        <v>861</v>
      </c>
      <c r="AP28" s="50">
        <f>IFERROR(VLOOKUP($B28,[1]DEN4!$G$3:$T$169,13,FALSE),0)</f>
        <v>1919</v>
      </c>
      <c r="AQ28" s="11">
        <f t="shared" si="0"/>
        <v>39705</v>
      </c>
    </row>
    <row r="29" spans="1:43" ht="14.4" thickBot="1" x14ac:dyDescent="0.3">
      <c r="A29" s="49" t="s">
        <v>41</v>
      </c>
      <c r="B29" s="62" t="s">
        <v>44</v>
      </c>
      <c r="C29" s="34"/>
      <c r="D29" s="72"/>
      <c r="E29" s="50">
        <f>IFERROR(VLOOKUP($B29,[1]NUM4!$G$3:$T$169,2,FALSE),0)</f>
        <v>4084</v>
      </c>
      <c r="F29" s="50">
        <f>IFERROR(VLOOKUP($B29,[1]NUM4!$G$3:$T$169,3,FALSE),0)</f>
        <v>3867</v>
      </c>
      <c r="G29" s="50">
        <f>IFERROR(VLOOKUP($B29,[1]NUM4!$G$3:$T$169,4,FALSE),0)</f>
        <v>3671</v>
      </c>
      <c r="H29" s="50">
        <f>IFERROR(VLOOKUP($B29,[1]NUM4!$G$3:$T$169,5,FALSE),0)</f>
        <v>4412</v>
      </c>
      <c r="I29" s="50">
        <f>IFERROR(VLOOKUP($B29,[1]NUM4!$G$3:$T$169,6,FALSE),0)</f>
        <v>4238</v>
      </c>
      <c r="J29" s="50">
        <f>IFERROR(VLOOKUP($B29,[1]NUM4!$G$3:$T$169,7,FALSE),0)</f>
        <v>4059</v>
      </c>
      <c r="K29" s="50">
        <f>IFERROR(VLOOKUP($B29,[1]NUM4!$G$3:$T$169,8,FALSE),0)</f>
        <v>3730</v>
      </c>
      <c r="L29" s="50">
        <f>IFERROR(VLOOKUP($B29,[1]NUM4!$G$3:$T$169,9,FALSE),0)</f>
        <v>3389</v>
      </c>
      <c r="M29" s="50">
        <f>IFERROR(VLOOKUP($B29,[1]NUM4!$G$3:$T$169,10,FALSE),0)</f>
        <v>3366</v>
      </c>
      <c r="N29" s="50">
        <f>IFERROR(VLOOKUP($B29,[1]NUM4!$G$3:$T$169,11,FALSE),0)</f>
        <v>2429</v>
      </c>
      <c r="O29" s="50">
        <f>IFERROR(VLOOKUP($B29,[1]NUM4!$G$3:$T$169,12,FALSE),0)</f>
        <v>41</v>
      </c>
      <c r="P29" s="50">
        <f>IFERROR(VLOOKUP($B29,[1]NUM4!$G$3:$T$169,13,FALSE),0)</f>
        <v>2064</v>
      </c>
      <c r="Q29" s="11">
        <f t="shared" si="1"/>
        <v>39350</v>
      </c>
      <c r="R29" s="50">
        <f>IFERROR(VLOOKUP($B29,[1]NUM4!$AB$3:$AO$141,2,FALSE),0)</f>
        <v>492</v>
      </c>
      <c r="S29" s="50">
        <f>IFERROR(VLOOKUP($B29,[1]NUM4!$AB$3:$AO$141,3,FALSE),0)</f>
        <v>443</v>
      </c>
      <c r="T29" s="50">
        <f>IFERROR(VLOOKUP($B29,[1]NUM4!$AB$3:$AO$141,4,FALSE),0)</f>
        <v>425</v>
      </c>
      <c r="U29" s="50">
        <f>IFERROR(VLOOKUP($B29,[1]NUM4!$AB$3:$AO$141,5,FALSE),0)</f>
        <v>435</v>
      </c>
      <c r="V29" s="50">
        <f>IFERROR(VLOOKUP($B29,[1]NUM4!$AB$3:$AO$141,6,FALSE),0)</f>
        <v>447</v>
      </c>
      <c r="W29" s="50">
        <f>IFERROR(VLOOKUP($B29,[1]NUM4!$AB$3:$AO$141,7,FALSE),0)</f>
        <v>363</v>
      </c>
      <c r="X29" s="50">
        <f>IFERROR(VLOOKUP($B29,[1]NUM4!$AB$3:$AO$141,8,FALSE),0)</f>
        <v>463</v>
      </c>
      <c r="Y29" s="50">
        <f>IFERROR(VLOOKUP($B29,[1]NUM4!$AB$3:$AO$141,9,FALSE),0)</f>
        <v>360</v>
      </c>
      <c r="Z29" s="50">
        <f>IFERROR(VLOOKUP($B29,[1]NUM4!$AB$3:$AO$141,10,FALSE),0)</f>
        <v>393</v>
      </c>
      <c r="AA29" s="50">
        <f>IFERROR(VLOOKUP($B29,[1]NUM4!$AB$3:$AO$141,11,FALSE),0)</f>
        <v>275</v>
      </c>
      <c r="AB29" s="50">
        <f>IFERROR(VLOOKUP($B29,[1]NUM4!$AB$3:$AO$141,12,FALSE),0)</f>
        <v>42</v>
      </c>
      <c r="AC29" s="50">
        <f>IFERROR(VLOOKUP($B29,[1]NUM4!$AB$3:$AO$141,13,FALSE),0)</f>
        <v>230</v>
      </c>
      <c r="AD29" s="11">
        <f t="shared" si="2"/>
        <v>4368</v>
      </c>
      <c r="AE29" s="50">
        <f>IFERROR(VLOOKUP($B29,[1]DEN4!$G$3:$T$169,2,FALSE),0)</f>
        <v>4084</v>
      </c>
      <c r="AF29" s="50">
        <f>IFERROR(VLOOKUP($B29,[1]DEN4!$G$3:$T$169,3,FALSE),0)</f>
        <v>3867</v>
      </c>
      <c r="AG29" s="50">
        <f>IFERROR(VLOOKUP($B29,[1]DEN4!$G$3:$T$169,4,FALSE),0)</f>
        <v>3671</v>
      </c>
      <c r="AH29" s="50">
        <f>IFERROR(VLOOKUP($B29,[1]DEN4!$G$3:$T$169,5,FALSE),0)</f>
        <v>4412</v>
      </c>
      <c r="AI29" s="50">
        <f>IFERROR(VLOOKUP($B29,[1]DEN4!$G$3:$T$169,6,FALSE),0)</f>
        <v>4238</v>
      </c>
      <c r="AJ29" s="50">
        <f>IFERROR(VLOOKUP($B29,[1]DEN4!$G$3:$T$169,7,FALSE),0)</f>
        <v>4059</v>
      </c>
      <c r="AK29" s="50">
        <f>IFERROR(VLOOKUP($B29,[1]DEN4!$G$3:$T$169,8,FALSE),0)</f>
        <v>3730</v>
      </c>
      <c r="AL29" s="50">
        <f>IFERROR(VLOOKUP($B29,[1]DEN4!$G$3:$T$169,9,FALSE),0)</f>
        <v>3389</v>
      </c>
      <c r="AM29" s="50">
        <f>IFERROR(VLOOKUP($B29,[1]DEN4!$G$3:$T$169,10,FALSE),0)</f>
        <v>3366</v>
      </c>
      <c r="AN29" s="50">
        <f>IFERROR(VLOOKUP($B29,[1]DEN4!$G$3:$T$169,11,FALSE),0)</f>
        <v>2429</v>
      </c>
      <c r="AO29" s="50">
        <f>IFERROR(VLOOKUP($B29,[1]DEN4!$G$3:$T$169,12,FALSE),0)</f>
        <v>41</v>
      </c>
      <c r="AP29" s="50">
        <f>IFERROR(VLOOKUP($B29,[1]DEN4!$G$3:$T$169,13,FALSE),0)</f>
        <v>2064</v>
      </c>
      <c r="AQ29" s="11">
        <f t="shared" si="0"/>
        <v>39350</v>
      </c>
    </row>
    <row r="30" spans="1:43" ht="14.4" thickBot="1" x14ac:dyDescent="0.3">
      <c r="A30" s="49" t="s">
        <v>41</v>
      </c>
      <c r="B30" s="62" t="s">
        <v>45</v>
      </c>
      <c r="C30" s="34"/>
      <c r="D30" s="72"/>
      <c r="E30" s="50">
        <f>IFERROR(VLOOKUP($B30,[1]NUM4!$G$3:$T$169,2,FALSE),0)</f>
        <v>754</v>
      </c>
      <c r="F30" s="50">
        <f>IFERROR(VLOOKUP($B30,[1]NUM4!$G$3:$T$169,3,FALSE),0)</f>
        <v>759</v>
      </c>
      <c r="G30" s="50">
        <f>IFERROR(VLOOKUP($B30,[1]NUM4!$G$3:$T$169,4,FALSE),0)</f>
        <v>764</v>
      </c>
      <c r="H30" s="50">
        <f>IFERROR(VLOOKUP($B30,[1]NUM4!$G$3:$T$169,5,FALSE),0)</f>
        <v>856</v>
      </c>
      <c r="I30" s="50">
        <f>IFERROR(VLOOKUP($B30,[1]NUM4!$G$3:$T$169,6,FALSE),0)</f>
        <v>988</v>
      </c>
      <c r="J30" s="50">
        <f>IFERROR(VLOOKUP($B30,[1]NUM4!$G$3:$T$169,7,FALSE),0)</f>
        <v>865</v>
      </c>
      <c r="K30" s="50">
        <f>IFERROR(VLOOKUP($B30,[1]NUM4!$G$3:$T$169,8,FALSE),0)</f>
        <v>1071</v>
      </c>
      <c r="L30" s="50">
        <f>IFERROR(VLOOKUP($B30,[1]NUM4!$G$3:$T$169,9,FALSE),0)</f>
        <v>873</v>
      </c>
      <c r="M30" s="50">
        <f>IFERROR(VLOOKUP($B30,[1]NUM4!$G$3:$T$169,10,FALSE),0)</f>
        <v>761</v>
      </c>
      <c r="N30" s="50">
        <f>IFERROR(VLOOKUP($B30,[1]NUM4!$G$3:$T$169,11,FALSE),0)</f>
        <v>463</v>
      </c>
      <c r="O30" s="50">
        <f>IFERROR(VLOOKUP($B30,[1]NUM4!$G$3:$T$169,12,FALSE),0)</f>
        <v>31</v>
      </c>
      <c r="P30" s="50">
        <f>IFERROR(VLOOKUP($B30,[1]NUM4!$G$3:$T$169,13,FALSE),0)</f>
        <v>506</v>
      </c>
      <c r="Q30" s="11">
        <f t="shared" si="1"/>
        <v>8691</v>
      </c>
      <c r="R30" s="50">
        <f>IFERROR(VLOOKUP($B30,[1]NUM4!$AB$3:$AO$141,2,FALSE),0)</f>
        <v>41</v>
      </c>
      <c r="S30" s="50">
        <f>IFERROR(VLOOKUP($B30,[1]NUM4!$AB$3:$AO$141,3,FALSE),0)</f>
        <v>45</v>
      </c>
      <c r="T30" s="50">
        <f>IFERROR(VLOOKUP($B30,[1]NUM4!$AB$3:$AO$141,4,FALSE),0)</f>
        <v>66</v>
      </c>
      <c r="U30" s="50">
        <f>IFERROR(VLOOKUP($B30,[1]NUM4!$AB$3:$AO$141,5,FALSE),0)</f>
        <v>171</v>
      </c>
      <c r="V30" s="50">
        <f>IFERROR(VLOOKUP($B30,[1]NUM4!$AB$3:$AO$141,6,FALSE),0)</f>
        <v>74</v>
      </c>
      <c r="W30" s="50">
        <f>IFERROR(VLOOKUP($B30,[1]NUM4!$AB$3:$AO$141,7,FALSE),0)</f>
        <v>38</v>
      </c>
      <c r="X30" s="50">
        <f>IFERROR(VLOOKUP($B30,[1]NUM4!$AB$3:$AO$141,8,FALSE),0)</f>
        <v>0</v>
      </c>
      <c r="Y30" s="50">
        <f>IFERROR(VLOOKUP($B30,[1]NUM4!$AB$3:$AO$141,9,FALSE),0)</f>
        <v>64</v>
      </c>
      <c r="Z30" s="50">
        <f>IFERROR(VLOOKUP($B30,[1]NUM4!$AB$3:$AO$141,10,FALSE),0)</f>
        <v>42</v>
      </c>
      <c r="AA30" s="50">
        <f>IFERROR(VLOOKUP($B30,[1]NUM4!$AB$3:$AO$141,11,FALSE),0)</f>
        <v>43</v>
      </c>
      <c r="AB30" s="50">
        <f>IFERROR(VLOOKUP($B30,[1]NUM4!$AB$3:$AO$141,12,FALSE),0)</f>
        <v>2</v>
      </c>
      <c r="AC30" s="50">
        <f>IFERROR(VLOOKUP($B30,[1]NUM4!$AB$3:$AO$141,13,FALSE),0)</f>
        <v>50</v>
      </c>
      <c r="AD30" s="11">
        <f t="shared" si="2"/>
        <v>636</v>
      </c>
      <c r="AE30" s="50">
        <f>IFERROR(VLOOKUP($B30,[1]DEN4!$G$3:$T$169,2,FALSE),0)</f>
        <v>754</v>
      </c>
      <c r="AF30" s="50">
        <f>IFERROR(VLOOKUP($B30,[1]DEN4!$G$3:$T$169,3,FALSE),0)</f>
        <v>759</v>
      </c>
      <c r="AG30" s="50">
        <f>IFERROR(VLOOKUP($B30,[1]DEN4!$G$3:$T$169,4,FALSE),0)</f>
        <v>764</v>
      </c>
      <c r="AH30" s="50">
        <f>IFERROR(VLOOKUP($B30,[1]DEN4!$G$3:$T$169,5,FALSE),0)</f>
        <v>856</v>
      </c>
      <c r="AI30" s="50">
        <f>IFERROR(VLOOKUP($B30,[1]DEN4!$G$3:$T$169,6,FALSE),0)</f>
        <v>988</v>
      </c>
      <c r="AJ30" s="50">
        <f>IFERROR(VLOOKUP($B30,[1]DEN4!$G$3:$T$169,7,FALSE),0)</f>
        <v>865</v>
      </c>
      <c r="AK30" s="50">
        <f>IFERROR(VLOOKUP($B30,[1]DEN4!$G$3:$T$169,8,FALSE),0)</f>
        <v>1071</v>
      </c>
      <c r="AL30" s="50">
        <f>IFERROR(VLOOKUP($B30,[1]DEN4!$G$3:$T$169,9,FALSE),0)</f>
        <v>873</v>
      </c>
      <c r="AM30" s="50">
        <f>IFERROR(VLOOKUP($B30,[1]DEN4!$G$3:$T$169,10,FALSE),0)</f>
        <v>761</v>
      </c>
      <c r="AN30" s="50">
        <f>IFERROR(VLOOKUP($B30,[1]DEN4!$G$3:$T$169,11,FALSE),0)</f>
        <v>463</v>
      </c>
      <c r="AO30" s="50">
        <f>IFERROR(VLOOKUP($B30,[1]DEN4!$G$3:$T$169,12,FALSE),0)</f>
        <v>31</v>
      </c>
      <c r="AP30" s="50">
        <f>IFERROR(VLOOKUP($B30,[1]DEN4!$G$3:$T$169,13,FALSE),0)</f>
        <v>506</v>
      </c>
      <c r="AQ30" s="11">
        <f t="shared" si="0"/>
        <v>8691</v>
      </c>
    </row>
    <row r="31" spans="1:43" ht="14.4" thickBot="1" x14ac:dyDescent="0.3">
      <c r="A31" s="49" t="s">
        <v>41</v>
      </c>
      <c r="B31" s="62" t="s">
        <v>46</v>
      </c>
      <c r="C31" s="34"/>
      <c r="D31" s="72"/>
      <c r="E31" s="50">
        <f>IFERROR(VLOOKUP($B31,[1]NUM4!$G$3:$T$169,2,FALSE),0)</f>
        <v>2886</v>
      </c>
      <c r="F31" s="50">
        <f>IFERROR(VLOOKUP($B31,[1]NUM4!$G$3:$T$169,3,FALSE),0)</f>
        <v>2904</v>
      </c>
      <c r="G31" s="50">
        <f>IFERROR(VLOOKUP($B31,[1]NUM4!$G$3:$T$169,4,FALSE),0)</f>
        <v>3359</v>
      </c>
      <c r="H31" s="50">
        <f>IFERROR(VLOOKUP($B31,[1]NUM4!$G$3:$T$169,5,FALSE),0)</f>
        <v>3767</v>
      </c>
      <c r="I31" s="50">
        <f>IFERROR(VLOOKUP($B31,[1]NUM4!$G$3:$T$169,6,FALSE),0)</f>
        <v>3543</v>
      </c>
      <c r="J31" s="50">
        <f>IFERROR(VLOOKUP($B31,[1]NUM4!$G$3:$T$169,7,FALSE),0)</f>
        <v>3407</v>
      </c>
      <c r="K31" s="50">
        <f>IFERROR(VLOOKUP($B31,[1]NUM4!$G$3:$T$169,8,FALSE),0)</f>
        <v>3637</v>
      </c>
      <c r="L31" s="50">
        <f>IFERROR(VLOOKUP($B31,[1]NUM4!$G$3:$T$169,9,FALSE),0)</f>
        <v>3722</v>
      </c>
      <c r="M31" s="50">
        <f>IFERROR(VLOOKUP($B31,[1]NUM4!$G$3:$T$169,10,FALSE),0)</f>
        <v>3065</v>
      </c>
      <c r="N31" s="50">
        <f>IFERROR(VLOOKUP($B31,[1]NUM4!$G$3:$T$169,11,FALSE),0)</f>
        <v>2351</v>
      </c>
      <c r="O31" s="50">
        <f>IFERROR(VLOOKUP($B31,[1]NUM4!$G$3:$T$169,12,FALSE),0)</f>
        <v>754</v>
      </c>
      <c r="P31" s="50">
        <f>IFERROR(VLOOKUP($B31,[1]NUM4!$G$3:$T$169,13,FALSE),0)</f>
        <v>2067</v>
      </c>
      <c r="Q31" s="11">
        <f t="shared" si="1"/>
        <v>35462</v>
      </c>
      <c r="R31" s="50">
        <f>IFERROR(VLOOKUP($B31,[1]NUM4!$AB$3:$AO$141,2,FALSE),0)</f>
        <v>308</v>
      </c>
      <c r="S31" s="50">
        <f>IFERROR(VLOOKUP($B31,[1]NUM4!$AB$3:$AO$141,3,FALSE),0)</f>
        <v>501</v>
      </c>
      <c r="T31" s="50">
        <f>IFERROR(VLOOKUP($B31,[1]NUM4!$AB$3:$AO$141,4,FALSE),0)</f>
        <v>280</v>
      </c>
      <c r="U31" s="50">
        <f>IFERROR(VLOOKUP($B31,[1]NUM4!$AB$3:$AO$141,5,FALSE),0)</f>
        <v>376</v>
      </c>
      <c r="V31" s="50">
        <f>IFERROR(VLOOKUP($B31,[1]NUM4!$AB$3:$AO$141,6,FALSE),0)</f>
        <v>342</v>
      </c>
      <c r="W31" s="50">
        <f>IFERROR(VLOOKUP($B31,[1]NUM4!$AB$3:$AO$141,7,FALSE),0)</f>
        <v>309</v>
      </c>
      <c r="X31" s="50">
        <f>IFERROR(VLOOKUP($B31,[1]NUM4!$AB$3:$AO$141,8,FALSE),0)</f>
        <v>328</v>
      </c>
      <c r="Y31" s="50">
        <f>IFERROR(VLOOKUP($B31,[1]NUM4!$AB$3:$AO$141,9,FALSE),0)</f>
        <v>373</v>
      </c>
      <c r="Z31" s="50">
        <f>IFERROR(VLOOKUP($B31,[1]NUM4!$AB$3:$AO$141,10,FALSE),0)</f>
        <v>270</v>
      </c>
      <c r="AA31" s="50">
        <f>IFERROR(VLOOKUP($B31,[1]NUM4!$AB$3:$AO$141,11,FALSE),0)</f>
        <v>211</v>
      </c>
      <c r="AB31" s="50">
        <f>IFERROR(VLOOKUP($B31,[1]NUM4!$AB$3:$AO$141,12,FALSE),0)</f>
        <v>21</v>
      </c>
      <c r="AC31" s="50">
        <f>IFERROR(VLOOKUP($B31,[1]NUM4!$AB$3:$AO$141,13,FALSE),0)</f>
        <v>182</v>
      </c>
      <c r="AD31" s="11">
        <f t="shared" si="2"/>
        <v>3501</v>
      </c>
      <c r="AE31" s="50">
        <f>IFERROR(VLOOKUP($B31,[1]DEN4!$G$3:$T$169,2,FALSE),0)</f>
        <v>2886</v>
      </c>
      <c r="AF31" s="50">
        <f>IFERROR(VLOOKUP($B31,[1]DEN4!$G$3:$T$169,3,FALSE),0)</f>
        <v>2904</v>
      </c>
      <c r="AG31" s="50">
        <f>IFERROR(VLOOKUP($B31,[1]DEN4!$G$3:$T$169,4,FALSE),0)</f>
        <v>3359</v>
      </c>
      <c r="AH31" s="50">
        <f>IFERROR(VLOOKUP($B31,[1]DEN4!$G$3:$T$169,5,FALSE),0)</f>
        <v>3767</v>
      </c>
      <c r="AI31" s="50">
        <f>IFERROR(VLOOKUP($B31,[1]DEN4!$G$3:$T$169,6,FALSE),0)</f>
        <v>3543</v>
      </c>
      <c r="AJ31" s="50">
        <f>IFERROR(VLOOKUP($B31,[1]DEN4!$G$3:$T$169,7,FALSE),0)</f>
        <v>3407</v>
      </c>
      <c r="AK31" s="50">
        <f>IFERROR(VLOOKUP($B31,[1]DEN4!$G$3:$T$169,8,FALSE),0)</f>
        <v>3637</v>
      </c>
      <c r="AL31" s="50">
        <f>IFERROR(VLOOKUP($B31,[1]DEN4!$G$3:$T$169,9,FALSE),0)</f>
        <v>3722</v>
      </c>
      <c r="AM31" s="50">
        <f>IFERROR(VLOOKUP($B31,[1]DEN4!$G$3:$T$169,10,FALSE),0)</f>
        <v>3065</v>
      </c>
      <c r="AN31" s="50">
        <f>IFERROR(VLOOKUP($B31,[1]DEN4!$G$3:$T$169,11,FALSE),0)</f>
        <v>2351</v>
      </c>
      <c r="AO31" s="50">
        <f>IFERROR(VLOOKUP($B31,[1]DEN4!$G$3:$T$169,12,FALSE),0)</f>
        <v>754</v>
      </c>
      <c r="AP31" s="50">
        <f>IFERROR(VLOOKUP($B31,[1]DEN4!$G$3:$T$169,13,FALSE),0)</f>
        <v>2067</v>
      </c>
      <c r="AQ31" s="11">
        <f t="shared" si="0"/>
        <v>35462</v>
      </c>
    </row>
    <row r="32" spans="1:43" ht="14.4" thickBot="1" x14ac:dyDescent="0.3">
      <c r="A32" s="49" t="s">
        <v>41</v>
      </c>
      <c r="B32" s="62" t="s">
        <v>47</v>
      </c>
      <c r="C32" s="34"/>
      <c r="D32" s="72"/>
      <c r="E32" s="50">
        <f>IFERROR(VLOOKUP($B32,[1]NUM4!$G$3:$T$169,2,FALSE),0)</f>
        <v>33</v>
      </c>
      <c r="F32" s="50">
        <f>IFERROR(VLOOKUP($B32,[1]NUM4!$G$3:$T$169,3,FALSE),0)</f>
        <v>0</v>
      </c>
      <c r="G32" s="50">
        <f>IFERROR(VLOOKUP($B32,[1]NUM4!$G$3:$T$169,4,FALSE),0)</f>
        <v>10</v>
      </c>
      <c r="H32" s="50">
        <f>IFERROR(VLOOKUP($B32,[1]NUM4!$G$3:$T$169,5,FALSE),0)</f>
        <v>16</v>
      </c>
      <c r="I32" s="50">
        <f>IFERROR(VLOOKUP($B32,[1]NUM4!$G$3:$T$169,6,FALSE),0)</f>
        <v>15</v>
      </c>
      <c r="J32" s="50">
        <f>IFERROR(VLOOKUP($B32,[1]NUM4!$G$3:$T$169,7,FALSE),0)</f>
        <v>10</v>
      </c>
      <c r="K32" s="50">
        <f>IFERROR(VLOOKUP($B32,[1]NUM4!$G$3:$T$169,8,FALSE),0)</f>
        <v>0</v>
      </c>
      <c r="L32" s="50">
        <f>IFERROR(VLOOKUP($B32,[1]NUM4!$G$3:$T$169,9,FALSE),0)</f>
        <v>0</v>
      </c>
      <c r="M32" s="50">
        <f>IFERROR(VLOOKUP($B32,[1]NUM4!$G$3:$T$169,10,FALSE),0)</f>
        <v>0</v>
      </c>
      <c r="N32" s="50">
        <f>IFERROR(VLOOKUP($B32,[1]NUM4!$G$3:$T$169,11,FALSE),0)</f>
        <v>7</v>
      </c>
      <c r="O32" s="50">
        <f>IFERROR(VLOOKUP($B32,[1]NUM4!$G$3:$T$169,12,FALSE),0)</f>
        <v>0</v>
      </c>
      <c r="P32" s="50">
        <f>IFERROR(VLOOKUP($B32,[1]NUM4!$G$3:$T$169,13,FALSE),0)</f>
        <v>0</v>
      </c>
      <c r="Q32" s="11">
        <f t="shared" si="1"/>
        <v>91</v>
      </c>
      <c r="R32" s="50">
        <f>IFERROR(VLOOKUP($B32,[1]NUM4!$AB$3:$AO$141,2,FALSE),0)</f>
        <v>0</v>
      </c>
      <c r="S32" s="50">
        <f>IFERROR(VLOOKUP($B32,[1]NUM4!$AB$3:$AO$141,3,FALSE),0)</f>
        <v>0</v>
      </c>
      <c r="T32" s="50">
        <f>IFERROR(VLOOKUP($B32,[1]NUM4!$AB$3:$AO$141,4,FALSE),0)</f>
        <v>0</v>
      </c>
      <c r="U32" s="50">
        <f>IFERROR(VLOOKUP($B32,[1]NUM4!$AB$3:$AO$141,5,FALSE),0)</f>
        <v>0</v>
      </c>
      <c r="V32" s="50">
        <f>IFERROR(VLOOKUP($B32,[1]NUM4!$AB$3:$AO$141,6,FALSE),0)</f>
        <v>0</v>
      </c>
      <c r="W32" s="50">
        <f>IFERROR(VLOOKUP($B32,[1]NUM4!$AB$3:$AO$141,7,FALSE),0)</f>
        <v>0</v>
      </c>
      <c r="X32" s="50">
        <f>IFERROR(VLOOKUP($B32,[1]NUM4!$AB$3:$AO$141,8,FALSE),0)</f>
        <v>0</v>
      </c>
      <c r="Y32" s="50">
        <f>IFERROR(VLOOKUP($B32,[1]NUM4!$AB$3:$AO$141,9,FALSE),0)</f>
        <v>0</v>
      </c>
      <c r="Z32" s="50">
        <f>IFERROR(VLOOKUP($B32,[1]NUM4!$AB$3:$AO$141,10,FALSE),0)</f>
        <v>0</v>
      </c>
      <c r="AA32" s="50">
        <f>IFERROR(VLOOKUP($B32,[1]NUM4!$AB$3:$AO$141,11,FALSE),0)</f>
        <v>0</v>
      </c>
      <c r="AB32" s="50">
        <f>IFERROR(VLOOKUP($B32,[1]NUM4!$AB$3:$AO$141,12,FALSE),0)</f>
        <v>0</v>
      </c>
      <c r="AC32" s="50">
        <f>IFERROR(VLOOKUP($B32,[1]NUM4!$AB$3:$AO$141,13,FALSE),0)</f>
        <v>0</v>
      </c>
      <c r="AD32" s="11">
        <f t="shared" si="2"/>
        <v>0</v>
      </c>
      <c r="AE32" s="50">
        <f>IFERROR(VLOOKUP($B32,[1]DEN4!$G$3:$T$169,2,FALSE),0)</f>
        <v>33</v>
      </c>
      <c r="AF32" s="50">
        <f>IFERROR(VLOOKUP($B32,[1]DEN4!$G$3:$T$169,3,FALSE),0)</f>
        <v>0</v>
      </c>
      <c r="AG32" s="50">
        <f>IFERROR(VLOOKUP($B32,[1]DEN4!$G$3:$T$169,4,FALSE),0)</f>
        <v>10</v>
      </c>
      <c r="AH32" s="50">
        <f>IFERROR(VLOOKUP($B32,[1]DEN4!$G$3:$T$169,5,FALSE),0)</f>
        <v>16</v>
      </c>
      <c r="AI32" s="50">
        <f>IFERROR(VLOOKUP($B32,[1]DEN4!$G$3:$T$169,6,FALSE),0)</f>
        <v>15</v>
      </c>
      <c r="AJ32" s="50">
        <f>IFERROR(VLOOKUP($B32,[1]DEN4!$G$3:$T$169,7,FALSE),0)</f>
        <v>10</v>
      </c>
      <c r="AK32" s="50">
        <f>IFERROR(VLOOKUP($B32,[1]DEN4!$G$3:$T$169,8,FALSE),0)</f>
        <v>0</v>
      </c>
      <c r="AL32" s="50">
        <f>IFERROR(VLOOKUP($B32,[1]DEN4!$G$3:$T$169,9,FALSE),0)</f>
        <v>0</v>
      </c>
      <c r="AM32" s="50">
        <f>IFERROR(VLOOKUP($B32,[1]DEN4!$G$3:$T$169,10,FALSE),0)</f>
        <v>0</v>
      </c>
      <c r="AN32" s="50">
        <f>IFERROR(VLOOKUP($B32,[1]DEN4!$G$3:$T$169,11,FALSE),0)</f>
        <v>7</v>
      </c>
      <c r="AO32" s="50">
        <f>IFERROR(VLOOKUP($B32,[1]DEN4!$G$3:$T$169,12,FALSE),0)</f>
        <v>0</v>
      </c>
      <c r="AP32" s="50">
        <f>IFERROR(VLOOKUP($B32,[1]DEN4!$G$3:$T$169,13,FALSE),0)</f>
        <v>0</v>
      </c>
      <c r="AQ32" s="11">
        <f t="shared" si="0"/>
        <v>91</v>
      </c>
    </row>
    <row r="33" spans="1:43" ht="14.4" thickBot="1" x14ac:dyDescent="0.3">
      <c r="A33" s="49" t="s">
        <v>41</v>
      </c>
      <c r="B33" s="62" t="s">
        <v>48</v>
      </c>
      <c r="C33" s="34"/>
      <c r="D33" s="72"/>
      <c r="E33" s="50">
        <f>IFERROR(VLOOKUP($B33,[1]NUM4!$G$3:$T$169,2,FALSE),0)</f>
        <v>253</v>
      </c>
      <c r="F33" s="50">
        <f>IFERROR(VLOOKUP($B33,[1]NUM4!$G$3:$T$169,3,FALSE),0)</f>
        <v>327</v>
      </c>
      <c r="G33" s="50">
        <f>IFERROR(VLOOKUP($B33,[1]NUM4!$G$3:$T$169,4,FALSE),0)</f>
        <v>331</v>
      </c>
      <c r="H33" s="50">
        <f>IFERROR(VLOOKUP($B33,[1]NUM4!$G$3:$T$169,5,FALSE),0)</f>
        <v>348</v>
      </c>
      <c r="I33" s="50">
        <f>IFERROR(VLOOKUP($B33,[1]NUM4!$G$3:$T$169,6,FALSE),0)</f>
        <v>366</v>
      </c>
      <c r="J33" s="50">
        <f>IFERROR(VLOOKUP($B33,[1]NUM4!$G$3:$T$169,7,FALSE),0)</f>
        <v>300</v>
      </c>
      <c r="K33" s="50">
        <f>IFERROR(VLOOKUP($B33,[1]NUM4!$G$3:$T$169,8,FALSE),0)</f>
        <v>216</v>
      </c>
      <c r="L33" s="50">
        <f>IFERROR(VLOOKUP($B33,[1]NUM4!$G$3:$T$169,9,FALSE),0)</f>
        <v>331</v>
      </c>
      <c r="M33" s="50">
        <f>IFERROR(VLOOKUP($B33,[1]NUM4!$G$3:$T$169,10,FALSE),0)</f>
        <v>268</v>
      </c>
      <c r="N33" s="50">
        <f>IFERROR(VLOOKUP($B33,[1]NUM4!$G$3:$T$169,11,FALSE),0)</f>
        <v>172</v>
      </c>
      <c r="O33" s="50">
        <f>IFERROR(VLOOKUP($B33,[1]NUM4!$G$3:$T$169,12,FALSE),0)</f>
        <v>18</v>
      </c>
      <c r="P33" s="50">
        <f>IFERROR(VLOOKUP($B33,[1]NUM4!$G$3:$T$169,13,FALSE),0)</f>
        <v>128</v>
      </c>
      <c r="Q33" s="11">
        <f t="shared" si="1"/>
        <v>3058</v>
      </c>
      <c r="R33" s="50">
        <f>IFERROR(VLOOKUP($B33,[1]NUM4!$AB$3:$AO$141,2,FALSE),0)</f>
        <v>16</v>
      </c>
      <c r="S33" s="50">
        <f>IFERROR(VLOOKUP($B33,[1]NUM4!$AB$3:$AO$141,3,FALSE),0)</f>
        <v>19</v>
      </c>
      <c r="T33" s="50">
        <f>IFERROR(VLOOKUP($B33,[1]NUM4!$AB$3:$AO$141,4,FALSE),0)</f>
        <v>16</v>
      </c>
      <c r="U33" s="50">
        <f>IFERROR(VLOOKUP($B33,[1]NUM4!$AB$3:$AO$141,5,FALSE),0)</f>
        <v>18</v>
      </c>
      <c r="V33" s="50">
        <f>IFERROR(VLOOKUP($B33,[1]NUM4!$AB$3:$AO$141,6,FALSE),0)</f>
        <v>17</v>
      </c>
      <c r="W33" s="50">
        <f>IFERROR(VLOOKUP($B33,[1]NUM4!$AB$3:$AO$141,7,FALSE),0)</f>
        <v>22</v>
      </c>
      <c r="X33" s="50">
        <f>IFERROR(VLOOKUP($B33,[1]NUM4!$AB$3:$AO$141,8,FALSE),0)</f>
        <v>103</v>
      </c>
      <c r="Y33" s="50">
        <f>IFERROR(VLOOKUP($B33,[1]NUM4!$AB$3:$AO$141,9,FALSE),0)</f>
        <v>19</v>
      </c>
      <c r="Z33" s="50">
        <f>IFERROR(VLOOKUP($B33,[1]NUM4!$AB$3:$AO$141,10,FALSE),0)</f>
        <v>8</v>
      </c>
      <c r="AA33" s="50">
        <f>IFERROR(VLOOKUP($B33,[1]NUM4!$AB$3:$AO$141,11,FALSE),0)</f>
        <v>4</v>
      </c>
      <c r="AB33" s="50">
        <f>IFERROR(VLOOKUP($B33,[1]NUM4!$AB$3:$AO$141,12,FALSE),0)</f>
        <v>2</v>
      </c>
      <c r="AC33" s="50">
        <f>IFERROR(VLOOKUP($B33,[1]NUM4!$AB$3:$AO$141,13,FALSE),0)</f>
        <v>8</v>
      </c>
      <c r="AD33" s="11">
        <f t="shared" si="2"/>
        <v>252</v>
      </c>
      <c r="AE33" s="50">
        <f>IFERROR(VLOOKUP($B33,[1]DEN4!$G$3:$T$169,2,FALSE),0)</f>
        <v>253</v>
      </c>
      <c r="AF33" s="50">
        <f>IFERROR(VLOOKUP($B33,[1]DEN4!$G$3:$T$169,3,FALSE),0)</f>
        <v>327</v>
      </c>
      <c r="AG33" s="50">
        <f>IFERROR(VLOOKUP($B33,[1]DEN4!$G$3:$T$169,4,FALSE),0)</f>
        <v>331</v>
      </c>
      <c r="AH33" s="50">
        <f>IFERROR(VLOOKUP($B33,[1]DEN4!$G$3:$T$169,5,FALSE),0)</f>
        <v>348</v>
      </c>
      <c r="AI33" s="50">
        <f>IFERROR(VLOOKUP($B33,[1]DEN4!$G$3:$T$169,6,FALSE),0)</f>
        <v>366</v>
      </c>
      <c r="AJ33" s="50">
        <f>IFERROR(VLOOKUP($B33,[1]DEN4!$G$3:$T$169,7,FALSE),0)</f>
        <v>300</v>
      </c>
      <c r="AK33" s="50">
        <f>IFERROR(VLOOKUP($B33,[1]DEN4!$G$3:$T$169,8,FALSE),0)</f>
        <v>216</v>
      </c>
      <c r="AL33" s="50">
        <f>IFERROR(VLOOKUP($B33,[1]DEN4!$G$3:$T$169,9,FALSE),0)</f>
        <v>331</v>
      </c>
      <c r="AM33" s="50">
        <f>IFERROR(VLOOKUP($B33,[1]DEN4!$G$3:$T$169,10,FALSE),0)</f>
        <v>268</v>
      </c>
      <c r="AN33" s="50">
        <f>IFERROR(VLOOKUP($B33,[1]DEN4!$G$3:$T$169,11,FALSE),0)</f>
        <v>172</v>
      </c>
      <c r="AO33" s="50">
        <f>IFERROR(VLOOKUP($B33,[1]DEN4!$G$3:$T$169,12,FALSE),0)</f>
        <v>18</v>
      </c>
      <c r="AP33" s="50">
        <f>IFERROR(VLOOKUP($B33,[1]DEN4!$G$3:$T$169,13,FALSE),0)</f>
        <v>128</v>
      </c>
      <c r="AQ33" s="11">
        <f t="shared" si="0"/>
        <v>3058</v>
      </c>
    </row>
    <row r="34" spans="1:43" ht="14.4" thickBot="1" x14ac:dyDescent="0.3">
      <c r="A34" s="49" t="s">
        <v>41</v>
      </c>
      <c r="B34" s="62" t="s">
        <v>49</v>
      </c>
      <c r="C34" s="34"/>
      <c r="D34" s="72"/>
      <c r="E34" s="50">
        <f>IFERROR(VLOOKUP($B34,[1]NUM4!$G$3:$T$169,2,FALSE),0)</f>
        <v>133</v>
      </c>
      <c r="F34" s="50">
        <f>IFERROR(VLOOKUP($B34,[1]NUM4!$G$3:$T$169,3,FALSE),0)</f>
        <v>10</v>
      </c>
      <c r="G34" s="50">
        <f>IFERROR(VLOOKUP($B34,[1]NUM4!$G$3:$T$169,4,FALSE),0)</f>
        <v>95</v>
      </c>
      <c r="H34" s="50">
        <f>IFERROR(VLOOKUP($B34,[1]NUM4!$G$3:$T$169,5,FALSE),0)</f>
        <v>276</v>
      </c>
      <c r="I34" s="50">
        <f>IFERROR(VLOOKUP($B34,[1]NUM4!$G$3:$T$169,6,FALSE),0)</f>
        <v>107</v>
      </c>
      <c r="J34" s="50">
        <f>IFERROR(VLOOKUP($B34,[1]NUM4!$G$3:$T$169,7,FALSE),0)</f>
        <v>55</v>
      </c>
      <c r="K34" s="50">
        <f>IFERROR(VLOOKUP($B34,[1]NUM4!$G$3:$T$169,8,FALSE),0)</f>
        <v>107</v>
      </c>
      <c r="L34" s="50">
        <f>IFERROR(VLOOKUP($B34,[1]NUM4!$G$3:$T$169,9,FALSE),0)</f>
        <v>122</v>
      </c>
      <c r="M34" s="50">
        <f>IFERROR(VLOOKUP($B34,[1]NUM4!$G$3:$T$169,10,FALSE),0)</f>
        <v>132</v>
      </c>
      <c r="N34" s="50">
        <f>IFERROR(VLOOKUP($B34,[1]NUM4!$G$3:$T$169,11,FALSE),0)</f>
        <v>961</v>
      </c>
      <c r="O34" s="50">
        <f>IFERROR(VLOOKUP($B34,[1]NUM4!$G$3:$T$169,12,FALSE),0)</f>
        <v>0</v>
      </c>
      <c r="P34" s="50">
        <f>IFERROR(VLOOKUP($B34,[1]NUM4!$G$3:$T$169,13,FALSE),0)</f>
        <v>112</v>
      </c>
      <c r="Q34" s="11">
        <f t="shared" si="1"/>
        <v>2110</v>
      </c>
      <c r="R34" s="50">
        <f>IFERROR(VLOOKUP($B34,[1]NUM4!$AB$3:$AO$141,2,FALSE),0)</f>
        <v>10</v>
      </c>
      <c r="S34" s="50">
        <f>IFERROR(VLOOKUP($B34,[1]NUM4!$AB$3:$AO$141,3,FALSE),0)</f>
        <v>13</v>
      </c>
      <c r="T34" s="50">
        <f>IFERROR(VLOOKUP($B34,[1]NUM4!$AB$3:$AO$141,4,FALSE),0)</f>
        <v>13</v>
      </c>
      <c r="U34" s="50">
        <f>IFERROR(VLOOKUP($B34,[1]NUM4!$AB$3:$AO$141,5,FALSE),0)</f>
        <v>12</v>
      </c>
      <c r="V34" s="50">
        <f>IFERROR(VLOOKUP($B34,[1]NUM4!$AB$3:$AO$141,6,FALSE),0)</f>
        <v>2</v>
      </c>
      <c r="W34" s="50">
        <f>IFERROR(VLOOKUP($B34,[1]NUM4!$AB$3:$AO$141,7,FALSE),0)</f>
        <v>4</v>
      </c>
      <c r="X34" s="50">
        <f>IFERROR(VLOOKUP($B34,[1]NUM4!$AB$3:$AO$141,8,FALSE),0)</f>
        <v>4</v>
      </c>
      <c r="Y34" s="50">
        <f>IFERROR(VLOOKUP($B34,[1]NUM4!$AB$3:$AO$141,9,FALSE),0)</f>
        <v>7</v>
      </c>
      <c r="Z34" s="50">
        <f>IFERROR(VLOOKUP($B34,[1]NUM4!$AB$3:$AO$141,10,FALSE),0)</f>
        <v>0</v>
      </c>
      <c r="AA34" s="50">
        <f>IFERROR(VLOOKUP($B34,[1]NUM4!$AB$3:$AO$141,11,FALSE),0)</f>
        <v>14</v>
      </c>
      <c r="AB34" s="50">
        <f>IFERROR(VLOOKUP($B34,[1]NUM4!$AB$3:$AO$141,12,FALSE),0)</f>
        <v>0</v>
      </c>
      <c r="AC34" s="50">
        <f>IFERROR(VLOOKUP($B34,[1]NUM4!$AB$3:$AO$141,13,FALSE),0)</f>
        <v>3</v>
      </c>
      <c r="AD34" s="11">
        <f t="shared" si="2"/>
        <v>82</v>
      </c>
      <c r="AE34" s="50">
        <f>IFERROR(VLOOKUP($B34,[1]DEN4!$G$3:$T$169,2,FALSE),0)</f>
        <v>133</v>
      </c>
      <c r="AF34" s="50">
        <f>IFERROR(VLOOKUP($B34,[1]DEN4!$G$3:$T$169,3,FALSE),0)</f>
        <v>10</v>
      </c>
      <c r="AG34" s="50">
        <f>IFERROR(VLOOKUP($B34,[1]DEN4!$G$3:$T$169,4,FALSE),0)</f>
        <v>95</v>
      </c>
      <c r="AH34" s="50">
        <f>IFERROR(VLOOKUP($B34,[1]DEN4!$G$3:$T$169,5,FALSE),0)</f>
        <v>276</v>
      </c>
      <c r="AI34" s="50">
        <f>IFERROR(VLOOKUP($B34,[1]DEN4!$G$3:$T$169,6,FALSE),0)</f>
        <v>107</v>
      </c>
      <c r="AJ34" s="50">
        <f>IFERROR(VLOOKUP($B34,[1]DEN4!$G$3:$T$169,7,FALSE),0)</f>
        <v>55</v>
      </c>
      <c r="AK34" s="50">
        <f>IFERROR(VLOOKUP($B34,[1]DEN4!$G$3:$T$169,8,FALSE),0)</f>
        <v>107</v>
      </c>
      <c r="AL34" s="50">
        <f>IFERROR(VLOOKUP($B34,[1]DEN4!$G$3:$T$169,9,FALSE),0)</f>
        <v>122</v>
      </c>
      <c r="AM34" s="50">
        <f>IFERROR(VLOOKUP($B34,[1]DEN4!$G$3:$T$169,10,FALSE),0)</f>
        <v>132</v>
      </c>
      <c r="AN34" s="50">
        <f>IFERROR(VLOOKUP($B34,[1]DEN4!$G$3:$T$169,11,FALSE),0)</f>
        <v>961</v>
      </c>
      <c r="AO34" s="50">
        <f>IFERROR(VLOOKUP($B34,[1]DEN4!$G$3:$T$169,12,FALSE),0)</f>
        <v>0</v>
      </c>
      <c r="AP34" s="50">
        <f>IFERROR(VLOOKUP($B34,[1]DEN4!$G$3:$T$169,13,FALSE),0)</f>
        <v>112</v>
      </c>
      <c r="AQ34" s="11">
        <f t="shared" si="0"/>
        <v>2110</v>
      </c>
    </row>
    <row r="35" spans="1:43" ht="14.4" thickBot="1" x14ac:dyDescent="0.3">
      <c r="A35" s="49" t="s">
        <v>41</v>
      </c>
      <c r="B35" s="62" t="s">
        <v>50</v>
      </c>
      <c r="C35" s="34"/>
      <c r="D35" s="72"/>
      <c r="E35" s="50">
        <f>IFERROR(VLOOKUP($B35,[1]NUM4!$G$3:$T$169,2,FALSE),0)</f>
        <v>313</v>
      </c>
      <c r="F35" s="50">
        <f>IFERROR(VLOOKUP($B35,[1]NUM4!$G$3:$T$169,3,FALSE),0)</f>
        <v>331</v>
      </c>
      <c r="G35" s="50">
        <f>IFERROR(VLOOKUP($B35,[1]NUM4!$G$3:$T$169,4,FALSE),0)</f>
        <v>415</v>
      </c>
      <c r="H35" s="50">
        <f>IFERROR(VLOOKUP($B35,[1]NUM4!$G$3:$T$169,5,FALSE),0)</f>
        <v>506</v>
      </c>
      <c r="I35" s="50">
        <f>IFERROR(VLOOKUP($B35,[1]NUM4!$G$3:$T$169,6,FALSE),0)</f>
        <v>448</v>
      </c>
      <c r="J35" s="50">
        <f>IFERROR(VLOOKUP($B35,[1]NUM4!$G$3:$T$169,7,FALSE),0)</f>
        <v>713</v>
      </c>
      <c r="K35" s="50">
        <f>IFERROR(VLOOKUP($B35,[1]NUM4!$G$3:$T$169,8,FALSE),0)</f>
        <v>455</v>
      </c>
      <c r="L35" s="50">
        <f>IFERROR(VLOOKUP($B35,[1]NUM4!$G$3:$T$169,9,FALSE),0)</f>
        <v>446</v>
      </c>
      <c r="M35" s="50">
        <f>IFERROR(VLOOKUP($B35,[1]NUM4!$G$3:$T$169,10,FALSE),0)</f>
        <v>349</v>
      </c>
      <c r="N35" s="50">
        <f>IFERROR(VLOOKUP($B35,[1]NUM4!$G$3:$T$169,11,FALSE),0)</f>
        <v>351</v>
      </c>
      <c r="O35" s="50">
        <f>IFERROR(VLOOKUP($B35,[1]NUM4!$G$3:$T$169,12,FALSE),0)</f>
        <v>92</v>
      </c>
      <c r="P35" s="50">
        <f>IFERROR(VLOOKUP($B35,[1]NUM4!$G$3:$T$169,13,FALSE),0)</f>
        <v>334</v>
      </c>
      <c r="Q35" s="11">
        <f t="shared" si="1"/>
        <v>4753</v>
      </c>
      <c r="R35" s="50">
        <f>IFERROR(VLOOKUP($B35,[1]NUM4!$AB$3:$AO$141,2,FALSE),0)</f>
        <v>10</v>
      </c>
      <c r="S35" s="50">
        <f>IFERROR(VLOOKUP($B35,[1]NUM4!$AB$3:$AO$141,3,FALSE),0)</f>
        <v>35</v>
      </c>
      <c r="T35" s="50">
        <f>IFERROR(VLOOKUP($B35,[1]NUM4!$AB$3:$AO$141,4,FALSE),0)</f>
        <v>16</v>
      </c>
      <c r="U35" s="50">
        <f>IFERROR(VLOOKUP($B35,[1]NUM4!$AB$3:$AO$141,5,FALSE),0)</f>
        <v>14</v>
      </c>
      <c r="V35" s="50">
        <f>IFERROR(VLOOKUP($B35,[1]NUM4!$AB$3:$AO$141,6,FALSE),0)</f>
        <v>30</v>
      </c>
      <c r="W35" s="50">
        <f>IFERROR(VLOOKUP($B35,[1]NUM4!$AB$3:$AO$141,7,FALSE),0)</f>
        <v>34</v>
      </c>
      <c r="X35" s="50">
        <f>IFERROR(VLOOKUP($B35,[1]NUM4!$AB$3:$AO$141,8,FALSE),0)</f>
        <v>24</v>
      </c>
      <c r="Y35" s="50">
        <f>IFERROR(VLOOKUP($B35,[1]NUM4!$AB$3:$AO$141,9,FALSE),0)</f>
        <v>27</v>
      </c>
      <c r="Z35" s="50">
        <f>IFERROR(VLOOKUP($B35,[1]NUM4!$AB$3:$AO$141,10,FALSE),0)</f>
        <v>14</v>
      </c>
      <c r="AA35" s="50">
        <f>IFERROR(VLOOKUP($B35,[1]NUM4!$AB$3:$AO$141,11,FALSE),0)</f>
        <v>17</v>
      </c>
      <c r="AB35" s="50">
        <f>IFERROR(VLOOKUP($B35,[1]NUM4!$AB$3:$AO$141,12,FALSE),0)</f>
        <v>2</v>
      </c>
      <c r="AC35" s="50">
        <f>IFERROR(VLOOKUP($B35,[1]NUM4!$AB$3:$AO$141,13,FALSE),0)</f>
        <v>0</v>
      </c>
      <c r="AD35" s="11">
        <f t="shared" si="2"/>
        <v>223</v>
      </c>
      <c r="AE35" s="50">
        <f>IFERROR(VLOOKUP($B35,[1]DEN4!$G$3:$T$169,2,FALSE),0)</f>
        <v>313</v>
      </c>
      <c r="AF35" s="50">
        <f>IFERROR(VLOOKUP($B35,[1]DEN4!$G$3:$T$169,3,FALSE),0)</f>
        <v>331</v>
      </c>
      <c r="AG35" s="50">
        <f>IFERROR(VLOOKUP($B35,[1]DEN4!$G$3:$T$169,4,FALSE),0)</f>
        <v>415</v>
      </c>
      <c r="AH35" s="50">
        <f>IFERROR(VLOOKUP($B35,[1]DEN4!$G$3:$T$169,5,FALSE),0)</f>
        <v>506</v>
      </c>
      <c r="AI35" s="50">
        <f>IFERROR(VLOOKUP($B35,[1]DEN4!$G$3:$T$169,6,FALSE),0)</f>
        <v>448</v>
      </c>
      <c r="AJ35" s="50">
        <f>IFERROR(VLOOKUP($B35,[1]DEN4!$G$3:$T$169,7,FALSE),0)</f>
        <v>713</v>
      </c>
      <c r="AK35" s="50">
        <f>IFERROR(VLOOKUP($B35,[1]DEN4!$G$3:$T$169,8,FALSE),0)</f>
        <v>455</v>
      </c>
      <c r="AL35" s="50">
        <f>IFERROR(VLOOKUP($B35,[1]DEN4!$G$3:$T$169,9,FALSE),0)</f>
        <v>446</v>
      </c>
      <c r="AM35" s="50">
        <f>IFERROR(VLOOKUP($B35,[1]DEN4!$G$3:$T$169,10,FALSE),0)</f>
        <v>349</v>
      </c>
      <c r="AN35" s="50">
        <f>IFERROR(VLOOKUP($B35,[1]DEN4!$G$3:$T$169,11,FALSE),0)</f>
        <v>351</v>
      </c>
      <c r="AO35" s="50">
        <f>IFERROR(VLOOKUP($B35,[1]DEN4!$G$3:$T$169,12,FALSE),0)</f>
        <v>92</v>
      </c>
      <c r="AP35" s="50">
        <f>IFERROR(VLOOKUP($B35,[1]DEN4!$G$3:$T$169,13,FALSE),0)</f>
        <v>334</v>
      </c>
      <c r="AQ35" s="11">
        <f t="shared" si="0"/>
        <v>4753</v>
      </c>
    </row>
    <row r="36" spans="1:43" ht="14.4" thickBot="1" x14ac:dyDescent="0.3">
      <c r="A36" s="49" t="s">
        <v>41</v>
      </c>
      <c r="B36" s="62" t="s">
        <v>240</v>
      </c>
      <c r="C36" s="34"/>
      <c r="D36" s="72"/>
      <c r="E36" s="50">
        <f>IFERROR(VLOOKUP($B36,[1]NUM4!$G$3:$T$169,2,FALSE),0)</f>
        <v>239</v>
      </c>
      <c r="F36" s="50">
        <f>IFERROR(VLOOKUP($B36,[1]NUM4!$G$3:$T$169,3,FALSE),0)</f>
        <v>284</v>
      </c>
      <c r="G36" s="50">
        <f>IFERROR(VLOOKUP($B36,[1]NUM4!$G$3:$T$169,4,FALSE),0)</f>
        <v>416</v>
      </c>
      <c r="H36" s="50">
        <f>IFERROR(VLOOKUP($B36,[1]NUM4!$G$3:$T$169,5,FALSE),0)</f>
        <v>399</v>
      </c>
      <c r="I36" s="50">
        <f>IFERROR(VLOOKUP($B36,[1]NUM4!$G$3:$T$169,6,FALSE),0)</f>
        <v>314</v>
      </c>
      <c r="J36" s="50">
        <f>IFERROR(VLOOKUP($B36,[1]NUM4!$G$3:$T$169,7,FALSE),0)</f>
        <v>369</v>
      </c>
      <c r="K36" s="50">
        <f>IFERROR(VLOOKUP($B36,[1]NUM4!$G$3:$T$169,8,FALSE),0)</f>
        <v>404</v>
      </c>
      <c r="L36" s="50">
        <f>IFERROR(VLOOKUP($B36,[1]NUM4!$G$3:$T$169,9,FALSE),0)</f>
        <v>245</v>
      </c>
      <c r="M36" s="50">
        <f>IFERROR(VLOOKUP($B36,[1]NUM4!$G$3:$T$169,10,FALSE),0)</f>
        <v>127</v>
      </c>
      <c r="N36" s="50">
        <f>IFERROR(VLOOKUP($B36,[1]NUM4!$G$3:$T$169,11,FALSE),0)</f>
        <v>127</v>
      </c>
      <c r="O36" s="50">
        <f>IFERROR(VLOOKUP($B36,[1]NUM4!$G$3:$T$169,12,FALSE),0)</f>
        <v>17</v>
      </c>
      <c r="P36" s="50">
        <f>IFERROR(VLOOKUP($B36,[1]NUM4!$G$3:$T$169,13,FALSE),0)</f>
        <v>181</v>
      </c>
      <c r="Q36" s="11">
        <f t="shared" si="1"/>
        <v>3122</v>
      </c>
      <c r="R36" s="50">
        <f>IFERROR(VLOOKUP($B36,[1]NUM4!$AB$3:$AO$141,2,FALSE),0)</f>
        <v>14</v>
      </c>
      <c r="S36" s="50">
        <f>IFERROR(VLOOKUP($B36,[1]NUM4!$AB$3:$AO$141,3,FALSE),0)</f>
        <v>25</v>
      </c>
      <c r="T36" s="50">
        <f>IFERROR(VLOOKUP($B36,[1]NUM4!$AB$3:$AO$141,4,FALSE),0)</f>
        <v>57</v>
      </c>
      <c r="U36" s="50">
        <f>IFERROR(VLOOKUP($B36,[1]NUM4!$AB$3:$AO$141,5,FALSE),0)</f>
        <v>22</v>
      </c>
      <c r="V36" s="50">
        <f>IFERROR(VLOOKUP($B36,[1]NUM4!$AB$3:$AO$141,6,FALSE),0)</f>
        <v>24</v>
      </c>
      <c r="W36" s="50">
        <f>IFERROR(VLOOKUP($B36,[1]NUM4!$AB$3:$AO$141,7,FALSE),0)</f>
        <v>23</v>
      </c>
      <c r="X36" s="50">
        <f>IFERROR(VLOOKUP($B36,[1]NUM4!$AB$3:$AO$141,8,FALSE),0)</f>
        <v>43</v>
      </c>
      <c r="Y36" s="50">
        <f>IFERROR(VLOOKUP($B36,[1]NUM4!$AB$3:$AO$141,9,FALSE),0)</f>
        <v>28</v>
      </c>
      <c r="Z36" s="50">
        <f>IFERROR(VLOOKUP($B36,[1]NUM4!$AB$3:$AO$141,10,FALSE),0)</f>
        <v>23</v>
      </c>
      <c r="AA36" s="50">
        <f>IFERROR(VLOOKUP($B36,[1]NUM4!$AB$3:$AO$141,11,FALSE),0)</f>
        <v>5</v>
      </c>
      <c r="AB36" s="50">
        <f>IFERROR(VLOOKUP($B36,[1]NUM4!$AB$3:$AO$141,12,FALSE),0)</f>
        <v>0</v>
      </c>
      <c r="AC36" s="50">
        <f>IFERROR(VLOOKUP($B36,[1]NUM4!$AB$3:$AO$141,13,FALSE),0)</f>
        <v>9</v>
      </c>
      <c r="AD36" s="11">
        <f t="shared" si="2"/>
        <v>273</v>
      </c>
      <c r="AE36" s="50">
        <f>IFERROR(VLOOKUP($B36,[1]DEN4!$G$3:$T$169,2,FALSE),0)</f>
        <v>239</v>
      </c>
      <c r="AF36" s="50">
        <f>IFERROR(VLOOKUP($B36,[1]DEN4!$G$3:$T$169,3,FALSE),0)</f>
        <v>284</v>
      </c>
      <c r="AG36" s="50">
        <f>IFERROR(VLOOKUP($B36,[1]DEN4!$G$3:$T$169,4,FALSE),0)</f>
        <v>416</v>
      </c>
      <c r="AH36" s="50">
        <f>IFERROR(VLOOKUP($B36,[1]DEN4!$G$3:$T$169,5,FALSE),0)</f>
        <v>399</v>
      </c>
      <c r="AI36" s="50">
        <f>IFERROR(VLOOKUP($B36,[1]DEN4!$G$3:$T$169,6,FALSE),0)</f>
        <v>314</v>
      </c>
      <c r="AJ36" s="50">
        <f>IFERROR(VLOOKUP($B36,[1]DEN4!$G$3:$T$169,7,FALSE),0)</f>
        <v>369</v>
      </c>
      <c r="AK36" s="50">
        <f>IFERROR(VLOOKUP($B36,[1]DEN4!$G$3:$T$169,8,FALSE),0)</f>
        <v>404</v>
      </c>
      <c r="AL36" s="50">
        <f>IFERROR(VLOOKUP($B36,[1]DEN4!$G$3:$T$169,9,FALSE),0)</f>
        <v>245</v>
      </c>
      <c r="AM36" s="50">
        <f>IFERROR(VLOOKUP($B36,[1]DEN4!$G$3:$T$169,10,FALSE),0)</f>
        <v>127</v>
      </c>
      <c r="AN36" s="50">
        <f>IFERROR(VLOOKUP($B36,[1]DEN4!$G$3:$T$169,11,FALSE),0)</f>
        <v>127</v>
      </c>
      <c r="AO36" s="50">
        <f>IFERROR(VLOOKUP($B36,[1]DEN4!$G$3:$T$169,12,FALSE),0)</f>
        <v>17</v>
      </c>
      <c r="AP36" s="50">
        <f>IFERROR(VLOOKUP($B36,[1]DEN4!$G$3:$T$169,13,FALSE),0)</f>
        <v>181</v>
      </c>
      <c r="AQ36" s="11">
        <f t="shared" si="0"/>
        <v>3122</v>
      </c>
    </row>
    <row r="37" spans="1:43" ht="14.4" thickBot="1" x14ac:dyDescent="0.3">
      <c r="A37" s="49" t="s">
        <v>41</v>
      </c>
      <c r="B37" s="229" t="s">
        <v>323</v>
      </c>
      <c r="C37" s="34"/>
      <c r="D37" s="72"/>
      <c r="E37" s="50">
        <f>IFERROR(VLOOKUP($B37,[1]NUM4!$G$3:$T$169,2,FALSE),0)</f>
        <v>0</v>
      </c>
      <c r="F37" s="50">
        <f>IFERROR(VLOOKUP($B37,[1]NUM4!$G$3:$T$169,3,FALSE),0)</f>
        <v>0</v>
      </c>
      <c r="G37" s="50">
        <f>IFERROR(VLOOKUP($B37,[1]NUM4!$G$3:$T$169,4,FALSE),0)</f>
        <v>0</v>
      </c>
      <c r="H37" s="50">
        <f>IFERROR(VLOOKUP($B37,[1]NUM4!$G$3:$T$169,5,FALSE),0)</f>
        <v>0</v>
      </c>
      <c r="I37" s="50">
        <f>IFERROR(VLOOKUP($B37,[1]NUM4!$G$3:$T$169,6,FALSE),0)</f>
        <v>0</v>
      </c>
      <c r="J37" s="50">
        <f>IFERROR(VLOOKUP($B37,[1]NUM4!$G$3:$T$169,7,FALSE),0)</f>
        <v>0</v>
      </c>
      <c r="K37" s="50">
        <f>IFERROR(VLOOKUP($B37,[1]NUM4!$G$3:$T$169,8,FALSE),0)</f>
        <v>0</v>
      </c>
      <c r="L37" s="50">
        <f>IFERROR(VLOOKUP($B37,[1]NUM4!$G$3:$T$169,9,FALSE),0)</f>
        <v>0</v>
      </c>
      <c r="M37" s="50">
        <f>IFERROR(VLOOKUP($B37,[1]NUM4!$G$3:$T$169,10,FALSE),0)</f>
        <v>0</v>
      </c>
      <c r="N37" s="50">
        <f>IFERROR(VLOOKUP($B37,[1]NUM4!$G$3:$T$169,11,FALSE),0)</f>
        <v>0</v>
      </c>
      <c r="O37" s="50">
        <f>IFERROR(VLOOKUP($B37,[1]NUM4!$G$3:$T$169,12,FALSE),0)</f>
        <v>44</v>
      </c>
      <c r="P37" s="50">
        <f>IFERROR(VLOOKUP($B37,[1]NUM4!$G$3:$T$169,13,FALSE),0)</f>
        <v>302</v>
      </c>
      <c r="Q37" s="11">
        <f t="shared" si="1"/>
        <v>346</v>
      </c>
      <c r="R37" s="50">
        <f>IFERROR(VLOOKUP($B37,[1]NUM4!$AB$3:$AO$141,2,FALSE),0)</f>
        <v>0</v>
      </c>
      <c r="S37" s="50">
        <f>IFERROR(VLOOKUP($B37,[1]NUM4!$AB$3:$AO$141,3,FALSE),0)</f>
        <v>0</v>
      </c>
      <c r="T37" s="50">
        <f>IFERROR(VLOOKUP($B37,[1]NUM4!$AB$3:$AO$141,4,FALSE),0)</f>
        <v>0</v>
      </c>
      <c r="U37" s="50">
        <f>IFERROR(VLOOKUP($B37,[1]NUM4!$AB$3:$AO$141,5,FALSE),0)</f>
        <v>0</v>
      </c>
      <c r="V37" s="50">
        <f>IFERROR(VLOOKUP($B37,[1]NUM4!$AB$3:$AO$141,6,FALSE),0)</f>
        <v>0</v>
      </c>
      <c r="W37" s="50">
        <f>IFERROR(VLOOKUP($B37,[1]NUM4!$AB$3:$AO$141,7,FALSE),0)</f>
        <v>0</v>
      </c>
      <c r="X37" s="50">
        <f>IFERROR(VLOOKUP($B37,[1]NUM4!$AB$3:$AO$141,8,FALSE),0)</f>
        <v>0</v>
      </c>
      <c r="Y37" s="50">
        <f>IFERROR(VLOOKUP($B37,[1]NUM4!$AB$3:$AO$141,9,FALSE),0)</f>
        <v>0</v>
      </c>
      <c r="Z37" s="50">
        <f>IFERROR(VLOOKUP($B37,[1]NUM4!$AB$3:$AO$141,10,FALSE),0)</f>
        <v>0</v>
      </c>
      <c r="AA37" s="50">
        <f>IFERROR(VLOOKUP($B37,[1]NUM4!$AB$3:$AO$141,11,FALSE),0)</f>
        <v>0</v>
      </c>
      <c r="AB37" s="50">
        <f>IFERROR(VLOOKUP($B37,[1]NUM4!$AB$3:$AO$141,12,FALSE),0)</f>
        <v>0</v>
      </c>
      <c r="AC37" s="50">
        <f>IFERROR(VLOOKUP($B37,[1]NUM4!$AB$3:$AO$141,13,FALSE),0)</f>
        <v>41</v>
      </c>
      <c r="AD37" s="11">
        <f t="shared" si="2"/>
        <v>41</v>
      </c>
      <c r="AE37" s="50">
        <f>IFERROR(VLOOKUP($B37,[1]DEN4!$G$3:$T$169,2,FALSE),0)</f>
        <v>0</v>
      </c>
      <c r="AF37" s="50">
        <f>IFERROR(VLOOKUP($B37,[1]DEN4!$G$3:$T$169,3,FALSE),0)</f>
        <v>0</v>
      </c>
      <c r="AG37" s="50">
        <f>IFERROR(VLOOKUP($B37,[1]DEN4!$G$3:$T$169,4,FALSE),0)</f>
        <v>0</v>
      </c>
      <c r="AH37" s="50">
        <f>IFERROR(VLOOKUP($B37,[1]DEN4!$G$3:$T$169,5,FALSE),0)</f>
        <v>0</v>
      </c>
      <c r="AI37" s="50">
        <f>IFERROR(VLOOKUP($B37,[1]DEN4!$G$3:$T$169,6,FALSE),0)</f>
        <v>0</v>
      </c>
      <c r="AJ37" s="50">
        <f>IFERROR(VLOOKUP($B37,[1]DEN4!$G$3:$T$169,7,FALSE),0)</f>
        <v>0</v>
      </c>
      <c r="AK37" s="50">
        <f>IFERROR(VLOOKUP($B37,[1]DEN4!$G$3:$T$169,8,FALSE),0)</f>
        <v>0</v>
      </c>
      <c r="AL37" s="50">
        <f>IFERROR(VLOOKUP($B37,[1]DEN4!$G$3:$T$169,9,FALSE),0)</f>
        <v>0</v>
      </c>
      <c r="AM37" s="50">
        <f>IFERROR(VLOOKUP($B37,[1]DEN4!$G$3:$T$169,10,FALSE),0)</f>
        <v>0</v>
      </c>
      <c r="AN37" s="50">
        <f>IFERROR(VLOOKUP($B37,[1]DEN4!$G$3:$T$169,11,FALSE),0)</f>
        <v>0</v>
      </c>
      <c r="AO37" s="50">
        <f>IFERROR(VLOOKUP($B37,[1]DEN4!$G$3:$T$169,12,FALSE),0)</f>
        <v>44</v>
      </c>
      <c r="AP37" s="50">
        <f>IFERROR(VLOOKUP($B37,[1]DEN4!$G$3:$T$169,13,FALSE),0)</f>
        <v>302</v>
      </c>
      <c r="AQ37" s="11">
        <f t="shared" si="0"/>
        <v>346</v>
      </c>
    </row>
    <row r="38" spans="1:43" ht="14.4" thickBot="1" x14ac:dyDescent="0.3">
      <c r="A38" s="49" t="s">
        <v>41</v>
      </c>
      <c r="B38" s="47" t="s">
        <v>260</v>
      </c>
      <c r="C38" s="34"/>
      <c r="D38" s="72"/>
      <c r="E38" s="50">
        <f>IFERROR(VLOOKUP($B38,[1]NUM4!$G$3:$T$169,2,FALSE),0)</f>
        <v>1491</v>
      </c>
      <c r="F38" s="50">
        <f>IFERROR(VLOOKUP($B38,[1]NUM4!$G$3:$T$169,3,FALSE),0)</f>
        <v>1246</v>
      </c>
      <c r="G38" s="50">
        <f>IFERROR(VLOOKUP($B38,[1]NUM4!$G$3:$T$169,4,FALSE),0)</f>
        <v>1435</v>
      </c>
      <c r="H38" s="50">
        <f>IFERROR(VLOOKUP($B38,[1]NUM4!$G$3:$T$169,5,FALSE),0)</f>
        <v>1503</v>
      </c>
      <c r="I38" s="50">
        <f>IFERROR(VLOOKUP($B38,[1]NUM4!$G$3:$T$169,6,FALSE),0)</f>
        <v>1954</v>
      </c>
      <c r="J38" s="50">
        <f>IFERROR(VLOOKUP($B38,[1]NUM4!$G$3:$T$169,7,FALSE),0)</f>
        <v>1979</v>
      </c>
      <c r="K38" s="50">
        <f>IFERROR(VLOOKUP($B38,[1]NUM4!$G$3:$T$169,8,FALSE),0)</f>
        <v>1911</v>
      </c>
      <c r="L38" s="50">
        <f>IFERROR(VLOOKUP($B38,[1]NUM4!$G$3:$T$169,9,FALSE),0)</f>
        <v>1813</v>
      </c>
      <c r="M38" s="50">
        <f>IFERROR(VLOOKUP($B38,[1]NUM4!$G$3:$T$169,10,FALSE),0)</f>
        <v>1678</v>
      </c>
      <c r="N38" s="50">
        <f>IFERROR(VLOOKUP($B38,[1]NUM4!$G$3:$T$169,11,FALSE),0)</f>
        <v>1296</v>
      </c>
      <c r="O38" s="50">
        <f>IFERROR(VLOOKUP($B38,[1]NUM4!$G$3:$T$169,12,FALSE),0)</f>
        <v>247</v>
      </c>
      <c r="P38" s="50">
        <f>IFERROR(VLOOKUP($B38,[1]NUM4!$G$3:$T$169,13,FALSE),0)</f>
        <v>885</v>
      </c>
      <c r="Q38" s="11">
        <f t="shared" si="1"/>
        <v>17438</v>
      </c>
      <c r="R38" s="50">
        <f>IFERROR(VLOOKUP($B38,[1]NUM4!$AB$3:$AO$141,2,FALSE),0)</f>
        <v>104</v>
      </c>
      <c r="S38" s="50">
        <f>IFERROR(VLOOKUP($B38,[1]NUM4!$AB$3:$AO$141,3,FALSE),0)</f>
        <v>115</v>
      </c>
      <c r="T38" s="50">
        <f>IFERROR(VLOOKUP($B38,[1]NUM4!$AB$3:$AO$141,4,FALSE),0)</f>
        <v>85</v>
      </c>
      <c r="U38" s="50">
        <f>IFERROR(VLOOKUP($B38,[1]NUM4!$AB$3:$AO$141,5,FALSE),0)</f>
        <v>97</v>
      </c>
      <c r="V38" s="50">
        <f>IFERROR(VLOOKUP($B38,[1]NUM4!$AB$3:$AO$141,6,FALSE),0)</f>
        <v>128</v>
      </c>
      <c r="W38" s="50">
        <f>IFERROR(VLOOKUP($B38,[1]NUM4!$AB$3:$AO$141,7,FALSE),0)</f>
        <v>141</v>
      </c>
      <c r="X38" s="50">
        <f>IFERROR(VLOOKUP($B38,[1]NUM4!$AB$3:$AO$141,8,FALSE),0)</f>
        <v>140</v>
      </c>
      <c r="Y38" s="50">
        <f>IFERROR(VLOOKUP($B38,[1]NUM4!$AB$3:$AO$141,9,FALSE),0)</f>
        <v>112</v>
      </c>
      <c r="Z38" s="50">
        <f>IFERROR(VLOOKUP($B38,[1]NUM4!$AB$3:$AO$141,10,FALSE),0)</f>
        <v>117</v>
      </c>
      <c r="AA38" s="50">
        <f>IFERROR(VLOOKUP($B38,[1]NUM4!$AB$3:$AO$141,11,FALSE),0)</f>
        <v>90</v>
      </c>
      <c r="AB38" s="50">
        <f>IFERROR(VLOOKUP($B38,[1]NUM4!$AB$3:$AO$141,12,FALSE),0)</f>
        <v>17</v>
      </c>
      <c r="AC38" s="50">
        <f>IFERROR(VLOOKUP($B38,[1]NUM4!$AB$3:$AO$141,13,FALSE),0)</f>
        <v>69</v>
      </c>
      <c r="AD38" s="11">
        <f t="shared" si="2"/>
        <v>1215</v>
      </c>
      <c r="AE38" s="50">
        <f>IFERROR(VLOOKUP($B38,[1]DEN4!$G$3:$T$169,2,FALSE),0)</f>
        <v>1491</v>
      </c>
      <c r="AF38" s="50">
        <f>IFERROR(VLOOKUP($B38,[1]DEN4!$G$3:$T$169,3,FALSE),0)</f>
        <v>1246</v>
      </c>
      <c r="AG38" s="50">
        <f>IFERROR(VLOOKUP($B38,[1]DEN4!$G$3:$T$169,4,FALSE),0)</f>
        <v>1435</v>
      </c>
      <c r="AH38" s="50">
        <f>IFERROR(VLOOKUP($B38,[1]DEN4!$G$3:$T$169,5,FALSE),0)</f>
        <v>1503</v>
      </c>
      <c r="AI38" s="50">
        <f>IFERROR(VLOOKUP($B38,[1]DEN4!$G$3:$T$169,6,FALSE),0)</f>
        <v>1954</v>
      </c>
      <c r="AJ38" s="50">
        <f>IFERROR(VLOOKUP($B38,[1]DEN4!$G$3:$T$169,7,FALSE),0)</f>
        <v>1979</v>
      </c>
      <c r="AK38" s="50">
        <f>IFERROR(VLOOKUP($B38,[1]DEN4!$G$3:$T$169,8,FALSE),0)</f>
        <v>1911</v>
      </c>
      <c r="AL38" s="50">
        <f>IFERROR(VLOOKUP($B38,[1]DEN4!$G$3:$T$169,9,FALSE),0)</f>
        <v>1813</v>
      </c>
      <c r="AM38" s="50">
        <f>IFERROR(VLOOKUP($B38,[1]DEN4!$G$3:$T$169,10,FALSE),0)</f>
        <v>1678</v>
      </c>
      <c r="AN38" s="50">
        <f>IFERROR(VLOOKUP($B38,[1]DEN4!$G$3:$T$169,11,FALSE),0)</f>
        <v>1296</v>
      </c>
      <c r="AO38" s="50">
        <f>IFERROR(VLOOKUP($B38,[1]DEN4!$G$3:$T$169,12,FALSE),0)</f>
        <v>247</v>
      </c>
      <c r="AP38" s="50">
        <f>IFERROR(VLOOKUP($B38,[1]DEN4!$G$3:$T$169,13,FALSE),0)</f>
        <v>885</v>
      </c>
      <c r="AQ38" s="11">
        <f>SUM(AE38:AP38)</f>
        <v>17438</v>
      </c>
    </row>
    <row r="39" spans="1:43" ht="14.4" thickBot="1" x14ac:dyDescent="0.3">
      <c r="A39" s="49" t="s">
        <v>41</v>
      </c>
      <c r="B39" s="47" t="s">
        <v>261</v>
      </c>
      <c r="C39" s="34"/>
      <c r="D39" s="72"/>
      <c r="E39" s="50">
        <f>IFERROR(VLOOKUP($B39,[1]NUM4!$G$3:$T$169,2,FALSE),0)</f>
        <v>1650</v>
      </c>
      <c r="F39" s="50">
        <f>IFERROR(VLOOKUP($B39,[1]NUM4!$G$3:$T$169,3,FALSE),0)</f>
        <v>1153</v>
      </c>
      <c r="G39" s="50">
        <f>IFERROR(VLOOKUP($B39,[1]NUM4!$G$3:$T$169,4,FALSE),0)</f>
        <v>1208</v>
      </c>
      <c r="H39" s="50">
        <f>IFERROR(VLOOKUP($B39,[1]NUM4!$G$3:$T$169,5,FALSE),0)</f>
        <v>1394</v>
      </c>
      <c r="I39" s="50">
        <f>IFERROR(VLOOKUP($B39,[1]NUM4!$G$3:$T$169,6,FALSE),0)</f>
        <v>1868</v>
      </c>
      <c r="J39" s="50">
        <f>IFERROR(VLOOKUP($B39,[1]NUM4!$G$3:$T$169,7,FALSE),0)</f>
        <v>1842</v>
      </c>
      <c r="K39" s="50">
        <f>IFERROR(VLOOKUP($B39,[1]NUM4!$G$3:$T$169,8,FALSE),0)</f>
        <v>1650</v>
      </c>
      <c r="L39" s="50">
        <f>IFERROR(VLOOKUP($B39,[1]NUM4!$G$3:$T$169,9,FALSE),0)</f>
        <v>1590</v>
      </c>
      <c r="M39" s="50">
        <f>IFERROR(VLOOKUP($B39,[1]NUM4!$G$3:$T$169,10,FALSE),0)</f>
        <v>1171</v>
      </c>
      <c r="N39" s="50">
        <f>IFERROR(VLOOKUP($B39,[1]NUM4!$G$3:$T$169,11,FALSE),0)</f>
        <v>1212</v>
      </c>
      <c r="O39" s="50">
        <f>IFERROR(VLOOKUP($B39,[1]NUM4!$G$3:$T$169,12,FALSE),0)</f>
        <v>92</v>
      </c>
      <c r="P39" s="50">
        <f>IFERROR(VLOOKUP($B39,[1]NUM4!$G$3:$T$169,13,FALSE),0)</f>
        <v>779</v>
      </c>
      <c r="Q39" s="11">
        <f t="shared" si="1"/>
        <v>15609</v>
      </c>
      <c r="R39" s="50">
        <f>IFERROR(VLOOKUP($B39,[1]NUM4!$AB$3:$AO$141,2,FALSE),0)</f>
        <v>118</v>
      </c>
      <c r="S39" s="50">
        <f>IFERROR(VLOOKUP($B39,[1]NUM4!$AB$3:$AO$141,3,FALSE),0)</f>
        <v>66</v>
      </c>
      <c r="T39" s="50">
        <f>IFERROR(VLOOKUP($B39,[1]NUM4!$AB$3:$AO$141,4,FALSE),0)</f>
        <v>103</v>
      </c>
      <c r="U39" s="50">
        <f>IFERROR(VLOOKUP($B39,[1]NUM4!$AB$3:$AO$141,5,FALSE),0)</f>
        <v>136</v>
      </c>
      <c r="V39" s="50">
        <f>IFERROR(VLOOKUP($B39,[1]NUM4!$AB$3:$AO$141,6,FALSE),0)</f>
        <v>111</v>
      </c>
      <c r="W39" s="50">
        <f>IFERROR(VLOOKUP($B39,[1]NUM4!$AB$3:$AO$141,7,FALSE),0)</f>
        <v>142</v>
      </c>
      <c r="X39" s="50">
        <f>IFERROR(VLOOKUP($B39,[1]NUM4!$AB$3:$AO$141,8,FALSE),0)</f>
        <v>115</v>
      </c>
      <c r="Y39" s="50">
        <f>IFERROR(VLOOKUP($B39,[1]NUM4!$AB$3:$AO$141,9,FALSE),0)</f>
        <v>134</v>
      </c>
      <c r="Z39" s="50">
        <f>IFERROR(VLOOKUP($B39,[1]NUM4!$AB$3:$AO$141,10,FALSE),0)</f>
        <v>94</v>
      </c>
      <c r="AA39" s="50">
        <f>IFERROR(VLOOKUP($B39,[1]NUM4!$AB$3:$AO$141,11,FALSE),0)</f>
        <v>132</v>
      </c>
      <c r="AB39" s="50">
        <f>IFERROR(VLOOKUP($B39,[1]NUM4!$AB$3:$AO$141,12,FALSE),0)</f>
        <v>10</v>
      </c>
      <c r="AC39" s="50">
        <f>IFERROR(VLOOKUP($B39,[1]NUM4!$AB$3:$AO$141,13,FALSE),0)</f>
        <v>58</v>
      </c>
      <c r="AD39" s="11">
        <f t="shared" si="2"/>
        <v>1219</v>
      </c>
      <c r="AE39" s="50">
        <f>IFERROR(VLOOKUP($B39,[1]DEN4!$G$3:$T$169,2,FALSE),0)</f>
        <v>1650</v>
      </c>
      <c r="AF39" s="50">
        <f>IFERROR(VLOOKUP($B39,[1]DEN4!$G$3:$T$169,3,FALSE),0)</f>
        <v>1153</v>
      </c>
      <c r="AG39" s="50">
        <f>IFERROR(VLOOKUP($B39,[1]DEN4!$G$3:$T$169,4,FALSE),0)</f>
        <v>1208</v>
      </c>
      <c r="AH39" s="50">
        <f>IFERROR(VLOOKUP($B39,[1]DEN4!$G$3:$T$169,5,FALSE),0)</f>
        <v>1394</v>
      </c>
      <c r="AI39" s="50">
        <f>IFERROR(VLOOKUP($B39,[1]DEN4!$G$3:$T$169,6,FALSE),0)</f>
        <v>1868</v>
      </c>
      <c r="AJ39" s="50">
        <f>IFERROR(VLOOKUP($B39,[1]DEN4!$G$3:$T$169,7,FALSE),0)</f>
        <v>1842</v>
      </c>
      <c r="AK39" s="50">
        <f>IFERROR(VLOOKUP($B39,[1]DEN4!$G$3:$T$169,8,FALSE),0)</f>
        <v>1650</v>
      </c>
      <c r="AL39" s="50">
        <f>IFERROR(VLOOKUP($B39,[1]DEN4!$G$3:$T$169,9,FALSE),0)</f>
        <v>1590</v>
      </c>
      <c r="AM39" s="50">
        <f>IFERROR(VLOOKUP($B39,[1]DEN4!$G$3:$T$169,10,FALSE),0)</f>
        <v>1171</v>
      </c>
      <c r="AN39" s="50">
        <f>IFERROR(VLOOKUP($B39,[1]DEN4!$G$3:$T$169,11,FALSE),0)</f>
        <v>1212</v>
      </c>
      <c r="AO39" s="50">
        <f>IFERROR(VLOOKUP($B39,[1]DEN4!$G$3:$T$169,12,FALSE),0)</f>
        <v>92</v>
      </c>
      <c r="AP39" s="50">
        <f>IFERROR(VLOOKUP($B39,[1]DEN4!$G$3:$T$169,13,FALSE),0)</f>
        <v>779</v>
      </c>
      <c r="AQ39" s="11">
        <f>SUM(AE39:AP39)</f>
        <v>15609</v>
      </c>
    </row>
    <row r="40" spans="1:43" ht="14.4" thickBot="1" x14ac:dyDescent="0.3">
      <c r="A40" s="344" t="s">
        <v>160</v>
      </c>
      <c r="B40" s="345"/>
      <c r="C40" s="89">
        <f>D40/Metas!E8</f>
        <v>1.0116357164503662</v>
      </c>
      <c r="D40" s="13">
        <f>(Q40-AD40)/AQ40</f>
        <v>0.91553032338758145</v>
      </c>
      <c r="E40" s="29">
        <f t="shared" ref="E40:AQ40" si="6">SUM(E27:E39)</f>
        <v>18144</v>
      </c>
      <c r="F40" s="29">
        <f t="shared" si="6"/>
        <v>17723</v>
      </c>
      <c r="G40" s="29">
        <f t="shared" si="6"/>
        <v>19245</v>
      </c>
      <c r="H40" s="29">
        <f t="shared" si="6"/>
        <v>21103</v>
      </c>
      <c r="I40" s="29">
        <f t="shared" si="6"/>
        <v>21291</v>
      </c>
      <c r="J40" s="29">
        <f t="shared" si="6"/>
        <v>21241</v>
      </c>
      <c r="K40" s="29">
        <f t="shared" si="6"/>
        <v>20659</v>
      </c>
      <c r="L40" s="29">
        <f t="shared" si="6"/>
        <v>19928</v>
      </c>
      <c r="M40" s="29">
        <f t="shared" si="6"/>
        <v>17349</v>
      </c>
      <c r="N40" s="29">
        <f t="shared" si="6"/>
        <v>14510</v>
      </c>
      <c r="O40" s="29">
        <f t="shared" si="6"/>
        <v>2412</v>
      </c>
      <c r="P40" s="29">
        <f t="shared" si="6"/>
        <v>11072</v>
      </c>
      <c r="Q40" s="29">
        <f t="shared" si="6"/>
        <v>204677</v>
      </c>
      <c r="R40" s="29">
        <f t="shared" si="6"/>
        <v>1692</v>
      </c>
      <c r="S40" s="29">
        <f t="shared" si="6"/>
        <v>1892</v>
      </c>
      <c r="T40" s="29">
        <f t="shared" si="6"/>
        <v>1574</v>
      </c>
      <c r="U40" s="29">
        <f t="shared" si="6"/>
        <v>1802</v>
      </c>
      <c r="V40" s="29">
        <f t="shared" si="6"/>
        <v>1645</v>
      </c>
      <c r="W40" s="29">
        <f t="shared" si="6"/>
        <v>1633</v>
      </c>
      <c r="X40" s="29">
        <f t="shared" si="6"/>
        <v>1753</v>
      </c>
      <c r="Y40" s="29">
        <f t="shared" si="6"/>
        <v>1646</v>
      </c>
      <c r="Z40" s="29">
        <f t="shared" si="6"/>
        <v>1372</v>
      </c>
      <c r="AA40" s="29">
        <f t="shared" si="6"/>
        <v>1222</v>
      </c>
      <c r="AB40" s="29">
        <f t="shared" si="6"/>
        <v>119</v>
      </c>
      <c r="AC40" s="29">
        <f t="shared" si="6"/>
        <v>939</v>
      </c>
      <c r="AD40" s="29">
        <f t="shared" si="6"/>
        <v>17289</v>
      </c>
      <c r="AE40" s="29">
        <f t="shared" si="6"/>
        <v>18144</v>
      </c>
      <c r="AF40" s="29">
        <f t="shared" si="6"/>
        <v>17723</v>
      </c>
      <c r="AG40" s="29">
        <f t="shared" si="6"/>
        <v>19245</v>
      </c>
      <c r="AH40" s="29">
        <f t="shared" si="6"/>
        <v>21103</v>
      </c>
      <c r="AI40" s="29">
        <f t="shared" si="6"/>
        <v>21291</v>
      </c>
      <c r="AJ40" s="29">
        <f t="shared" si="6"/>
        <v>21241</v>
      </c>
      <c r="AK40" s="29">
        <f t="shared" si="6"/>
        <v>20659</v>
      </c>
      <c r="AL40" s="29">
        <f t="shared" si="6"/>
        <v>19928</v>
      </c>
      <c r="AM40" s="29">
        <f t="shared" si="6"/>
        <v>17349</v>
      </c>
      <c r="AN40" s="29">
        <f t="shared" si="6"/>
        <v>14510</v>
      </c>
      <c r="AO40" s="29">
        <f t="shared" si="6"/>
        <v>2412</v>
      </c>
      <c r="AP40" s="29">
        <f t="shared" si="6"/>
        <v>11072</v>
      </c>
      <c r="AQ40" s="29">
        <f t="shared" si="6"/>
        <v>204677</v>
      </c>
    </row>
    <row r="41" spans="1:43" ht="14.4" thickBot="1" x14ac:dyDescent="0.3">
      <c r="A41" s="49" t="s">
        <v>60</v>
      </c>
      <c r="B41" s="62" t="s">
        <v>51</v>
      </c>
      <c r="C41" s="34"/>
      <c r="D41" s="72"/>
      <c r="E41" s="50">
        <f>IFERROR(VLOOKUP($B41,[1]NUM4!$G$3:$T$169,2,FALSE),0)</f>
        <v>124</v>
      </c>
      <c r="F41" s="50">
        <f>IFERROR(VLOOKUP($B41,[1]NUM4!$G$3:$T$169,3,FALSE),0)</f>
        <v>162</v>
      </c>
      <c r="G41" s="50">
        <f>IFERROR(VLOOKUP($B41,[1]NUM4!$G$3:$T$169,4,FALSE),0)</f>
        <v>136</v>
      </c>
      <c r="H41" s="50">
        <f>IFERROR(VLOOKUP($B41,[1]NUM4!$G$3:$T$169,5,FALSE),0)</f>
        <v>0</v>
      </c>
      <c r="I41" s="50">
        <f>IFERROR(VLOOKUP($B41,[1]NUM4!$G$3:$T$169,6,FALSE),0)</f>
        <v>208</v>
      </c>
      <c r="J41" s="50">
        <f>IFERROR(VLOOKUP($B41,[1]NUM4!$G$3:$T$169,7,FALSE),0)</f>
        <v>94</v>
      </c>
      <c r="K41" s="50">
        <f>IFERROR(VLOOKUP($B41,[1]NUM4!$G$3:$T$169,8,FALSE),0)</f>
        <v>95</v>
      </c>
      <c r="L41" s="50">
        <f>IFERROR(VLOOKUP($B41,[1]NUM4!$G$3:$T$169,9,FALSE),0)</f>
        <v>114</v>
      </c>
      <c r="M41" s="50">
        <f>IFERROR(VLOOKUP($B41,[1]NUM4!$G$3:$T$169,10,FALSE),0)</f>
        <v>146</v>
      </c>
      <c r="N41" s="50">
        <f>IFERROR(VLOOKUP($B41,[1]NUM4!$G$3:$T$169,11,FALSE),0)</f>
        <v>62</v>
      </c>
      <c r="O41" s="50">
        <f>IFERROR(VLOOKUP($B41,[1]NUM4!$G$3:$T$169,12,FALSE),0)</f>
        <v>0</v>
      </c>
      <c r="P41" s="50">
        <f>IFERROR(VLOOKUP($B41,[1]NUM4!$G$3:$T$169,13,FALSE),0)</f>
        <v>97</v>
      </c>
      <c r="Q41" s="182">
        <f t="shared" si="1"/>
        <v>1238</v>
      </c>
      <c r="R41" s="50">
        <f>IFERROR(VLOOKUP($B41,[1]NUM4!$AB$3:$AO$141,2,FALSE),0)</f>
        <v>3</v>
      </c>
      <c r="S41" s="50">
        <f>IFERROR(VLOOKUP($B41,[1]NUM4!$AB$3:$AO$141,3,FALSE),0)</f>
        <v>5</v>
      </c>
      <c r="T41" s="50">
        <f>IFERROR(VLOOKUP($B41,[1]NUM4!$AB$3:$AO$141,4,FALSE),0)</f>
        <v>9</v>
      </c>
      <c r="U41" s="50">
        <f>IFERROR(VLOOKUP($B41,[1]NUM4!$AB$3:$AO$141,5,FALSE),0)</f>
        <v>0</v>
      </c>
      <c r="V41" s="50">
        <f>IFERROR(VLOOKUP($B41,[1]NUM4!$AB$3:$AO$141,6,FALSE),0)</f>
        <v>16</v>
      </c>
      <c r="W41" s="50">
        <f>IFERROR(VLOOKUP($B41,[1]NUM4!$AB$3:$AO$141,7,FALSE),0)</f>
        <v>2</v>
      </c>
      <c r="X41" s="50">
        <f>IFERROR(VLOOKUP($B41,[1]NUM4!$AB$3:$AO$141,8,FALSE),0)</f>
        <v>0</v>
      </c>
      <c r="Y41" s="50">
        <f>IFERROR(VLOOKUP($B41,[1]NUM4!$AB$3:$AO$141,9,FALSE),0)</f>
        <v>3</v>
      </c>
      <c r="Z41" s="50">
        <f>IFERROR(VLOOKUP($B41,[1]NUM4!$AB$3:$AO$141,10,FALSE),0)</f>
        <v>12</v>
      </c>
      <c r="AA41" s="50">
        <f>IFERROR(VLOOKUP($B41,[1]NUM4!$AB$3:$AO$141,11,FALSE),0)</f>
        <v>4</v>
      </c>
      <c r="AB41" s="50">
        <f>IFERROR(VLOOKUP($B41,[1]NUM4!$AB$3:$AO$141,12,FALSE),0)</f>
        <v>0</v>
      </c>
      <c r="AC41" s="50">
        <f>IFERROR(VLOOKUP($B41,[1]NUM4!$AB$3:$AO$141,13,FALSE),0)</f>
        <v>7</v>
      </c>
      <c r="AD41" s="182">
        <f t="shared" si="2"/>
        <v>61</v>
      </c>
      <c r="AE41" s="50">
        <f>IFERROR(VLOOKUP($B41,[1]DEN4!$G$3:$T$169,2,FALSE),0)</f>
        <v>124</v>
      </c>
      <c r="AF41" s="50">
        <f>IFERROR(VLOOKUP($B41,[1]DEN4!$G$3:$T$169,3,FALSE),0)</f>
        <v>162</v>
      </c>
      <c r="AG41" s="50">
        <f>IFERROR(VLOOKUP($B41,[1]DEN4!$G$3:$T$169,4,FALSE),0)</f>
        <v>136</v>
      </c>
      <c r="AH41" s="50">
        <f>IFERROR(VLOOKUP($B41,[1]DEN4!$G$3:$T$169,5,FALSE),0)</f>
        <v>0</v>
      </c>
      <c r="AI41" s="50">
        <f>IFERROR(VLOOKUP($B41,[1]DEN4!$G$3:$T$169,6,FALSE),0)</f>
        <v>208</v>
      </c>
      <c r="AJ41" s="50">
        <f>IFERROR(VLOOKUP($B41,[1]DEN4!$G$3:$T$169,7,FALSE),0)</f>
        <v>94</v>
      </c>
      <c r="AK41" s="50">
        <f>IFERROR(VLOOKUP($B41,[1]DEN4!$G$3:$T$169,8,FALSE),0)</f>
        <v>95</v>
      </c>
      <c r="AL41" s="50">
        <f>IFERROR(VLOOKUP($B41,[1]DEN4!$G$3:$T$169,9,FALSE),0)</f>
        <v>114</v>
      </c>
      <c r="AM41" s="50">
        <f>IFERROR(VLOOKUP($B41,[1]DEN4!$G$3:$T$169,10,FALSE),0)</f>
        <v>146</v>
      </c>
      <c r="AN41" s="50">
        <f>IFERROR(VLOOKUP($B41,[1]DEN4!$G$3:$T$169,11,FALSE),0)</f>
        <v>62</v>
      </c>
      <c r="AO41" s="50">
        <f>IFERROR(VLOOKUP($B41,[1]DEN4!$G$3:$T$169,12,FALSE),0)</f>
        <v>0</v>
      </c>
      <c r="AP41" s="50">
        <f>IFERROR(VLOOKUP($B41,[1]DEN4!$G$3:$T$169,13,FALSE),0)</f>
        <v>97</v>
      </c>
      <c r="AQ41" s="11">
        <f t="shared" si="0"/>
        <v>1238</v>
      </c>
    </row>
    <row r="42" spans="1:43" ht="14.4" thickBot="1" x14ac:dyDescent="0.3">
      <c r="A42" s="49" t="s">
        <v>60</v>
      </c>
      <c r="B42" s="62" t="s">
        <v>52</v>
      </c>
      <c r="C42" s="34"/>
      <c r="D42" s="72"/>
      <c r="E42" s="50">
        <f>IFERROR(VLOOKUP($B42,[1]NUM4!$G$3:$T$169,2,FALSE),0)</f>
        <v>79</v>
      </c>
      <c r="F42" s="50">
        <f>IFERROR(VLOOKUP($B42,[1]NUM4!$G$3:$T$169,3,FALSE),0)</f>
        <v>64</v>
      </c>
      <c r="G42" s="50">
        <f>IFERROR(VLOOKUP($B42,[1]NUM4!$G$3:$T$169,4,FALSE),0)</f>
        <v>61</v>
      </c>
      <c r="H42" s="50">
        <f>IFERROR(VLOOKUP($B42,[1]NUM4!$G$3:$T$169,5,FALSE),0)</f>
        <v>59</v>
      </c>
      <c r="I42" s="50">
        <f>IFERROR(VLOOKUP($B42,[1]NUM4!$G$3:$T$169,6,FALSE),0)</f>
        <v>32</v>
      </c>
      <c r="J42" s="50">
        <f>IFERROR(VLOOKUP($B42,[1]NUM4!$G$3:$T$169,7,FALSE),0)</f>
        <v>120</v>
      </c>
      <c r="K42" s="50">
        <f>IFERROR(VLOOKUP($B42,[1]NUM4!$G$3:$T$169,8,FALSE),0)</f>
        <v>69</v>
      </c>
      <c r="L42" s="50">
        <f>IFERROR(VLOOKUP($B42,[1]NUM4!$G$3:$T$169,9,FALSE),0)</f>
        <v>108</v>
      </c>
      <c r="M42" s="50">
        <f>IFERROR(VLOOKUP($B42,[1]NUM4!$G$3:$T$169,10,FALSE),0)</f>
        <v>52</v>
      </c>
      <c r="N42" s="50">
        <f>IFERROR(VLOOKUP($B42,[1]NUM4!$G$3:$T$169,11,FALSE),0)</f>
        <v>71</v>
      </c>
      <c r="O42" s="50">
        <f>IFERROR(VLOOKUP($B42,[1]NUM4!$G$3:$T$169,12,FALSE),0)</f>
        <v>20</v>
      </c>
      <c r="P42" s="50">
        <f>IFERROR(VLOOKUP($B42,[1]NUM4!$G$3:$T$169,13,FALSE),0)</f>
        <v>66</v>
      </c>
      <c r="Q42" s="11">
        <f t="shared" si="1"/>
        <v>801</v>
      </c>
      <c r="R42" s="50">
        <f>IFERROR(VLOOKUP($B42,[1]NUM4!$AB$3:$AO$141,2,FALSE),0)</f>
        <v>10</v>
      </c>
      <c r="S42" s="50">
        <f>IFERROR(VLOOKUP($B42,[1]NUM4!$AB$3:$AO$141,3,FALSE),0)</f>
        <v>6</v>
      </c>
      <c r="T42" s="50">
        <f>IFERROR(VLOOKUP($B42,[1]NUM4!$AB$3:$AO$141,4,FALSE),0)</f>
        <v>9</v>
      </c>
      <c r="U42" s="50">
        <f>IFERROR(VLOOKUP($B42,[1]NUM4!$AB$3:$AO$141,5,FALSE),0)</f>
        <v>3</v>
      </c>
      <c r="V42" s="50">
        <f>IFERROR(VLOOKUP($B42,[1]NUM4!$AB$3:$AO$141,6,FALSE),0)</f>
        <v>1</v>
      </c>
      <c r="W42" s="50">
        <f>IFERROR(VLOOKUP($B42,[1]NUM4!$AB$3:$AO$141,7,FALSE),0)</f>
        <v>11</v>
      </c>
      <c r="X42" s="50">
        <f>IFERROR(VLOOKUP($B42,[1]NUM4!$AB$3:$AO$141,8,FALSE),0)</f>
        <v>9</v>
      </c>
      <c r="Y42" s="50">
        <f>IFERROR(VLOOKUP($B42,[1]NUM4!$AB$3:$AO$141,9,FALSE),0)</f>
        <v>9</v>
      </c>
      <c r="Z42" s="50">
        <f>IFERROR(VLOOKUP($B42,[1]NUM4!$AB$3:$AO$141,10,FALSE),0)</f>
        <v>4</v>
      </c>
      <c r="AA42" s="50">
        <f>IFERROR(VLOOKUP($B42,[1]NUM4!$AB$3:$AO$141,11,FALSE),0)</f>
        <v>7</v>
      </c>
      <c r="AB42" s="50">
        <f>IFERROR(VLOOKUP($B42,[1]NUM4!$AB$3:$AO$141,12,FALSE),0)</f>
        <v>6</v>
      </c>
      <c r="AC42" s="50">
        <f>IFERROR(VLOOKUP($B42,[1]NUM4!$AB$3:$AO$141,13,FALSE),0)</f>
        <v>4</v>
      </c>
      <c r="AD42" s="11">
        <f t="shared" si="2"/>
        <v>79</v>
      </c>
      <c r="AE42" s="50">
        <f>IFERROR(VLOOKUP($B42,[1]DEN4!$G$3:$T$169,2,FALSE),0)</f>
        <v>79</v>
      </c>
      <c r="AF42" s="50">
        <f>IFERROR(VLOOKUP($B42,[1]DEN4!$G$3:$T$169,3,FALSE),0)</f>
        <v>64</v>
      </c>
      <c r="AG42" s="50">
        <f>IFERROR(VLOOKUP($B42,[1]DEN4!$G$3:$T$169,4,FALSE),0)</f>
        <v>61</v>
      </c>
      <c r="AH42" s="50">
        <f>IFERROR(VLOOKUP($B42,[1]DEN4!$G$3:$T$169,5,FALSE),0)</f>
        <v>59</v>
      </c>
      <c r="AI42" s="50">
        <f>IFERROR(VLOOKUP($B42,[1]DEN4!$G$3:$T$169,6,FALSE),0)</f>
        <v>32</v>
      </c>
      <c r="AJ42" s="50">
        <f>IFERROR(VLOOKUP($B42,[1]DEN4!$G$3:$T$169,7,FALSE),0)</f>
        <v>120</v>
      </c>
      <c r="AK42" s="50">
        <f>IFERROR(VLOOKUP($B42,[1]DEN4!$G$3:$T$169,8,FALSE),0)</f>
        <v>69</v>
      </c>
      <c r="AL42" s="50">
        <f>IFERROR(VLOOKUP($B42,[1]DEN4!$G$3:$T$169,9,FALSE),0)</f>
        <v>108</v>
      </c>
      <c r="AM42" s="50">
        <f>IFERROR(VLOOKUP($B42,[1]DEN4!$G$3:$T$169,10,FALSE),0)</f>
        <v>52</v>
      </c>
      <c r="AN42" s="50">
        <f>IFERROR(VLOOKUP($B42,[1]DEN4!$G$3:$T$169,11,FALSE),0)</f>
        <v>71</v>
      </c>
      <c r="AO42" s="50">
        <f>IFERROR(VLOOKUP($B42,[1]DEN4!$G$3:$T$169,12,FALSE),0)</f>
        <v>20</v>
      </c>
      <c r="AP42" s="50">
        <f>IFERROR(VLOOKUP($B42,[1]DEN4!$G$3:$T$169,13,FALSE),0)</f>
        <v>66</v>
      </c>
      <c r="AQ42" s="11">
        <f t="shared" si="0"/>
        <v>801</v>
      </c>
    </row>
    <row r="43" spans="1:43" ht="14.4" thickBot="1" x14ac:dyDescent="0.3">
      <c r="A43" s="49" t="s">
        <v>60</v>
      </c>
      <c r="B43" s="62" t="s">
        <v>53</v>
      </c>
      <c r="C43" s="34"/>
      <c r="D43" s="72"/>
      <c r="E43" s="50">
        <f>IFERROR(VLOOKUP($B43,[1]NUM4!$G$3:$T$169,2,FALSE),0)</f>
        <v>184</v>
      </c>
      <c r="F43" s="50">
        <f>IFERROR(VLOOKUP($B43,[1]NUM4!$G$3:$T$169,3,FALSE),0)</f>
        <v>225</v>
      </c>
      <c r="G43" s="50">
        <f>IFERROR(VLOOKUP($B43,[1]NUM4!$G$3:$T$169,4,FALSE),0)</f>
        <v>173</v>
      </c>
      <c r="H43" s="50">
        <f>IFERROR(VLOOKUP($B43,[1]NUM4!$G$3:$T$169,5,FALSE),0)</f>
        <v>147</v>
      </c>
      <c r="I43" s="50">
        <f>IFERROR(VLOOKUP($B43,[1]NUM4!$G$3:$T$169,6,FALSE),0)</f>
        <v>50</v>
      </c>
      <c r="J43" s="50">
        <f>IFERROR(VLOOKUP($B43,[1]NUM4!$G$3:$T$169,7,FALSE),0)</f>
        <v>162</v>
      </c>
      <c r="K43" s="50">
        <f>IFERROR(VLOOKUP($B43,[1]NUM4!$G$3:$T$169,8,FALSE),0)</f>
        <v>133</v>
      </c>
      <c r="L43" s="50">
        <f>IFERROR(VLOOKUP($B43,[1]NUM4!$G$3:$T$169,9,FALSE),0)</f>
        <v>131</v>
      </c>
      <c r="M43" s="50">
        <f>IFERROR(VLOOKUP($B43,[1]NUM4!$G$3:$T$169,10,FALSE),0)</f>
        <v>106</v>
      </c>
      <c r="N43" s="50">
        <f>IFERROR(VLOOKUP($B43,[1]NUM4!$G$3:$T$169,11,FALSE),0)</f>
        <v>126</v>
      </c>
      <c r="O43" s="50">
        <f>IFERROR(VLOOKUP($B43,[1]NUM4!$G$3:$T$169,12,FALSE),0)</f>
        <v>79</v>
      </c>
      <c r="P43" s="50">
        <f>IFERROR(VLOOKUP($B43,[1]NUM4!$G$3:$T$169,13,FALSE),0)</f>
        <v>107</v>
      </c>
      <c r="Q43" s="11">
        <f t="shared" si="1"/>
        <v>1623</v>
      </c>
      <c r="R43" s="50">
        <f>IFERROR(VLOOKUP($B43,[1]NUM4!$AB$3:$AO$141,2,FALSE),0)</f>
        <v>13</v>
      </c>
      <c r="S43" s="50">
        <f>IFERROR(VLOOKUP($B43,[1]NUM4!$AB$3:$AO$141,3,FALSE),0)</f>
        <v>16</v>
      </c>
      <c r="T43" s="50">
        <f>IFERROR(VLOOKUP($B43,[1]NUM4!$AB$3:$AO$141,4,FALSE),0)</f>
        <v>23</v>
      </c>
      <c r="U43" s="50">
        <f>IFERROR(VLOOKUP($B43,[1]NUM4!$AB$3:$AO$141,5,FALSE),0)</f>
        <v>6</v>
      </c>
      <c r="V43" s="50">
        <f>IFERROR(VLOOKUP($B43,[1]NUM4!$AB$3:$AO$141,6,FALSE),0)</f>
        <v>4</v>
      </c>
      <c r="W43" s="50">
        <f>IFERROR(VLOOKUP($B43,[1]NUM4!$AB$3:$AO$141,7,FALSE),0)</f>
        <v>12</v>
      </c>
      <c r="X43" s="50">
        <f>IFERROR(VLOOKUP($B43,[1]NUM4!$AB$3:$AO$141,8,FALSE),0)</f>
        <v>24</v>
      </c>
      <c r="Y43" s="50">
        <f>IFERROR(VLOOKUP($B43,[1]NUM4!$AB$3:$AO$141,9,FALSE),0)</f>
        <v>11</v>
      </c>
      <c r="Z43" s="50">
        <f>IFERROR(VLOOKUP($B43,[1]NUM4!$AB$3:$AO$141,10,FALSE),0)</f>
        <v>5</v>
      </c>
      <c r="AA43" s="50">
        <f>IFERROR(VLOOKUP($B43,[1]NUM4!$AB$3:$AO$141,11,FALSE),0)</f>
        <v>6</v>
      </c>
      <c r="AB43" s="50">
        <f>IFERROR(VLOOKUP($B43,[1]NUM4!$AB$3:$AO$141,12,FALSE),0)</f>
        <v>9</v>
      </c>
      <c r="AC43" s="50">
        <f>IFERROR(VLOOKUP($B43,[1]NUM4!$AB$3:$AO$141,13,FALSE),0)</f>
        <v>10</v>
      </c>
      <c r="AD43" s="11">
        <f t="shared" si="2"/>
        <v>139</v>
      </c>
      <c r="AE43" s="50">
        <f>IFERROR(VLOOKUP($B43,[1]DEN4!$G$3:$T$169,2,FALSE),0)</f>
        <v>184</v>
      </c>
      <c r="AF43" s="50">
        <f>IFERROR(VLOOKUP($B43,[1]DEN4!$G$3:$T$169,3,FALSE),0)</f>
        <v>225</v>
      </c>
      <c r="AG43" s="50">
        <f>IFERROR(VLOOKUP($B43,[1]DEN4!$G$3:$T$169,4,FALSE),0)</f>
        <v>173</v>
      </c>
      <c r="AH43" s="50">
        <f>IFERROR(VLOOKUP($B43,[1]DEN4!$G$3:$T$169,5,FALSE),0)</f>
        <v>147</v>
      </c>
      <c r="AI43" s="50">
        <f>IFERROR(VLOOKUP($B43,[1]DEN4!$G$3:$T$169,6,FALSE),0)</f>
        <v>50</v>
      </c>
      <c r="AJ43" s="50">
        <f>IFERROR(VLOOKUP($B43,[1]DEN4!$G$3:$T$169,7,FALSE),0)</f>
        <v>162</v>
      </c>
      <c r="AK43" s="50">
        <f>IFERROR(VLOOKUP($B43,[1]DEN4!$G$3:$T$169,8,FALSE),0)</f>
        <v>133</v>
      </c>
      <c r="AL43" s="50">
        <f>IFERROR(VLOOKUP($B43,[1]DEN4!$G$3:$T$169,9,FALSE),0)</f>
        <v>131</v>
      </c>
      <c r="AM43" s="50">
        <f>IFERROR(VLOOKUP($B43,[1]DEN4!$G$3:$T$169,10,FALSE),0)</f>
        <v>106</v>
      </c>
      <c r="AN43" s="50">
        <f>IFERROR(VLOOKUP($B43,[1]DEN4!$G$3:$T$169,11,FALSE),0)</f>
        <v>126</v>
      </c>
      <c r="AO43" s="50">
        <f>IFERROR(VLOOKUP($B43,[1]DEN4!$G$3:$T$169,12,FALSE),0)</f>
        <v>79</v>
      </c>
      <c r="AP43" s="50">
        <f>IFERROR(VLOOKUP($B43,[1]DEN4!$G$3:$T$169,13,FALSE),0)</f>
        <v>107</v>
      </c>
      <c r="AQ43" s="11">
        <f t="shared" si="0"/>
        <v>1623</v>
      </c>
    </row>
    <row r="44" spans="1:43" ht="14.4" thickBot="1" x14ac:dyDescent="0.3">
      <c r="A44" s="49" t="s">
        <v>60</v>
      </c>
      <c r="B44" s="62" t="s">
        <v>54</v>
      </c>
      <c r="C44" s="34"/>
      <c r="D44" s="72"/>
      <c r="E44" s="50">
        <f>IFERROR(VLOOKUP($B44,[1]NUM4!$G$3:$T$169,2,FALSE),0)</f>
        <v>31</v>
      </c>
      <c r="F44" s="50">
        <f>IFERROR(VLOOKUP($B44,[1]NUM4!$G$3:$T$169,3,FALSE),0)</f>
        <v>0</v>
      </c>
      <c r="G44" s="50">
        <f>IFERROR(VLOOKUP($B44,[1]NUM4!$G$3:$T$169,4,FALSE),0)</f>
        <v>16</v>
      </c>
      <c r="H44" s="50">
        <f>IFERROR(VLOOKUP($B44,[1]NUM4!$G$3:$T$169,5,FALSE),0)</f>
        <v>0</v>
      </c>
      <c r="I44" s="50">
        <f>IFERROR(VLOOKUP($B44,[1]NUM4!$G$3:$T$169,6,FALSE),0)</f>
        <v>25</v>
      </c>
      <c r="J44" s="50">
        <f>IFERROR(VLOOKUP($B44,[1]NUM4!$G$3:$T$169,7,FALSE),0)</f>
        <v>25</v>
      </c>
      <c r="K44" s="50">
        <f>IFERROR(VLOOKUP($B44,[1]NUM4!$G$3:$T$169,8,FALSE),0)</f>
        <v>20</v>
      </c>
      <c r="L44" s="50">
        <f>IFERROR(VLOOKUP($B44,[1]NUM4!$G$3:$T$169,9,FALSE),0)</f>
        <v>0</v>
      </c>
      <c r="M44" s="50">
        <f>IFERROR(VLOOKUP($B44,[1]NUM4!$G$3:$T$169,10,FALSE),0)</f>
        <v>17</v>
      </c>
      <c r="N44" s="50">
        <f>IFERROR(VLOOKUP($B44,[1]NUM4!$G$3:$T$169,11,FALSE),0)</f>
        <v>23</v>
      </c>
      <c r="O44" s="50">
        <f>IFERROR(VLOOKUP($B44,[1]NUM4!$G$3:$T$169,12,FALSE),0)</f>
        <v>10</v>
      </c>
      <c r="P44" s="50">
        <f>IFERROR(VLOOKUP($B44,[1]NUM4!$G$3:$T$169,13,FALSE),0)</f>
        <v>2</v>
      </c>
      <c r="Q44" s="11">
        <f t="shared" si="1"/>
        <v>169</v>
      </c>
      <c r="R44" s="50">
        <f>IFERROR(VLOOKUP($B44,[1]NUM4!$AB$3:$AO$141,2,FALSE),0)</f>
        <v>1</v>
      </c>
      <c r="S44" s="50">
        <f>IFERROR(VLOOKUP($B44,[1]NUM4!$AB$3:$AO$141,3,FALSE),0)</f>
        <v>0</v>
      </c>
      <c r="T44" s="50">
        <f>IFERROR(VLOOKUP($B44,[1]NUM4!$AB$3:$AO$141,4,FALSE),0)</f>
        <v>0</v>
      </c>
      <c r="U44" s="50">
        <f>IFERROR(VLOOKUP($B44,[1]NUM4!$AB$3:$AO$141,5,FALSE),0)</f>
        <v>0</v>
      </c>
      <c r="V44" s="50">
        <f>IFERROR(VLOOKUP($B44,[1]NUM4!$AB$3:$AO$141,6,FALSE),0)</f>
        <v>3</v>
      </c>
      <c r="W44" s="50">
        <f>IFERROR(VLOOKUP($B44,[1]NUM4!$AB$3:$AO$141,7,FALSE),0)</f>
        <v>1</v>
      </c>
      <c r="X44" s="50">
        <f>IFERROR(VLOOKUP($B44,[1]NUM4!$AB$3:$AO$141,8,FALSE),0)</f>
        <v>1</v>
      </c>
      <c r="Y44" s="50">
        <f>IFERROR(VLOOKUP($B44,[1]NUM4!$AB$3:$AO$141,9,FALSE),0)</f>
        <v>0</v>
      </c>
      <c r="Z44" s="50">
        <f>IFERROR(VLOOKUP($B44,[1]NUM4!$AB$3:$AO$141,10,FALSE),0)</f>
        <v>1</v>
      </c>
      <c r="AA44" s="50">
        <f>IFERROR(VLOOKUP($B44,[1]NUM4!$AB$3:$AO$141,11,FALSE),0)</f>
        <v>0</v>
      </c>
      <c r="AB44" s="50">
        <f>IFERROR(VLOOKUP($B44,[1]NUM4!$AB$3:$AO$141,12,FALSE),0)</f>
        <v>0</v>
      </c>
      <c r="AC44" s="50">
        <f>IFERROR(VLOOKUP($B44,[1]NUM4!$AB$3:$AO$141,13,FALSE),0)</f>
        <v>0</v>
      </c>
      <c r="AD44" s="11">
        <f t="shared" si="2"/>
        <v>7</v>
      </c>
      <c r="AE44" s="50">
        <f>IFERROR(VLOOKUP($B44,[1]DEN4!$G$3:$T$169,2,FALSE),0)</f>
        <v>31</v>
      </c>
      <c r="AF44" s="50">
        <f>IFERROR(VLOOKUP($B44,[1]DEN4!$G$3:$T$169,3,FALSE),0)</f>
        <v>0</v>
      </c>
      <c r="AG44" s="50">
        <f>IFERROR(VLOOKUP($B44,[1]DEN4!$G$3:$T$169,4,FALSE),0)</f>
        <v>16</v>
      </c>
      <c r="AH44" s="50">
        <f>IFERROR(VLOOKUP($B44,[1]DEN4!$G$3:$T$169,5,FALSE),0)</f>
        <v>0</v>
      </c>
      <c r="AI44" s="50">
        <f>IFERROR(VLOOKUP($B44,[1]DEN4!$G$3:$T$169,6,FALSE),0)</f>
        <v>25</v>
      </c>
      <c r="AJ44" s="50">
        <f>IFERROR(VLOOKUP($B44,[1]DEN4!$G$3:$T$169,7,FALSE),0)</f>
        <v>25</v>
      </c>
      <c r="AK44" s="50">
        <f>IFERROR(VLOOKUP($B44,[1]DEN4!$G$3:$T$169,8,FALSE),0)</f>
        <v>20</v>
      </c>
      <c r="AL44" s="50">
        <f>IFERROR(VLOOKUP($B44,[1]DEN4!$G$3:$T$169,9,FALSE),0)</f>
        <v>0</v>
      </c>
      <c r="AM44" s="50">
        <f>IFERROR(VLOOKUP($B44,[1]DEN4!$G$3:$T$169,10,FALSE),0)</f>
        <v>17</v>
      </c>
      <c r="AN44" s="50">
        <f>IFERROR(VLOOKUP($B44,[1]DEN4!$G$3:$T$169,11,FALSE),0)</f>
        <v>23</v>
      </c>
      <c r="AO44" s="50">
        <f>IFERROR(VLOOKUP($B44,[1]DEN4!$G$3:$T$169,12,FALSE),0)</f>
        <v>10</v>
      </c>
      <c r="AP44" s="50">
        <f>IFERROR(VLOOKUP($B44,[1]DEN4!$G$3:$T$169,13,FALSE),0)</f>
        <v>2</v>
      </c>
      <c r="AQ44" s="11">
        <f t="shared" si="0"/>
        <v>169</v>
      </c>
    </row>
    <row r="45" spans="1:43" ht="14.4" thickBot="1" x14ac:dyDescent="0.3">
      <c r="A45" s="49" t="s">
        <v>60</v>
      </c>
      <c r="B45" s="62" t="s">
        <v>55</v>
      </c>
      <c r="C45" s="34"/>
      <c r="D45" s="72"/>
      <c r="E45" s="50">
        <f>IFERROR(VLOOKUP($B45,[1]NUM4!$G$3:$T$169,2,FALSE),0)</f>
        <v>233</v>
      </c>
      <c r="F45" s="50">
        <f>IFERROR(VLOOKUP($B45,[1]NUM4!$G$3:$T$169,3,FALSE),0)</f>
        <v>178</v>
      </c>
      <c r="G45" s="50">
        <f>IFERROR(VLOOKUP($B45,[1]NUM4!$G$3:$T$169,4,FALSE),0)</f>
        <v>183</v>
      </c>
      <c r="H45" s="50">
        <f>IFERROR(VLOOKUP($B45,[1]NUM4!$G$3:$T$169,5,FALSE),0)</f>
        <v>191</v>
      </c>
      <c r="I45" s="50">
        <f>IFERROR(VLOOKUP($B45,[1]NUM4!$G$3:$T$169,6,FALSE),0)</f>
        <v>76</v>
      </c>
      <c r="J45" s="50">
        <f>IFERROR(VLOOKUP($B45,[1]NUM4!$G$3:$T$169,7,FALSE),0)</f>
        <v>120</v>
      </c>
      <c r="K45" s="50">
        <f>IFERROR(VLOOKUP($B45,[1]NUM4!$G$3:$T$169,8,FALSE),0)</f>
        <v>130</v>
      </c>
      <c r="L45" s="50">
        <f>IFERROR(VLOOKUP($B45,[1]NUM4!$G$3:$T$169,9,FALSE),0)</f>
        <v>140</v>
      </c>
      <c r="M45" s="50">
        <f>IFERROR(VLOOKUP($B45,[1]NUM4!$G$3:$T$169,10,FALSE),0)</f>
        <v>115</v>
      </c>
      <c r="N45" s="50">
        <f>IFERROR(VLOOKUP($B45,[1]NUM4!$G$3:$T$169,11,FALSE),0)</f>
        <v>117</v>
      </c>
      <c r="O45" s="50">
        <f>IFERROR(VLOOKUP($B45,[1]NUM4!$G$3:$T$169,12,FALSE),0)</f>
        <v>14</v>
      </c>
      <c r="P45" s="50">
        <f>IFERROR(VLOOKUP($B45,[1]NUM4!$G$3:$T$169,13,FALSE),0)</f>
        <v>0</v>
      </c>
      <c r="Q45" s="11">
        <f t="shared" si="1"/>
        <v>1497</v>
      </c>
      <c r="R45" s="50">
        <f>IFERROR(VLOOKUP($B45,[1]NUM4!$AB$3:$AO$141,2,FALSE),0)</f>
        <v>13</v>
      </c>
      <c r="S45" s="50">
        <f>IFERROR(VLOOKUP($B45,[1]NUM4!$AB$3:$AO$141,3,FALSE),0)</f>
        <v>14</v>
      </c>
      <c r="T45" s="50">
        <f>IFERROR(VLOOKUP($B45,[1]NUM4!$AB$3:$AO$141,4,FALSE),0)</f>
        <v>11</v>
      </c>
      <c r="U45" s="50">
        <f>IFERROR(VLOOKUP($B45,[1]NUM4!$AB$3:$AO$141,5,FALSE),0)</f>
        <v>19</v>
      </c>
      <c r="V45" s="50">
        <f>IFERROR(VLOOKUP($B45,[1]NUM4!$AB$3:$AO$141,6,FALSE),0)</f>
        <v>5</v>
      </c>
      <c r="W45" s="50">
        <f>IFERROR(VLOOKUP($B45,[1]NUM4!$AB$3:$AO$141,7,FALSE),0)</f>
        <v>10</v>
      </c>
      <c r="X45" s="50">
        <f>IFERROR(VLOOKUP($B45,[1]NUM4!$AB$3:$AO$141,8,FALSE),0)</f>
        <v>5</v>
      </c>
      <c r="Y45" s="50">
        <f>IFERROR(VLOOKUP($B45,[1]NUM4!$AB$3:$AO$141,9,FALSE),0)</f>
        <v>4</v>
      </c>
      <c r="Z45" s="50">
        <f>IFERROR(VLOOKUP($B45,[1]NUM4!$AB$3:$AO$141,10,FALSE),0)</f>
        <v>11</v>
      </c>
      <c r="AA45" s="50">
        <f>IFERROR(VLOOKUP($B45,[1]NUM4!$AB$3:$AO$141,11,FALSE),0)</f>
        <v>8</v>
      </c>
      <c r="AB45" s="50">
        <f>IFERROR(VLOOKUP($B45,[1]NUM4!$AB$3:$AO$141,12,FALSE),0)</f>
        <v>1</v>
      </c>
      <c r="AC45" s="50">
        <f>IFERROR(VLOOKUP($B45,[1]NUM4!$AB$3:$AO$141,13,FALSE),0)</f>
        <v>0</v>
      </c>
      <c r="AD45" s="11">
        <f t="shared" si="2"/>
        <v>101</v>
      </c>
      <c r="AE45" s="50">
        <f>IFERROR(VLOOKUP($B45,[1]DEN4!$G$3:$T$169,2,FALSE),0)</f>
        <v>233</v>
      </c>
      <c r="AF45" s="50">
        <f>IFERROR(VLOOKUP($B45,[1]DEN4!$G$3:$T$169,3,FALSE),0)</f>
        <v>178</v>
      </c>
      <c r="AG45" s="50">
        <f>IFERROR(VLOOKUP($B45,[1]DEN4!$G$3:$T$169,4,FALSE),0)</f>
        <v>183</v>
      </c>
      <c r="AH45" s="50">
        <f>IFERROR(VLOOKUP($B45,[1]DEN4!$G$3:$T$169,5,FALSE),0)</f>
        <v>191</v>
      </c>
      <c r="AI45" s="50">
        <f>IFERROR(VLOOKUP($B45,[1]DEN4!$G$3:$T$169,6,FALSE),0)</f>
        <v>76</v>
      </c>
      <c r="AJ45" s="50">
        <f>IFERROR(VLOOKUP($B45,[1]DEN4!$G$3:$T$169,7,FALSE),0)</f>
        <v>120</v>
      </c>
      <c r="AK45" s="50">
        <f>IFERROR(VLOOKUP($B45,[1]DEN4!$G$3:$T$169,8,FALSE),0)</f>
        <v>130</v>
      </c>
      <c r="AL45" s="50">
        <f>IFERROR(VLOOKUP($B45,[1]DEN4!$G$3:$T$169,9,FALSE),0)</f>
        <v>140</v>
      </c>
      <c r="AM45" s="50">
        <f>IFERROR(VLOOKUP($B45,[1]DEN4!$G$3:$T$169,10,FALSE),0)</f>
        <v>115</v>
      </c>
      <c r="AN45" s="50">
        <f>IFERROR(VLOOKUP($B45,[1]DEN4!$G$3:$T$169,11,FALSE),0)</f>
        <v>117</v>
      </c>
      <c r="AO45" s="50">
        <f>IFERROR(VLOOKUP($B45,[1]DEN4!$G$3:$T$169,12,FALSE),0)</f>
        <v>14</v>
      </c>
      <c r="AP45" s="50">
        <f>IFERROR(VLOOKUP($B45,[1]DEN4!$G$3:$T$169,13,FALSE),0)</f>
        <v>0</v>
      </c>
      <c r="AQ45" s="11">
        <f t="shared" si="0"/>
        <v>1497</v>
      </c>
    </row>
    <row r="46" spans="1:43" ht="14.4" thickBot="1" x14ac:dyDescent="0.3">
      <c r="A46" s="49" t="s">
        <v>60</v>
      </c>
      <c r="B46" s="62" t="s">
        <v>56</v>
      </c>
      <c r="C46" s="34"/>
      <c r="D46" s="72"/>
      <c r="E46" s="50">
        <f>IFERROR(VLOOKUP($B46,[1]NUM4!$G$3:$T$169,2,FALSE),0)</f>
        <v>86</v>
      </c>
      <c r="F46" s="50">
        <f>IFERROR(VLOOKUP($B46,[1]NUM4!$G$3:$T$169,3,FALSE),0)</f>
        <v>40</v>
      </c>
      <c r="G46" s="50">
        <f>IFERROR(VLOOKUP($B46,[1]NUM4!$G$3:$T$169,4,FALSE),0)</f>
        <v>101</v>
      </c>
      <c r="H46" s="50">
        <f>IFERROR(VLOOKUP($B46,[1]NUM4!$G$3:$T$169,5,FALSE),0)</f>
        <v>0</v>
      </c>
      <c r="I46" s="50">
        <f>IFERROR(VLOOKUP($B46,[1]NUM4!$G$3:$T$169,6,FALSE),0)</f>
        <v>156</v>
      </c>
      <c r="J46" s="50">
        <f>IFERROR(VLOOKUP($B46,[1]NUM4!$G$3:$T$169,7,FALSE),0)</f>
        <v>54</v>
      </c>
      <c r="K46" s="50">
        <f>IFERROR(VLOOKUP($B46,[1]NUM4!$G$3:$T$169,8,FALSE),0)</f>
        <v>82</v>
      </c>
      <c r="L46" s="50">
        <f>IFERROR(VLOOKUP($B46,[1]NUM4!$G$3:$T$169,9,FALSE),0)</f>
        <v>94</v>
      </c>
      <c r="M46" s="50">
        <f>IFERROR(VLOOKUP($B46,[1]NUM4!$G$3:$T$169,10,FALSE),0)</f>
        <v>56</v>
      </c>
      <c r="N46" s="50">
        <f>IFERROR(VLOOKUP($B46,[1]NUM4!$G$3:$T$169,11,FALSE),0)</f>
        <v>34</v>
      </c>
      <c r="O46" s="50">
        <f>IFERROR(VLOOKUP($B46,[1]NUM4!$G$3:$T$169,12,FALSE),0)</f>
        <v>11</v>
      </c>
      <c r="P46" s="50">
        <f>IFERROR(VLOOKUP($B46,[1]NUM4!$G$3:$T$169,13,FALSE),0)</f>
        <v>69</v>
      </c>
      <c r="Q46" s="11">
        <f t="shared" si="1"/>
        <v>783</v>
      </c>
      <c r="R46" s="50">
        <f>IFERROR(VLOOKUP($B46,[1]NUM4!$AB$3:$AO$141,2,FALSE),0)</f>
        <v>0</v>
      </c>
      <c r="S46" s="50">
        <f>IFERROR(VLOOKUP($B46,[1]NUM4!$AB$3:$AO$141,3,FALSE),0)</f>
        <v>1</v>
      </c>
      <c r="T46" s="50">
        <f>IFERROR(VLOOKUP($B46,[1]NUM4!$AB$3:$AO$141,4,FALSE),0)</f>
        <v>5</v>
      </c>
      <c r="U46" s="50">
        <f>IFERROR(VLOOKUP($B46,[1]NUM4!$AB$3:$AO$141,5,FALSE),0)</f>
        <v>0</v>
      </c>
      <c r="V46" s="50">
        <f>IFERROR(VLOOKUP($B46,[1]NUM4!$AB$3:$AO$141,6,FALSE),0)</f>
        <v>11</v>
      </c>
      <c r="W46" s="50">
        <f>IFERROR(VLOOKUP($B46,[1]NUM4!$AB$3:$AO$141,7,FALSE),0)</f>
        <v>0</v>
      </c>
      <c r="X46" s="50">
        <f>IFERROR(VLOOKUP($B46,[1]NUM4!$AB$3:$AO$141,8,FALSE),0)</f>
        <v>2</v>
      </c>
      <c r="Y46" s="50">
        <f>IFERROR(VLOOKUP($B46,[1]NUM4!$AB$3:$AO$141,9,FALSE),0)</f>
        <v>2</v>
      </c>
      <c r="Z46" s="50">
        <f>IFERROR(VLOOKUP($B46,[1]NUM4!$AB$3:$AO$141,10,FALSE),0)</f>
        <v>2</v>
      </c>
      <c r="AA46" s="50">
        <f>IFERROR(VLOOKUP($B46,[1]NUM4!$AB$3:$AO$141,11,FALSE),0)</f>
        <v>1</v>
      </c>
      <c r="AB46" s="50">
        <f>IFERROR(VLOOKUP($B46,[1]NUM4!$AB$3:$AO$141,12,FALSE),0)</f>
        <v>2</v>
      </c>
      <c r="AC46" s="50">
        <f>IFERROR(VLOOKUP($B46,[1]NUM4!$AB$3:$AO$141,13,FALSE),0)</f>
        <v>7</v>
      </c>
      <c r="AD46" s="11">
        <f t="shared" si="2"/>
        <v>33</v>
      </c>
      <c r="AE46" s="50">
        <f>IFERROR(VLOOKUP($B46,[1]DEN4!$G$3:$T$169,2,FALSE),0)</f>
        <v>86</v>
      </c>
      <c r="AF46" s="50">
        <f>IFERROR(VLOOKUP($B46,[1]DEN4!$G$3:$T$169,3,FALSE),0)</f>
        <v>40</v>
      </c>
      <c r="AG46" s="50">
        <f>IFERROR(VLOOKUP($B46,[1]DEN4!$G$3:$T$169,4,FALSE),0)</f>
        <v>101</v>
      </c>
      <c r="AH46" s="50">
        <f>IFERROR(VLOOKUP($B46,[1]DEN4!$G$3:$T$169,5,FALSE),0)</f>
        <v>0</v>
      </c>
      <c r="AI46" s="50">
        <f>IFERROR(VLOOKUP($B46,[1]DEN4!$G$3:$T$169,6,FALSE),0)</f>
        <v>156</v>
      </c>
      <c r="AJ46" s="50">
        <f>IFERROR(VLOOKUP($B46,[1]DEN4!$G$3:$T$169,7,FALSE),0)</f>
        <v>54</v>
      </c>
      <c r="AK46" s="50">
        <f>IFERROR(VLOOKUP($B46,[1]DEN4!$G$3:$T$169,8,FALSE),0)</f>
        <v>82</v>
      </c>
      <c r="AL46" s="50">
        <f>IFERROR(VLOOKUP($B46,[1]DEN4!$G$3:$T$169,9,FALSE),0)</f>
        <v>94</v>
      </c>
      <c r="AM46" s="50">
        <f>IFERROR(VLOOKUP($B46,[1]DEN4!$G$3:$T$169,10,FALSE),0)</f>
        <v>56</v>
      </c>
      <c r="AN46" s="50">
        <f>IFERROR(VLOOKUP($B46,[1]DEN4!$G$3:$T$169,11,FALSE),0)</f>
        <v>34</v>
      </c>
      <c r="AO46" s="50">
        <f>IFERROR(VLOOKUP($B46,[1]DEN4!$G$3:$T$169,12,FALSE),0)</f>
        <v>11</v>
      </c>
      <c r="AP46" s="50">
        <f>IFERROR(VLOOKUP($B46,[1]DEN4!$G$3:$T$169,13,FALSE),0)</f>
        <v>69</v>
      </c>
      <c r="AQ46" s="11">
        <f t="shared" si="0"/>
        <v>783</v>
      </c>
    </row>
    <row r="47" spans="1:43" ht="14.4" thickBot="1" x14ac:dyDescent="0.3">
      <c r="A47" s="49" t="s">
        <v>60</v>
      </c>
      <c r="B47" s="62" t="s">
        <v>57</v>
      </c>
      <c r="C47" s="34"/>
      <c r="D47" s="72"/>
      <c r="E47" s="50">
        <f>IFERROR(VLOOKUP($B47,[1]NUM4!$G$3:$T$169,2,FALSE),0)</f>
        <v>123</v>
      </c>
      <c r="F47" s="50">
        <f>IFERROR(VLOOKUP($B47,[1]NUM4!$G$3:$T$169,3,FALSE),0)</f>
        <v>131</v>
      </c>
      <c r="G47" s="50">
        <f>IFERROR(VLOOKUP($B47,[1]NUM4!$G$3:$T$169,4,FALSE),0)</f>
        <v>149</v>
      </c>
      <c r="H47" s="50">
        <f>IFERROR(VLOOKUP($B47,[1]NUM4!$G$3:$T$169,5,FALSE),0)</f>
        <v>146</v>
      </c>
      <c r="I47" s="50">
        <f>IFERROR(VLOOKUP($B47,[1]NUM4!$G$3:$T$169,6,FALSE),0)</f>
        <v>79</v>
      </c>
      <c r="J47" s="50">
        <f>IFERROR(VLOOKUP($B47,[1]NUM4!$G$3:$T$169,7,FALSE),0)</f>
        <v>123</v>
      </c>
      <c r="K47" s="50">
        <f>IFERROR(VLOOKUP($B47,[1]NUM4!$G$3:$T$169,8,FALSE),0)</f>
        <v>140</v>
      </c>
      <c r="L47" s="50">
        <f>IFERROR(VLOOKUP($B47,[1]NUM4!$G$3:$T$169,9,FALSE),0)</f>
        <v>157</v>
      </c>
      <c r="M47" s="50">
        <f>IFERROR(VLOOKUP($B47,[1]NUM4!$G$3:$T$169,10,FALSE),0)</f>
        <v>96</v>
      </c>
      <c r="N47" s="50">
        <f>IFERROR(VLOOKUP($B47,[1]NUM4!$G$3:$T$169,11,FALSE),0)</f>
        <v>140</v>
      </c>
      <c r="O47" s="50">
        <f>IFERROR(VLOOKUP($B47,[1]NUM4!$G$3:$T$169,12,FALSE),0)</f>
        <v>42</v>
      </c>
      <c r="P47" s="50">
        <f>IFERROR(VLOOKUP($B47,[1]NUM4!$G$3:$T$169,13,FALSE),0)</f>
        <v>139</v>
      </c>
      <c r="Q47" s="11">
        <f t="shared" si="1"/>
        <v>1465</v>
      </c>
      <c r="R47" s="50">
        <f>IFERROR(VLOOKUP($B47,[1]NUM4!$AB$3:$AO$141,2,FALSE),0)</f>
        <v>6</v>
      </c>
      <c r="S47" s="50">
        <f>IFERROR(VLOOKUP($B47,[1]NUM4!$AB$3:$AO$141,3,FALSE),0)</f>
        <v>11</v>
      </c>
      <c r="T47" s="50">
        <f>IFERROR(VLOOKUP($B47,[1]NUM4!$AB$3:$AO$141,4,FALSE),0)</f>
        <v>7</v>
      </c>
      <c r="U47" s="50">
        <f>IFERROR(VLOOKUP($B47,[1]NUM4!$AB$3:$AO$141,5,FALSE),0)</f>
        <v>2</v>
      </c>
      <c r="V47" s="50">
        <f>IFERROR(VLOOKUP($B47,[1]NUM4!$AB$3:$AO$141,6,FALSE),0)</f>
        <v>4</v>
      </c>
      <c r="W47" s="50">
        <f>IFERROR(VLOOKUP($B47,[1]NUM4!$AB$3:$AO$141,7,FALSE),0)</f>
        <v>9</v>
      </c>
      <c r="X47" s="50">
        <f>IFERROR(VLOOKUP($B47,[1]NUM4!$AB$3:$AO$141,8,FALSE),0)</f>
        <v>17</v>
      </c>
      <c r="Y47" s="50">
        <f>IFERROR(VLOOKUP($B47,[1]NUM4!$AB$3:$AO$141,9,FALSE),0)</f>
        <v>16</v>
      </c>
      <c r="Z47" s="50">
        <f>IFERROR(VLOOKUP($B47,[1]NUM4!$AB$3:$AO$141,10,FALSE),0)</f>
        <v>10</v>
      </c>
      <c r="AA47" s="50">
        <f>IFERROR(VLOOKUP($B47,[1]NUM4!$AB$3:$AO$141,11,FALSE),0)</f>
        <v>9</v>
      </c>
      <c r="AB47" s="50">
        <f>IFERROR(VLOOKUP($B47,[1]NUM4!$AB$3:$AO$141,12,FALSE),0)</f>
        <v>0</v>
      </c>
      <c r="AC47" s="50">
        <f>IFERROR(VLOOKUP($B47,[1]NUM4!$AB$3:$AO$141,13,FALSE),0)</f>
        <v>9</v>
      </c>
      <c r="AD47" s="11">
        <f t="shared" si="2"/>
        <v>100</v>
      </c>
      <c r="AE47" s="50">
        <f>IFERROR(VLOOKUP($B47,[1]DEN4!$G$3:$T$169,2,FALSE),0)</f>
        <v>123</v>
      </c>
      <c r="AF47" s="50">
        <f>IFERROR(VLOOKUP($B47,[1]DEN4!$G$3:$T$169,3,FALSE),0)</f>
        <v>131</v>
      </c>
      <c r="AG47" s="50">
        <f>IFERROR(VLOOKUP($B47,[1]DEN4!$G$3:$T$169,4,FALSE),0)</f>
        <v>149</v>
      </c>
      <c r="AH47" s="50">
        <f>IFERROR(VLOOKUP($B47,[1]DEN4!$G$3:$T$169,5,FALSE),0)</f>
        <v>146</v>
      </c>
      <c r="AI47" s="50">
        <f>IFERROR(VLOOKUP($B47,[1]DEN4!$G$3:$T$169,6,FALSE),0)</f>
        <v>79</v>
      </c>
      <c r="AJ47" s="50">
        <f>IFERROR(VLOOKUP($B47,[1]DEN4!$G$3:$T$169,7,FALSE),0)</f>
        <v>123</v>
      </c>
      <c r="AK47" s="50">
        <f>IFERROR(VLOOKUP($B47,[1]DEN4!$G$3:$T$169,8,FALSE),0)</f>
        <v>140</v>
      </c>
      <c r="AL47" s="50">
        <f>IFERROR(VLOOKUP($B47,[1]DEN4!$G$3:$T$169,9,FALSE),0)</f>
        <v>157</v>
      </c>
      <c r="AM47" s="50">
        <f>IFERROR(VLOOKUP($B47,[1]DEN4!$G$3:$T$169,10,FALSE),0)</f>
        <v>96</v>
      </c>
      <c r="AN47" s="50">
        <f>IFERROR(VLOOKUP($B47,[1]DEN4!$G$3:$T$169,11,FALSE),0)</f>
        <v>140</v>
      </c>
      <c r="AO47" s="50">
        <f>IFERROR(VLOOKUP($B47,[1]DEN4!$G$3:$T$169,12,FALSE),0)</f>
        <v>42</v>
      </c>
      <c r="AP47" s="50">
        <f>IFERROR(VLOOKUP($B47,[1]DEN4!$G$3:$T$169,13,FALSE),0)</f>
        <v>139</v>
      </c>
      <c r="AQ47" s="11">
        <f t="shared" si="0"/>
        <v>1465</v>
      </c>
    </row>
    <row r="48" spans="1:43" ht="14.4" thickBot="1" x14ac:dyDescent="0.3">
      <c r="A48" s="49" t="s">
        <v>60</v>
      </c>
      <c r="B48" s="62" t="s">
        <v>58</v>
      </c>
      <c r="C48" s="34"/>
      <c r="D48" s="72"/>
      <c r="E48" s="50">
        <f>IFERROR(VLOOKUP($B48,[1]NUM4!$G$3:$T$169,2,FALSE),0)</f>
        <v>31</v>
      </c>
      <c r="F48" s="50">
        <f>IFERROR(VLOOKUP($B48,[1]NUM4!$G$3:$T$169,3,FALSE),0)</f>
        <v>32</v>
      </c>
      <c r="G48" s="50">
        <f>IFERROR(VLOOKUP($B48,[1]NUM4!$G$3:$T$169,4,FALSE),0)</f>
        <v>28</v>
      </c>
      <c r="H48" s="50">
        <f>IFERROR(VLOOKUP($B48,[1]NUM4!$G$3:$T$169,5,FALSE),0)</f>
        <v>0</v>
      </c>
      <c r="I48" s="50">
        <f>IFERROR(VLOOKUP($B48,[1]NUM4!$G$3:$T$169,6,FALSE),0)</f>
        <v>24</v>
      </c>
      <c r="J48" s="50">
        <f>IFERROR(VLOOKUP($B48,[1]NUM4!$G$3:$T$169,7,FALSE),0)</f>
        <v>21</v>
      </c>
      <c r="K48" s="50">
        <f>IFERROR(VLOOKUP($B48,[1]NUM4!$G$3:$T$169,8,FALSE),0)</f>
        <v>26</v>
      </c>
      <c r="L48" s="50">
        <f>IFERROR(VLOOKUP($B48,[1]NUM4!$G$3:$T$169,9,FALSE),0)</f>
        <v>22</v>
      </c>
      <c r="M48" s="50">
        <f>IFERROR(VLOOKUP($B48,[1]NUM4!$G$3:$T$169,10,FALSE),0)</f>
        <v>27</v>
      </c>
      <c r="N48" s="50">
        <f>IFERROR(VLOOKUP($B48,[1]NUM4!$G$3:$T$169,11,FALSE),0)</f>
        <v>30</v>
      </c>
      <c r="O48" s="50">
        <f>IFERROR(VLOOKUP($B48,[1]NUM4!$G$3:$T$169,12,FALSE),0)</f>
        <v>40</v>
      </c>
      <c r="P48" s="50">
        <f>IFERROR(VLOOKUP($B48,[1]NUM4!$G$3:$T$169,13,FALSE),0)</f>
        <v>16</v>
      </c>
      <c r="Q48" s="11">
        <f t="shared" si="1"/>
        <v>297</v>
      </c>
      <c r="R48" s="50">
        <f>IFERROR(VLOOKUP($B48,[1]NUM4!$AB$3:$AO$141,2,FALSE),0)</f>
        <v>1</v>
      </c>
      <c r="S48" s="50">
        <f>IFERROR(VLOOKUP($B48,[1]NUM4!$AB$3:$AO$141,3,FALSE),0)</f>
        <v>3</v>
      </c>
      <c r="T48" s="50">
        <f>IFERROR(VLOOKUP($B48,[1]NUM4!$AB$3:$AO$141,4,FALSE),0)</f>
        <v>0</v>
      </c>
      <c r="U48" s="50">
        <f>IFERROR(VLOOKUP($B48,[1]NUM4!$AB$3:$AO$141,5,FALSE),0)</f>
        <v>0</v>
      </c>
      <c r="V48" s="50">
        <f>IFERROR(VLOOKUP($B48,[1]NUM4!$AB$3:$AO$141,6,FALSE),0)</f>
        <v>0</v>
      </c>
      <c r="W48" s="50">
        <f>IFERROR(VLOOKUP($B48,[1]NUM4!$AB$3:$AO$141,7,FALSE),0)</f>
        <v>2</v>
      </c>
      <c r="X48" s="50">
        <f>IFERROR(VLOOKUP($B48,[1]NUM4!$AB$3:$AO$141,8,FALSE),0)</f>
        <v>0</v>
      </c>
      <c r="Y48" s="50">
        <f>IFERROR(VLOOKUP($B48,[1]NUM4!$AB$3:$AO$141,9,FALSE),0)</f>
        <v>2</v>
      </c>
      <c r="Z48" s="50">
        <f>IFERROR(VLOOKUP($B48,[1]NUM4!$AB$3:$AO$141,10,FALSE),0)</f>
        <v>0</v>
      </c>
      <c r="AA48" s="50">
        <f>IFERROR(VLOOKUP($B48,[1]NUM4!$AB$3:$AO$141,11,FALSE),0)</f>
        <v>1</v>
      </c>
      <c r="AB48" s="50">
        <f>IFERROR(VLOOKUP($B48,[1]NUM4!$AB$3:$AO$141,12,FALSE),0)</f>
        <v>0</v>
      </c>
      <c r="AC48" s="50">
        <f>IFERROR(VLOOKUP($B48,[1]NUM4!$AB$3:$AO$141,13,FALSE),0)</f>
        <v>2</v>
      </c>
      <c r="AD48" s="11">
        <f t="shared" si="2"/>
        <v>11</v>
      </c>
      <c r="AE48" s="50">
        <f>IFERROR(VLOOKUP($B48,[1]DEN4!$G$3:$T$169,2,FALSE),0)</f>
        <v>31</v>
      </c>
      <c r="AF48" s="50">
        <f>IFERROR(VLOOKUP($B48,[1]DEN4!$G$3:$T$169,3,FALSE),0)</f>
        <v>32</v>
      </c>
      <c r="AG48" s="50">
        <f>IFERROR(VLOOKUP($B48,[1]DEN4!$G$3:$T$169,4,FALSE),0)</f>
        <v>28</v>
      </c>
      <c r="AH48" s="50">
        <f>IFERROR(VLOOKUP($B48,[1]DEN4!$G$3:$T$169,5,FALSE),0)</f>
        <v>0</v>
      </c>
      <c r="AI48" s="50">
        <f>IFERROR(VLOOKUP($B48,[1]DEN4!$G$3:$T$169,6,FALSE),0)</f>
        <v>24</v>
      </c>
      <c r="AJ48" s="50">
        <f>IFERROR(VLOOKUP($B48,[1]DEN4!$G$3:$T$169,7,FALSE),0)</f>
        <v>21</v>
      </c>
      <c r="AK48" s="50">
        <f>IFERROR(VLOOKUP($B48,[1]DEN4!$G$3:$T$169,8,FALSE),0)</f>
        <v>26</v>
      </c>
      <c r="AL48" s="50">
        <f>IFERROR(VLOOKUP($B48,[1]DEN4!$G$3:$T$169,9,FALSE),0)</f>
        <v>22</v>
      </c>
      <c r="AM48" s="50">
        <f>IFERROR(VLOOKUP($B48,[1]DEN4!$G$3:$T$169,10,FALSE),0)</f>
        <v>27</v>
      </c>
      <c r="AN48" s="50">
        <f>IFERROR(VLOOKUP($B48,[1]DEN4!$G$3:$T$169,11,FALSE),0)</f>
        <v>30</v>
      </c>
      <c r="AO48" s="50">
        <f>IFERROR(VLOOKUP($B48,[1]DEN4!$G$3:$T$169,12,FALSE),0)</f>
        <v>40</v>
      </c>
      <c r="AP48" s="50">
        <f>IFERROR(VLOOKUP($B48,[1]DEN4!$G$3:$T$169,13,FALSE),0)</f>
        <v>16</v>
      </c>
      <c r="AQ48" s="11">
        <f t="shared" si="0"/>
        <v>297</v>
      </c>
    </row>
    <row r="49" spans="1:43" ht="14.4" thickBot="1" x14ac:dyDescent="0.3">
      <c r="A49" s="49" t="s">
        <v>60</v>
      </c>
      <c r="B49" s="62" t="s">
        <v>59</v>
      </c>
      <c r="C49" s="34"/>
      <c r="D49" s="72"/>
      <c r="E49" s="50">
        <f>IFERROR(VLOOKUP($B49,[1]NUM4!$G$3:$T$169,2,FALSE),0)</f>
        <v>43</v>
      </c>
      <c r="F49" s="50">
        <f>IFERROR(VLOOKUP($B49,[1]NUM4!$G$3:$T$169,3,FALSE),0)</f>
        <v>52</v>
      </c>
      <c r="G49" s="50">
        <f>IFERROR(VLOOKUP($B49,[1]NUM4!$G$3:$T$169,4,FALSE),0)</f>
        <v>43</v>
      </c>
      <c r="H49" s="50">
        <f>IFERROR(VLOOKUP($B49,[1]NUM4!$G$3:$T$169,5,FALSE),0)</f>
        <v>26</v>
      </c>
      <c r="I49" s="50">
        <f>IFERROR(VLOOKUP($B49,[1]NUM4!$G$3:$T$169,6,FALSE),0)</f>
        <v>20</v>
      </c>
      <c r="J49" s="50">
        <f>IFERROR(VLOOKUP($B49,[1]NUM4!$G$3:$T$169,7,FALSE),0)</f>
        <v>39</v>
      </c>
      <c r="K49" s="50">
        <f>IFERROR(VLOOKUP($B49,[1]NUM4!$G$3:$T$169,8,FALSE),0)</f>
        <v>24</v>
      </c>
      <c r="L49" s="50">
        <f>IFERROR(VLOOKUP($B49,[1]NUM4!$G$3:$T$169,9,FALSE),0)</f>
        <v>42</v>
      </c>
      <c r="M49" s="50">
        <f>IFERROR(VLOOKUP($B49,[1]NUM4!$G$3:$T$169,10,FALSE),0)</f>
        <v>33</v>
      </c>
      <c r="N49" s="50">
        <f>IFERROR(VLOOKUP($B49,[1]NUM4!$G$3:$T$169,11,FALSE),0)</f>
        <v>31</v>
      </c>
      <c r="O49" s="50">
        <f>IFERROR(VLOOKUP($B49,[1]NUM4!$G$3:$T$169,12,FALSE),0)</f>
        <v>23</v>
      </c>
      <c r="P49" s="50">
        <f>IFERROR(VLOOKUP($B49,[1]NUM4!$G$3:$T$169,13,FALSE),0)</f>
        <v>22</v>
      </c>
      <c r="Q49" s="11">
        <f t="shared" si="1"/>
        <v>398</v>
      </c>
      <c r="R49" s="50">
        <f>IFERROR(VLOOKUP($B49,[1]NUM4!$AB$3:$AO$141,2,FALSE),0)</f>
        <v>2</v>
      </c>
      <c r="S49" s="50">
        <f>IFERROR(VLOOKUP($B49,[1]NUM4!$AB$3:$AO$141,3,FALSE),0)</f>
        <v>7</v>
      </c>
      <c r="T49" s="50">
        <f>IFERROR(VLOOKUP($B49,[1]NUM4!$AB$3:$AO$141,4,FALSE),0)</f>
        <v>2</v>
      </c>
      <c r="U49" s="50">
        <f>IFERROR(VLOOKUP($B49,[1]NUM4!$AB$3:$AO$141,5,FALSE),0)</f>
        <v>0</v>
      </c>
      <c r="V49" s="50">
        <f>IFERROR(VLOOKUP($B49,[1]NUM4!$AB$3:$AO$141,6,FALSE),0)</f>
        <v>2</v>
      </c>
      <c r="W49" s="50">
        <f>IFERROR(VLOOKUP($B49,[1]NUM4!$AB$3:$AO$141,7,FALSE),0)</f>
        <v>2</v>
      </c>
      <c r="X49" s="50">
        <f>IFERROR(VLOOKUP($B49,[1]NUM4!$AB$3:$AO$141,8,FALSE),0)</f>
        <v>2</v>
      </c>
      <c r="Y49" s="50">
        <f>IFERROR(VLOOKUP($B49,[1]NUM4!$AB$3:$AO$141,9,FALSE),0)</f>
        <v>3</v>
      </c>
      <c r="Z49" s="50">
        <f>IFERROR(VLOOKUP($B49,[1]NUM4!$AB$3:$AO$141,10,FALSE),0)</f>
        <v>3</v>
      </c>
      <c r="AA49" s="50">
        <f>IFERROR(VLOOKUP($B49,[1]NUM4!$AB$3:$AO$141,11,FALSE),0)</f>
        <v>3</v>
      </c>
      <c r="AB49" s="50">
        <f>IFERROR(VLOOKUP($B49,[1]NUM4!$AB$3:$AO$141,12,FALSE),0)</f>
        <v>1</v>
      </c>
      <c r="AC49" s="50">
        <f>IFERROR(VLOOKUP($B49,[1]NUM4!$AB$3:$AO$141,13,FALSE),0)</f>
        <v>2</v>
      </c>
      <c r="AD49" s="11">
        <f t="shared" si="2"/>
        <v>29</v>
      </c>
      <c r="AE49" s="50">
        <f>IFERROR(VLOOKUP($B49,[1]DEN4!$G$3:$T$169,2,FALSE),0)</f>
        <v>43</v>
      </c>
      <c r="AF49" s="50">
        <f>IFERROR(VLOOKUP($B49,[1]DEN4!$G$3:$T$169,3,FALSE),0)</f>
        <v>52</v>
      </c>
      <c r="AG49" s="50">
        <f>IFERROR(VLOOKUP($B49,[1]DEN4!$G$3:$T$169,4,FALSE),0)</f>
        <v>43</v>
      </c>
      <c r="AH49" s="50">
        <f>IFERROR(VLOOKUP($B49,[1]DEN4!$G$3:$T$169,5,FALSE),0)</f>
        <v>26</v>
      </c>
      <c r="AI49" s="50">
        <f>IFERROR(VLOOKUP($B49,[1]DEN4!$G$3:$T$169,6,FALSE),0)</f>
        <v>20</v>
      </c>
      <c r="AJ49" s="50">
        <f>IFERROR(VLOOKUP($B49,[1]DEN4!$G$3:$T$169,7,FALSE),0)</f>
        <v>39</v>
      </c>
      <c r="AK49" s="50">
        <f>IFERROR(VLOOKUP($B49,[1]DEN4!$G$3:$T$169,8,FALSE),0)</f>
        <v>24</v>
      </c>
      <c r="AL49" s="50">
        <f>IFERROR(VLOOKUP($B49,[1]DEN4!$G$3:$T$169,9,FALSE),0)</f>
        <v>42</v>
      </c>
      <c r="AM49" s="50">
        <f>IFERROR(VLOOKUP($B49,[1]DEN4!$G$3:$T$169,10,FALSE),0)</f>
        <v>33</v>
      </c>
      <c r="AN49" s="50">
        <f>IFERROR(VLOOKUP($B49,[1]DEN4!$G$3:$T$169,11,FALSE),0)</f>
        <v>31</v>
      </c>
      <c r="AO49" s="50">
        <f>IFERROR(VLOOKUP($B49,[1]DEN4!$G$3:$T$169,12,FALSE),0)</f>
        <v>23</v>
      </c>
      <c r="AP49" s="50">
        <f>IFERROR(VLOOKUP($B49,[1]DEN4!$G$3:$T$169,13,FALSE),0)</f>
        <v>22</v>
      </c>
      <c r="AQ49" s="11">
        <f t="shared" si="0"/>
        <v>398</v>
      </c>
    </row>
    <row r="50" spans="1:43" ht="14.4" thickBot="1" x14ac:dyDescent="0.3">
      <c r="A50" s="47" t="s">
        <v>60</v>
      </c>
      <c r="B50" s="47" t="s">
        <v>263</v>
      </c>
      <c r="C50" s="34"/>
      <c r="D50" s="72"/>
      <c r="E50" s="50">
        <f>IFERROR(VLOOKUP($B50,[1]NUM4!$G$3:$T$169,2,FALSE),0)</f>
        <v>569</v>
      </c>
      <c r="F50" s="50">
        <f>IFERROR(VLOOKUP($B50,[1]NUM4!$G$3:$T$169,3,FALSE),0)</f>
        <v>443</v>
      </c>
      <c r="G50" s="50">
        <f>IFERROR(VLOOKUP($B50,[1]NUM4!$G$3:$T$169,4,FALSE),0)</f>
        <v>596</v>
      </c>
      <c r="H50" s="50">
        <f>IFERROR(VLOOKUP($B50,[1]NUM4!$G$3:$T$169,5,FALSE),0)</f>
        <v>528</v>
      </c>
      <c r="I50" s="50">
        <f>IFERROR(VLOOKUP($B50,[1]NUM4!$G$3:$T$169,6,FALSE),0)</f>
        <v>246</v>
      </c>
      <c r="J50" s="50">
        <f>IFERROR(VLOOKUP($B50,[1]NUM4!$G$3:$T$169,7,FALSE),0)</f>
        <v>475</v>
      </c>
      <c r="K50" s="50">
        <f>IFERROR(VLOOKUP($B50,[1]NUM4!$G$3:$T$169,8,FALSE),0)</f>
        <v>540</v>
      </c>
      <c r="L50" s="50">
        <f>IFERROR(VLOOKUP($B50,[1]NUM4!$G$3:$T$169,9,FALSE),0)</f>
        <v>480</v>
      </c>
      <c r="M50" s="50">
        <f>IFERROR(VLOOKUP($B50,[1]NUM4!$G$3:$T$169,10,FALSE),0)</f>
        <v>315</v>
      </c>
      <c r="N50" s="50">
        <f>IFERROR(VLOOKUP($B50,[1]NUM4!$G$3:$T$169,11,FALSE),0)</f>
        <v>489</v>
      </c>
      <c r="O50" s="50">
        <f>IFERROR(VLOOKUP($B50,[1]NUM4!$G$3:$T$169,12,FALSE),0)</f>
        <v>82</v>
      </c>
      <c r="P50" s="50">
        <f>IFERROR(VLOOKUP($B50,[1]NUM4!$G$3:$T$169,13,FALSE),0)</f>
        <v>430</v>
      </c>
      <c r="Q50" s="11">
        <f t="shared" si="1"/>
        <v>5193</v>
      </c>
      <c r="R50" s="50">
        <f>IFERROR(VLOOKUP($B50,[1]NUM4!$AB$3:$AO$141,2,FALSE),0)</f>
        <v>25</v>
      </c>
      <c r="S50" s="50">
        <f>IFERROR(VLOOKUP($B50,[1]NUM4!$AB$3:$AO$141,3,FALSE),0)</f>
        <v>18</v>
      </c>
      <c r="T50" s="50">
        <f>IFERROR(VLOOKUP($B50,[1]NUM4!$AB$3:$AO$141,4,FALSE),0)</f>
        <v>46</v>
      </c>
      <c r="U50" s="50">
        <f>IFERROR(VLOOKUP($B50,[1]NUM4!$AB$3:$AO$141,5,FALSE),0)</f>
        <v>21</v>
      </c>
      <c r="V50" s="50">
        <f>IFERROR(VLOOKUP($B50,[1]NUM4!$AB$3:$AO$141,6,FALSE),0)</f>
        <v>30</v>
      </c>
      <c r="W50" s="50">
        <f>IFERROR(VLOOKUP($B50,[1]NUM4!$AB$3:$AO$141,7,FALSE),0)</f>
        <v>9</v>
      </c>
      <c r="X50" s="50">
        <f>IFERROR(VLOOKUP($B50,[1]NUM4!$AB$3:$AO$141,8,FALSE),0)</f>
        <v>26</v>
      </c>
      <c r="Y50" s="50">
        <f>IFERROR(VLOOKUP($B50,[1]NUM4!$AB$3:$AO$141,9,FALSE),0)</f>
        <v>38</v>
      </c>
      <c r="Z50" s="50">
        <f>IFERROR(VLOOKUP($B50,[1]NUM4!$AB$3:$AO$141,10,FALSE),0)</f>
        <v>42</v>
      </c>
      <c r="AA50" s="50">
        <f>IFERROR(VLOOKUP($B50,[1]NUM4!$AB$3:$AO$141,11,FALSE),0)</f>
        <v>56</v>
      </c>
      <c r="AB50" s="50">
        <f>IFERROR(VLOOKUP($B50,[1]NUM4!$AB$3:$AO$141,12,FALSE),0)</f>
        <v>0</v>
      </c>
      <c r="AC50" s="50">
        <f>IFERROR(VLOOKUP($B50,[1]NUM4!$AB$3:$AO$141,13,FALSE),0)</f>
        <v>50</v>
      </c>
      <c r="AD50" s="11">
        <f t="shared" si="2"/>
        <v>361</v>
      </c>
      <c r="AE50" s="50">
        <f>IFERROR(VLOOKUP($B50,[1]DEN4!$G$3:$T$169,2,FALSE),0)</f>
        <v>569</v>
      </c>
      <c r="AF50" s="50">
        <f>IFERROR(VLOOKUP($B50,[1]DEN4!$G$3:$T$169,3,FALSE),0)</f>
        <v>443</v>
      </c>
      <c r="AG50" s="50">
        <f>IFERROR(VLOOKUP($B50,[1]DEN4!$G$3:$T$169,4,FALSE),0)</f>
        <v>596</v>
      </c>
      <c r="AH50" s="50">
        <f>IFERROR(VLOOKUP($B50,[1]DEN4!$G$3:$T$169,5,FALSE),0)</f>
        <v>528</v>
      </c>
      <c r="AI50" s="50">
        <f>IFERROR(VLOOKUP($B50,[1]DEN4!$G$3:$T$169,6,FALSE),0)</f>
        <v>246</v>
      </c>
      <c r="AJ50" s="50">
        <f>IFERROR(VLOOKUP($B50,[1]DEN4!$G$3:$T$169,7,FALSE),0)</f>
        <v>475</v>
      </c>
      <c r="AK50" s="50">
        <f>IFERROR(VLOOKUP($B50,[1]DEN4!$G$3:$T$169,8,FALSE),0)</f>
        <v>540</v>
      </c>
      <c r="AL50" s="50">
        <f>IFERROR(VLOOKUP($B50,[1]DEN4!$G$3:$T$169,9,FALSE),0)</f>
        <v>480</v>
      </c>
      <c r="AM50" s="50">
        <f>IFERROR(VLOOKUP($B50,[1]DEN4!$G$3:$T$169,10,FALSE),0)</f>
        <v>315</v>
      </c>
      <c r="AN50" s="50">
        <f>IFERROR(VLOOKUP($B50,[1]DEN4!$G$3:$T$169,11,FALSE),0)</f>
        <v>489</v>
      </c>
      <c r="AO50" s="50">
        <f>IFERROR(VLOOKUP($B50,[1]DEN4!$G$3:$T$169,12,FALSE),0)</f>
        <v>82</v>
      </c>
      <c r="AP50" s="50">
        <f>IFERROR(VLOOKUP($B50,[1]DEN4!$G$3:$T$169,13,FALSE),0)</f>
        <v>430</v>
      </c>
      <c r="AQ50" s="11">
        <f>SUM(AE50:AP50)</f>
        <v>5193</v>
      </c>
    </row>
    <row r="51" spans="1:43" ht="18.75" customHeight="1" thickBot="1" x14ac:dyDescent="0.3">
      <c r="A51" s="344" t="s">
        <v>161</v>
      </c>
      <c r="B51" s="345"/>
      <c r="C51" s="89">
        <f>D51/Metas!E17</f>
        <v>1.0293871441092761</v>
      </c>
      <c r="D51" s="13">
        <f>(Q51-AD51)/AQ51</f>
        <v>0.93159536541889487</v>
      </c>
      <c r="E51" s="29">
        <f t="shared" ref="E51:AQ51" si="7">SUM(E41:E50)</f>
        <v>1503</v>
      </c>
      <c r="F51" s="29">
        <f t="shared" si="7"/>
        <v>1327</v>
      </c>
      <c r="G51" s="29">
        <f t="shared" si="7"/>
        <v>1486</v>
      </c>
      <c r="H51" s="29">
        <f t="shared" si="7"/>
        <v>1097</v>
      </c>
      <c r="I51" s="29">
        <f t="shared" si="7"/>
        <v>916</v>
      </c>
      <c r="J51" s="29">
        <f t="shared" si="7"/>
        <v>1233</v>
      </c>
      <c r="K51" s="29">
        <f t="shared" si="7"/>
        <v>1259</v>
      </c>
      <c r="L51" s="29">
        <f t="shared" si="7"/>
        <v>1288</v>
      </c>
      <c r="M51" s="29">
        <f t="shared" si="7"/>
        <v>963</v>
      </c>
      <c r="N51" s="29">
        <f t="shared" si="7"/>
        <v>1123</v>
      </c>
      <c r="O51" s="29">
        <f t="shared" si="7"/>
        <v>321</v>
      </c>
      <c r="P51" s="29">
        <f t="shared" si="7"/>
        <v>948</v>
      </c>
      <c r="Q51" s="29">
        <f t="shared" si="7"/>
        <v>13464</v>
      </c>
      <c r="R51" s="29">
        <f t="shared" si="7"/>
        <v>74</v>
      </c>
      <c r="S51" s="29">
        <f t="shared" si="7"/>
        <v>81</v>
      </c>
      <c r="T51" s="29">
        <f t="shared" si="7"/>
        <v>112</v>
      </c>
      <c r="U51" s="29">
        <f t="shared" si="7"/>
        <v>51</v>
      </c>
      <c r="V51" s="29">
        <f t="shared" si="7"/>
        <v>76</v>
      </c>
      <c r="W51" s="29">
        <f t="shared" si="7"/>
        <v>58</v>
      </c>
      <c r="X51" s="29">
        <f t="shared" si="7"/>
        <v>86</v>
      </c>
      <c r="Y51" s="29">
        <f t="shared" si="7"/>
        <v>88</v>
      </c>
      <c r="Z51" s="29">
        <f t="shared" si="7"/>
        <v>90</v>
      </c>
      <c r="AA51" s="29">
        <f t="shared" si="7"/>
        <v>95</v>
      </c>
      <c r="AB51" s="29">
        <f t="shared" si="7"/>
        <v>19</v>
      </c>
      <c r="AC51" s="29">
        <f t="shared" si="7"/>
        <v>91</v>
      </c>
      <c r="AD51" s="29">
        <f t="shared" si="7"/>
        <v>921</v>
      </c>
      <c r="AE51" s="29">
        <f t="shared" si="7"/>
        <v>1503</v>
      </c>
      <c r="AF51" s="29">
        <f t="shared" si="7"/>
        <v>1327</v>
      </c>
      <c r="AG51" s="29">
        <f t="shared" si="7"/>
        <v>1486</v>
      </c>
      <c r="AH51" s="29">
        <f t="shared" si="7"/>
        <v>1097</v>
      </c>
      <c r="AI51" s="29">
        <f t="shared" si="7"/>
        <v>916</v>
      </c>
      <c r="AJ51" s="29">
        <f t="shared" si="7"/>
        <v>1233</v>
      </c>
      <c r="AK51" s="29">
        <f t="shared" si="7"/>
        <v>1259</v>
      </c>
      <c r="AL51" s="29">
        <f t="shared" si="7"/>
        <v>1288</v>
      </c>
      <c r="AM51" s="29">
        <f t="shared" si="7"/>
        <v>963</v>
      </c>
      <c r="AN51" s="29">
        <f t="shared" si="7"/>
        <v>1123</v>
      </c>
      <c r="AO51" s="29">
        <f t="shared" si="7"/>
        <v>321</v>
      </c>
      <c r="AP51" s="29">
        <f t="shared" si="7"/>
        <v>948</v>
      </c>
      <c r="AQ51" s="8">
        <f t="shared" si="7"/>
        <v>13464</v>
      </c>
    </row>
    <row r="52" spans="1:43" ht="14.4" thickBot="1" x14ac:dyDescent="0.3">
      <c r="A52" s="63" t="s">
        <v>74</v>
      </c>
      <c r="B52" s="62" t="s">
        <v>61</v>
      </c>
      <c r="C52" s="34"/>
      <c r="D52" s="72"/>
      <c r="E52" s="50">
        <f>IFERROR(VLOOKUP($B52,[1]NUM4!$G$3:$T$169,2,FALSE),0)</f>
        <v>919</v>
      </c>
      <c r="F52" s="50">
        <f>IFERROR(VLOOKUP($B52,[1]NUM4!$G$3:$T$169,3,FALSE),0)</f>
        <v>988</v>
      </c>
      <c r="G52" s="50">
        <f>IFERROR(VLOOKUP($B52,[1]NUM4!$G$3:$T$169,4,FALSE),0)</f>
        <v>772</v>
      </c>
      <c r="H52" s="50">
        <f>IFERROR(VLOOKUP($B52,[1]NUM4!$G$3:$T$169,5,FALSE),0)</f>
        <v>917</v>
      </c>
      <c r="I52" s="50">
        <f>IFERROR(VLOOKUP($B52,[1]NUM4!$G$3:$T$169,6,FALSE),0)</f>
        <v>1081</v>
      </c>
      <c r="J52" s="50">
        <f>IFERROR(VLOOKUP($B52,[1]NUM4!$G$3:$T$169,7,FALSE),0)</f>
        <v>814</v>
      </c>
      <c r="K52" s="50">
        <f>IFERROR(VLOOKUP($B52,[1]NUM4!$G$3:$T$169,8,FALSE),0)</f>
        <v>1027</v>
      </c>
      <c r="L52" s="50">
        <f>IFERROR(VLOOKUP($B52,[1]NUM4!$G$3:$T$169,9,FALSE),0)</f>
        <v>867</v>
      </c>
      <c r="M52" s="50">
        <f>IFERROR(VLOOKUP($B52,[1]NUM4!$G$3:$T$169,10,FALSE),0)</f>
        <v>807</v>
      </c>
      <c r="N52" s="50">
        <f>IFERROR(VLOOKUP($B52,[1]NUM4!$G$3:$T$169,11,FALSE),0)</f>
        <v>1102</v>
      </c>
      <c r="O52" s="50">
        <f>IFERROR(VLOOKUP($B52,[1]NUM4!$G$3:$T$169,12,FALSE),0)</f>
        <v>582</v>
      </c>
      <c r="P52" s="50">
        <f>IFERROR(VLOOKUP($B52,[1]NUM4!$G$3:$T$169,13,FALSE),0)</f>
        <v>897</v>
      </c>
      <c r="Q52" s="182">
        <f t="shared" si="1"/>
        <v>10773</v>
      </c>
      <c r="R52" s="50">
        <f>IFERROR(VLOOKUP($B52,[1]NUM4!$AB$3:$AO$141,2,FALSE),0)</f>
        <v>119</v>
      </c>
      <c r="S52" s="50">
        <f>IFERROR(VLOOKUP($B52,[1]NUM4!$AB$3:$AO$141,3,FALSE),0)</f>
        <v>86</v>
      </c>
      <c r="T52" s="50">
        <f>IFERROR(VLOOKUP($B52,[1]NUM4!$AB$3:$AO$141,4,FALSE),0)</f>
        <v>115</v>
      </c>
      <c r="U52" s="50">
        <f>IFERROR(VLOOKUP($B52,[1]NUM4!$AB$3:$AO$141,5,FALSE),0)</f>
        <v>104</v>
      </c>
      <c r="V52" s="50">
        <f>IFERROR(VLOOKUP($B52,[1]NUM4!$AB$3:$AO$141,6,FALSE),0)</f>
        <v>73</v>
      </c>
      <c r="W52" s="50">
        <f>IFERROR(VLOOKUP($B52,[1]NUM4!$AB$3:$AO$141,7,FALSE),0)</f>
        <v>62</v>
      </c>
      <c r="X52" s="50">
        <f>IFERROR(VLOOKUP($B52,[1]NUM4!$AB$3:$AO$141,8,FALSE),0)</f>
        <v>68</v>
      </c>
      <c r="Y52" s="50">
        <f>IFERROR(VLOOKUP($B52,[1]NUM4!$AB$3:$AO$141,9,FALSE),0)</f>
        <v>98</v>
      </c>
      <c r="Z52" s="50">
        <f>IFERROR(VLOOKUP($B52,[1]NUM4!$AB$3:$AO$141,10,FALSE),0)</f>
        <v>50</v>
      </c>
      <c r="AA52" s="50">
        <f>IFERROR(VLOOKUP($B52,[1]NUM4!$AB$3:$AO$141,11,FALSE),0)</f>
        <v>76</v>
      </c>
      <c r="AB52" s="50">
        <f>IFERROR(VLOOKUP($B52,[1]NUM4!$AB$3:$AO$141,12,FALSE),0)</f>
        <v>48</v>
      </c>
      <c r="AC52" s="50">
        <f>IFERROR(VLOOKUP($B52,[1]NUM4!$AB$3:$AO$141,13,FALSE),0)</f>
        <v>49</v>
      </c>
      <c r="AD52" s="182">
        <f t="shared" si="2"/>
        <v>948</v>
      </c>
      <c r="AE52" s="50">
        <f>IFERROR(VLOOKUP($B52,[1]DEN4!$G$3:$T$169,2,FALSE),0)</f>
        <v>919</v>
      </c>
      <c r="AF52" s="50">
        <f>IFERROR(VLOOKUP($B52,[1]DEN4!$G$3:$T$169,3,FALSE),0)</f>
        <v>988</v>
      </c>
      <c r="AG52" s="50">
        <f>IFERROR(VLOOKUP($B52,[1]DEN4!$G$3:$T$169,4,FALSE),0)</f>
        <v>772</v>
      </c>
      <c r="AH52" s="50">
        <f>IFERROR(VLOOKUP($B52,[1]DEN4!$G$3:$T$169,5,FALSE),0)</f>
        <v>917</v>
      </c>
      <c r="AI52" s="50">
        <f>IFERROR(VLOOKUP($B52,[1]DEN4!$G$3:$T$169,6,FALSE),0)</f>
        <v>1081</v>
      </c>
      <c r="AJ52" s="50">
        <f>IFERROR(VLOOKUP($B52,[1]DEN4!$G$3:$T$169,7,FALSE),0)</f>
        <v>814</v>
      </c>
      <c r="AK52" s="50">
        <f>IFERROR(VLOOKUP($B52,[1]DEN4!$G$3:$T$169,8,FALSE),0)</f>
        <v>1027</v>
      </c>
      <c r="AL52" s="50">
        <f>IFERROR(VLOOKUP($B52,[1]DEN4!$G$3:$T$169,9,FALSE),0)</f>
        <v>867</v>
      </c>
      <c r="AM52" s="50">
        <f>IFERROR(VLOOKUP($B52,[1]DEN4!$G$3:$T$169,10,FALSE),0)</f>
        <v>807</v>
      </c>
      <c r="AN52" s="50">
        <f>IFERROR(VLOOKUP($B52,[1]DEN4!$G$3:$T$169,11,FALSE),0)</f>
        <v>1102</v>
      </c>
      <c r="AO52" s="50">
        <f>IFERROR(VLOOKUP($B52,[1]DEN4!$G$3:$T$169,12,FALSE),0)</f>
        <v>582</v>
      </c>
      <c r="AP52" s="50">
        <f>IFERROR(VLOOKUP($B52,[1]DEN4!$G$3:$T$169,13,FALSE),0)</f>
        <v>897</v>
      </c>
      <c r="AQ52" s="11">
        <f t="shared" si="0"/>
        <v>10773</v>
      </c>
    </row>
    <row r="53" spans="1:43" ht="14.4" thickBot="1" x14ac:dyDescent="0.3">
      <c r="A53" s="63" t="s">
        <v>74</v>
      </c>
      <c r="B53" s="62" t="s">
        <v>62</v>
      </c>
      <c r="C53" s="34"/>
      <c r="D53" s="72"/>
      <c r="E53" s="50">
        <f>IFERROR(VLOOKUP($B53,[1]NUM4!$G$3:$T$169,2,FALSE),0)</f>
        <v>69</v>
      </c>
      <c r="F53" s="50">
        <f>IFERROR(VLOOKUP($B53,[1]NUM4!$G$3:$T$169,3,FALSE),0)</f>
        <v>92</v>
      </c>
      <c r="G53" s="50">
        <f>IFERROR(VLOOKUP($B53,[1]NUM4!$G$3:$T$169,4,FALSE),0)</f>
        <v>60</v>
      </c>
      <c r="H53" s="50">
        <f>IFERROR(VLOOKUP($B53,[1]NUM4!$G$3:$T$169,5,FALSE),0)</f>
        <v>88</v>
      </c>
      <c r="I53" s="50">
        <f>IFERROR(VLOOKUP($B53,[1]NUM4!$G$3:$T$169,6,FALSE),0)</f>
        <v>97</v>
      </c>
      <c r="J53" s="50">
        <f>IFERROR(VLOOKUP($B53,[1]NUM4!$G$3:$T$169,7,FALSE),0)</f>
        <v>91</v>
      </c>
      <c r="K53" s="50">
        <f>IFERROR(VLOOKUP($B53,[1]NUM4!$G$3:$T$169,8,FALSE),0)</f>
        <v>112</v>
      </c>
      <c r="L53" s="50">
        <f>IFERROR(VLOOKUP($B53,[1]NUM4!$G$3:$T$169,9,FALSE),0)</f>
        <v>87</v>
      </c>
      <c r="M53" s="50">
        <f>IFERROR(VLOOKUP($B53,[1]NUM4!$G$3:$T$169,10,FALSE),0)</f>
        <v>66</v>
      </c>
      <c r="N53" s="50">
        <f>IFERROR(VLOOKUP($B53,[1]NUM4!$G$3:$T$169,11,FALSE),0)</f>
        <v>72</v>
      </c>
      <c r="O53" s="50">
        <f>IFERROR(VLOOKUP($B53,[1]NUM4!$G$3:$T$169,12,FALSE),0)</f>
        <v>49</v>
      </c>
      <c r="P53" s="50">
        <f>IFERROR(VLOOKUP($B53,[1]NUM4!$G$3:$T$169,13,FALSE),0)</f>
        <v>63</v>
      </c>
      <c r="Q53" s="11">
        <f t="shared" si="1"/>
        <v>946</v>
      </c>
      <c r="R53" s="50">
        <f>IFERROR(VLOOKUP($B53,[1]NUM4!$AB$3:$AO$141,2,FALSE),0)</f>
        <v>0</v>
      </c>
      <c r="S53" s="50">
        <f>IFERROR(VLOOKUP($B53,[1]NUM4!$AB$3:$AO$141,3,FALSE),0)</f>
        <v>0</v>
      </c>
      <c r="T53" s="50">
        <f>IFERROR(VLOOKUP($B53,[1]NUM4!$AB$3:$AO$141,4,FALSE),0)</f>
        <v>4</v>
      </c>
      <c r="U53" s="50">
        <f>IFERROR(VLOOKUP($B53,[1]NUM4!$AB$3:$AO$141,5,FALSE),0)</f>
        <v>11</v>
      </c>
      <c r="V53" s="50">
        <f>IFERROR(VLOOKUP($B53,[1]NUM4!$AB$3:$AO$141,6,FALSE),0)</f>
        <v>12</v>
      </c>
      <c r="W53" s="50">
        <f>IFERROR(VLOOKUP($B53,[1]NUM4!$AB$3:$AO$141,7,FALSE),0)</f>
        <v>14</v>
      </c>
      <c r="X53" s="50">
        <f>IFERROR(VLOOKUP($B53,[1]NUM4!$AB$3:$AO$141,8,FALSE),0)</f>
        <v>14</v>
      </c>
      <c r="Y53" s="50">
        <f>IFERROR(VLOOKUP($B53,[1]NUM4!$AB$3:$AO$141,9,FALSE),0)</f>
        <v>9</v>
      </c>
      <c r="Z53" s="50">
        <f>IFERROR(VLOOKUP($B53,[1]NUM4!$AB$3:$AO$141,10,FALSE),0)</f>
        <v>7</v>
      </c>
      <c r="AA53" s="50">
        <f>IFERROR(VLOOKUP($B53,[1]NUM4!$AB$3:$AO$141,11,FALSE),0)</f>
        <v>6</v>
      </c>
      <c r="AB53" s="50">
        <f>IFERROR(VLOOKUP($B53,[1]NUM4!$AB$3:$AO$141,12,FALSE),0)</f>
        <v>4</v>
      </c>
      <c r="AC53" s="50">
        <f>IFERROR(VLOOKUP($B53,[1]NUM4!$AB$3:$AO$141,13,FALSE),0)</f>
        <v>17</v>
      </c>
      <c r="AD53" s="11">
        <f t="shared" si="2"/>
        <v>98</v>
      </c>
      <c r="AE53" s="50">
        <f>IFERROR(VLOOKUP($B53,[1]DEN4!$G$3:$T$169,2,FALSE),0)</f>
        <v>69</v>
      </c>
      <c r="AF53" s="50">
        <f>IFERROR(VLOOKUP($B53,[1]DEN4!$G$3:$T$169,3,FALSE),0)</f>
        <v>92</v>
      </c>
      <c r="AG53" s="50">
        <f>IFERROR(VLOOKUP($B53,[1]DEN4!$G$3:$T$169,4,FALSE),0)</f>
        <v>60</v>
      </c>
      <c r="AH53" s="50">
        <f>IFERROR(VLOOKUP($B53,[1]DEN4!$G$3:$T$169,5,FALSE),0)</f>
        <v>88</v>
      </c>
      <c r="AI53" s="50">
        <f>IFERROR(VLOOKUP($B53,[1]DEN4!$G$3:$T$169,6,FALSE),0)</f>
        <v>97</v>
      </c>
      <c r="AJ53" s="50">
        <f>IFERROR(VLOOKUP($B53,[1]DEN4!$G$3:$T$169,7,FALSE),0)</f>
        <v>91</v>
      </c>
      <c r="AK53" s="50">
        <f>IFERROR(VLOOKUP($B53,[1]DEN4!$G$3:$T$169,8,FALSE),0)</f>
        <v>112</v>
      </c>
      <c r="AL53" s="50">
        <f>IFERROR(VLOOKUP($B53,[1]DEN4!$G$3:$T$169,9,FALSE),0)</f>
        <v>87</v>
      </c>
      <c r="AM53" s="50">
        <f>IFERROR(VLOOKUP($B53,[1]DEN4!$G$3:$T$169,10,FALSE),0)</f>
        <v>66</v>
      </c>
      <c r="AN53" s="50">
        <f>IFERROR(VLOOKUP($B53,[1]DEN4!$G$3:$T$169,11,FALSE),0)</f>
        <v>72</v>
      </c>
      <c r="AO53" s="50">
        <f>IFERROR(VLOOKUP($B53,[1]DEN4!$G$3:$T$169,12,FALSE),0)</f>
        <v>49</v>
      </c>
      <c r="AP53" s="50">
        <f>IFERROR(VLOOKUP($B53,[1]DEN4!$G$3:$T$169,13,FALSE),0)</f>
        <v>63</v>
      </c>
      <c r="AQ53" s="11">
        <f t="shared" si="0"/>
        <v>946</v>
      </c>
    </row>
    <row r="54" spans="1:43" ht="14.4" thickBot="1" x14ac:dyDescent="0.3">
      <c r="A54" s="63" t="s">
        <v>74</v>
      </c>
      <c r="B54" s="62" t="s">
        <v>63</v>
      </c>
      <c r="C54" s="34"/>
      <c r="D54" s="72"/>
      <c r="E54" s="50">
        <f>IFERROR(VLOOKUP($B54,[1]NUM4!$G$3:$T$169,2,FALSE),0)</f>
        <v>32</v>
      </c>
      <c r="F54" s="50">
        <f>IFERROR(VLOOKUP($B54,[1]NUM4!$G$3:$T$169,3,FALSE),0)</f>
        <v>46</v>
      </c>
      <c r="G54" s="50">
        <f>IFERROR(VLOOKUP($B54,[1]NUM4!$G$3:$T$169,4,FALSE),0)</f>
        <v>46</v>
      </c>
      <c r="H54" s="50">
        <f>IFERROR(VLOOKUP($B54,[1]NUM4!$G$3:$T$169,5,FALSE),0)</f>
        <v>51</v>
      </c>
      <c r="I54" s="50">
        <f>IFERROR(VLOOKUP($B54,[1]NUM4!$G$3:$T$169,6,FALSE),0)</f>
        <v>33</v>
      </c>
      <c r="J54" s="50">
        <f>IFERROR(VLOOKUP($B54,[1]NUM4!$G$3:$T$169,7,FALSE),0)</f>
        <v>59</v>
      </c>
      <c r="K54" s="50">
        <f>IFERROR(VLOOKUP($B54,[1]NUM4!$G$3:$T$169,8,FALSE),0)</f>
        <v>28</v>
      </c>
      <c r="L54" s="50">
        <f>IFERROR(VLOOKUP($B54,[1]NUM4!$G$3:$T$169,9,FALSE),0)</f>
        <v>35</v>
      </c>
      <c r="M54" s="50">
        <f>IFERROR(VLOOKUP($B54,[1]NUM4!$G$3:$T$169,10,FALSE),0)</f>
        <v>40</v>
      </c>
      <c r="N54" s="50">
        <f>IFERROR(VLOOKUP($B54,[1]NUM4!$G$3:$T$169,11,FALSE),0)</f>
        <v>40</v>
      </c>
      <c r="O54" s="50">
        <f>IFERROR(VLOOKUP($B54,[1]NUM4!$G$3:$T$169,12,FALSE),0)</f>
        <v>47</v>
      </c>
      <c r="P54" s="50">
        <f>IFERROR(VLOOKUP($B54,[1]NUM4!$G$3:$T$169,13,FALSE),0)</f>
        <v>30</v>
      </c>
      <c r="Q54" s="11">
        <f t="shared" si="1"/>
        <v>487</v>
      </c>
      <c r="R54" s="50">
        <f>IFERROR(VLOOKUP($B54,[1]NUM4!$AB$3:$AO$141,2,FALSE),0)</f>
        <v>0</v>
      </c>
      <c r="S54" s="50">
        <f>IFERROR(VLOOKUP($B54,[1]NUM4!$AB$3:$AO$141,3,FALSE),0)</f>
        <v>0</v>
      </c>
      <c r="T54" s="50">
        <f>IFERROR(VLOOKUP($B54,[1]NUM4!$AB$3:$AO$141,4,FALSE),0)</f>
        <v>2</v>
      </c>
      <c r="U54" s="50">
        <f>IFERROR(VLOOKUP($B54,[1]NUM4!$AB$3:$AO$141,5,FALSE),0)</f>
        <v>5</v>
      </c>
      <c r="V54" s="50">
        <f>IFERROR(VLOOKUP($B54,[1]NUM4!$AB$3:$AO$141,6,FALSE),0)</f>
        <v>1</v>
      </c>
      <c r="W54" s="50">
        <f>IFERROR(VLOOKUP($B54,[1]NUM4!$AB$3:$AO$141,7,FALSE),0)</f>
        <v>2</v>
      </c>
      <c r="X54" s="50">
        <f>IFERROR(VLOOKUP($B54,[1]NUM4!$AB$3:$AO$141,8,FALSE),0)</f>
        <v>3</v>
      </c>
      <c r="Y54" s="50">
        <f>IFERROR(VLOOKUP($B54,[1]NUM4!$AB$3:$AO$141,9,FALSE),0)</f>
        <v>1</v>
      </c>
      <c r="Z54" s="50">
        <f>IFERROR(VLOOKUP($B54,[1]NUM4!$AB$3:$AO$141,10,FALSE),0)</f>
        <v>6</v>
      </c>
      <c r="AA54" s="50">
        <f>IFERROR(VLOOKUP($B54,[1]NUM4!$AB$3:$AO$141,11,FALSE),0)</f>
        <v>2</v>
      </c>
      <c r="AB54" s="50">
        <f>IFERROR(VLOOKUP($B54,[1]NUM4!$AB$3:$AO$141,12,FALSE),0)</f>
        <v>2</v>
      </c>
      <c r="AC54" s="50">
        <f>IFERROR(VLOOKUP($B54,[1]NUM4!$AB$3:$AO$141,13,FALSE),0)</f>
        <v>7</v>
      </c>
      <c r="AD54" s="11">
        <f t="shared" si="2"/>
        <v>31</v>
      </c>
      <c r="AE54" s="50">
        <f>IFERROR(VLOOKUP($B54,[1]DEN4!$G$3:$T$169,2,FALSE),0)</f>
        <v>32</v>
      </c>
      <c r="AF54" s="50">
        <f>IFERROR(VLOOKUP($B54,[1]DEN4!$G$3:$T$169,3,FALSE),0)</f>
        <v>46</v>
      </c>
      <c r="AG54" s="50">
        <f>IFERROR(VLOOKUP($B54,[1]DEN4!$G$3:$T$169,4,FALSE),0)</f>
        <v>46</v>
      </c>
      <c r="AH54" s="50">
        <f>IFERROR(VLOOKUP($B54,[1]DEN4!$G$3:$T$169,5,FALSE),0)</f>
        <v>51</v>
      </c>
      <c r="AI54" s="50">
        <f>IFERROR(VLOOKUP($B54,[1]DEN4!$G$3:$T$169,6,FALSE),0)</f>
        <v>33</v>
      </c>
      <c r="AJ54" s="50">
        <f>IFERROR(VLOOKUP($B54,[1]DEN4!$G$3:$T$169,7,FALSE),0)</f>
        <v>59</v>
      </c>
      <c r="AK54" s="50">
        <f>IFERROR(VLOOKUP($B54,[1]DEN4!$G$3:$T$169,8,FALSE),0)</f>
        <v>28</v>
      </c>
      <c r="AL54" s="50">
        <f>IFERROR(VLOOKUP($B54,[1]DEN4!$G$3:$T$169,9,FALSE),0)</f>
        <v>35</v>
      </c>
      <c r="AM54" s="50">
        <f>IFERROR(VLOOKUP($B54,[1]DEN4!$G$3:$T$169,10,FALSE),0)</f>
        <v>40</v>
      </c>
      <c r="AN54" s="50">
        <f>IFERROR(VLOOKUP($B54,[1]DEN4!$G$3:$T$169,11,FALSE),0)</f>
        <v>40</v>
      </c>
      <c r="AO54" s="50">
        <f>IFERROR(VLOOKUP($B54,[1]DEN4!$G$3:$T$169,12,FALSE),0)</f>
        <v>47</v>
      </c>
      <c r="AP54" s="50">
        <f>IFERROR(VLOOKUP($B54,[1]DEN4!$G$3:$T$169,13,FALSE),0)</f>
        <v>30</v>
      </c>
      <c r="AQ54" s="11">
        <f t="shared" si="0"/>
        <v>487</v>
      </c>
    </row>
    <row r="55" spans="1:43" ht="14.4" thickBot="1" x14ac:dyDescent="0.3">
      <c r="A55" s="63" t="s">
        <v>74</v>
      </c>
      <c r="B55" s="62" t="s">
        <v>64</v>
      </c>
      <c r="C55" s="34"/>
      <c r="D55" s="72"/>
      <c r="E55" s="50">
        <f>IFERROR(VLOOKUP($B55,[1]NUM4!$G$3:$T$169,2,FALSE),0)</f>
        <v>72</v>
      </c>
      <c r="F55" s="50">
        <f>IFERROR(VLOOKUP($B55,[1]NUM4!$G$3:$T$169,3,FALSE),0)</f>
        <v>79</v>
      </c>
      <c r="G55" s="50">
        <f>IFERROR(VLOOKUP($B55,[1]NUM4!$G$3:$T$169,4,FALSE),0)</f>
        <v>68</v>
      </c>
      <c r="H55" s="50">
        <f>IFERROR(VLOOKUP($B55,[1]NUM4!$G$3:$T$169,5,FALSE),0)</f>
        <v>47</v>
      </c>
      <c r="I55" s="50">
        <f>IFERROR(VLOOKUP($B55,[1]NUM4!$G$3:$T$169,6,FALSE),0)</f>
        <v>51</v>
      </c>
      <c r="J55" s="50">
        <f>IFERROR(VLOOKUP($B55,[1]NUM4!$G$3:$T$169,7,FALSE),0)</f>
        <v>39</v>
      </c>
      <c r="K55" s="50">
        <f>IFERROR(VLOOKUP($B55,[1]NUM4!$G$3:$T$169,8,FALSE),0)</f>
        <v>54</v>
      </c>
      <c r="L55" s="50">
        <f>IFERROR(VLOOKUP($B55,[1]NUM4!$G$3:$T$169,9,FALSE),0)</f>
        <v>36</v>
      </c>
      <c r="M55" s="50">
        <f>IFERROR(VLOOKUP($B55,[1]NUM4!$G$3:$T$169,10,FALSE),0)</f>
        <v>49</v>
      </c>
      <c r="N55" s="50">
        <f>IFERROR(VLOOKUP($B55,[1]NUM4!$G$3:$T$169,11,FALSE),0)</f>
        <v>55</v>
      </c>
      <c r="O55" s="50">
        <f>IFERROR(VLOOKUP($B55,[1]NUM4!$G$3:$T$169,12,FALSE),0)</f>
        <v>59</v>
      </c>
      <c r="P55" s="50">
        <f>IFERROR(VLOOKUP($B55,[1]NUM4!$G$3:$T$169,13,FALSE),0)</f>
        <v>71</v>
      </c>
      <c r="Q55" s="11">
        <f t="shared" si="1"/>
        <v>680</v>
      </c>
      <c r="R55" s="50">
        <f>IFERROR(VLOOKUP($B55,[1]NUM4!$AB$3:$AO$141,2,FALSE),0)</f>
        <v>0</v>
      </c>
      <c r="S55" s="50">
        <f>IFERROR(VLOOKUP($B55,[1]NUM4!$AB$3:$AO$141,3,FALSE),0)</f>
        <v>0</v>
      </c>
      <c r="T55" s="50">
        <f>IFERROR(VLOOKUP($B55,[1]NUM4!$AB$3:$AO$141,4,FALSE),0)</f>
        <v>4</v>
      </c>
      <c r="U55" s="50">
        <f>IFERROR(VLOOKUP($B55,[1]NUM4!$AB$3:$AO$141,5,FALSE),0)</f>
        <v>5</v>
      </c>
      <c r="V55" s="50">
        <f>IFERROR(VLOOKUP($B55,[1]NUM4!$AB$3:$AO$141,6,FALSE),0)</f>
        <v>3</v>
      </c>
      <c r="W55" s="50">
        <f>IFERROR(VLOOKUP($B55,[1]NUM4!$AB$3:$AO$141,7,FALSE),0)</f>
        <v>5</v>
      </c>
      <c r="X55" s="50">
        <f>IFERROR(VLOOKUP($B55,[1]NUM4!$AB$3:$AO$141,8,FALSE),0)</f>
        <v>7</v>
      </c>
      <c r="Y55" s="50">
        <f>IFERROR(VLOOKUP($B55,[1]NUM4!$AB$3:$AO$141,9,FALSE),0)</f>
        <v>12</v>
      </c>
      <c r="Z55" s="50">
        <f>IFERROR(VLOOKUP($B55,[1]NUM4!$AB$3:$AO$141,10,FALSE),0)</f>
        <v>8</v>
      </c>
      <c r="AA55" s="50">
        <f>IFERROR(VLOOKUP($B55,[1]NUM4!$AB$3:$AO$141,11,FALSE),0)</f>
        <v>3</v>
      </c>
      <c r="AB55" s="50">
        <f>IFERROR(VLOOKUP($B55,[1]NUM4!$AB$3:$AO$141,12,FALSE),0)</f>
        <v>9</v>
      </c>
      <c r="AC55" s="50">
        <f>IFERROR(VLOOKUP($B55,[1]NUM4!$AB$3:$AO$141,13,FALSE),0)</f>
        <v>11</v>
      </c>
      <c r="AD55" s="11">
        <f t="shared" si="2"/>
        <v>67</v>
      </c>
      <c r="AE55" s="50">
        <f>IFERROR(VLOOKUP($B55,[1]DEN4!$G$3:$T$169,2,FALSE),0)</f>
        <v>72</v>
      </c>
      <c r="AF55" s="50">
        <f>IFERROR(VLOOKUP($B55,[1]DEN4!$G$3:$T$169,3,FALSE),0)</f>
        <v>79</v>
      </c>
      <c r="AG55" s="50">
        <f>IFERROR(VLOOKUP($B55,[1]DEN4!$G$3:$T$169,4,FALSE),0)</f>
        <v>68</v>
      </c>
      <c r="AH55" s="50">
        <f>IFERROR(VLOOKUP($B55,[1]DEN4!$G$3:$T$169,5,FALSE),0)</f>
        <v>47</v>
      </c>
      <c r="AI55" s="50">
        <f>IFERROR(VLOOKUP($B55,[1]DEN4!$G$3:$T$169,6,FALSE),0)</f>
        <v>51</v>
      </c>
      <c r="AJ55" s="50">
        <f>IFERROR(VLOOKUP($B55,[1]DEN4!$G$3:$T$169,7,FALSE),0)</f>
        <v>39</v>
      </c>
      <c r="AK55" s="50">
        <f>IFERROR(VLOOKUP($B55,[1]DEN4!$G$3:$T$169,8,FALSE),0)</f>
        <v>54</v>
      </c>
      <c r="AL55" s="50">
        <f>IFERROR(VLOOKUP($B55,[1]DEN4!$G$3:$T$169,9,FALSE),0)</f>
        <v>36</v>
      </c>
      <c r="AM55" s="50">
        <f>IFERROR(VLOOKUP($B55,[1]DEN4!$G$3:$T$169,10,FALSE),0)</f>
        <v>49</v>
      </c>
      <c r="AN55" s="50">
        <f>IFERROR(VLOOKUP($B55,[1]DEN4!$G$3:$T$169,11,FALSE),0)</f>
        <v>55</v>
      </c>
      <c r="AO55" s="50">
        <f>IFERROR(VLOOKUP($B55,[1]DEN4!$G$3:$T$169,12,FALSE),0)</f>
        <v>59</v>
      </c>
      <c r="AP55" s="50">
        <f>IFERROR(VLOOKUP($B55,[1]DEN4!$G$3:$T$169,13,FALSE),0)</f>
        <v>71</v>
      </c>
      <c r="AQ55" s="11">
        <f t="shared" si="0"/>
        <v>680</v>
      </c>
    </row>
    <row r="56" spans="1:43" ht="14.4" thickBot="1" x14ac:dyDescent="0.3">
      <c r="A56" s="63" t="s">
        <v>74</v>
      </c>
      <c r="B56" s="62" t="s">
        <v>65</v>
      </c>
      <c r="C56" s="34"/>
      <c r="D56" s="72"/>
      <c r="E56" s="50">
        <f>IFERROR(VLOOKUP($B56,[1]NUM4!$G$3:$T$169,2,FALSE),0)</f>
        <v>15</v>
      </c>
      <c r="F56" s="50">
        <f>IFERROR(VLOOKUP($B56,[1]NUM4!$G$3:$T$169,3,FALSE),0)</f>
        <v>14</v>
      </c>
      <c r="G56" s="50">
        <f>IFERROR(VLOOKUP($B56,[1]NUM4!$G$3:$T$169,4,FALSE),0)</f>
        <v>13</v>
      </c>
      <c r="H56" s="50">
        <f>IFERROR(VLOOKUP($B56,[1]NUM4!$G$3:$T$169,5,FALSE),0)</f>
        <v>15</v>
      </c>
      <c r="I56" s="50">
        <f>IFERROR(VLOOKUP($B56,[1]NUM4!$G$3:$T$169,6,FALSE),0)</f>
        <v>14</v>
      </c>
      <c r="J56" s="50">
        <f>IFERROR(VLOOKUP($B56,[1]NUM4!$G$3:$T$169,7,FALSE),0)</f>
        <v>7</v>
      </c>
      <c r="K56" s="50">
        <f>IFERROR(VLOOKUP($B56,[1]NUM4!$G$3:$T$169,8,FALSE),0)</f>
        <v>16</v>
      </c>
      <c r="L56" s="50">
        <f>IFERROR(VLOOKUP($B56,[1]NUM4!$G$3:$T$169,9,FALSE),0)</f>
        <v>8</v>
      </c>
      <c r="M56" s="50">
        <f>IFERROR(VLOOKUP($B56,[1]NUM4!$G$3:$T$169,10,FALSE),0)</f>
        <v>24</v>
      </c>
      <c r="N56" s="50">
        <f>IFERROR(VLOOKUP($B56,[1]NUM4!$G$3:$T$169,11,FALSE),0)</f>
        <v>8</v>
      </c>
      <c r="O56" s="50">
        <f>IFERROR(VLOOKUP($B56,[1]NUM4!$G$3:$T$169,12,FALSE),0)</f>
        <v>8</v>
      </c>
      <c r="P56" s="50">
        <f>IFERROR(VLOOKUP($B56,[1]NUM4!$G$3:$T$169,13,FALSE),0)</f>
        <v>14</v>
      </c>
      <c r="Q56" s="11">
        <f t="shared" si="1"/>
        <v>156</v>
      </c>
      <c r="R56" s="50">
        <f>IFERROR(VLOOKUP($B56,[1]NUM4!$AB$3:$AO$141,2,FALSE),0)</f>
        <v>0</v>
      </c>
      <c r="S56" s="50">
        <f>IFERROR(VLOOKUP($B56,[1]NUM4!$AB$3:$AO$141,3,FALSE),0)</f>
        <v>0</v>
      </c>
      <c r="T56" s="50">
        <f>IFERROR(VLOOKUP($B56,[1]NUM4!$AB$3:$AO$141,4,FALSE),0)</f>
        <v>2</v>
      </c>
      <c r="U56" s="50">
        <f>IFERROR(VLOOKUP($B56,[1]NUM4!$AB$3:$AO$141,5,FALSE),0)</f>
        <v>2</v>
      </c>
      <c r="V56" s="50">
        <f>IFERROR(VLOOKUP($B56,[1]NUM4!$AB$3:$AO$141,6,FALSE),0)</f>
        <v>0</v>
      </c>
      <c r="W56" s="50">
        <f>IFERROR(VLOOKUP($B56,[1]NUM4!$AB$3:$AO$141,7,FALSE),0)</f>
        <v>2</v>
      </c>
      <c r="X56" s="50">
        <f>IFERROR(VLOOKUP($B56,[1]NUM4!$AB$3:$AO$141,8,FALSE),0)</f>
        <v>0</v>
      </c>
      <c r="Y56" s="50">
        <f>IFERROR(VLOOKUP($B56,[1]NUM4!$AB$3:$AO$141,9,FALSE),0)</f>
        <v>2</v>
      </c>
      <c r="Z56" s="50">
        <f>IFERROR(VLOOKUP($B56,[1]NUM4!$AB$3:$AO$141,10,FALSE),0)</f>
        <v>5</v>
      </c>
      <c r="AA56" s="50">
        <f>IFERROR(VLOOKUP($B56,[1]NUM4!$AB$3:$AO$141,11,FALSE),0)</f>
        <v>0</v>
      </c>
      <c r="AB56" s="50">
        <f>IFERROR(VLOOKUP($B56,[1]NUM4!$AB$3:$AO$141,12,FALSE),0)</f>
        <v>2</v>
      </c>
      <c r="AC56" s="50">
        <f>IFERROR(VLOOKUP($B56,[1]NUM4!$AB$3:$AO$141,13,FALSE),0)</f>
        <v>4</v>
      </c>
      <c r="AD56" s="11">
        <f t="shared" si="2"/>
        <v>19</v>
      </c>
      <c r="AE56" s="50">
        <f>IFERROR(VLOOKUP($B56,[1]DEN4!$G$3:$T$169,2,FALSE),0)</f>
        <v>15</v>
      </c>
      <c r="AF56" s="50">
        <f>IFERROR(VLOOKUP($B56,[1]DEN4!$G$3:$T$169,3,FALSE),0)</f>
        <v>14</v>
      </c>
      <c r="AG56" s="50">
        <f>IFERROR(VLOOKUP($B56,[1]DEN4!$G$3:$T$169,4,FALSE),0)</f>
        <v>13</v>
      </c>
      <c r="AH56" s="50">
        <f>IFERROR(VLOOKUP($B56,[1]DEN4!$G$3:$T$169,5,FALSE),0)</f>
        <v>15</v>
      </c>
      <c r="AI56" s="50">
        <f>IFERROR(VLOOKUP($B56,[1]DEN4!$G$3:$T$169,6,FALSE),0)</f>
        <v>14</v>
      </c>
      <c r="AJ56" s="50">
        <f>IFERROR(VLOOKUP($B56,[1]DEN4!$G$3:$T$169,7,FALSE),0)</f>
        <v>7</v>
      </c>
      <c r="AK56" s="50">
        <f>IFERROR(VLOOKUP($B56,[1]DEN4!$G$3:$T$169,8,FALSE),0)</f>
        <v>16</v>
      </c>
      <c r="AL56" s="50">
        <f>IFERROR(VLOOKUP($B56,[1]DEN4!$G$3:$T$169,9,FALSE),0)</f>
        <v>8</v>
      </c>
      <c r="AM56" s="50">
        <f>IFERROR(VLOOKUP($B56,[1]DEN4!$G$3:$T$169,10,FALSE),0)</f>
        <v>24</v>
      </c>
      <c r="AN56" s="50">
        <f>IFERROR(VLOOKUP($B56,[1]DEN4!$G$3:$T$169,11,FALSE),0)</f>
        <v>8</v>
      </c>
      <c r="AO56" s="50">
        <f>IFERROR(VLOOKUP($B56,[1]DEN4!$G$3:$T$169,12,FALSE),0)</f>
        <v>8</v>
      </c>
      <c r="AP56" s="50">
        <f>IFERROR(VLOOKUP($B56,[1]DEN4!$G$3:$T$169,13,FALSE),0)</f>
        <v>14</v>
      </c>
      <c r="AQ56" s="11">
        <f t="shared" si="0"/>
        <v>156</v>
      </c>
    </row>
    <row r="57" spans="1:43" ht="14.4" thickBot="1" x14ac:dyDescent="0.3">
      <c r="A57" s="63" t="s">
        <v>74</v>
      </c>
      <c r="B57" s="62" t="s">
        <v>66</v>
      </c>
      <c r="C57" s="34"/>
      <c r="D57" s="72"/>
      <c r="E57" s="50">
        <f>IFERROR(VLOOKUP($B57,[1]NUM4!$G$3:$T$169,2,FALSE),0)</f>
        <v>56</v>
      </c>
      <c r="F57" s="50">
        <f>IFERROR(VLOOKUP($B57,[1]NUM4!$G$3:$T$169,3,FALSE),0)</f>
        <v>30</v>
      </c>
      <c r="G57" s="50">
        <f>IFERROR(VLOOKUP($B57,[1]NUM4!$G$3:$T$169,4,FALSE),0)</f>
        <v>44</v>
      </c>
      <c r="H57" s="50">
        <f>IFERROR(VLOOKUP($B57,[1]NUM4!$G$3:$T$169,5,FALSE),0)</f>
        <v>51</v>
      </c>
      <c r="I57" s="50">
        <f>IFERROR(VLOOKUP($B57,[1]NUM4!$G$3:$T$169,6,FALSE),0)</f>
        <v>55</v>
      </c>
      <c r="J57" s="50">
        <f>IFERROR(VLOOKUP($B57,[1]NUM4!$G$3:$T$169,7,FALSE),0)</f>
        <v>54</v>
      </c>
      <c r="K57" s="50">
        <f>IFERROR(VLOOKUP($B57,[1]NUM4!$G$3:$T$169,8,FALSE),0)</f>
        <v>94</v>
      </c>
      <c r="L57" s="50">
        <f>IFERROR(VLOOKUP($B57,[1]NUM4!$G$3:$T$169,9,FALSE),0)</f>
        <v>60</v>
      </c>
      <c r="M57" s="50">
        <f>IFERROR(VLOOKUP($B57,[1]NUM4!$G$3:$T$169,10,FALSE),0)</f>
        <v>57</v>
      </c>
      <c r="N57" s="50">
        <f>IFERROR(VLOOKUP($B57,[1]NUM4!$G$3:$T$169,11,FALSE),0)</f>
        <v>63</v>
      </c>
      <c r="O57" s="50">
        <f>IFERROR(VLOOKUP($B57,[1]NUM4!$G$3:$T$169,12,FALSE),0)</f>
        <v>37</v>
      </c>
      <c r="P57" s="50">
        <f>IFERROR(VLOOKUP($B57,[1]NUM4!$G$3:$T$169,13,FALSE),0)</f>
        <v>51</v>
      </c>
      <c r="Q57" s="11">
        <f t="shared" si="1"/>
        <v>652</v>
      </c>
      <c r="R57" s="50">
        <f>IFERROR(VLOOKUP($B57,[1]NUM4!$AB$3:$AO$141,2,FALSE),0)</f>
        <v>0</v>
      </c>
      <c r="S57" s="50">
        <f>IFERROR(VLOOKUP($B57,[1]NUM4!$AB$3:$AO$141,3,FALSE),0)</f>
        <v>0</v>
      </c>
      <c r="T57" s="50">
        <f>IFERROR(VLOOKUP($B57,[1]NUM4!$AB$3:$AO$141,4,FALSE),0)</f>
        <v>2</v>
      </c>
      <c r="U57" s="50">
        <f>IFERROR(VLOOKUP($B57,[1]NUM4!$AB$3:$AO$141,5,FALSE),0)</f>
        <v>5</v>
      </c>
      <c r="V57" s="50">
        <f>IFERROR(VLOOKUP($B57,[1]NUM4!$AB$3:$AO$141,6,FALSE),0)</f>
        <v>4</v>
      </c>
      <c r="W57" s="50">
        <f>IFERROR(VLOOKUP($B57,[1]NUM4!$AB$3:$AO$141,7,FALSE),0)</f>
        <v>6</v>
      </c>
      <c r="X57" s="50">
        <f>IFERROR(VLOOKUP($B57,[1]NUM4!$AB$3:$AO$141,8,FALSE),0)</f>
        <v>9</v>
      </c>
      <c r="Y57" s="50">
        <f>IFERROR(VLOOKUP($B57,[1]NUM4!$AB$3:$AO$141,9,FALSE),0)</f>
        <v>9</v>
      </c>
      <c r="Z57" s="50">
        <f>IFERROR(VLOOKUP($B57,[1]NUM4!$AB$3:$AO$141,10,FALSE),0)</f>
        <v>10</v>
      </c>
      <c r="AA57" s="50">
        <f>IFERROR(VLOOKUP($B57,[1]NUM4!$AB$3:$AO$141,11,FALSE),0)</f>
        <v>15</v>
      </c>
      <c r="AB57" s="50">
        <f>IFERROR(VLOOKUP($B57,[1]NUM4!$AB$3:$AO$141,12,FALSE),0)</f>
        <v>5</v>
      </c>
      <c r="AC57" s="50">
        <f>IFERROR(VLOOKUP($B57,[1]NUM4!$AB$3:$AO$141,13,FALSE),0)</f>
        <v>7</v>
      </c>
      <c r="AD57" s="11">
        <f t="shared" si="2"/>
        <v>72</v>
      </c>
      <c r="AE57" s="50">
        <f>IFERROR(VLOOKUP($B57,[1]DEN4!$G$3:$T$169,2,FALSE),0)</f>
        <v>56</v>
      </c>
      <c r="AF57" s="50">
        <f>IFERROR(VLOOKUP($B57,[1]DEN4!$G$3:$T$169,3,FALSE),0)</f>
        <v>30</v>
      </c>
      <c r="AG57" s="50">
        <f>IFERROR(VLOOKUP($B57,[1]DEN4!$G$3:$T$169,4,FALSE),0)</f>
        <v>44</v>
      </c>
      <c r="AH57" s="50">
        <f>IFERROR(VLOOKUP($B57,[1]DEN4!$G$3:$T$169,5,FALSE),0)</f>
        <v>51</v>
      </c>
      <c r="AI57" s="50">
        <f>IFERROR(VLOOKUP($B57,[1]DEN4!$G$3:$T$169,6,FALSE),0)</f>
        <v>55</v>
      </c>
      <c r="AJ57" s="50">
        <f>IFERROR(VLOOKUP($B57,[1]DEN4!$G$3:$T$169,7,FALSE),0)</f>
        <v>54</v>
      </c>
      <c r="AK57" s="50">
        <f>IFERROR(VLOOKUP($B57,[1]DEN4!$G$3:$T$169,8,FALSE),0)</f>
        <v>94</v>
      </c>
      <c r="AL57" s="50">
        <f>IFERROR(VLOOKUP($B57,[1]DEN4!$G$3:$T$169,9,FALSE),0)</f>
        <v>60</v>
      </c>
      <c r="AM57" s="50">
        <f>IFERROR(VLOOKUP($B57,[1]DEN4!$G$3:$T$169,10,FALSE),0)</f>
        <v>57</v>
      </c>
      <c r="AN57" s="50">
        <f>IFERROR(VLOOKUP($B57,[1]DEN4!$G$3:$T$169,11,FALSE),0)</f>
        <v>63</v>
      </c>
      <c r="AO57" s="50">
        <f>IFERROR(VLOOKUP($B57,[1]DEN4!$G$3:$T$169,12,FALSE),0)</f>
        <v>37</v>
      </c>
      <c r="AP57" s="50">
        <f>IFERROR(VLOOKUP($B57,[1]DEN4!$G$3:$T$169,13,FALSE),0)</f>
        <v>51</v>
      </c>
      <c r="AQ57" s="11">
        <f t="shared" si="0"/>
        <v>652</v>
      </c>
    </row>
    <row r="58" spans="1:43" ht="14.4" thickBot="1" x14ac:dyDescent="0.3">
      <c r="A58" s="63" t="s">
        <v>74</v>
      </c>
      <c r="B58" s="62" t="s">
        <v>67</v>
      </c>
      <c r="C58" s="34"/>
      <c r="D58" s="72"/>
      <c r="E58" s="50">
        <f>IFERROR(VLOOKUP($B58,[1]NUM4!$G$3:$T$169,2,FALSE),0)</f>
        <v>28</v>
      </c>
      <c r="F58" s="50">
        <f>IFERROR(VLOOKUP($B58,[1]NUM4!$G$3:$T$169,3,FALSE),0)</f>
        <v>42</v>
      </c>
      <c r="G58" s="50">
        <f>IFERROR(VLOOKUP($B58,[1]NUM4!$G$3:$T$169,4,FALSE),0)</f>
        <v>42</v>
      </c>
      <c r="H58" s="50">
        <f>IFERROR(VLOOKUP($B58,[1]NUM4!$G$3:$T$169,5,FALSE),0)</f>
        <v>44</v>
      </c>
      <c r="I58" s="50">
        <f>IFERROR(VLOOKUP($B58,[1]NUM4!$G$3:$T$169,6,FALSE),0)</f>
        <v>55</v>
      </c>
      <c r="J58" s="50">
        <f>IFERROR(VLOOKUP($B58,[1]NUM4!$G$3:$T$169,7,FALSE),0)</f>
        <v>69</v>
      </c>
      <c r="K58" s="50">
        <f>IFERROR(VLOOKUP($B58,[1]NUM4!$G$3:$T$169,8,FALSE),0)</f>
        <v>28</v>
      </c>
      <c r="L58" s="50">
        <f>IFERROR(VLOOKUP($B58,[1]NUM4!$G$3:$T$169,9,FALSE),0)</f>
        <v>66</v>
      </c>
      <c r="M58" s="50">
        <f>IFERROR(VLOOKUP($B58,[1]NUM4!$G$3:$T$169,10,FALSE),0)</f>
        <v>46</v>
      </c>
      <c r="N58" s="50">
        <f>IFERROR(VLOOKUP($B58,[1]NUM4!$G$3:$T$169,11,FALSE),0)</f>
        <v>62</v>
      </c>
      <c r="O58" s="50">
        <f>IFERROR(VLOOKUP($B58,[1]NUM4!$G$3:$T$169,12,FALSE),0)</f>
        <v>24</v>
      </c>
      <c r="P58" s="50">
        <f>IFERROR(VLOOKUP($B58,[1]NUM4!$G$3:$T$169,13,FALSE),0)</f>
        <v>54</v>
      </c>
      <c r="Q58" s="11">
        <f t="shared" si="1"/>
        <v>560</v>
      </c>
      <c r="R58" s="50">
        <f>IFERROR(VLOOKUP($B58,[1]NUM4!$AB$3:$AO$141,2,FALSE),0)</f>
        <v>0</v>
      </c>
      <c r="S58" s="50">
        <f>IFERROR(VLOOKUP($B58,[1]NUM4!$AB$3:$AO$141,3,FALSE),0)</f>
        <v>0</v>
      </c>
      <c r="T58" s="50">
        <f>IFERROR(VLOOKUP($B58,[1]NUM4!$AB$3:$AO$141,4,FALSE),0)</f>
        <v>4</v>
      </c>
      <c r="U58" s="50">
        <f>IFERROR(VLOOKUP($B58,[1]NUM4!$AB$3:$AO$141,5,FALSE),0)</f>
        <v>3</v>
      </c>
      <c r="V58" s="50">
        <f>IFERROR(VLOOKUP($B58,[1]NUM4!$AB$3:$AO$141,6,FALSE),0)</f>
        <v>9</v>
      </c>
      <c r="W58" s="50">
        <f>IFERROR(VLOOKUP($B58,[1]NUM4!$AB$3:$AO$141,7,FALSE),0)</f>
        <v>6</v>
      </c>
      <c r="X58" s="50">
        <f>IFERROR(VLOOKUP($B58,[1]NUM4!$AB$3:$AO$141,8,FALSE),0)</f>
        <v>5</v>
      </c>
      <c r="Y58" s="50">
        <f>IFERROR(VLOOKUP($B58,[1]NUM4!$AB$3:$AO$141,9,FALSE),0)</f>
        <v>3</v>
      </c>
      <c r="Z58" s="50">
        <f>IFERROR(VLOOKUP($B58,[1]NUM4!$AB$3:$AO$141,10,FALSE),0)</f>
        <v>5</v>
      </c>
      <c r="AA58" s="50">
        <f>IFERROR(VLOOKUP($B58,[1]NUM4!$AB$3:$AO$141,11,FALSE),0)</f>
        <v>7</v>
      </c>
      <c r="AB58" s="50">
        <f>IFERROR(VLOOKUP($B58,[1]NUM4!$AB$3:$AO$141,12,FALSE),0)</f>
        <v>6</v>
      </c>
      <c r="AC58" s="50">
        <f>IFERROR(VLOOKUP($B58,[1]NUM4!$AB$3:$AO$141,13,FALSE),0)</f>
        <v>3</v>
      </c>
      <c r="AD58" s="11">
        <f t="shared" si="2"/>
        <v>51</v>
      </c>
      <c r="AE58" s="50">
        <f>IFERROR(VLOOKUP($B58,[1]DEN4!$G$3:$T$169,2,FALSE),0)</f>
        <v>28</v>
      </c>
      <c r="AF58" s="50">
        <f>IFERROR(VLOOKUP($B58,[1]DEN4!$G$3:$T$169,3,FALSE),0)</f>
        <v>42</v>
      </c>
      <c r="AG58" s="50">
        <f>IFERROR(VLOOKUP($B58,[1]DEN4!$G$3:$T$169,4,FALSE),0)</f>
        <v>42</v>
      </c>
      <c r="AH58" s="50">
        <f>IFERROR(VLOOKUP($B58,[1]DEN4!$G$3:$T$169,5,FALSE),0)</f>
        <v>44</v>
      </c>
      <c r="AI58" s="50">
        <f>IFERROR(VLOOKUP($B58,[1]DEN4!$G$3:$T$169,6,FALSE),0)</f>
        <v>55</v>
      </c>
      <c r="AJ58" s="50">
        <f>IFERROR(VLOOKUP($B58,[1]DEN4!$G$3:$T$169,7,FALSE),0)</f>
        <v>69</v>
      </c>
      <c r="AK58" s="50">
        <f>IFERROR(VLOOKUP($B58,[1]DEN4!$G$3:$T$169,8,FALSE),0)</f>
        <v>28</v>
      </c>
      <c r="AL58" s="50">
        <f>IFERROR(VLOOKUP($B58,[1]DEN4!$G$3:$T$169,9,FALSE),0)</f>
        <v>66</v>
      </c>
      <c r="AM58" s="50">
        <f>IFERROR(VLOOKUP($B58,[1]DEN4!$G$3:$T$169,10,FALSE),0)</f>
        <v>46</v>
      </c>
      <c r="AN58" s="50">
        <f>IFERROR(VLOOKUP($B58,[1]DEN4!$G$3:$T$169,11,FALSE),0)</f>
        <v>62</v>
      </c>
      <c r="AO58" s="50">
        <f>IFERROR(VLOOKUP($B58,[1]DEN4!$G$3:$T$169,12,FALSE),0)</f>
        <v>24</v>
      </c>
      <c r="AP58" s="50">
        <f>IFERROR(VLOOKUP($B58,[1]DEN4!$G$3:$T$169,13,FALSE),0)</f>
        <v>54</v>
      </c>
      <c r="AQ58" s="11">
        <f t="shared" si="0"/>
        <v>560</v>
      </c>
    </row>
    <row r="59" spans="1:43" ht="14.4" thickBot="1" x14ac:dyDescent="0.3">
      <c r="A59" s="63" t="s">
        <v>74</v>
      </c>
      <c r="B59" s="62" t="s">
        <v>68</v>
      </c>
      <c r="C59" s="34"/>
      <c r="D59" s="72"/>
      <c r="E59" s="50">
        <f>IFERROR(VLOOKUP($B59,[1]NUM4!$G$3:$T$169,2,FALSE),0)</f>
        <v>21</v>
      </c>
      <c r="F59" s="50">
        <f>IFERROR(VLOOKUP($B59,[1]NUM4!$G$3:$T$169,3,FALSE),0)</f>
        <v>32</v>
      </c>
      <c r="G59" s="50">
        <f>IFERROR(VLOOKUP($B59,[1]NUM4!$G$3:$T$169,4,FALSE),0)</f>
        <v>27</v>
      </c>
      <c r="H59" s="50">
        <f>IFERROR(VLOOKUP($B59,[1]NUM4!$G$3:$T$169,5,FALSE),0)</f>
        <v>12</v>
      </c>
      <c r="I59" s="50">
        <f>IFERROR(VLOOKUP($B59,[1]NUM4!$G$3:$T$169,6,FALSE),0)</f>
        <v>22</v>
      </c>
      <c r="J59" s="50">
        <f>IFERROR(VLOOKUP($B59,[1]NUM4!$G$3:$T$169,7,FALSE),0)</f>
        <v>41</v>
      </c>
      <c r="K59" s="50">
        <f>IFERROR(VLOOKUP($B59,[1]NUM4!$G$3:$T$169,8,FALSE),0)</f>
        <v>28</v>
      </c>
      <c r="L59" s="50">
        <f>IFERROR(VLOOKUP($B59,[1]NUM4!$G$3:$T$169,9,FALSE),0)</f>
        <v>10</v>
      </c>
      <c r="M59" s="50">
        <f>IFERROR(VLOOKUP($B59,[1]NUM4!$G$3:$T$169,10,FALSE),0)</f>
        <v>29</v>
      </c>
      <c r="N59" s="50">
        <f>IFERROR(VLOOKUP($B59,[1]NUM4!$G$3:$T$169,11,FALSE),0)</f>
        <v>19</v>
      </c>
      <c r="O59" s="50">
        <f>IFERROR(VLOOKUP($B59,[1]NUM4!$G$3:$T$169,12,FALSE),0)</f>
        <v>28</v>
      </c>
      <c r="P59" s="50">
        <f>IFERROR(VLOOKUP($B59,[1]NUM4!$G$3:$T$169,13,FALSE),0)</f>
        <v>11</v>
      </c>
      <c r="Q59" s="11">
        <f t="shared" si="1"/>
        <v>280</v>
      </c>
      <c r="R59" s="50">
        <f>IFERROR(VLOOKUP($B59,[1]NUM4!$AB$3:$AO$141,2,FALSE),0)</f>
        <v>0</v>
      </c>
      <c r="S59" s="50">
        <f>IFERROR(VLOOKUP($B59,[1]NUM4!$AB$3:$AO$141,3,FALSE),0)</f>
        <v>0</v>
      </c>
      <c r="T59" s="50">
        <f>IFERROR(VLOOKUP($B59,[1]NUM4!$AB$3:$AO$141,4,FALSE),0)</f>
        <v>1</v>
      </c>
      <c r="U59" s="50">
        <f>IFERROR(VLOOKUP($B59,[1]NUM4!$AB$3:$AO$141,5,FALSE),0)</f>
        <v>2</v>
      </c>
      <c r="V59" s="50">
        <f>IFERROR(VLOOKUP($B59,[1]NUM4!$AB$3:$AO$141,6,FALSE),0)</f>
        <v>1</v>
      </c>
      <c r="W59" s="50">
        <f>IFERROR(VLOOKUP($B59,[1]NUM4!$AB$3:$AO$141,7,FALSE),0)</f>
        <v>0</v>
      </c>
      <c r="X59" s="50">
        <f>IFERROR(VLOOKUP($B59,[1]NUM4!$AB$3:$AO$141,8,FALSE),0)</f>
        <v>3</v>
      </c>
      <c r="Y59" s="50">
        <f>IFERROR(VLOOKUP($B59,[1]NUM4!$AB$3:$AO$141,9,FALSE),0)</f>
        <v>0</v>
      </c>
      <c r="Z59" s="50">
        <f>IFERROR(VLOOKUP($B59,[1]NUM4!$AB$3:$AO$141,10,FALSE),0)</f>
        <v>1</v>
      </c>
      <c r="AA59" s="50">
        <f>IFERROR(VLOOKUP($B59,[1]NUM4!$AB$3:$AO$141,11,FALSE),0)</f>
        <v>2</v>
      </c>
      <c r="AB59" s="50">
        <f>IFERROR(VLOOKUP($B59,[1]NUM4!$AB$3:$AO$141,12,FALSE),0)</f>
        <v>4</v>
      </c>
      <c r="AC59" s="50">
        <f>IFERROR(VLOOKUP($B59,[1]NUM4!$AB$3:$AO$141,13,FALSE),0)</f>
        <v>4</v>
      </c>
      <c r="AD59" s="11">
        <f t="shared" si="2"/>
        <v>18</v>
      </c>
      <c r="AE59" s="50">
        <f>IFERROR(VLOOKUP($B59,[1]DEN4!$G$3:$T$169,2,FALSE),0)</f>
        <v>21</v>
      </c>
      <c r="AF59" s="50">
        <f>IFERROR(VLOOKUP($B59,[1]DEN4!$G$3:$T$169,3,FALSE),0)</f>
        <v>32</v>
      </c>
      <c r="AG59" s="50">
        <f>IFERROR(VLOOKUP($B59,[1]DEN4!$G$3:$T$169,4,FALSE),0)</f>
        <v>27</v>
      </c>
      <c r="AH59" s="50">
        <f>IFERROR(VLOOKUP($B59,[1]DEN4!$G$3:$T$169,5,FALSE),0)</f>
        <v>12</v>
      </c>
      <c r="AI59" s="50">
        <f>IFERROR(VLOOKUP($B59,[1]DEN4!$G$3:$T$169,6,FALSE),0)</f>
        <v>22</v>
      </c>
      <c r="AJ59" s="50">
        <f>IFERROR(VLOOKUP($B59,[1]DEN4!$G$3:$T$169,7,FALSE),0)</f>
        <v>41</v>
      </c>
      <c r="AK59" s="50">
        <f>IFERROR(VLOOKUP($B59,[1]DEN4!$G$3:$T$169,8,FALSE),0)</f>
        <v>28</v>
      </c>
      <c r="AL59" s="50">
        <f>IFERROR(VLOOKUP($B59,[1]DEN4!$G$3:$T$169,9,FALSE),0)</f>
        <v>10</v>
      </c>
      <c r="AM59" s="50">
        <f>IFERROR(VLOOKUP($B59,[1]DEN4!$G$3:$T$169,10,FALSE),0)</f>
        <v>29</v>
      </c>
      <c r="AN59" s="50">
        <f>IFERROR(VLOOKUP($B59,[1]DEN4!$G$3:$T$169,11,FALSE),0)</f>
        <v>19</v>
      </c>
      <c r="AO59" s="50">
        <f>IFERROR(VLOOKUP($B59,[1]DEN4!$G$3:$T$169,12,FALSE),0)</f>
        <v>28</v>
      </c>
      <c r="AP59" s="50">
        <f>IFERROR(VLOOKUP($B59,[1]DEN4!$G$3:$T$169,13,FALSE),0)</f>
        <v>11</v>
      </c>
      <c r="AQ59" s="11">
        <f t="shared" si="0"/>
        <v>280</v>
      </c>
    </row>
    <row r="60" spans="1:43" ht="14.4" thickBot="1" x14ac:dyDescent="0.3">
      <c r="A60" s="63" t="s">
        <v>74</v>
      </c>
      <c r="B60" s="62" t="s">
        <v>69</v>
      </c>
      <c r="C60" s="34"/>
      <c r="D60" s="72"/>
      <c r="E60" s="50">
        <f>IFERROR(VLOOKUP($B60,[1]NUM4!$G$3:$T$169,2,FALSE),0)</f>
        <v>83</v>
      </c>
      <c r="F60" s="50">
        <f>IFERROR(VLOOKUP($B60,[1]NUM4!$G$3:$T$169,3,FALSE),0)</f>
        <v>51</v>
      </c>
      <c r="G60" s="50">
        <f>IFERROR(VLOOKUP($B60,[1]NUM4!$G$3:$T$169,4,FALSE),0)</f>
        <v>83</v>
      </c>
      <c r="H60" s="50">
        <f>IFERROR(VLOOKUP($B60,[1]NUM4!$G$3:$T$169,5,FALSE),0)</f>
        <v>87</v>
      </c>
      <c r="I60" s="50">
        <f>IFERROR(VLOOKUP($B60,[1]NUM4!$G$3:$T$169,6,FALSE),0)</f>
        <v>73</v>
      </c>
      <c r="J60" s="50">
        <f>IFERROR(VLOOKUP($B60,[1]NUM4!$G$3:$T$169,7,FALSE),0)</f>
        <v>61</v>
      </c>
      <c r="K60" s="50">
        <f>IFERROR(VLOOKUP($B60,[1]NUM4!$G$3:$T$169,8,FALSE),0)</f>
        <v>85</v>
      </c>
      <c r="L60" s="50">
        <f>IFERROR(VLOOKUP($B60,[1]NUM4!$G$3:$T$169,9,FALSE),0)</f>
        <v>93</v>
      </c>
      <c r="M60" s="50">
        <f>IFERROR(VLOOKUP($B60,[1]NUM4!$G$3:$T$169,10,FALSE),0)</f>
        <v>72</v>
      </c>
      <c r="N60" s="50">
        <f>IFERROR(VLOOKUP($B60,[1]NUM4!$G$3:$T$169,11,FALSE),0)</f>
        <v>70</v>
      </c>
      <c r="O60" s="50">
        <f>IFERROR(VLOOKUP($B60,[1]NUM4!$G$3:$T$169,12,FALSE),0)</f>
        <v>49</v>
      </c>
      <c r="P60" s="50">
        <f>IFERROR(VLOOKUP($B60,[1]NUM4!$G$3:$T$169,13,FALSE),0)</f>
        <v>47</v>
      </c>
      <c r="Q60" s="11">
        <f t="shared" si="1"/>
        <v>854</v>
      </c>
      <c r="R60" s="50">
        <f>IFERROR(VLOOKUP($B60,[1]NUM4!$AB$3:$AO$141,2,FALSE),0)</f>
        <v>0</v>
      </c>
      <c r="S60" s="50">
        <f>IFERROR(VLOOKUP($B60,[1]NUM4!$AB$3:$AO$141,3,FALSE),0)</f>
        <v>0</v>
      </c>
      <c r="T60" s="50">
        <f>IFERROR(VLOOKUP($B60,[1]NUM4!$AB$3:$AO$141,4,FALSE),0)</f>
        <v>1</v>
      </c>
      <c r="U60" s="50">
        <f>IFERROR(VLOOKUP($B60,[1]NUM4!$AB$3:$AO$141,5,FALSE),0)</f>
        <v>10</v>
      </c>
      <c r="V60" s="50">
        <f>IFERROR(VLOOKUP($B60,[1]NUM4!$AB$3:$AO$141,6,FALSE),0)</f>
        <v>5</v>
      </c>
      <c r="W60" s="50">
        <f>IFERROR(VLOOKUP($B60,[1]NUM4!$AB$3:$AO$141,7,FALSE),0)</f>
        <v>6</v>
      </c>
      <c r="X60" s="50">
        <f>IFERROR(VLOOKUP($B60,[1]NUM4!$AB$3:$AO$141,8,FALSE),0)</f>
        <v>8</v>
      </c>
      <c r="Y60" s="50">
        <f>IFERROR(VLOOKUP($B60,[1]NUM4!$AB$3:$AO$141,9,FALSE),0)</f>
        <v>6</v>
      </c>
      <c r="Z60" s="50">
        <f>IFERROR(VLOOKUP($B60,[1]NUM4!$AB$3:$AO$141,10,FALSE),0)</f>
        <v>3</v>
      </c>
      <c r="AA60" s="50">
        <f>IFERROR(VLOOKUP($B60,[1]NUM4!$AB$3:$AO$141,11,FALSE),0)</f>
        <v>7</v>
      </c>
      <c r="AB60" s="50">
        <f>IFERROR(VLOOKUP($B60,[1]NUM4!$AB$3:$AO$141,12,FALSE),0)</f>
        <v>5</v>
      </c>
      <c r="AC60" s="50">
        <f>IFERROR(VLOOKUP($B60,[1]NUM4!$AB$3:$AO$141,13,FALSE),0)</f>
        <v>10</v>
      </c>
      <c r="AD60" s="11">
        <f t="shared" si="2"/>
        <v>61</v>
      </c>
      <c r="AE60" s="50">
        <f>IFERROR(VLOOKUP($B60,[1]DEN4!$G$3:$T$169,2,FALSE),0)</f>
        <v>83</v>
      </c>
      <c r="AF60" s="50">
        <f>IFERROR(VLOOKUP($B60,[1]DEN4!$G$3:$T$169,3,FALSE),0)</f>
        <v>51</v>
      </c>
      <c r="AG60" s="50">
        <f>IFERROR(VLOOKUP($B60,[1]DEN4!$G$3:$T$169,4,FALSE),0)</f>
        <v>83</v>
      </c>
      <c r="AH60" s="50">
        <f>IFERROR(VLOOKUP($B60,[1]DEN4!$G$3:$T$169,5,FALSE),0)</f>
        <v>87</v>
      </c>
      <c r="AI60" s="50">
        <f>IFERROR(VLOOKUP($B60,[1]DEN4!$G$3:$T$169,6,FALSE),0)</f>
        <v>73</v>
      </c>
      <c r="AJ60" s="50">
        <f>IFERROR(VLOOKUP($B60,[1]DEN4!$G$3:$T$169,7,FALSE),0)</f>
        <v>61</v>
      </c>
      <c r="AK60" s="50">
        <f>IFERROR(VLOOKUP($B60,[1]DEN4!$G$3:$T$169,8,FALSE),0)</f>
        <v>85</v>
      </c>
      <c r="AL60" s="50">
        <f>IFERROR(VLOOKUP($B60,[1]DEN4!$G$3:$T$169,9,FALSE),0)</f>
        <v>93</v>
      </c>
      <c r="AM60" s="50">
        <f>IFERROR(VLOOKUP($B60,[1]DEN4!$G$3:$T$169,10,FALSE),0)</f>
        <v>72</v>
      </c>
      <c r="AN60" s="50">
        <f>IFERROR(VLOOKUP($B60,[1]DEN4!$G$3:$T$169,11,FALSE),0)</f>
        <v>70</v>
      </c>
      <c r="AO60" s="50">
        <f>IFERROR(VLOOKUP($B60,[1]DEN4!$G$3:$T$169,12,FALSE),0)</f>
        <v>49</v>
      </c>
      <c r="AP60" s="50">
        <f>IFERROR(VLOOKUP($B60,[1]DEN4!$G$3:$T$169,13,FALSE),0)</f>
        <v>47</v>
      </c>
      <c r="AQ60" s="11">
        <f t="shared" si="0"/>
        <v>854</v>
      </c>
    </row>
    <row r="61" spans="1:43" ht="14.4" thickBot="1" x14ac:dyDescent="0.3">
      <c r="A61" s="63" t="s">
        <v>74</v>
      </c>
      <c r="B61" s="62" t="s">
        <v>70</v>
      </c>
      <c r="C61" s="34"/>
      <c r="D61" s="72"/>
      <c r="E61" s="50">
        <f>IFERROR(VLOOKUP($B61,[1]NUM4!$G$3:$T$169,2,FALSE),0)</f>
        <v>32</v>
      </c>
      <c r="F61" s="50">
        <f>IFERROR(VLOOKUP($B61,[1]NUM4!$G$3:$T$169,3,FALSE),0)</f>
        <v>39</v>
      </c>
      <c r="G61" s="50">
        <f>IFERROR(VLOOKUP($B61,[1]NUM4!$G$3:$T$169,4,FALSE),0)</f>
        <v>29</v>
      </c>
      <c r="H61" s="50">
        <f>IFERROR(VLOOKUP($B61,[1]NUM4!$G$3:$T$169,5,FALSE),0)</f>
        <v>57</v>
      </c>
      <c r="I61" s="50">
        <f>IFERROR(VLOOKUP($B61,[1]NUM4!$G$3:$T$169,6,FALSE),0)</f>
        <v>26</v>
      </c>
      <c r="J61" s="50">
        <f>IFERROR(VLOOKUP($B61,[1]NUM4!$G$3:$T$169,7,FALSE),0)</f>
        <v>51</v>
      </c>
      <c r="K61" s="50">
        <f>IFERROR(VLOOKUP($B61,[1]NUM4!$G$3:$T$169,8,FALSE),0)</f>
        <v>40</v>
      </c>
      <c r="L61" s="50">
        <f>IFERROR(VLOOKUP($B61,[1]NUM4!$G$3:$T$169,9,FALSE),0)</f>
        <v>45</v>
      </c>
      <c r="M61" s="50">
        <f>IFERROR(VLOOKUP($B61,[1]NUM4!$G$3:$T$169,10,FALSE),0)</f>
        <v>39</v>
      </c>
      <c r="N61" s="50">
        <f>IFERROR(VLOOKUP($B61,[1]NUM4!$G$3:$T$169,11,FALSE),0)</f>
        <v>31</v>
      </c>
      <c r="O61" s="50">
        <f>IFERROR(VLOOKUP($B61,[1]NUM4!$G$3:$T$169,12,FALSE),0)</f>
        <v>22</v>
      </c>
      <c r="P61" s="50">
        <f>IFERROR(VLOOKUP($B61,[1]NUM4!$G$3:$T$169,13,FALSE),0)</f>
        <v>16</v>
      </c>
      <c r="Q61" s="11">
        <f t="shared" si="1"/>
        <v>427</v>
      </c>
      <c r="R61" s="50">
        <f>IFERROR(VLOOKUP($B61,[1]NUM4!$AB$3:$AO$141,2,FALSE),0)</f>
        <v>0</v>
      </c>
      <c r="S61" s="50">
        <f>IFERROR(VLOOKUP($B61,[1]NUM4!$AB$3:$AO$141,3,FALSE),0)</f>
        <v>0</v>
      </c>
      <c r="T61" s="50">
        <f>IFERROR(VLOOKUP($B61,[1]NUM4!$AB$3:$AO$141,4,FALSE),0)</f>
        <v>1</v>
      </c>
      <c r="U61" s="50">
        <f>IFERROR(VLOOKUP($B61,[1]NUM4!$AB$3:$AO$141,5,FALSE),0)</f>
        <v>10</v>
      </c>
      <c r="V61" s="50">
        <f>IFERROR(VLOOKUP($B61,[1]NUM4!$AB$3:$AO$141,6,FALSE),0)</f>
        <v>1</v>
      </c>
      <c r="W61" s="50">
        <f>IFERROR(VLOOKUP($B61,[1]NUM4!$AB$3:$AO$141,7,FALSE),0)</f>
        <v>4</v>
      </c>
      <c r="X61" s="50">
        <f>IFERROR(VLOOKUP($B61,[1]NUM4!$AB$3:$AO$141,8,FALSE),0)</f>
        <v>4</v>
      </c>
      <c r="Y61" s="50">
        <f>IFERROR(VLOOKUP($B61,[1]NUM4!$AB$3:$AO$141,9,FALSE),0)</f>
        <v>8</v>
      </c>
      <c r="Z61" s="50">
        <f>IFERROR(VLOOKUP($B61,[1]NUM4!$AB$3:$AO$141,10,FALSE),0)</f>
        <v>6</v>
      </c>
      <c r="AA61" s="50">
        <f>IFERROR(VLOOKUP($B61,[1]NUM4!$AB$3:$AO$141,11,FALSE),0)</f>
        <v>3</v>
      </c>
      <c r="AB61" s="50">
        <f>IFERROR(VLOOKUP($B61,[1]NUM4!$AB$3:$AO$141,12,FALSE),0)</f>
        <v>2</v>
      </c>
      <c r="AC61" s="50">
        <f>IFERROR(VLOOKUP($B61,[1]NUM4!$AB$3:$AO$141,13,FALSE),0)</f>
        <v>4</v>
      </c>
      <c r="AD61" s="11">
        <f t="shared" si="2"/>
        <v>43</v>
      </c>
      <c r="AE61" s="50">
        <f>IFERROR(VLOOKUP($B61,[1]DEN4!$G$3:$T$169,2,FALSE),0)</f>
        <v>32</v>
      </c>
      <c r="AF61" s="50">
        <f>IFERROR(VLOOKUP($B61,[1]DEN4!$G$3:$T$169,3,FALSE),0)</f>
        <v>39</v>
      </c>
      <c r="AG61" s="50">
        <f>IFERROR(VLOOKUP($B61,[1]DEN4!$G$3:$T$169,4,FALSE),0)</f>
        <v>29</v>
      </c>
      <c r="AH61" s="50">
        <f>IFERROR(VLOOKUP($B61,[1]DEN4!$G$3:$T$169,5,FALSE),0)</f>
        <v>57</v>
      </c>
      <c r="AI61" s="50">
        <f>IFERROR(VLOOKUP($B61,[1]DEN4!$G$3:$T$169,6,FALSE),0)</f>
        <v>26</v>
      </c>
      <c r="AJ61" s="50">
        <f>IFERROR(VLOOKUP($B61,[1]DEN4!$G$3:$T$169,7,FALSE),0)</f>
        <v>51</v>
      </c>
      <c r="AK61" s="50">
        <f>IFERROR(VLOOKUP($B61,[1]DEN4!$G$3:$T$169,8,FALSE),0)</f>
        <v>40</v>
      </c>
      <c r="AL61" s="50">
        <f>IFERROR(VLOOKUP($B61,[1]DEN4!$G$3:$T$169,9,FALSE),0)</f>
        <v>45</v>
      </c>
      <c r="AM61" s="50">
        <f>IFERROR(VLOOKUP($B61,[1]DEN4!$G$3:$T$169,10,FALSE),0)</f>
        <v>39</v>
      </c>
      <c r="AN61" s="50">
        <f>IFERROR(VLOOKUP($B61,[1]DEN4!$G$3:$T$169,11,FALSE),0)</f>
        <v>31</v>
      </c>
      <c r="AO61" s="50">
        <f>IFERROR(VLOOKUP($B61,[1]DEN4!$G$3:$T$169,12,FALSE),0)</f>
        <v>22</v>
      </c>
      <c r="AP61" s="50">
        <f>IFERROR(VLOOKUP($B61,[1]DEN4!$G$3:$T$169,13,FALSE),0)</f>
        <v>16</v>
      </c>
      <c r="AQ61" s="11">
        <f t="shared" si="0"/>
        <v>427</v>
      </c>
    </row>
    <row r="62" spans="1:43" ht="14.4" thickBot="1" x14ac:dyDescent="0.3">
      <c r="A62" s="63" t="s">
        <v>74</v>
      </c>
      <c r="B62" s="62" t="s">
        <v>71</v>
      </c>
      <c r="C62" s="34"/>
      <c r="D62" s="72"/>
      <c r="E62" s="50">
        <f>IFERROR(VLOOKUP($B62,[1]NUM4!$G$3:$T$169,2,FALSE),0)</f>
        <v>162</v>
      </c>
      <c r="F62" s="50">
        <f>IFERROR(VLOOKUP($B62,[1]NUM4!$G$3:$T$169,3,FALSE),0)</f>
        <v>211</v>
      </c>
      <c r="G62" s="50">
        <f>IFERROR(VLOOKUP($B62,[1]NUM4!$G$3:$T$169,4,FALSE),0)</f>
        <v>140</v>
      </c>
      <c r="H62" s="50">
        <f>IFERROR(VLOOKUP($B62,[1]NUM4!$G$3:$T$169,5,FALSE),0)</f>
        <v>138</v>
      </c>
      <c r="I62" s="50">
        <f>IFERROR(VLOOKUP($B62,[1]NUM4!$G$3:$T$169,6,FALSE),0)</f>
        <v>115</v>
      </c>
      <c r="J62" s="50">
        <f>IFERROR(VLOOKUP($B62,[1]NUM4!$G$3:$T$169,7,FALSE),0)</f>
        <v>143</v>
      </c>
      <c r="K62" s="50">
        <f>IFERROR(VLOOKUP($B62,[1]NUM4!$G$3:$T$169,8,FALSE),0)</f>
        <v>226</v>
      </c>
      <c r="L62" s="50">
        <f>IFERROR(VLOOKUP($B62,[1]NUM4!$G$3:$T$169,9,FALSE),0)</f>
        <v>133</v>
      </c>
      <c r="M62" s="50">
        <f>IFERROR(VLOOKUP($B62,[1]NUM4!$G$3:$T$169,10,FALSE),0)</f>
        <v>206</v>
      </c>
      <c r="N62" s="50">
        <f>IFERROR(VLOOKUP($B62,[1]NUM4!$G$3:$T$169,11,FALSE),0)</f>
        <v>141</v>
      </c>
      <c r="O62" s="50">
        <f>IFERROR(VLOOKUP($B62,[1]NUM4!$G$3:$T$169,12,FALSE),0)</f>
        <v>105</v>
      </c>
      <c r="P62" s="50">
        <f>IFERROR(VLOOKUP($B62,[1]NUM4!$G$3:$T$169,13,FALSE),0)</f>
        <v>129</v>
      </c>
      <c r="Q62" s="182">
        <f t="shared" si="1"/>
        <v>1849</v>
      </c>
      <c r="R62" s="50">
        <f>IFERROR(VLOOKUP($B62,[1]NUM4!$AB$3:$AO$141,2,FALSE),0)</f>
        <v>0</v>
      </c>
      <c r="S62" s="50">
        <f>IFERROR(VLOOKUP($B62,[1]NUM4!$AB$3:$AO$141,3,FALSE),0)</f>
        <v>0</v>
      </c>
      <c r="T62" s="50">
        <f>IFERROR(VLOOKUP($B62,[1]NUM4!$AB$3:$AO$141,4,FALSE),0)</f>
        <v>16</v>
      </c>
      <c r="U62" s="50">
        <f>IFERROR(VLOOKUP($B62,[1]NUM4!$AB$3:$AO$141,5,FALSE),0)</f>
        <v>15</v>
      </c>
      <c r="V62" s="50">
        <f>IFERROR(VLOOKUP($B62,[1]NUM4!$AB$3:$AO$141,6,FALSE),0)</f>
        <v>16</v>
      </c>
      <c r="W62" s="50">
        <f>IFERROR(VLOOKUP($B62,[1]NUM4!$AB$3:$AO$141,7,FALSE),0)</f>
        <v>21</v>
      </c>
      <c r="X62" s="50">
        <f>IFERROR(VLOOKUP($B62,[1]NUM4!$AB$3:$AO$141,8,FALSE),0)</f>
        <v>19</v>
      </c>
      <c r="Y62" s="50">
        <f>IFERROR(VLOOKUP($B62,[1]NUM4!$AB$3:$AO$141,9,FALSE),0)</f>
        <v>26</v>
      </c>
      <c r="Z62" s="50">
        <f>IFERROR(VLOOKUP($B62,[1]NUM4!$AB$3:$AO$141,10,FALSE),0)</f>
        <v>19</v>
      </c>
      <c r="AA62" s="50">
        <f>IFERROR(VLOOKUP($B62,[1]NUM4!$AB$3:$AO$141,11,FALSE),0)</f>
        <v>24</v>
      </c>
      <c r="AB62" s="50">
        <f>IFERROR(VLOOKUP($B62,[1]NUM4!$AB$3:$AO$141,12,FALSE),0)</f>
        <v>13</v>
      </c>
      <c r="AC62" s="50">
        <f>IFERROR(VLOOKUP($B62,[1]NUM4!$AB$3:$AO$141,13,FALSE),0)</f>
        <v>20</v>
      </c>
      <c r="AD62" s="182">
        <f t="shared" si="2"/>
        <v>189</v>
      </c>
      <c r="AE62" s="50">
        <f>IFERROR(VLOOKUP($B62,[1]DEN4!$G$3:$T$169,2,FALSE),0)</f>
        <v>162</v>
      </c>
      <c r="AF62" s="50">
        <f>IFERROR(VLOOKUP($B62,[1]DEN4!$G$3:$T$169,3,FALSE),0)</f>
        <v>211</v>
      </c>
      <c r="AG62" s="50">
        <f>IFERROR(VLOOKUP($B62,[1]DEN4!$G$3:$T$169,4,FALSE),0)</f>
        <v>140</v>
      </c>
      <c r="AH62" s="50">
        <f>IFERROR(VLOOKUP($B62,[1]DEN4!$G$3:$T$169,5,FALSE),0)</f>
        <v>138</v>
      </c>
      <c r="AI62" s="50">
        <f>IFERROR(VLOOKUP($B62,[1]DEN4!$G$3:$T$169,6,FALSE),0)</f>
        <v>115</v>
      </c>
      <c r="AJ62" s="50">
        <f>IFERROR(VLOOKUP($B62,[1]DEN4!$G$3:$T$169,7,FALSE),0)</f>
        <v>143</v>
      </c>
      <c r="AK62" s="50">
        <f>IFERROR(VLOOKUP($B62,[1]DEN4!$G$3:$T$169,8,FALSE),0)</f>
        <v>226</v>
      </c>
      <c r="AL62" s="50">
        <f>IFERROR(VLOOKUP($B62,[1]DEN4!$G$3:$T$169,9,FALSE),0)</f>
        <v>133</v>
      </c>
      <c r="AM62" s="50">
        <f>IFERROR(VLOOKUP($B62,[1]DEN4!$G$3:$T$169,10,FALSE),0)</f>
        <v>206</v>
      </c>
      <c r="AN62" s="50">
        <f>IFERROR(VLOOKUP($B62,[1]DEN4!$G$3:$T$169,11,FALSE),0)</f>
        <v>141</v>
      </c>
      <c r="AO62" s="50">
        <f>IFERROR(VLOOKUP($B62,[1]DEN4!$G$3:$T$169,12,FALSE),0)</f>
        <v>105</v>
      </c>
      <c r="AP62" s="50">
        <f>IFERROR(VLOOKUP($B62,[1]DEN4!$G$3:$T$169,13,FALSE),0)</f>
        <v>129</v>
      </c>
      <c r="AQ62" s="11">
        <f t="shared" si="0"/>
        <v>1849</v>
      </c>
    </row>
    <row r="63" spans="1:43" ht="14.4" thickBot="1" x14ac:dyDescent="0.3">
      <c r="A63" s="63" t="s">
        <v>74</v>
      </c>
      <c r="B63" s="62" t="s">
        <v>72</v>
      </c>
      <c r="C63" s="34"/>
      <c r="D63" s="72"/>
      <c r="E63" s="50">
        <f>IFERROR(VLOOKUP($B63,[1]NUM4!$G$3:$T$169,2,FALSE),0)</f>
        <v>41</v>
      </c>
      <c r="F63" s="50">
        <f>IFERROR(VLOOKUP($B63,[1]NUM4!$G$3:$T$169,3,FALSE),0)</f>
        <v>16</v>
      </c>
      <c r="G63" s="50">
        <f>IFERROR(VLOOKUP($B63,[1]NUM4!$G$3:$T$169,4,FALSE),0)</f>
        <v>33</v>
      </c>
      <c r="H63" s="50">
        <f>IFERROR(VLOOKUP($B63,[1]NUM4!$G$3:$T$169,5,FALSE),0)</f>
        <v>31</v>
      </c>
      <c r="I63" s="50">
        <f>IFERROR(VLOOKUP($B63,[1]NUM4!$G$3:$T$169,6,FALSE),0)</f>
        <v>37</v>
      </c>
      <c r="J63" s="50">
        <f>IFERROR(VLOOKUP($B63,[1]NUM4!$G$3:$T$169,7,FALSE),0)</f>
        <v>36</v>
      </c>
      <c r="K63" s="50">
        <f>IFERROR(VLOOKUP($B63,[1]NUM4!$G$3:$T$169,8,FALSE),0)</f>
        <v>33</v>
      </c>
      <c r="L63" s="50">
        <f>IFERROR(VLOOKUP($B63,[1]NUM4!$G$3:$T$169,9,FALSE),0)</f>
        <v>21</v>
      </c>
      <c r="M63" s="50">
        <f>IFERROR(VLOOKUP($B63,[1]NUM4!$G$3:$T$169,10,FALSE),0)</f>
        <v>36</v>
      </c>
      <c r="N63" s="50">
        <f>IFERROR(VLOOKUP($B63,[1]NUM4!$G$3:$T$169,11,FALSE),0)</f>
        <v>24</v>
      </c>
      <c r="O63" s="50">
        <f>IFERROR(VLOOKUP($B63,[1]NUM4!$G$3:$T$169,12,FALSE),0)</f>
        <v>0</v>
      </c>
      <c r="P63" s="50">
        <f>IFERROR(VLOOKUP($B63,[1]NUM4!$G$3:$T$169,13,FALSE),0)</f>
        <v>26</v>
      </c>
      <c r="Q63" s="11">
        <f t="shared" si="1"/>
        <v>334</v>
      </c>
      <c r="R63" s="50">
        <f>IFERROR(VLOOKUP($B63,[1]NUM4!$AB$3:$AO$141,2,FALSE),0)</f>
        <v>0</v>
      </c>
      <c r="S63" s="50">
        <f>IFERROR(VLOOKUP($B63,[1]NUM4!$AB$3:$AO$141,3,FALSE),0)</f>
        <v>0</v>
      </c>
      <c r="T63" s="50">
        <f>IFERROR(VLOOKUP($B63,[1]NUM4!$AB$3:$AO$141,4,FALSE),0)</f>
        <v>3</v>
      </c>
      <c r="U63" s="50">
        <f>IFERROR(VLOOKUP($B63,[1]NUM4!$AB$3:$AO$141,5,FALSE),0)</f>
        <v>1</v>
      </c>
      <c r="V63" s="50">
        <f>IFERROR(VLOOKUP($B63,[1]NUM4!$AB$3:$AO$141,6,FALSE),0)</f>
        <v>5</v>
      </c>
      <c r="W63" s="50">
        <f>IFERROR(VLOOKUP($B63,[1]NUM4!$AB$3:$AO$141,7,FALSE),0)</f>
        <v>4</v>
      </c>
      <c r="X63" s="50">
        <f>IFERROR(VLOOKUP($B63,[1]NUM4!$AB$3:$AO$141,8,FALSE),0)</f>
        <v>4</v>
      </c>
      <c r="Y63" s="50">
        <f>IFERROR(VLOOKUP($B63,[1]NUM4!$AB$3:$AO$141,9,FALSE),0)</f>
        <v>5</v>
      </c>
      <c r="Z63" s="50">
        <f>IFERROR(VLOOKUP($B63,[1]NUM4!$AB$3:$AO$141,10,FALSE),0)</f>
        <v>5</v>
      </c>
      <c r="AA63" s="50">
        <f>IFERROR(VLOOKUP($B63,[1]NUM4!$AB$3:$AO$141,11,FALSE),0)</f>
        <v>7</v>
      </c>
      <c r="AB63" s="50">
        <f>IFERROR(VLOOKUP($B63,[1]NUM4!$AB$3:$AO$141,12,FALSE),0)</f>
        <v>1</v>
      </c>
      <c r="AC63" s="50">
        <f>IFERROR(VLOOKUP($B63,[1]NUM4!$AB$3:$AO$141,13,FALSE),0)</f>
        <v>5</v>
      </c>
      <c r="AD63" s="11">
        <f t="shared" si="2"/>
        <v>40</v>
      </c>
      <c r="AE63" s="50">
        <f>IFERROR(VLOOKUP($B63,[1]DEN4!$G$3:$T$169,2,FALSE),0)</f>
        <v>41</v>
      </c>
      <c r="AF63" s="50">
        <f>IFERROR(VLOOKUP($B63,[1]DEN4!$G$3:$T$169,3,FALSE),0)</f>
        <v>16</v>
      </c>
      <c r="AG63" s="50">
        <f>IFERROR(VLOOKUP($B63,[1]DEN4!$G$3:$T$169,4,FALSE),0)</f>
        <v>33</v>
      </c>
      <c r="AH63" s="50">
        <f>IFERROR(VLOOKUP($B63,[1]DEN4!$G$3:$T$169,5,FALSE),0)</f>
        <v>31</v>
      </c>
      <c r="AI63" s="50">
        <f>IFERROR(VLOOKUP($B63,[1]DEN4!$G$3:$T$169,6,FALSE),0)</f>
        <v>37</v>
      </c>
      <c r="AJ63" s="50">
        <f>IFERROR(VLOOKUP($B63,[1]DEN4!$G$3:$T$169,7,FALSE),0)</f>
        <v>36</v>
      </c>
      <c r="AK63" s="50">
        <f>IFERROR(VLOOKUP($B63,[1]DEN4!$G$3:$T$169,8,FALSE),0)</f>
        <v>33</v>
      </c>
      <c r="AL63" s="50">
        <f>IFERROR(VLOOKUP($B63,[1]DEN4!$G$3:$T$169,9,FALSE),0)</f>
        <v>21</v>
      </c>
      <c r="AM63" s="50">
        <f>IFERROR(VLOOKUP($B63,[1]DEN4!$G$3:$T$169,10,FALSE),0)</f>
        <v>36</v>
      </c>
      <c r="AN63" s="50">
        <f>IFERROR(VLOOKUP($B63,[1]DEN4!$G$3:$T$169,11,FALSE),0)</f>
        <v>24</v>
      </c>
      <c r="AO63" s="50">
        <f>IFERROR(VLOOKUP($B63,[1]DEN4!$G$3:$T$169,12,FALSE),0)</f>
        <v>0</v>
      </c>
      <c r="AP63" s="50">
        <f>IFERROR(VLOOKUP($B63,[1]DEN4!$G$3:$T$169,13,FALSE),0)</f>
        <v>26</v>
      </c>
      <c r="AQ63" s="11">
        <f t="shared" si="0"/>
        <v>334</v>
      </c>
    </row>
    <row r="64" spans="1:43" ht="14.4" thickBot="1" x14ac:dyDescent="0.3">
      <c r="A64" s="63" t="s">
        <v>74</v>
      </c>
      <c r="B64" s="62" t="s">
        <v>73</v>
      </c>
      <c r="C64" s="34"/>
      <c r="D64" s="72"/>
      <c r="E64" s="50">
        <f>IFERROR(VLOOKUP($B64,[1]NUM4!$G$3:$T$169,2,FALSE),0)</f>
        <v>38</v>
      </c>
      <c r="F64" s="50">
        <f>IFERROR(VLOOKUP($B64,[1]NUM4!$G$3:$T$169,3,FALSE),0)</f>
        <v>29</v>
      </c>
      <c r="G64" s="50">
        <f>IFERROR(VLOOKUP($B64,[1]NUM4!$G$3:$T$169,4,FALSE),0)</f>
        <v>43</v>
      </c>
      <c r="H64" s="50">
        <f>IFERROR(VLOOKUP($B64,[1]NUM4!$G$3:$T$169,5,FALSE),0)</f>
        <v>41</v>
      </c>
      <c r="I64" s="50">
        <f>IFERROR(VLOOKUP($B64,[1]NUM4!$G$3:$T$169,6,FALSE),0)</f>
        <v>59</v>
      </c>
      <c r="J64" s="50">
        <f>IFERROR(VLOOKUP($B64,[1]NUM4!$G$3:$T$169,7,FALSE),0)</f>
        <v>43</v>
      </c>
      <c r="K64" s="50">
        <f>IFERROR(VLOOKUP($B64,[1]NUM4!$G$3:$T$169,8,FALSE),0)</f>
        <v>69</v>
      </c>
      <c r="L64" s="50">
        <f>IFERROR(VLOOKUP($B64,[1]NUM4!$G$3:$T$169,9,FALSE),0)</f>
        <v>46</v>
      </c>
      <c r="M64" s="50">
        <f>IFERROR(VLOOKUP($B64,[1]NUM4!$G$3:$T$169,10,FALSE),0)</f>
        <v>54</v>
      </c>
      <c r="N64" s="50">
        <f>IFERROR(VLOOKUP($B64,[1]NUM4!$G$3:$T$169,11,FALSE),0)</f>
        <v>26</v>
      </c>
      <c r="O64" s="50">
        <f>IFERROR(VLOOKUP($B64,[1]NUM4!$G$3:$T$169,12,FALSE),0)</f>
        <v>5</v>
      </c>
      <c r="P64" s="50">
        <f>IFERROR(VLOOKUP($B64,[1]NUM4!$G$3:$T$169,13,FALSE),0)</f>
        <v>61</v>
      </c>
      <c r="Q64" s="11">
        <f t="shared" si="1"/>
        <v>514</v>
      </c>
      <c r="R64" s="50">
        <f>IFERROR(VLOOKUP($B64,[1]NUM4!$AB$3:$AO$141,2,FALSE),0)</f>
        <v>0</v>
      </c>
      <c r="S64" s="50">
        <f>IFERROR(VLOOKUP($B64,[1]NUM4!$AB$3:$AO$141,3,FALSE),0)</f>
        <v>0</v>
      </c>
      <c r="T64" s="50">
        <f>IFERROR(VLOOKUP($B64,[1]NUM4!$AB$3:$AO$141,4,FALSE),0)</f>
        <v>2</v>
      </c>
      <c r="U64" s="50">
        <f>IFERROR(VLOOKUP($B64,[1]NUM4!$AB$3:$AO$141,5,FALSE),0)</f>
        <v>4</v>
      </c>
      <c r="V64" s="50">
        <f>IFERROR(VLOOKUP($B64,[1]NUM4!$AB$3:$AO$141,6,FALSE),0)</f>
        <v>3</v>
      </c>
      <c r="W64" s="50">
        <f>IFERROR(VLOOKUP($B64,[1]NUM4!$AB$3:$AO$141,7,FALSE),0)</f>
        <v>5</v>
      </c>
      <c r="X64" s="50">
        <f>IFERROR(VLOOKUP($B64,[1]NUM4!$AB$3:$AO$141,8,FALSE),0)</f>
        <v>6</v>
      </c>
      <c r="Y64" s="50">
        <f>IFERROR(VLOOKUP($B64,[1]NUM4!$AB$3:$AO$141,9,FALSE),0)</f>
        <v>4</v>
      </c>
      <c r="Z64" s="50">
        <f>IFERROR(VLOOKUP($B64,[1]NUM4!$AB$3:$AO$141,10,FALSE),0)</f>
        <v>12</v>
      </c>
      <c r="AA64" s="50">
        <f>IFERROR(VLOOKUP($B64,[1]NUM4!$AB$3:$AO$141,11,FALSE),0)</f>
        <v>6</v>
      </c>
      <c r="AB64" s="50">
        <f>IFERROR(VLOOKUP($B64,[1]NUM4!$AB$3:$AO$141,12,FALSE),0)</f>
        <v>1</v>
      </c>
      <c r="AC64" s="50">
        <f>IFERROR(VLOOKUP($B64,[1]NUM4!$AB$3:$AO$141,13,FALSE),0)</f>
        <v>3</v>
      </c>
      <c r="AD64" s="11">
        <f t="shared" si="2"/>
        <v>46</v>
      </c>
      <c r="AE64" s="50">
        <f>IFERROR(VLOOKUP($B64,[1]DEN4!$G$3:$T$169,2,FALSE),0)</f>
        <v>38</v>
      </c>
      <c r="AF64" s="50">
        <f>IFERROR(VLOOKUP($B64,[1]DEN4!$G$3:$T$169,3,FALSE),0)</f>
        <v>29</v>
      </c>
      <c r="AG64" s="50">
        <f>IFERROR(VLOOKUP($B64,[1]DEN4!$G$3:$T$169,4,FALSE),0)</f>
        <v>43</v>
      </c>
      <c r="AH64" s="50">
        <f>IFERROR(VLOOKUP($B64,[1]DEN4!$G$3:$T$169,5,FALSE),0)</f>
        <v>41</v>
      </c>
      <c r="AI64" s="50">
        <f>IFERROR(VLOOKUP($B64,[1]DEN4!$G$3:$T$169,6,FALSE),0)</f>
        <v>59</v>
      </c>
      <c r="AJ64" s="50">
        <f>IFERROR(VLOOKUP($B64,[1]DEN4!$G$3:$T$169,7,FALSE),0)</f>
        <v>43</v>
      </c>
      <c r="AK64" s="50">
        <f>IFERROR(VLOOKUP($B64,[1]DEN4!$G$3:$T$169,8,FALSE),0)</f>
        <v>69</v>
      </c>
      <c r="AL64" s="50">
        <f>IFERROR(VLOOKUP($B64,[1]DEN4!$G$3:$T$169,9,FALSE),0)</f>
        <v>46</v>
      </c>
      <c r="AM64" s="50">
        <f>IFERROR(VLOOKUP($B64,[1]DEN4!$G$3:$T$169,10,FALSE),0)</f>
        <v>54</v>
      </c>
      <c r="AN64" s="50">
        <f>IFERROR(VLOOKUP($B64,[1]DEN4!$G$3:$T$169,11,FALSE),0)</f>
        <v>26</v>
      </c>
      <c r="AO64" s="50">
        <f>IFERROR(VLOOKUP($B64,[1]DEN4!$G$3:$T$169,12,FALSE),0)</f>
        <v>5</v>
      </c>
      <c r="AP64" s="50">
        <f>IFERROR(VLOOKUP($B64,[1]DEN4!$G$3:$T$169,13,FALSE),0)</f>
        <v>61</v>
      </c>
      <c r="AQ64" s="11">
        <f t="shared" si="0"/>
        <v>514</v>
      </c>
    </row>
    <row r="65" spans="1:43" ht="14.4" thickBot="1" x14ac:dyDescent="0.3">
      <c r="A65" s="61" t="s">
        <v>74</v>
      </c>
      <c r="B65" s="62" t="s">
        <v>258</v>
      </c>
      <c r="C65" s="34"/>
      <c r="D65" s="72"/>
      <c r="E65" s="50">
        <f>IFERROR(VLOOKUP($B65,[1]NUM4!$G$3:$T$169,2,FALSE),0)</f>
        <v>1661</v>
      </c>
      <c r="F65" s="50">
        <f>IFERROR(VLOOKUP($B65,[1]NUM4!$G$3:$T$169,3,FALSE),0)</f>
        <v>1298</v>
      </c>
      <c r="G65" s="50">
        <f>IFERROR(VLOOKUP($B65,[1]NUM4!$G$3:$T$169,4,FALSE),0)</f>
        <v>1370</v>
      </c>
      <c r="H65" s="50">
        <f>IFERROR(VLOOKUP($B65,[1]NUM4!$G$3:$T$169,5,FALSE),0)</f>
        <v>1637</v>
      </c>
      <c r="I65" s="50">
        <f>IFERROR(VLOOKUP($B65,[1]NUM4!$G$3:$T$169,6,FALSE),0)</f>
        <v>1774</v>
      </c>
      <c r="J65" s="50">
        <f>IFERROR(VLOOKUP($B65,[1]NUM4!$G$3:$T$169,7,FALSE),0)</f>
        <v>1519</v>
      </c>
      <c r="K65" s="50">
        <f>IFERROR(VLOOKUP($B65,[1]NUM4!$G$3:$T$169,8,FALSE),0)</f>
        <v>1824</v>
      </c>
      <c r="L65" s="50">
        <f>IFERROR(VLOOKUP($B65,[1]NUM4!$G$3:$T$169,9,FALSE),0)</f>
        <v>1568</v>
      </c>
      <c r="M65" s="50">
        <f>IFERROR(VLOOKUP($B65,[1]NUM4!$G$3:$T$169,10,FALSE),0)</f>
        <v>1340</v>
      </c>
      <c r="N65" s="50">
        <f>IFERROR(VLOOKUP($B65,[1]NUM4!$G$3:$T$169,11,FALSE),0)</f>
        <v>1597</v>
      </c>
      <c r="O65" s="50">
        <f>IFERROR(VLOOKUP($B65,[1]NUM4!$G$3:$T$169,12,FALSE),0)</f>
        <v>844</v>
      </c>
      <c r="P65" s="50">
        <f>IFERROR(VLOOKUP($B65,[1]NUM4!$G$3:$T$169,13,FALSE),0)</f>
        <v>1541</v>
      </c>
      <c r="Q65" s="11">
        <f t="shared" si="1"/>
        <v>17973</v>
      </c>
      <c r="R65" s="50">
        <f>IFERROR(VLOOKUP($B65,[1]NUM4!$AB$3:$AO$141,2,FALSE),0)</f>
        <v>261</v>
      </c>
      <c r="S65" s="50">
        <f>IFERROR(VLOOKUP($B65,[1]NUM4!$AB$3:$AO$141,3,FALSE),0)</f>
        <v>228</v>
      </c>
      <c r="T65" s="50">
        <f>IFERROR(VLOOKUP($B65,[1]NUM4!$AB$3:$AO$141,4,FALSE),0)</f>
        <v>207</v>
      </c>
      <c r="U65" s="50">
        <f>IFERROR(VLOOKUP($B65,[1]NUM4!$AB$3:$AO$141,5,FALSE),0)</f>
        <v>190</v>
      </c>
      <c r="V65" s="50">
        <f>IFERROR(VLOOKUP($B65,[1]NUM4!$AB$3:$AO$141,6,FALSE),0)</f>
        <v>135</v>
      </c>
      <c r="W65" s="50">
        <f>IFERROR(VLOOKUP($B65,[1]NUM4!$AB$3:$AO$141,7,FALSE),0)</f>
        <v>128</v>
      </c>
      <c r="X65" s="50">
        <f>IFERROR(VLOOKUP($B65,[1]NUM4!$AB$3:$AO$141,8,FALSE),0)</f>
        <v>141</v>
      </c>
      <c r="Y65" s="50">
        <f>IFERROR(VLOOKUP($B65,[1]NUM4!$AB$3:$AO$141,9,FALSE),0)</f>
        <v>116</v>
      </c>
      <c r="Z65" s="50">
        <f>IFERROR(VLOOKUP($B65,[1]NUM4!$AB$3:$AO$141,10,FALSE),0)</f>
        <v>117</v>
      </c>
      <c r="AA65" s="50">
        <f>IFERROR(VLOOKUP($B65,[1]NUM4!$AB$3:$AO$141,11,FALSE),0)</f>
        <v>149</v>
      </c>
      <c r="AB65" s="50">
        <f>IFERROR(VLOOKUP($B65,[1]NUM4!$AB$3:$AO$141,12,FALSE),0)</f>
        <v>115</v>
      </c>
      <c r="AC65" s="50">
        <f>IFERROR(VLOOKUP($B65,[1]NUM4!$AB$3:$AO$141,13,FALSE),0)</f>
        <v>261</v>
      </c>
      <c r="AD65" s="11">
        <f t="shared" si="2"/>
        <v>2048</v>
      </c>
      <c r="AE65" s="50">
        <f>IFERROR(VLOOKUP($B65,[1]DEN4!$G$3:$T$169,2,FALSE),0)</f>
        <v>1661</v>
      </c>
      <c r="AF65" s="50">
        <f>IFERROR(VLOOKUP($B65,[1]DEN4!$G$3:$T$169,3,FALSE),0)</f>
        <v>1298</v>
      </c>
      <c r="AG65" s="50">
        <f>IFERROR(VLOOKUP($B65,[1]DEN4!$G$3:$T$169,4,FALSE),0)</f>
        <v>1370</v>
      </c>
      <c r="AH65" s="50">
        <f>IFERROR(VLOOKUP($B65,[1]DEN4!$G$3:$T$169,5,FALSE),0)</f>
        <v>1637</v>
      </c>
      <c r="AI65" s="50">
        <f>IFERROR(VLOOKUP($B65,[1]DEN4!$G$3:$T$169,6,FALSE),0)</f>
        <v>1774</v>
      </c>
      <c r="AJ65" s="50">
        <f>IFERROR(VLOOKUP($B65,[1]DEN4!$G$3:$T$169,7,FALSE),0)</f>
        <v>1519</v>
      </c>
      <c r="AK65" s="50">
        <f>IFERROR(VLOOKUP($B65,[1]DEN4!$G$3:$T$169,8,FALSE),0)</f>
        <v>1824</v>
      </c>
      <c r="AL65" s="50">
        <f>IFERROR(VLOOKUP($B65,[1]DEN4!$G$3:$T$169,9,FALSE),0)</f>
        <v>1568</v>
      </c>
      <c r="AM65" s="50">
        <f>IFERROR(VLOOKUP($B65,[1]DEN4!$G$3:$T$169,10,FALSE),0)</f>
        <v>1340</v>
      </c>
      <c r="AN65" s="50">
        <f>IFERROR(VLOOKUP($B65,[1]DEN4!$G$3:$T$169,11,FALSE),0)</f>
        <v>1597</v>
      </c>
      <c r="AO65" s="50">
        <f>IFERROR(VLOOKUP($B65,[1]DEN4!$G$3:$T$169,12,FALSE),0)</f>
        <v>844</v>
      </c>
      <c r="AP65" s="50">
        <f>IFERROR(VLOOKUP($B65,[1]DEN4!$G$3:$T$169,13,FALSE),0)</f>
        <v>1541</v>
      </c>
      <c r="AQ65" s="11">
        <f t="shared" si="0"/>
        <v>17973</v>
      </c>
    </row>
    <row r="66" spans="1:43" ht="14.4" thickBot="1" x14ac:dyDescent="0.3">
      <c r="A66" s="344" t="s">
        <v>162</v>
      </c>
      <c r="B66" s="345"/>
      <c r="C66" s="89">
        <f>D66/Metas!E9</f>
        <v>0.99197657101192727</v>
      </c>
      <c r="D66" s="13">
        <f>(Q66-AD66)/AQ66</f>
        <v>0.89773879676579416</v>
      </c>
      <c r="E66" s="29">
        <f>SUM(E52:E65)</f>
        <v>3229</v>
      </c>
      <c r="F66" s="29">
        <f t="shared" ref="F66:AD66" si="8">SUM(F52:F65)</f>
        <v>2967</v>
      </c>
      <c r="G66" s="29">
        <f t="shared" si="8"/>
        <v>2770</v>
      </c>
      <c r="H66" s="29">
        <f t="shared" si="8"/>
        <v>3216</v>
      </c>
      <c r="I66" s="29">
        <f t="shared" si="8"/>
        <v>3492</v>
      </c>
      <c r="J66" s="29">
        <f t="shared" si="8"/>
        <v>3027</v>
      </c>
      <c r="K66" s="29">
        <f t="shared" si="8"/>
        <v>3664</v>
      </c>
      <c r="L66" s="29">
        <f t="shared" si="8"/>
        <v>3075</v>
      </c>
      <c r="M66" s="29">
        <f t="shared" si="8"/>
        <v>2865</v>
      </c>
      <c r="N66" s="29">
        <f t="shared" si="8"/>
        <v>3310</v>
      </c>
      <c r="O66" s="29">
        <f t="shared" si="8"/>
        <v>1859</v>
      </c>
      <c r="P66" s="29">
        <f t="shared" si="8"/>
        <v>3011</v>
      </c>
      <c r="Q66" s="29">
        <f t="shared" si="8"/>
        <v>36485</v>
      </c>
      <c r="R66" s="29">
        <f t="shared" si="8"/>
        <v>380</v>
      </c>
      <c r="S66" s="29">
        <f t="shared" si="8"/>
        <v>314</v>
      </c>
      <c r="T66" s="29">
        <f t="shared" si="8"/>
        <v>364</v>
      </c>
      <c r="U66" s="29">
        <f t="shared" si="8"/>
        <v>367</v>
      </c>
      <c r="V66" s="29">
        <f t="shared" si="8"/>
        <v>268</v>
      </c>
      <c r="W66" s="29">
        <f t="shared" si="8"/>
        <v>265</v>
      </c>
      <c r="X66" s="29">
        <f t="shared" si="8"/>
        <v>291</v>
      </c>
      <c r="Y66" s="29">
        <f t="shared" si="8"/>
        <v>299</v>
      </c>
      <c r="Z66" s="29">
        <f t="shared" si="8"/>
        <v>254</v>
      </c>
      <c r="AA66" s="29">
        <f t="shared" si="8"/>
        <v>307</v>
      </c>
      <c r="AB66" s="29">
        <f t="shared" si="8"/>
        <v>217</v>
      </c>
      <c r="AC66" s="29">
        <f t="shared" si="8"/>
        <v>405</v>
      </c>
      <c r="AD66" s="29">
        <f t="shared" si="8"/>
        <v>3731</v>
      </c>
      <c r="AE66" s="29">
        <f>SUM(AE52:AE65)</f>
        <v>3229</v>
      </c>
      <c r="AF66" s="29">
        <f t="shared" ref="AF66:AP66" si="9">SUM(AF52:AF65)</f>
        <v>2967</v>
      </c>
      <c r="AG66" s="29">
        <f t="shared" si="9"/>
        <v>2770</v>
      </c>
      <c r="AH66" s="29">
        <f t="shared" si="9"/>
        <v>3216</v>
      </c>
      <c r="AI66" s="29">
        <f t="shared" si="9"/>
        <v>3492</v>
      </c>
      <c r="AJ66" s="29">
        <f t="shared" si="9"/>
        <v>3027</v>
      </c>
      <c r="AK66" s="29">
        <f t="shared" si="9"/>
        <v>3664</v>
      </c>
      <c r="AL66" s="29">
        <f t="shared" si="9"/>
        <v>3075</v>
      </c>
      <c r="AM66" s="29">
        <f t="shared" si="9"/>
        <v>2865</v>
      </c>
      <c r="AN66" s="29">
        <f t="shared" si="9"/>
        <v>3310</v>
      </c>
      <c r="AO66" s="29">
        <f t="shared" si="9"/>
        <v>1859</v>
      </c>
      <c r="AP66" s="29">
        <f t="shared" si="9"/>
        <v>3011</v>
      </c>
      <c r="AQ66" s="29">
        <f>SUM(AQ52:AQ65)</f>
        <v>36485</v>
      </c>
    </row>
    <row r="67" spans="1:43" ht="14.4" thickBot="1" x14ac:dyDescent="0.3">
      <c r="A67" s="63" t="s">
        <v>85</v>
      </c>
      <c r="B67" s="62" t="s">
        <v>75</v>
      </c>
      <c r="C67" s="34"/>
      <c r="D67" s="72"/>
      <c r="E67" s="50">
        <f>IFERROR(VLOOKUP($B67,[1]NUM4!$G$3:$T$169,2,FALSE),0)</f>
        <v>793</v>
      </c>
      <c r="F67" s="50">
        <f>IFERROR(VLOOKUP($B67,[1]NUM4!$G$3:$T$169,3,FALSE),0)</f>
        <v>705</v>
      </c>
      <c r="G67" s="50">
        <f>IFERROR(VLOOKUP($B67,[1]NUM4!$G$3:$T$169,4,FALSE),0)</f>
        <v>636</v>
      </c>
      <c r="H67" s="50">
        <f>IFERROR(VLOOKUP($B67,[1]NUM4!$G$3:$T$169,5,FALSE),0)</f>
        <v>702</v>
      </c>
      <c r="I67" s="50">
        <f>IFERROR(VLOOKUP($B67,[1]NUM4!$G$3:$T$169,6,FALSE),0)</f>
        <v>795</v>
      </c>
      <c r="J67" s="50">
        <f>IFERROR(VLOOKUP($B67,[1]NUM4!$G$3:$T$169,7,FALSE),0)</f>
        <v>810</v>
      </c>
      <c r="K67" s="50">
        <f>IFERROR(VLOOKUP($B67,[1]NUM4!$G$3:$T$169,8,FALSE),0)</f>
        <v>866</v>
      </c>
      <c r="L67" s="50">
        <f>IFERROR(VLOOKUP($B67,[1]NUM4!$G$3:$T$169,9,FALSE),0)</f>
        <v>604</v>
      </c>
      <c r="M67" s="50">
        <f>IFERROR(VLOOKUP($B67,[1]NUM4!$G$3:$T$169,10,FALSE),0)</f>
        <v>559</v>
      </c>
      <c r="N67" s="50">
        <f>IFERROR(VLOOKUP($B67,[1]NUM4!$G$3:$T$169,11,FALSE),0)</f>
        <v>498</v>
      </c>
      <c r="O67" s="50">
        <f>IFERROR(VLOOKUP($B67,[1]NUM4!$G$3:$T$169,12,FALSE),0)</f>
        <v>143</v>
      </c>
      <c r="P67" s="50">
        <f>IFERROR(VLOOKUP($B67,[1]NUM4!$G$3:$T$169,13,FALSE),0)</f>
        <v>680</v>
      </c>
      <c r="Q67" s="182">
        <f t="shared" si="1"/>
        <v>7791</v>
      </c>
      <c r="R67" s="50">
        <f>IFERROR(VLOOKUP($B67,[1]NUM4!$AB$3:$AO$141,2,FALSE),0)</f>
        <v>118</v>
      </c>
      <c r="S67" s="50">
        <f>IFERROR(VLOOKUP($B67,[1]NUM4!$AB$3:$AO$141,3,FALSE),0)</f>
        <v>304</v>
      </c>
      <c r="T67" s="50">
        <f>IFERROR(VLOOKUP($B67,[1]NUM4!$AB$3:$AO$141,4,FALSE),0)</f>
        <v>141</v>
      </c>
      <c r="U67" s="50">
        <f>IFERROR(VLOOKUP($B67,[1]NUM4!$AB$3:$AO$141,5,FALSE),0)</f>
        <v>85</v>
      </c>
      <c r="V67" s="50">
        <f>IFERROR(VLOOKUP($B67,[1]NUM4!$AB$3:$AO$141,6,FALSE),0)</f>
        <v>114</v>
      </c>
      <c r="W67" s="50">
        <f>IFERROR(VLOOKUP($B67,[1]NUM4!$AB$3:$AO$141,7,FALSE),0)</f>
        <v>103</v>
      </c>
      <c r="X67" s="50">
        <f>IFERROR(VLOOKUP($B67,[1]NUM4!$AB$3:$AO$141,8,FALSE),0)</f>
        <v>121</v>
      </c>
      <c r="Y67" s="50">
        <f>IFERROR(VLOOKUP($B67,[1]NUM4!$AB$3:$AO$141,9,FALSE),0)</f>
        <v>116</v>
      </c>
      <c r="Z67" s="50">
        <f>IFERROR(VLOOKUP($B67,[1]NUM4!$AB$3:$AO$141,10,FALSE),0)</f>
        <v>97</v>
      </c>
      <c r="AA67" s="50">
        <f>IFERROR(VLOOKUP($B67,[1]NUM4!$AB$3:$AO$141,11,FALSE),0)</f>
        <v>111</v>
      </c>
      <c r="AB67" s="50">
        <f>IFERROR(VLOOKUP($B67,[1]NUM4!$AB$3:$AO$141,12,FALSE),0)</f>
        <v>47</v>
      </c>
      <c r="AC67" s="50">
        <f>IFERROR(VLOOKUP($B67,[1]NUM4!$AB$3:$AO$141,13,FALSE),0)</f>
        <v>161</v>
      </c>
      <c r="AD67" s="182">
        <f t="shared" si="2"/>
        <v>1518</v>
      </c>
      <c r="AE67" s="50">
        <f>IFERROR(VLOOKUP($B67,[1]DEN4!$G$3:$T$169,2,FALSE),0)</f>
        <v>793</v>
      </c>
      <c r="AF67" s="50">
        <f>IFERROR(VLOOKUP($B67,[1]DEN4!$G$3:$T$169,3,FALSE),0)</f>
        <v>705</v>
      </c>
      <c r="AG67" s="50">
        <f>IFERROR(VLOOKUP($B67,[1]DEN4!$G$3:$T$169,4,FALSE),0)</f>
        <v>636</v>
      </c>
      <c r="AH67" s="50">
        <f>IFERROR(VLOOKUP($B67,[1]DEN4!$G$3:$T$169,5,FALSE),0)</f>
        <v>702</v>
      </c>
      <c r="AI67" s="50">
        <f>IFERROR(VLOOKUP($B67,[1]DEN4!$G$3:$T$169,6,FALSE),0)</f>
        <v>795</v>
      </c>
      <c r="AJ67" s="50">
        <f>IFERROR(VLOOKUP($B67,[1]DEN4!$G$3:$T$169,7,FALSE),0)</f>
        <v>810</v>
      </c>
      <c r="AK67" s="50">
        <f>IFERROR(VLOOKUP($B67,[1]DEN4!$G$3:$T$169,8,FALSE),0)</f>
        <v>866</v>
      </c>
      <c r="AL67" s="50">
        <f>IFERROR(VLOOKUP($B67,[1]DEN4!$G$3:$T$169,9,FALSE),0)</f>
        <v>604</v>
      </c>
      <c r="AM67" s="50">
        <f>IFERROR(VLOOKUP($B67,[1]DEN4!$G$3:$T$169,10,FALSE),0)</f>
        <v>559</v>
      </c>
      <c r="AN67" s="50">
        <f>IFERROR(VLOOKUP($B67,[1]DEN4!$G$3:$T$169,11,FALSE),0)</f>
        <v>498</v>
      </c>
      <c r="AO67" s="50">
        <f>IFERROR(VLOOKUP($B67,[1]DEN4!$G$3:$T$169,12,FALSE),0)</f>
        <v>143</v>
      </c>
      <c r="AP67" s="50">
        <f>IFERROR(VLOOKUP($B67,[1]DEN4!$G$3:$T$169,13,FALSE),0)</f>
        <v>680</v>
      </c>
      <c r="AQ67" s="11">
        <f t="shared" ref="AQ67:AQ76" si="10">SUM(AE67:AP67)</f>
        <v>7791</v>
      </c>
    </row>
    <row r="68" spans="1:43" ht="14.4" thickBot="1" x14ac:dyDescent="0.3">
      <c r="A68" s="63" t="s">
        <v>85</v>
      </c>
      <c r="B68" s="62" t="s">
        <v>76</v>
      </c>
      <c r="C68" s="34"/>
      <c r="D68" s="72"/>
      <c r="E68" s="50">
        <f>IFERROR(VLOOKUP($B68,[1]NUM4!$G$3:$T$169,2,FALSE),0)</f>
        <v>158</v>
      </c>
      <c r="F68" s="50">
        <f>IFERROR(VLOOKUP($B68,[1]NUM4!$G$3:$T$169,3,FALSE),0)</f>
        <v>101</v>
      </c>
      <c r="G68" s="50">
        <f>IFERROR(VLOOKUP($B68,[1]NUM4!$G$3:$T$169,4,FALSE),0)</f>
        <v>132</v>
      </c>
      <c r="H68" s="50">
        <f>IFERROR(VLOOKUP($B68,[1]NUM4!$G$3:$T$169,5,FALSE),0)</f>
        <v>52</v>
      </c>
      <c r="I68" s="50">
        <f>IFERROR(VLOOKUP($B68,[1]NUM4!$G$3:$T$169,6,FALSE),0)</f>
        <v>86</v>
      </c>
      <c r="J68" s="50">
        <f>IFERROR(VLOOKUP($B68,[1]NUM4!$G$3:$T$169,7,FALSE),0)</f>
        <v>135</v>
      </c>
      <c r="K68" s="50">
        <f>IFERROR(VLOOKUP($B68,[1]NUM4!$G$3:$T$169,8,FALSE),0)</f>
        <v>65</v>
      </c>
      <c r="L68" s="50">
        <f>IFERROR(VLOOKUP($B68,[1]NUM4!$G$3:$T$169,9,FALSE),0)</f>
        <v>64</v>
      </c>
      <c r="M68" s="50">
        <f>IFERROR(VLOOKUP($B68,[1]NUM4!$G$3:$T$169,10,FALSE),0)</f>
        <v>105</v>
      </c>
      <c r="N68" s="50">
        <f>IFERROR(VLOOKUP($B68,[1]NUM4!$G$3:$T$169,11,FALSE),0)</f>
        <v>87</v>
      </c>
      <c r="O68" s="50">
        <f>IFERROR(VLOOKUP($B68,[1]NUM4!$G$3:$T$169,12,FALSE),0)</f>
        <v>49</v>
      </c>
      <c r="P68" s="50">
        <f>IFERROR(VLOOKUP($B68,[1]NUM4!$G$3:$T$169,13,FALSE),0)</f>
        <v>173</v>
      </c>
      <c r="Q68" s="11">
        <f t="shared" si="1"/>
        <v>1207</v>
      </c>
      <c r="R68" s="50">
        <f>IFERROR(VLOOKUP($B68,[1]NUM4!$AB$3:$AO$141,2,FALSE),0)</f>
        <v>0</v>
      </c>
      <c r="S68" s="50">
        <f>IFERROR(VLOOKUP($B68,[1]NUM4!$AB$3:$AO$141,3,FALSE),0)</f>
        <v>0</v>
      </c>
      <c r="T68" s="50">
        <f>IFERROR(VLOOKUP($B68,[1]NUM4!$AB$3:$AO$141,4,FALSE),0)</f>
        <v>0</v>
      </c>
      <c r="U68" s="50">
        <f>IFERROR(VLOOKUP($B68,[1]NUM4!$AB$3:$AO$141,5,FALSE),0)</f>
        <v>0</v>
      </c>
      <c r="V68" s="50">
        <f>IFERROR(VLOOKUP($B68,[1]NUM4!$AB$3:$AO$141,6,FALSE),0)</f>
        <v>0</v>
      </c>
      <c r="W68" s="50">
        <f>IFERROR(VLOOKUP($B68,[1]NUM4!$AB$3:$AO$141,7,FALSE),0)</f>
        <v>0</v>
      </c>
      <c r="X68" s="50">
        <f>IFERROR(VLOOKUP($B68,[1]NUM4!$AB$3:$AO$141,8,FALSE),0)</f>
        <v>0</v>
      </c>
      <c r="Y68" s="50">
        <f>IFERROR(VLOOKUP($B68,[1]NUM4!$AB$3:$AO$141,9,FALSE),0)</f>
        <v>0</v>
      </c>
      <c r="Z68" s="50">
        <f>IFERROR(VLOOKUP($B68,[1]NUM4!$AB$3:$AO$141,10,FALSE),0)</f>
        <v>0</v>
      </c>
      <c r="AA68" s="50">
        <f>IFERROR(VLOOKUP($B68,[1]NUM4!$AB$3:$AO$141,11,FALSE),0)</f>
        <v>0</v>
      </c>
      <c r="AB68" s="50">
        <f>IFERROR(VLOOKUP($B68,[1]NUM4!$AB$3:$AO$141,12,FALSE),0)</f>
        <v>0</v>
      </c>
      <c r="AC68" s="50">
        <f>IFERROR(VLOOKUP($B68,[1]NUM4!$AB$3:$AO$141,13,FALSE),0)</f>
        <v>0</v>
      </c>
      <c r="AD68" s="11">
        <f t="shared" si="2"/>
        <v>0</v>
      </c>
      <c r="AE68" s="50">
        <f>IFERROR(VLOOKUP($B68,[1]DEN4!$G$3:$T$169,2,FALSE),0)</f>
        <v>158</v>
      </c>
      <c r="AF68" s="50">
        <f>IFERROR(VLOOKUP($B68,[1]DEN4!$G$3:$T$169,3,FALSE),0)</f>
        <v>101</v>
      </c>
      <c r="AG68" s="50">
        <f>IFERROR(VLOOKUP($B68,[1]DEN4!$G$3:$T$169,4,FALSE),0)</f>
        <v>132</v>
      </c>
      <c r="AH68" s="50">
        <f>IFERROR(VLOOKUP($B68,[1]DEN4!$G$3:$T$169,5,FALSE),0)</f>
        <v>52</v>
      </c>
      <c r="AI68" s="50">
        <f>IFERROR(VLOOKUP($B68,[1]DEN4!$G$3:$T$169,6,FALSE),0)</f>
        <v>86</v>
      </c>
      <c r="AJ68" s="50">
        <f>IFERROR(VLOOKUP($B68,[1]DEN4!$G$3:$T$169,7,FALSE),0)</f>
        <v>135</v>
      </c>
      <c r="AK68" s="50">
        <f>IFERROR(VLOOKUP($B68,[1]DEN4!$G$3:$T$169,8,FALSE),0)</f>
        <v>65</v>
      </c>
      <c r="AL68" s="50">
        <f>IFERROR(VLOOKUP($B68,[1]DEN4!$G$3:$T$169,9,FALSE),0)</f>
        <v>64</v>
      </c>
      <c r="AM68" s="50">
        <f>IFERROR(VLOOKUP($B68,[1]DEN4!$G$3:$T$169,10,FALSE),0)</f>
        <v>105</v>
      </c>
      <c r="AN68" s="50">
        <f>IFERROR(VLOOKUP($B68,[1]DEN4!$G$3:$T$169,11,FALSE),0)</f>
        <v>87</v>
      </c>
      <c r="AO68" s="50">
        <f>IFERROR(VLOOKUP($B68,[1]DEN4!$G$3:$T$169,12,FALSE),0)</f>
        <v>49</v>
      </c>
      <c r="AP68" s="50">
        <f>IFERROR(VLOOKUP($B68,[1]DEN4!$G$3:$T$169,13,FALSE),0)</f>
        <v>173</v>
      </c>
      <c r="AQ68" s="11">
        <f t="shared" si="10"/>
        <v>1207</v>
      </c>
    </row>
    <row r="69" spans="1:43" ht="14.4" thickBot="1" x14ac:dyDescent="0.3">
      <c r="A69" s="63" t="s">
        <v>85</v>
      </c>
      <c r="B69" s="62" t="s">
        <v>77</v>
      </c>
      <c r="C69" s="34"/>
      <c r="D69" s="72"/>
      <c r="E69" s="50">
        <f>IFERROR(VLOOKUP($B69,[1]NUM4!$G$3:$T$169,2,FALSE),0)</f>
        <v>32</v>
      </c>
      <c r="F69" s="50">
        <f>IFERROR(VLOOKUP($B69,[1]NUM4!$G$3:$T$169,3,FALSE),0)</f>
        <v>19</v>
      </c>
      <c r="G69" s="50">
        <f>IFERROR(VLOOKUP($B69,[1]NUM4!$G$3:$T$169,4,FALSE),0)</f>
        <v>30</v>
      </c>
      <c r="H69" s="50">
        <f>IFERROR(VLOOKUP($B69,[1]NUM4!$G$3:$T$169,5,FALSE),0)</f>
        <v>15</v>
      </c>
      <c r="I69" s="50">
        <f>IFERROR(VLOOKUP($B69,[1]NUM4!$G$3:$T$169,6,FALSE),0)</f>
        <v>16</v>
      </c>
      <c r="J69" s="50">
        <f>IFERROR(VLOOKUP($B69,[1]NUM4!$G$3:$T$169,7,FALSE),0)</f>
        <v>30</v>
      </c>
      <c r="K69" s="50">
        <f>IFERROR(VLOOKUP($B69,[1]NUM4!$G$3:$T$169,8,FALSE),0)</f>
        <v>16</v>
      </c>
      <c r="L69" s="50">
        <f>IFERROR(VLOOKUP($B69,[1]NUM4!$G$3:$T$169,9,FALSE),0)</f>
        <v>0</v>
      </c>
      <c r="M69" s="50">
        <f>IFERROR(VLOOKUP($B69,[1]NUM4!$G$3:$T$169,10,FALSE),0)</f>
        <v>31</v>
      </c>
      <c r="N69" s="50">
        <f>IFERROR(VLOOKUP($B69,[1]NUM4!$G$3:$T$169,11,FALSE),0)</f>
        <v>15</v>
      </c>
      <c r="O69" s="50">
        <f>IFERROR(VLOOKUP($B69,[1]NUM4!$G$3:$T$169,12,FALSE),0)</f>
        <v>14</v>
      </c>
      <c r="P69" s="50">
        <f>IFERROR(VLOOKUP($B69,[1]NUM4!$G$3:$T$169,13,FALSE),0)</f>
        <v>34</v>
      </c>
      <c r="Q69" s="11">
        <f t="shared" si="1"/>
        <v>252</v>
      </c>
      <c r="R69" s="50">
        <f>IFERROR(VLOOKUP($B69,[1]NUM4!$AB$3:$AO$141,2,FALSE),0)</f>
        <v>0</v>
      </c>
      <c r="S69" s="50">
        <f>IFERROR(VLOOKUP($B69,[1]NUM4!$AB$3:$AO$141,3,FALSE),0)</f>
        <v>0</v>
      </c>
      <c r="T69" s="50">
        <f>IFERROR(VLOOKUP($B69,[1]NUM4!$AB$3:$AO$141,4,FALSE),0)</f>
        <v>0</v>
      </c>
      <c r="U69" s="50">
        <f>IFERROR(VLOOKUP($B69,[1]NUM4!$AB$3:$AO$141,5,FALSE),0)</f>
        <v>0</v>
      </c>
      <c r="V69" s="50">
        <f>IFERROR(VLOOKUP($B69,[1]NUM4!$AB$3:$AO$141,6,FALSE),0)</f>
        <v>0</v>
      </c>
      <c r="W69" s="50">
        <f>IFERROR(VLOOKUP($B69,[1]NUM4!$AB$3:$AO$141,7,FALSE),0)</f>
        <v>0</v>
      </c>
      <c r="X69" s="50">
        <f>IFERROR(VLOOKUP($B69,[1]NUM4!$AB$3:$AO$141,8,FALSE),0)</f>
        <v>0</v>
      </c>
      <c r="Y69" s="50">
        <f>IFERROR(VLOOKUP($B69,[1]NUM4!$AB$3:$AO$141,9,FALSE),0)</f>
        <v>0</v>
      </c>
      <c r="Z69" s="50">
        <f>IFERROR(VLOOKUP($B69,[1]NUM4!$AB$3:$AO$141,10,FALSE),0)</f>
        <v>0</v>
      </c>
      <c r="AA69" s="50">
        <f>IFERROR(VLOOKUP($B69,[1]NUM4!$AB$3:$AO$141,11,FALSE),0)</f>
        <v>0</v>
      </c>
      <c r="AB69" s="50">
        <f>IFERROR(VLOOKUP($B69,[1]NUM4!$AB$3:$AO$141,12,FALSE),0)</f>
        <v>0</v>
      </c>
      <c r="AC69" s="50">
        <f>IFERROR(VLOOKUP($B69,[1]NUM4!$AB$3:$AO$141,13,FALSE),0)</f>
        <v>0</v>
      </c>
      <c r="AD69" s="11">
        <f t="shared" si="2"/>
        <v>0</v>
      </c>
      <c r="AE69" s="50">
        <f>IFERROR(VLOOKUP($B69,[1]DEN4!$G$3:$T$169,2,FALSE),0)</f>
        <v>32</v>
      </c>
      <c r="AF69" s="50">
        <f>IFERROR(VLOOKUP($B69,[1]DEN4!$G$3:$T$169,3,FALSE),0)</f>
        <v>19</v>
      </c>
      <c r="AG69" s="50">
        <f>IFERROR(VLOOKUP($B69,[1]DEN4!$G$3:$T$169,4,FALSE),0)</f>
        <v>30</v>
      </c>
      <c r="AH69" s="50">
        <f>IFERROR(VLOOKUP($B69,[1]DEN4!$G$3:$T$169,5,FALSE),0)</f>
        <v>15</v>
      </c>
      <c r="AI69" s="50">
        <f>IFERROR(VLOOKUP($B69,[1]DEN4!$G$3:$T$169,6,FALSE),0)</f>
        <v>16</v>
      </c>
      <c r="AJ69" s="50">
        <f>IFERROR(VLOOKUP($B69,[1]DEN4!$G$3:$T$169,7,FALSE),0)</f>
        <v>30</v>
      </c>
      <c r="AK69" s="50">
        <f>IFERROR(VLOOKUP($B69,[1]DEN4!$G$3:$T$169,8,FALSE),0)</f>
        <v>16</v>
      </c>
      <c r="AL69" s="50">
        <f>IFERROR(VLOOKUP($B69,[1]DEN4!$G$3:$T$169,9,FALSE),0)</f>
        <v>0</v>
      </c>
      <c r="AM69" s="50">
        <f>IFERROR(VLOOKUP($B69,[1]DEN4!$G$3:$T$169,10,FALSE),0)</f>
        <v>31</v>
      </c>
      <c r="AN69" s="50">
        <f>IFERROR(VLOOKUP($B69,[1]DEN4!$G$3:$T$169,11,FALSE),0)</f>
        <v>15</v>
      </c>
      <c r="AO69" s="50">
        <f>IFERROR(VLOOKUP($B69,[1]DEN4!$G$3:$T$169,12,FALSE),0)</f>
        <v>14</v>
      </c>
      <c r="AP69" s="50">
        <f>IFERROR(VLOOKUP($B69,[1]DEN4!$G$3:$T$169,13,FALSE),0)</f>
        <v>34</v>
      </c>
      <c r="AQ69" s="11">
        <f t="shared" si="10"/>
        <v>252</v>
      </c>
    </row>
    <row r="70" spans="1:43" ht="14.4" thickBot="1" x14ac:dyDescent="0.3">
      <c r="A70" s="63" t="s">
        <v>85</v>
      </c>
      <c r="B70" s="62" t="s">
        <v>78</v>
      </c>
      <c r="C70" s="34"/>
      <c r="D70" s="72"/>
      <c r="E70" s="50">
        <f>IFERROR(VLOOKUP($B70,[1]NUM4!$G$3:$T$169,2,FALSE),0)</f>
        <v>61</v>
      </c>
      <c r="F70" s="50">
        <f>IFERROR(VLOOKUP($B70,[1]NUM4!$G$3:$T$169,3,FALSE),0)</f>
        <v>34</v>
      </c>
      <c r="G70" s="50">
        <f>IFERROR(VLOOKUP($B70,[1]NUM4!$G$3:$T$169,4,FALSE),0)</f>
        <v>46</v>
      </c>
      <c r="H70" s="50">
        <f>IFERROR(VLOOKUP($B70,[1]NUM4!$G$3:$T$169,5,FALSE),0)</f>
        <v>30</v>
      </c>
      <c r="I70" s="50">
        <f>IFERROR(VLOOKUP($B70,[1]NUM4!$G$3:$T$169,6,FALSE),0)</f>
        <v>38</v>
      </c>
      <c r="J70" s="50">
        <f>IFERROR(VLOOKUP($B70,[1]NUM4!$G$3:$T$169,7,FALSE),0)</f>
        <v>45</v>
      </c>
      <c r="K70" s="50">
        <f>IFERROR(VLOOKUP($B70,[1]NUM4!$G$3:$T$169,8,FALSE),0)</f>
        <v>44</v>
      </c>
      <c r="L70" s="50">
        <f>IFERROR(VLOOKUP($B70,[1]NUM4!$G$3:$T$169,9,FALSE),0)</f>
        <v>16</v>
      </c>
      <c r="M70" s="50">
        <f>IFERROR(VLOOKUP($B70,[1]NUM4!$G$3:$T$169,10,FALSE),0)</f>
        <v>51</v>
      </c>
      <c r="N70" s="50">
        <f>IFERROR(VLOOKUP($B70,[1]NUM4!$G$3:$T$169,11,FALSE),0)</f>
        <v>13</v>
      </c>
      <c r="O70" s="50">
        <f>IFERROR(VLOOKUP($B70,[1]NUM4!$G$3:$T$169,12,FALSE),0)</f>
        <v>23</v>
      </c>
      <c r="P70" s="50">
        <f>IFERROR(VLOOKUP($B70,[1]NUM4!$G$3:$T$169,13,FALSE),0)</f>
        <v>57</v>
      </c>
      <c r="Q70" s="11">
        <f t="shared" si="1"/>
        <v>458</v>
      </c>
      <c r="R70" s="50">
        <f>IFERROR(VLOOKUP($B70,[1]NUM4!$AB$3:$AO$141,2,FALSE),0)</f>
        <v>0</v>
      </c>
      <c r="S70" s="50">
        <f>IFERROR(VLOOKUP($B70,[1]NUM4!$AB$3:$AO$141,3,FALSE),0)</f>
        <v>0</v>
      </c>
      <c r="T70" s="50">
        <f>IFERROR(VLOOKUP($B70,[1]NUM4!$AB$3:$AO$141,4,FALSE),0)</f>
        <v>0</v>
      </c>
      <c r="U70" s="50">
        <f>IFERROR(VLOOKUP($B70,[1]NUM4!$AB$3:$AO$141,5,FALSE),0)</f>
        <v>0</v>
      </c>
      <c r="V70" s="50">
        <f>IFERROR(VLOOKUP($B70,[1]NUM4!$AB$3:$AO$141,6,FALSE),0)</f>
        <v>0</v>
      </c>
      <c r="W70" s="50">
        <f>IFERROR(VLOOKUP($B70,[1]NUM4!$AB$3:$AO$141,7,FALSE),0)</f>
        <v>0</v>
      </c>
      <c r="X70" s="50">
        <f>IFERROR(VLOOKUP($B70,[1]NUM4!$AB$3:$AO$141,8,FALSE),0)</f>
        <v>0</v>
      </c>
      <c r="Y70" s="50">
        <f>IFERROR(VLOOKUP($B70,[1]NUM4!$AB$3:$AO$141,9,FALSE),0)</f>
        <v>0</v>
      </c>
      <c r="Z70" s="50">
        <f>IFERROR(VLOOKUP($B70,[1]NUM4!$AB$3:$AO$141,10,FALSE),0)</f>
        <v>0</v>
      </c>
      <c r="AA70" s="50">
        <f>IFERROR(VLOOKUP($B70,[1]NUM4!$AB$3:$AO$141,11,FALSE),0)</f>
        <v>0</v>
      </c>
      <c r="AB70" s="50">
        <f>IFERROR(VLOOKUP($B70,[1]NUM4!$AB$3:$AO$141,12,FALSE),0)</f>
        <v>0</v>
      </c>
      <c r="AC70" s="50">
        <f>IFERROR(VLOOKUP($B70,[1]NUM4!$AB$3:$AO$141,13,FALSE),0)</f>
        <v>0</v>
      </c>
      <c r="AD70" s="11">
        <f t="shared" si="2"/>
        <v>0</v>
      </c>
      <c r="AE70" s="50">
        <f>IFERROR(VLOOKUP($B70,[1]DEN4!$G$3:$T$169,2,FALSE),0)</f>
        <v>61</v>
      </c>
      <c r="AF70" s="50">
        <f>IFERROR(VLOOKUP($B70,[1]DEN4!$G$3:$T$169,3,FALSE),0)</f>
        <v>34</v>
      </c>
      <c r="AG70" s="50">
        <f>IFERROR(VLOOKUP($B70,[1]DEN4!$G$3:$T$169,4,FALSE),0)</f>
        <v>46</v>
      </c>
      <c r="AH70" s="50">
        <f>IFERROR(VLOOKUP($B70,[1]DEN4!$G$3:$T$169,5,FALSE),0)</f>
        <v>30</v>
      </c>
      <c r="AI70" s="50">
        <f>IFERROR(VLOOKUP($B70,[1]DEN4!$G$3:$T$169,6,FALSE),0)</f>
        <v>38</v>
      </c>
      <c r="AJ70" s="50">
        <f>IFERROR(VLOOKUP($B70,[1]DEN4!$G$3:$T$169,7,FALSE),0)</f>
        <v>45</v>
      </c>
      <c r="AK70" s="50">
        <f>IFERROR(VLOOKUP($B70,[1]DEN4!$G$3:$T$169,8,FALSE),0)</f>
        <v>44</v>
      </c>
      <c r="AL70" s="50">
        <f>IFERROR(VLOOKUP($B70,[1]DEN4!$G$3:$T$169,9,FALSE),0)</f>
        <v>16</v>
      </c>
      <c r="AM70" s="50">
        <f>IFERROR(VLOOKUP($B70,[1]DEN4!$G$3:$T$169,10,FALSE),0)</f>
        <v>51</v>
      </c>
      <c r="AN70" s="50">
        <f>IFERROR(VLOOKUP($B70,[1]DEN4!$G$3:$T$169,11,FALSE),0)</f>
        <v>13</v>
      </c>
      <c r="AO70" s="50">
        <f>IFERROR(VLOOKUP($B70,[1]DEN4!$G$3:$T$169,12,FALSE),0)</f>
        <v>23</v>
      </c>
      <c r="AP70" s="50">
        <f>IFERROR(VLOOKUP($B70,[1]DEN4!$G$3:$T$169,13,FALSE),0)</f>
        <v>57</v>
      </c>
      <c r="AQ70" s="11">
        <f t="shared" si="10"/>
        <v>458</v>
      </c>
    </row>
    <row r="71" spans="1:43" ht="14.4" thickBot="1" x14ac:dyDescent="0.3">
      <c r="A71" s="63" t="s">
        <v>85</v>
      </c>
      <c r="B71" s="62" t="s">
        <v>79</v>
      </c>
      <c r="C71" s="34"/>
      <c r="D71" s="72"/>
      <c r="E71" s="50">
        <f>IFERROR(VLOOKUP($B71,[1]NUM4!$G$3:$T$169,2,FALSE),0)</f>
        <v>24</v>
      </c>
      <c r="F71" s="50">
        <f>IFERROR(VLOOKUP($B71,[1]NUM4!$G$3:$T$169,3,FALSE),0)</f>
        <v>13</v>
      </c>
      <c r="G71" s="50">
        <f>IFERROR(VLOOKUP($B71,[1]NUM4!$G$3:$T$169,4,FALSE),0)</f>
        <v>16</v>
      </c>
      <c r="H71" s="50">
        <f>IFERROR(VLOOKUP($B71,[1]NUM4!$G$3:$T$169,5,FALSE),0)</f>
        <v>15</v>
      </c>
      <c r="I71" s="50">
        <f>IFERROR(VLOOKUP($B71,[1]NUM4!$G$3:$T$169,6,FALSE),0)</f>
        <v>14</v>
      </c>
      <c r="J71" s="50">
        <f>IFERROR(VLOOKUP($B71,[1]NUM4!$G$3:$T$169,7,FALSE),0)</f>
        <v>31</v>
      </c>
      <c r="K71" s="50">
        <f>IFERROR(VLOOKUP($B71,[1]NUM4!$G$3:$T$169,8,FALSE),0)</f>
        <v>13</v>
      </c>
      <c r="L71" s="50">
        <f>IFERROR(VLOOKUP($B71,[1]NUM4!$G$3:$T$169,9,FALSE),0)</f>
        <v>14</v>
      </c>
      <c r="M71" s="50">
        <f>IFERROR(VLOOKUP($B71,[1]NUM4!$G$3:$T$169,10,FALSE),0)</f>
        <v>15</v>
      </c>
      <c r="N71" s="50">
        <f>IFERROR(VLOOKUP($B71,[1]NUM4!$G$3:$T$169,11,FALSE),0)</f>
        <v>14</v>
      </c>
      <c r="O71" s="50">
        <f>IFERROR(VLOOKUP($B71,[1]NUM4!$G$3:$T$169,12,FALSE),0)</f>
        <v>31</v>
      </c>
      <c r="P71" s="50">
        <f>IFERROR(VLOOKUP($B71,[1]NUM4!$G$3:$T$169,13,FALSE),0)</f>
        <v>14</v>
      </c>
      <c r="Q71" s="11">
        <f t="shared" si="1"/>
        <v>214</v>
      </c>
      <c r="R71" s="50">
        <f>IFERROR(VLOOKUP($B71,[1]NUM4!$AB$3:$AO$141,2,FALSE),0)</f>
        <v>0</v>
      </c>
      <c r="S71" s="50">
        <f>IFERROR(VLOOKUP($B71,[1]NUM4!$AB$3:$AO$141,3,FALSE),0)</f>
        <v>0</v>
      </c>
      <c r="T71" s="50">
        <f>IFERROR(VLOOKUP($B71,[1]NUM4!$AB$3:$AO$141,4,FALSE),0)</f>
        <v>0</v>
      </c>
      <c r="U71" s="50">
        <f>IFERROR(VLOOKUP($B71,[1]NUM4!$AB$3:$AO$141,5,FALSE),0)</f>
        <v>0</v>
      </c>
      <c r="V71" s="50">
        <f>IFERROR(VLOOKUP($B71,[1]NUM4!$AB$3:$AO$141,6,FALSE),0)</f>
        <v>0</v>
      </c>
      <c r="W71" s="50">
        <f>IFERROR(VLOOKUP($B71,[1]NUM4!$AB$3:$AO$141,7,FALSE),0)</f>
        <v>0</v>
      </c>
      <c r="X71" s="50">
        <f>IFERROR(VLOOKUP($B71,[1]NUM4!$AB$3:$AO$141,8,FALSE),0)</f>
        <v>0</v>
      </c>
      <c r="Y71" s="50">
        <f>IFERROR(VLOOKUP($B71,[1]NUM4!$AB$3:$AO$141,9,FALSE),0)</f>
        <v>0</v>
      </c>
      <c r="Z71" s="50">
        <f>IFERROR(VLOOKUP($B71,[1]NUM4!$AB$3:$AO$141,10,FALSE),0)</f>
        <v>0</v>
      </c>
      <c r="AA71" s="50">
        <f>IFERROR(VLOOKUP($B71,[1]NUM4!$AB$3:$AO$141,11,FALSE),0)</f>
        <v>0</v>
      </c>
      <c r="AB71" s="50">
        <f>IFERROR(VLOOKUP($B71,[1]NUM4!$AB$3:$AO$141,12,FALSE),0)</f>
        <v>0</v>
      </c>
      <c r="AC71" s="50">
        <f>IFERROR(VLOOKUP($B71,[1]NUM4!$AB$3:$AO$141,13,FALSE),0)</f>
        <v>0</v>
      </c>
      <c r="AD71" s="11">
        <f t="shared" si="2"/>
        <v>0</v>
      </c>
      <c r="AE71" s="50">
        <f>IFERROR(VLOOKUP($B71,[1]DEN4!$G$3:$T$169,2,FALSE),0)</f>
        <v>24</v>
      </c>
      <c r="AF71" s="50">
        <f>IFERROR(VLOOKUP($B71,[1]DEN4!$G$3:$T$169,3,FALSE),0)</f>
        <v>13</v>
      </c>
      <c r="AG71" s="50">
        <f>IFERROR(VLOOKUP($B71,[1]DEN4!$G$3:$T$169,4,FALSE),0)</f>
        <v>16</v>
      </c>
      <c r="AH71" s="50">
        <f>IFERROR(VLOOKUP($B71,[1]DEN4!$G$3:$T$169,5,FALSE),0)</f>
        <v>15</v>
      </c>
      <c r="AI71" s="50">
        <f>IFERROR(VLOOKUP($B71,[1]DEN4!$G$3:$T$169,6,FALSE),0)</f>
        <v>14</v>
      </c>
      <c r="AJ71" s="50">
        <f>IFERROR(VLOOKUP($B71,[1]DEN4!$G$3:$T$169,7,FALSE),0)</f>
        <v>31</v>
      </c>
      <c r="AK71" s="50">
        <f>IFERROR(VLOOKUP($B71,[1]DEN4!$G$3:$T$169,8,FALSE),0)</f>
        <v>13</v>
      </c>
      <c r="AL71" s="50">
        <f>IFERROR(VLOOKUP($B71,[1]DEN4!$G$3:$T$169,9,FALSE),0)</f>
        <v>14</v>
      </c>
      <c r="AM71" s="50">
        <f>IFERROR(VLOOKUP($B71,[1]DEN4!$G$3:$T$169,10,FALSE),0)</f>
        <v>15</v>
      </c>
      <c r="AN71" s="50">
        <f>IFERROR(VLOOKUP($B71,[1]DEN4!$G$3:$T$169,11,FALSE),0)</f>
        <v>14</v>
      </c>
      <c r="AO71" s="50">
        <f>IFERROR(VLOOKUP($B71,[1]DEN4!$G$3:$T$169,12,FALSE),0)</f>
        <v>31</v>
      </c>
      <c r="AP71" s="50">
        <f>IFERROR(VLOOKUP($B71,[1]DEN4!$G$3:$T$169,13,FALSE),0)</f>
        <v>14</v>
      </c>
      <c r="AQ71" s="11">
        <f t="shared" si="10"/>
        <v>214</v>
      </c>
    </row>
    <row r="72" spans="1:43" ht="14.4" thickBot="1" x14ac:dyDescent="0.3">
      <c r="A72" s="63" t="s">
        <v>85</v>
      </c>
      <c r="B72" s="62" t="s">
        <v>80</v>
      </c>
      <c r="C72" s="34"/>
      <c r="D72" s="72"/>
      <c r="E72" s="50">
        <f>IFERROR(VLOOKUP($B72,[1]NUM4!$G$3:$T$169,2,FALSE),0)</f>
        <v>86</v>
      </c>
      <c r="F72" s="50">
        <f>IFERROR(VLOOKUP($B72,[1]NUM4!$G$3:$T$169,3,FALSE),0)</f>
        <v>67</v>
      </c>
      <c r="G72" s="50">
        <f>IFERROR(VLOOKUP($B72,[1]NUM4!$G$3:$T$169,4,FALSE),0)</f>
        <v>63</v>
      </c>
      <c r="H72" s="50">
        <f>IFERROR(VLOOKUP($B72,[1]NUM4!$G$3:$T$169,5,FALSE),0)</f>
        <v>44</v>
      </c>
      <c r="I72" s="50">
        <f>IFERROR(VLOOKUP($B72,[1]NUM4!$G$3:$T$169,6,FALSE),0)</f>
        <v>48</v>
      </c>
      <c r="J72" s="50">
        <f>IFERROR(VLOOKUP($B72,[1]NUM4!$G$3:$T$169,7,FALSE),0)</f>
        <v>34</v>
      </c>
      <c r="K72" s="50">
        <f>IFERROR(VLOOKUP($B72,[1]NUM4!$G$3:$T$169,8,FALSE),0)</f>
        <v>32</v>
      </c>
      <c r="L72" s="50">
        <f>IFERROR(VLOOKUP($B72,[1]NUM4!$G$3:$T$169,9,FALSE),0)</f>
        <v>25</v>
      </c>
      <c r="M72" s="50">
        <f>IFERROR(VLOOKUP($B72,[1]NUM4!$G$3:$T$169,10,FALSE),0)</f>
        <v>50</v>
      </c>
      <c r="N72" s="50">
        <f>IFERROR(VLOOKUP($B72,[1]NUM4!$G$3:$T$169,11,FALSE),0)</f>
        <v>12</v>
      </c>
      <c r="O72" s="50">
        <f>IFERROR(VLOOKUP($B72,[1]NUM4!$G$3:$T$169,12,FALSE),0)</f>
        <v>36</v>
      </c>
      <c r="P72" s="50">
        <f>IFERROR(VLOOKUP($B72,[1]NUM4!$G$3:$T$169,13,FALSE),0)</f>
        <v>105</v>
      </c>
      <c r="Q72" s="11">
        <f t="shared" si="1"/>
        <v>602</v>
      </c>
      <c r="R72" s="50">
        <f>IFERROR(VLOOKUP($B72,[1]NUM4!$AB$3:$AO$141,2,FALSE),0)</f>
        <v>0</v>
      </c>
      <c r="S72" s="50">
        <f>IFERROR(VLOOKUP($B72,[1]NUM4!$AB$3:$AO$141,3,FALSE),0)</f>
        <v>0</v>
      </c>
      <c r="T72" s="50">
        <f>IFERROR(VLOOKUP($B72,[1]NUM4!$AB$3:$AO$141,4,FALSE),0)</f>
        <v>0</v>
      </c>
      <c r="U72" s="50">
        <f>IFERROR(VLOOKUP($B72,[1]NUM4!$AB$3:$AO$141,5,FALSE),0)</f>
        <v>0</v>
      </c>
      <c r="V72" s="50">
        <f>IFERROR(VLOOKUP($B72,[1]NUM4!$AB$3:$AO$141,6,FALSE),0)</f>
        <v>0</v>
      </c>
      <c r="W72" s="50">
        <f>IFERROR(VLOOKUP($B72,[1]NUM4!$AB$3:$AO$141,7,FALSE),0)</f>
        <v>0</v>
      </c>
      <c r="X72" s="50">
        <f>IFERROR(VLOOKUP($B72,[1]NUM4!$AB$3:$AO$141,8,FALSE),0)</f>
        <v>0</v>
      </c>
      <c r="Y72" s="50">
        <f>IFERROR(VLOOKUP($B72,[1]NUM4!$AB$3:$AO$141,9,FALSE),0)</f>
        <v>0</v>
      </c>
      <c r="Z72" s="50">
        <f>IFERROR(VLOOKUP($B72,[1]NUM4!$AB$3:$AO$141,10,FALSE),0)</f>
        <v>0</v>
      </c>
      <c r="AA72" s="50">
        <f>IFERROR(VLOOKUP($B72,[1]NUM4!$AB$3:$AO$141,11,FALSE),0)</f>
        <v>0</v>
      </c>
      <c r="AB72" s="50">
        <f>IFERROR(VLOOKUP($B72,[1]NUM4!$AB$3:$AO$141,12,FALSE),0)</f>
        <v>0</v>
      </c>
      <c r="AC72" s="50">
        <f>IFERROR(VLOOKUP($B72,[1]NUM4!$AB$3:$AO$141,13,FALSE),0)</f>
        <v>0</v>
      </c>
      <c r="AD72" s="11">
        <f t="shared" si="2"/>
        <v>0</v>
      </c>
      <c r="AE72" s="50">
        <f>IFERROR(VLOOKUP($B72,[1]DEN4!$G$3:$T$169,2,FALSE),0)</f>
        <v>86</v>
      </c>
      <c r="AF72" s="50">
        <f>IFERROR(VLOOKUP($B72,[1]DEN4!$G$3:$T$169,3,FALSE),0)</f>
        <v>67</v>
      </c>
      <c r="AG72" s="50">
        <f>IFERROR(VLOOKUP($B72,[1]DEN4!$G$3:$T$169,4,FALSE),0)</f>
        <v>63</v>
      </c>
      <c r="AH72" s="50">
        <f>IFERROR(VLOOKUP($B72,[1]DEN4!$G$3:$T$169,5,FALSE),0)</f>
        <v>44</v>
      </c>
      <c r="AI72" s="50">
        <f>IFERROR(VLOOKUP($B72,[1]DEN4!$G$3:$T$169,6,FALSE),0)</f>
        <v>48</v>
      </c>
      <c r="AJ72" s="50">
        <f>IFERROR(VLOOKUP($B72,[1]DEN4!$G$3:$T$169,7,FALSE),0)</f>
        <v>34</v>
      </c>
      <c r="AK72" s="50">
        <f>IFERROR(VLOOKUP($B72,[1]DEN4!$G$3:$T$169,8,FALSE),0)</f>
        <v>32</v>
      </c>
      <c r="AL72" s="50">
        <f>IFERROR(VLOOKUP($B72,[1]DEN4!$G$3:$T$169,9,FALSE),0)</f>
        <v>25</v>
      </c>
      <c r="AM72" s="50">
        <f>IFERROR(VLOOKUP($B72,[1]DEN4!$G$3:$T$169,10,FALSE),0)</f>
        <v>50</v>
      </c>
      <c r="AN72" s="50">
        <f>IFERROR(VLOOKUP($B72,[1]DEN4!$G$3:$T$169,11,FALSE),0)</f>
        <v>12</v>
      </c>
      <c r="AO72" s="50">
        <f>IFERROR(VLOOKUP($B72,[1]DEN4!$G$3:$T$169,12,FALSE),0)</f>
        <v>36</v>
      </c>
      <c r="AP72" s="50">
        <f>IFERROR(VLOOKUP($B72,[1]DEN4!$G$3:$T$169,13,FALSE),0)</f>
        <v>105</v>
      </c>
      <c r="AQ72" s="11">
        <f t="shared" si="10"/>
        <v>602</v>
      </c>
    </row>
    <row r="73" spans="1:43" ht="14.4" thickBot="1" x14ac:dyDescent="0.3">
      <c r="A73" s="63" t="s">
        <v>85</v>
      </c>
      <c r="B73" s="62" t="s">
        <v>81</v>
      </c>
      <c r="C73" s="34"/>
      <c r="D73" s="72"/>
      <c r="E73" s="50">
        <f>IFERROR(VLOOKUP($B73,[1]NUM4!$G$3:$T$169,2,FALSE),0)</f>
        <v>12</v>
      </c>
      <c r="F73" s="50">
        <f>IFERROR(VLOOKUP($B73,[1]NUM4!$G$3:$T$169,3,FALSE),0)</f>
        <v>11</v>
      </c>
      <c r="G73" s="50">
        <f>IFERROR(VLOOKUP($B73,[1]NUM4!$G$3:$T$169,4,FALSE),0)</f>
        <v>0</v>
      </c>
      <c r="H73" s="50">
        <f>IFERROR(VLOOKUP($B73,[1]NUM4!$G$3:$T$169,5,FALSE),0)</f>
        <v>11</v>
      </c>
      <c r="I73" s="50">
        <f>IFERROR(VLOOKUP($B73,[1]NUM4!$G$3:$T$169,6,FALSE),0)</f>
        <v>18</v>
      </c>
      <c r="J73" s="50">
        <f>IFERROR(VLOOKUP($B73,[1]NUM4!$G$3:$T$169,7,FALSE),0)</f>
        <v>12</v>
      </c>
      <c r="K73" s="50">
        <f>IFERROR(VLOOKUP($B73,[1]NUM4!$G$3:$T$169,8,FALSE),0)</f>
        <v>12</v>
      </c>
      <c r="L73" s="50">
        <f>IFERROR(VLOOKUP($B73,[1]NUM4!$G$3:$T$169,9,FALSE),0)</f>
        <v>10</v>
      </c>
      <c r="M73" s="50">
        <f>IFERROR(VLOOKUP($B73,[1]NUM4!$G$3:$T$169,10,FALSE),0)</f>
        <v>0</v>
      </c>
      <c r="N73" s="50">
        <f>IFERROR(VLOOKUP($B73,[1]NUM4!$G$3:$T$169,11,FALSE),0)</f>
        <v>10</v>
      </c>
      <c r="O73" s="50">
        <f>IFERROR(VLOOKUP($B73,[1]NUM4!$G$3:$T$169,12,FALSE),0)</f>
        <v>0</v>
      </c>
      <c r="P73" s="50">
        <f>IFERROR(VLOOKUP($B73,[1]NUM4!$G$3:$T$169,13,FALSE),0)</f>
        <v>17</v>
      </c>
      <c r="Q73" s="11">
        <f t="shared" si="1"/>
        <v>113</v>
      </c>
      <c r="R73" s="50">
        <f>IFERROR(VLOOKUP($B73,[1]NUM4!$AB$3:$AO$141,2,FALSE),0)</f>
        <v>0</v>
      </c>
      <c r="S73" s="50">
        <f>IFERROR(VLOOKUP($B73,[1]NUM4!$AB$3:$AO$141,3,FALSE),0)</f>
        <v>0</v>
      </c>
      <c r="T73" s="50">
        <f>IFERROR(VLOOKUP($B73,[1]NUM4!$AB$3:$AO$141,4,FALSE),0)</f>
        <v>0</v>
      </c>
      <c r="U73" s="50">
        <f>IFERROR(VLOOKUP($B73,[1]NUM4!$AB$3:$AO$141,5,FALSE),0)</f>
        <v>0</v>
      </c>
      <c r="V73" s="50">
        <f>IFERROR(VLOOKUP($B73,[1]NUM4!$AB$3:$AO$141,6,FALSE),0)</f>
        <v>0</v>
      </c>
      <c r="W73" s="50">
        <f>IFERROR(VLOOKUP($B73,[1]NUM4!$AB$3:$AO$141,7,FALSE),0)</f>
        <v>0</v>
      </c>
      <c r="X73" s="50">
        <f>IFERROR(VLOOKUP($B73,[1]NUM4!$AB$3:$AO$141,8,FALSE),0)</f>
        <v>0</v>
      </c>
      <c r="Y73" s="50">
        <f>IFERROR(VLOOKUP($B73,[1]NUM4!$AB$3:$AO$141,9,FALSE),0)</f>
        <v>0</v>
      </c>
      <c r="Z73" s="50">
        <f>IFERROR(VLOOKUP($B73,[1]NUM4!$AB$3:$AO$141,10,FALSE),0)</f>
        <v>0</v>
      </c>
      <c r="AA73" s="50">
        <f>IFERROR(VLOOKUP($B73,[1]NUM4!$AB$3:$AO$141,11,FALSE),0)</f>
        <v>0</v>
      </c>
      <c r="AB73" s="50">
        <f>IFERROR(VLOOKUP($B73,[1]NUM4!$AB$3:$AO$141,12,FALSE),0)</f>
        <v>0</v>
      </c>
      <c r="AC73" s="50">
        <f>IFERROR(VLOOKUP($B73,[1]NUM4!$AB$3:$AO$141,13,FALSE),0)</f>
        <v>0</v>
      </c>
      <c r="AD73" s="11">
        <f t="shared" si="2"/>
        <v>0</v>
      </c>
      <c r="AE73" s="50">
        <f>IFERROR(VLOOKUP($B73,[1]DEN4!$G$3:$T$169,2,FALSE),0)</f>
        <v>12</v>
      </c>
      <c r="AF73" s="50">
        <f>IFERROR(VLOOKUP($B73,[1]DEN4!$G$3:$T$169,3,FALSE),0)</f>
        <v>11</v>
      </c>
      <c r="AG73" s="50">
        <f>IFERROR(VLOOKUP($B73,[1]DEN4!$G$3:$T$169,4,FALSE),0)</f>
        <v>0</v>
      </c>
      <c r="AH73" s="50">
        <f>IFERROR(VLOOKUP($B73,[1]DEN4!$G$3:$T$169,5,FALSE),0)</f>
        <v>11</v>
      </c>
      <c r="AI73" s="50">
        <f>IFERROR(VLOOKUP($B73,[1]DEN4!$G$3:$T$169,6,FALSE),0)</f>
        <v>18</v>
      </c>
      <c r="AJ73" s="50">
        <f>IFERROR(VLOOKUP($B73,[1]DEN4!$G$3:$T$169,7,FALSE),0)</f>
        <v>12</v>
      </c>
      <c r="AK73" s="50">
        <f>IFERROR(VLOOKUP($B73,[1]DEN4!$G$3:$T$169,8,FALSE),0)</f>
        <v>12</v>
      </c>
      <c r="AL73" s="50">
        <f>IFERROR(VLOOKUP($B73,[1]DEN4!$G$3:$T$169,9,FALSE),0)</f>
        <v>10</v>
      </c>
      <c r="AM73" s="50">
        <f>IFERROR(VLOOKUP($B73,[1]DEN4!$G$3:$T$169,10,FALSE),0)</f>
        <v>0</v>
      </c>
      <c r="AN73" s="50">
        <f>IFERROR(VLOOKUP($B73,[1]DEN4!$G$3:$T$169,11,FALSE),0)</f>
        <v>10</v>
      </c>
      <c r="AO73" s="50">
        <f>IFERROR(VLOOKUP($B73,[1]DEN4!$G$3:$T$169,12,FALSE),0)</f>
        <v>0</v>
      </c>
      <c r="AP73" s="50">
        <f>IFERROR(VLOOKUP($B73,[1]DEN4!$G$3:$T$169,13,FALSE),0)</f>
        <v>17</v>
      </c>
      <c r="AQ73" s="11">
        <f t="shared" si="10"/>
        <v>113</v>
      </c>
    </row>
    <row r="74" spans="1:43" ht="14.4" thickBot="1" x14ac:dyDescent="0.3">
      <c r="A74" s="63" t="s">
        <v>85</v>
      </c>
      <c r="B74" s="62" t="s">
        <v>82</v>
      </c>
      <c r="C74" s="34"/>
      <c r="D74" s="72"/>
      <c r="E74" s="50">
        <f>IFERROR(VLOOKUP($B74,[1]NUM4!$G$3:$T$169,2,FALSE),0)</f>
        <v>14</v>
      </c>
      <c r="F74" s="50">
        <f>IFERROR(VLOOKUP($B74,[1]NUM4!$G$3:$T$169,3,FALSE),0)</f>
        <v>15</v>
      </c>
      <c r="G74" s="50">
        <f>IFERROR(VLOOKUP($B74,[1]NUM4!$G$3:$T$169,4,FALSE),0)</f>
        <v>0</v>
      </c>
      <c r="H74" s="50">
        <f>IFERROR(VLOOKUP($B74,[1]NUM4!$G$3:$T$169,5,FALSE),0)</f>
        <v>15</v>
      </c>
      <c r="I74" s="50">
        <f>IFERROR(VLOOKUP($B74,[1]NUM4!$G$3:$T$169,6,FALSE),0)</f>
        <v>17</v>
      </c>
      <c r="J74" s="50">
        <f>IFERROR(VLOOKUP($B74,[1]NUM4!$G$3:$T$169,7,FALSE),0)</f>
        <v>0</v>
      </c>
      <c r="K74" s="50">
        <f>IFERROR(VLOOKUP($B74,[1]NUM4!$G$3:$T$169,8,FALSE),0)</f>
        <v>16</v>
      </c>
      <c r="L74" s="50">
        <f>IFERROR(VLOOKUP($B74,[1]NUM4!$G$3:$T$169,9,FALSE),0)</f>
        <v>15</v>
      </c>
      <c r="M74" s="50">
        <f>IFERROR(VLOOKUP($B74,[1]NUM4!$G$3:$T$169,10,FALSE),0)</f>
        <v>0</v>
      </c>
      <c r="N74" s="50">
        <f>IFERROR(VLOOKUP($B74,[1]NUM4!$G$3:$T$169,11,FALSE),0)</f>
        <v>14</v>
      </c>
      <c r="O74" s="50">
        <f>IFERROR(VLOOKUP($B74,[1]NUM4!$G$3:$T$169,12,FALSE),0)</f>
        <v>9</v>
      </c>
      <c r="P74" s="50">
        <f>IFERROR(VLOOKUP($B74,[1]NUM4!$G$3:$T$169,13,FALSE),0)</f>
        <v>15</v>
      </c>
      <c r="Q74" s="11">
        <f t="shared" si="1"/>
        <v>130</v>
      </c>
      <c r="R74" s="50">
        <f>IFERROR(VLOOKUP($B74,[1]NUM4!$AB$3:$AO$141,2,FALSE),0)</f>
        <v>0</v>
      </c>
      <c r="S74" s="50">
        <f>IFERROR(VLOOKUP($B74,[1]NUM4!$AB$3:$AO$141,3,FALSE),0)</f>
        <v>0</v>
      </c>
      <c r="T74" s="50">
        <f>IFERROR(VLOOKUP($B74,[1]NUM4!$AB$3:$AO$141,4,FALSE),0)</f>
        <v>0</v>
      </c>
      <c r="U74" s="50">
        <f>IFERROR(VLOOKUP($B74,[1]NUM4!$AB$3:$AO$141,5,FALSE),0)</f>
        <v>0</v>
      </c>
      <c r="V74" s="50">
        <f>IFERROR(VLOOKUP($B74,[1]NUM4!$AB$3:$AO$141,6,FALSE),0)</f>
        <v>0</v>
      </c>
      <c r="W74" s="50">
        <f>IFERROR(VLOOKUP($B74,[1]NUM4!$AB$3:$AO$141,7,FALSE),0)</f>
        <v>0</v>
      </c>
      <c r="X74" s="50">
        <f>IFERROR(VLOOKUP($B74,[1]NUM4!$AB$3:$AO$141,8,FALSE),0)</f>
        <v>0</v>
      </c>
      <c r="Y74" s="50">
        <f>IFERROR(VLOOKUP($B74,[1]NUM4!$AB$3:$AO$141,9,FALSE),0)</f>
        <v>0</v>
      </c>
      <c r="Z74" s="50">
        <f>IFERROR(VLOOKUP($B74,[1]NUM4!$AB$3:$AO$141,10,FALSE),0)</f>
        <v>0</v>
      </c>
      <c r="AA74" s="50">
        <f>IFERROR(VLOOKUP($B74,[1]NUM4!$AB$3:$AO$141,11,FALSE),0)</f>
        <v>0</v>
      </c>
      <c r="AB74" s="50">
        <f>IFERROR(VLOOKUP($B74,[1]NUM4!$AB$3:$AO$141,12,FALSE),0)</f>
        <v>0</v>
      </c>
      <c r="AC74" s="50">
        <f>IFERROR(VLOOKUP($B74,[1]NUM4!$AB$3:$AO$141,13,FALSE),0)</f>
        <v>0</v>
      </c>
      <c r="AD74" s="11">
        <f t="shared" si="2"/>
        <v>0</v>
      </c>
      <c r="AE74" s="50">
        <f>IFERROR(VLOOKUP($B74,[1]DEN4!$G$3:$T$169,2,FALSE),0)</f>
        <v>14</v>
      </c>
      <c r="AF74" s="50">
        <f>IFERROR(VLOOKUP($B74,[1]DEN4!$G$3:$T$169,3,FALSE),0)</f>
        <v>15</v>
      </c>
      <c r="AG74" s="50">
        <f>IFERROR(VLOOKUP($B74,[1]DEN4!$G$3:$T$169,4,FALSE),0)</f>
        <v>0</v>
      </c>
      <c r="AH74" s="50">
        <f>IFERROR(VLOOKUP($B74,[1]DEN4!$G$3:$T$169,5,FALSE),0)</f>
        <v>15</v>
      </c>
      <c r="AI74" s="50">
        <f>IFERROR(VLOOKUP($B74,[1]DEN4!$G$3:$T$169,6,FALSE),0)</f>
        <v>17</v>
      </c>
      <c r="AJ74" s="50">
        <f>IFERROR(VLOOKUP($B74,[1]DEN4!$G$3:$T$169,7,FALSE),0)</f>
        <v>0</v>
      </c>
      <c r="AK74" s="50">
        <f>IFERROR(VLOOKUP($B74,[1]DEN4!$G$3:$T$169,8,FALSE),0)</f>
        <v>16</v>
      </c>
      <c r="AL74" s="50">
        <f>IFERROR(VLOOKUP($B74,[1]DEN4!$G$3:$T$169,9,FALSE),0)</f>
        <v>15</v>
      </c>
      <c r="AM74" s="50">
        <f>IFERROR(VLOOKUP($B74,[1]DEN4!$G$3:$T$169,10,FALSE),0)</f>
        <v>0</v>
      </c>
      <c r="AN74" s="50">
        <f>IFERROR(VLOOKUP($B74,[1]DEN4!$G$3:$T$169,11,FALSE),0)</f>
        <v>14</v>
      </c>
      <c r="AO74" s="50">
        <f>IFERROR(VLOOKUP($B74,[1]DEN4!$G$3:$T$169,12,FALSE),0)</f>
        <v>9</v>
      </c>
      <c r="AP74" s="50">
        <f>IFERROR(VLOOKUP($B74,[1]DEN4!$G$3:$T$169,13,FALSE),0)</f>
        <v>15</v>
      </c>
      <c r="AQ74" s="11">
        <f t="shared" si="10"/>
        <v>130</v>
      </c>
    </row>
    <row r="75" spans="1:43" ht="14.4" thickBot="1" x14ac:dyDescent="0.3">
      <c r="A75" s="63" t="s">
        <v>85</v>
      </c>
      <c r="B75" s="62" t="s">
        <v>83</v>
      </c>
      <c r="C75" s="34"/>
      <c r="D75" s="72"/>
      <c r="E75" s="50">
        <f>IFERROR(VLOOKUP($B75,[1]NUM4!$G$3:$T$169,2,FALSE),0)</f>
        <v>8</v>
      </c>
      <c r="F75" s="50">
        <f>IFERROR(VLOOKUP($B75,[1]NUM4!$G$3:$T$169,3,FALSE),0)</f>
        <v>23</v>
      </c>
      <c r="G75" s="50">
        <f>IFERROR(VLOOKUP($B75,[1]NUM4!$G$3:$T$169,4,FALSE),0)</f>
        <v>0</v>
      </c>
      <c r="H75" s="50">
        <f>IFERROR(VLOOKUP($B75,[1]NUM4!$G$3:$T$169,5,FALSE),0)</f>
        <v>0</v>
      </c>
      <c r="I75" s="50">
        <f>IFERROR(VLOOKUP($B75,[1]NUM4!$G$3:$T$169,6,FALSE),0)</f>
        <v>17</v>
      </c>
      <c r="J75" s="50">
        <f>IFERROR(VLOOKUP($B75,[1]NUM4!$G$3:$T$169,7,FALSE),0)</f>
        <v>17</v>
      </c>
      <c r="K75" s="50">
        <f>IFERROR(VLOOKUP($B75,[1]NUM4!$G$3:$T$169,8,FALSE),0)</f>
        <v>12</v>
      </c>
      <c r="L75" s="50">
        <f>IFERROR(VLOOKUP($B75,[1]NUM4!$G$3:$T$169,9,FALSE),0)</f>
        <v>0</v>
      </c>
      <c r="M75" s="50">
        <f>IFERROR(VLOOKUP($B75,[1]NUM4!$G$3:$T$169,10,FALSE),0)</f>
        <v>17</v>
      </c>
      <c r="N75" s="50">
        <f>IFERROR(VLOOKUP($B75,[1]NUM4!$G$3:$T$169,11,FALSE),0)</f>
        <v>8</v>
      </c>
      <c r="O75" s="50">
        <f>IFERROR(VLOOKUP($B75,[1]NUM4!$G$3:$T$169,12,FALSE),0)</f>
        <v>0</v>
      </c>
      <c r="P75" s="50">
        <f>IFERROR(VLOOKUP($B75,[1]NUM4!$G$3:$T$169,13,FALSE),0)</f>
        <v>11</v>
      </c>
      <c r="Q75" s="11">
        <f t="shared" si="1"/>
        <v>113</v>
      </c>
      <c r="R75" s="50">
        <f>IFERROR(VLOOKUP($B75,[1]NUM4!$AB$3:$AO$141,2,FALSE),0)</f>
        <v>0</v>
      </c>
      <c r="S75" s="50">
        <f>IFERROR(VLOOKUP($B75,[1]NUM4!$AB$3:$AO$141,3,FALSE),0)</f>
        <v>0</v>
      </c>
      <c r="T75" s="50">
        <f>IFERROR(VLOOKUP($B75,[1]NUM4!$AB$3:$AO$141,4,FALSE),0)</f>
        <v>0</v>
      </c>
      <c r="U75" s="50">
        <f>IFERROR(VLOOKUP($B75,[1]NUM4!$AB$3:$AO$141,5,FALSE),0)</f>
        <v>0</v>
      </c>
      <c r="V75" s="50">
        <f>IFERROR(VLOOKUP($B75,[1]NUM4!$AB$3:$AO$141,6,FALSE),0)</f>
        <v>0</v>
      </c>
      <c r="W75" s="50">
        <f>IFERROR(VLOOKUP($B75,[1]NUM4!$AB$3:$AO$141,7,FALSE),0)</f>
        <v>0</v>
      </c>
      <c r="X75" s="50">
        <f>IFERROR(VLOOKUP($B75,[1]NUM4!$AB$3:$AO$141,8,FALSE),0)</f>
        <v>0</v>
      </c>
      <c r="Y75" s="50">
        <f>IFERROR(VLOOKUP($B75,[1]NUM4!$AB$3:$AO$141,9,FALSE),0)</f>
        <v>0</v>
      </c>
      <c r="Z75" s="50">
        <f>IFERROR(VLOOKUP($B75,[1]NUM4!$AB$3:$AO$141,10,FALSE),0)</f>
        <v>0</v>
      </c>
      <c r="AA75" s="50">
        <f>IFERROR(VLOOKUP($B75,[1]NUM4!$AB$3:$AO$141,11,FALSE),0)</f>
        <v>0</v>
      </c>
      <c r="AB75" s="50">
        <f>IFERROR(VLOOKUP($B75,[1]NUM4!$AB$3:$AO$141,12,FALSE),0)</f>
        <v>0</v>
      </c>
      <c r="AC75" s="50">
        <f>IFERROR(VLOOKUP($B75,[1]NUM4!$AB$3:$AO$141,13,FALSE),0)</f>
        <v>0</v>
      </c>
      <c r="AD75" s="11">
        <f t="shared" si="2"/>
        <v>0</v>
      </c>
      <c r="AE75" s="50">
        <f>IFERROR(VLOOKUP($B75,[1]DEN4!$G$3:$T$169,2,FALSE),0)</f>
        <v>8</v>
      </c>
      <c r="AF75" s="50">
        <f>IFERROR(VLOOKUP($B75,[1]DEN4!$G$3:$T$169,3,FALSE),0)</f>
        <v>23</v>
      </c>
      <c r="AG75" s="50">
        <f>IFERROR(VLOOKUP($B75,[1]DEN4!$G$3:$T$169,4,FALSE),0)</f>
        <v>0</v>
      </c>
      <c r="AH75" s="50">
        <f>IFERROR(VLOOKUP($B75,[1]DEN4!$G$3:$T$169,5,FALSE),0)</f>
        <v>0</v>
      </c>
      <c r="AI75" s="50">
        <f>IFERROR(VLOOKUP($B75,[1]DEN4!$G$3:$T$169,6,FALSE),0)</f>
        <v>17</v>
      </c>
      <c r="AJ75" s="50">
        <f>IFERROR(VLOOKUP($B75,[1]DEN4!$G$3:$T$169,7,FALSE),0)</f>
        <v>17</v>
      </c>
      <c r="AK75" s="50">
        <f>IFERROR(VLOOKUP($B75,[1]DEN4!$G$3:$T$169,8,FALSE),0)</f>
        <v>12</v>
      </c>
      <c r="AL75" s="50">
        <f>IFERROR(VLOOKUP($B75,[1]DEN4!$G$3:$T$169,9,FALSE),0)</f>
        <v>0</v>
      </c>
      <c r="AM75" s="50">
        <f>IFERROR(VLOOKUP($B75,[1]DEN4!$G$3:$T$169,10,FALSE),0)</f>
        <v>17</v>
      </c>
      <c r="AN75" s="50">
        <f>IFERROR(VLOOKUP($B75,[1]DEN4!$G$3:$T$169,11,FALSE),0)</f>
        <v>8</v>
      </c>
      <c r="AO75" s="50">
        <f>IFERROR(VLOOKUP($B75,[1]DEN4!$G$3:$T$169,12,FALSE),0)</f>
        <v>0</v>
      </c>
      <c r="AP75" s="50">
        <f>IFERROR(VLOOKUP($B75,[1]DEN4!$G$3:$T$169,13,FALSE),0)</f>
        <v>11</v>
      </c>
      <c r="AQ75" s="11">
        <f t="shared" si="10"/>
        <v>113</v>
      </c>
    </row>
    <row r="76" spans="1:43" ht="14.4" thickBot="1" x14ac:dyDescent="0.3">
      <c r="A76" s="63" t="s">
        <v>85</v>
      </c>
      <c r="B76" s="62" t="s">
        <v>84</v>
      </c>
      <c r="C76" s="34"/>
      <c r="D76" s="72"/>
      <c r="E76" s="50">
        <f>IFERROR(VLOOKUP($B76,[1]NUM4!$G$3:$T$169,2,FALSE),0)</f>
        <v>17</v>
      </c>
      <c r="F76" s="50">
        <f>IFERROR(VLOOKUP($B76,[1]NUM4!$G$3:$T$169,3,FALSE),0)</f>
        <v>12</v>
      </c>
      <c r="G76" s="50">
        <f>IFERROR(VLOOKUP($B76,[1]NUM4!$G$3:$T$169,4,FALSE),0)</f>
        <v>9</v>
      </c>
      <c r="H76" s="50">
        <f>IFERROR(VLOOKUP($B76,[1]NUM4!$G$3:$T$169,5,FALSE),0)</f>
        <v>0</v>
      </c>
      <c r="I76" s="50">
        <f>IFERROR(VLOOKUP($B76,[1]NUM4!$G$3:$T$169,6,FALSE),0)</f>
        <v>16</v>
      </c>
      <c r="J76" s="50">
        <f>IFERROR(VLOOKUP($B76,[1]NUM4!$G$3:$T$169,7,FALSE),0)</f>
        <v>14</v>
      </c>
      <c r="K76" s="50">
        <f>IFERROR(VLOOKUP($B76,[1]NUM4!$G$3:$T$169,8,FALSE),0)</f>
        <v>13</v>
      </c>
      <c r="L76" s="50">
        <f>IFERROR(VLOOKUP($B76,[1]NUM4!$G$3:$T$169,9,FALSE),0)</f>
        <v>9</v>
      </c>
      <c r="M76" s="50">
        <f>IFERROR(VLOOKUP($B76,[1]NUM4!$G$3:$T$169,10,FALSE),0)</f>
        <v>0</v>
      </c>
      <c r="N76" s="50">
        <f>IFERROR(VLOOKUP($B76,[1]NUM4!$G$3:$T$169,11,FALSE),0)</f>
        <v>12</v>
      </c>
      <c r="O76" s="50">
        <f>IFERROR(VLOOKUP($B76,[1]NUM4!$G$3:$T$169,12,FALSE),0)</f>
        <v>13</v>
      </c>
      <c r="P76" s="50">
        <f>IFERROR(VLOOKUP($B76,[1]NUM4!$G$3:$T$169,13,FALSE),0)</f>
        <v>10</v>
      </c>
      <c r="Q76" s="11">
        <f t="shared" si="1"/>
        <v>125</v>
      </c>
      <c r="R76" s="50">
        <f>IFERROR(VLOOKUP($B76,[1]NUM4!$AB$3:$AO$141,2,FALSE),0)</f>
        <v>0</v>
      </c>
      <c r="S76" s="50">
        <f>IFERROR(VLOOKUP($B76,[1]NUM4!$AB$3:$AO$141,3,FALSE),0)</f>
        <v>0</v>
      </c>
      <c r="T76" s="50">
        <f>IFERROR(VLOOKUP($B76,[1]NUM4!$AB$3:$AO$141,4,FALSE),0)</f>
        <v>0</v>
      </c>
      <c r="U76" s="50">
        <f>IFERROR(VLOOKUP($B76,[1]NUM4!$AB$3:$AO$141,5,FALSE),0)</f>
        <v>0</v>
      </c>
      <c r="V76" s="50">
        <f>IFERROR(VLOOKUP($B76,[1]NUM4!$AB$3:$AO$141,6,FALSE),0)</f>
        <v>0</v>
      </c>
      <c r="W76" s="50">
        <f>IFERROR(VLOOKUP($B76,[1]NUM4!$AB$3:$AO$141,7,FALSE),0)</f>
        <v>0</v>
      </c>
      <c r="X76" s="50">
        <f>IFERROR(VLOOKUP($B76,[1]NUM4!$AB$3:$AO$141,8,FALSE),0)</f>
        <v>0</v>
      </c>
      <c r="Y76" s="50">
        <f>IFERROR(VLOOKUP($B76,[1]NUM4!$AB$3:$AO$141,9,FALSE),0)</f>
        <v>0</v>
      </c>
      <c r="Z76" s="50">
        <f>IFERROR(VLOOKUP($B76,[1]NUM4!$AB$3:$AO$141,10,FALSE),0)</f>
        <v>0</v>
      </c>
      <c r="AA76" s="50">
        <f>IFERROR(VLOOKUP($B76,[1]NUM4!$AB$3:$AO$141,11,FALSE),0)</f>
        <v>0</v>
      </c>
      <c r="AB76" s="50">
        <f>IFERROR(VLOOKUP($B76,[1]NUM4!$AB$3:$AO$141,12,FALSE),0)</f>
        <v>0</v>
      </c>
      <c r="AC76" s="50">
        <f>IFERROR(VLOOKUP($B76,[1]NUM4!$AB$3:$AO$141,13,FALSE),0)</f>
        <v>0</v>
      </c>
      <c r="AD76" s="11">
        <f t="shared" si="2"/>
        <v>0</v>
      </c>
      <c r="AE76" s="50">
        <f>IFERROR(VLOOKUP($B76,[1]DEN4!$G$3:$T$169,2,FALSE),0)</f>
        <v>17</v>
      </c>
      <c r="AF76" s="50">
        <f>IFERROR(VLOOKUP($B76,[1]DEN4!$G$3:$T$169,3,FALSE),0)</f>
        <v>12</v>
      </c>
      <c r="AG76" s="50">
        <f>IFERROR(VLOOKUP($B76,[1]DEN4!$G$3:$T$169,4,FALSE),0)</f>
        <v>9</v>
      </c>
      <c r="AH76" s="50">
        <f>IFERROR(VLOOKUP($B76,[1]DEN4!$G$3:$T$169,5,FALSE),0)</f>
        <v>0</v>
      </c>
      <c r="AI76" s="50">
        <f>IFERROR(VLOOKUP($B76,[1]DEN4!$G$3:$T$169,6,FALSE),0)</f>
        <v>16</v>
      </c>
      <c r="AJ76" s="50">
        <f>IFERROR(VLOOKUP($B76,[1]DEN4!$G$3:$T$169,7,FALSE),0)</f>
        <v>14</v>
      </c>
      <c r="AK76" s="50">
        <f>IFERROR(VLOOKUP($B76,[1]DEN4!$G$3:$T$169,8,FALSE),0)</f>
        <v>13</v>
      </c>
      <c r="AL76" s="50">
        <f>IFERROR(VLOOKUP($B76,[1]DEN4!$G$3:$T$169,9,FALSE),0)</f>
        <v>9</v>
      </c>
      <c r="AM76" s="50">
        <f>IFERROR(VLOOKUP($B76,[1]DEN4!$G$3:$T$169,10,FALSE),0)</f>
        <v>0</v>
      </c>
      <c r="AN76" s="50">
        <f>IFERROR(VLOOKUP($B76,[1]DEN4!$G$3:$T$169,11,FALSE),0)</f>
        <v>12</v>
      </c>
      <c r="AO76" s="50">
        <f>IFERROR(VLOOKUP($B76,[1]DEN4!$G$3:$T$169,12,FALSE),0)</f>
        <v>13</v>
      </c>
      <c r="AP76" s="50">
        <f>IFERROR(VLOOKUP($B76,[1]DEN4!$G$3:$T$169,13,FALSE),0)</f>
        <v>10</v>
      </c>
      <c r="AQ76" s="11">
        <f t="shared" si="10"/>
        <v>125</v>
      </c>
    </row>
    <row r="77" spans="1:43" ht="14.4" thickBot="1" x14ac:dyDescent="0.3">
      <c r="A77" s="344" t="s">
        <v>18</v>
      </c>
      <c r="B77" s="345"/>
      <c r="C77" s="89">
        <f>D77/Metas!E6</f>
        <v>0.95255546825777337</v>
      </c>
      <c r="D77" s="13">
        <f>(Q77-AD77)/AQ77</f>
        <v>0.8620626987732849</v>
      </c>
      <c r="E77" s="29">
        <f>SUM(E67:E76)</f>
        <v>1205</v>
      </c>
      <c r="F77" s="29">
        <f t="shared" ref="F77:H77" si="11">SUM(F67:F76)</f>
        <v>1000</v>
      </c>
      <c r="G77" s="29">
        <f t="shared" si="11"/>
        <v>932</v>
      </c>
      <c r="H77" s="29">
        <f t="shared" si="11"/>
        <v>884</v>
      </c>
      <c r="I77" s="29">
        <f t="shared" ref="I77:J77" si="12">SUM(I67:I76)</f>
        <v>1065</v>
      </c>
      <c r="J77" s="29">
        <f t="shared" si="12"/>
        <v>1128</v>
      </c>
      <c r="K77" s="29">
        <f t="shared" ref="K77:L77" si="13">SUM(K67:K76)</f>
        <v>1089</v>
      </c>
      <c r="L77" s="29">
        <f t="shared" si="13"/>
        <v>757</v>
      </c>
      <c r="M77" s="29">
        <f t="shared" ref="M77:N77" si="14">SUM(M67:M76)</f>
        <v>828</v>
      </c>
      <c r="N77" s="29">
        <f t="shared" si="14"/>
        <v>683</v>
      </c>
      <c r="O77" s="29">
        <f t="shared" ref="O77:AD77" si="15">SUM(O67:O76)</f>
        <v>318</v>
      </c>
      <c r="P77" s="29">
        <f t="shared" si="15"/>
        <v>1116</v>
      </c>
      <c r="Q77" s="29">
        <f t="shared" si="15"/>
        <v>11005</v>
      </c>
      <c r="R77" s="29">
        <f t="shared" si="15"/>
        <v>118</v>
      </c>
      <c r="S77" s="29">
        <f t="shared" si="15"/>
        <v>304</v>
      </c>
      <c r="T77" s="29">
        <f t="shared" si="15"/>
        <v>141</v>
      </c>
      <c r="U77" s="29">
        <f t="shared" si="15"/>
        <v>85</v>
      </c>
      <c r="V77" s="29">
        <f t="shared" si="15"/>
        <v>114</v>
      </c>
      <c r="W77" s="29">
        <f t="shared" si="15"/>
        <v>103</v>
      </c>
      <c r="X77" s="29">
        <f t="shared" si="15"/>
        <v>121</v>
      </c>
      <c r="Y77" s="29">
        <f t="shared" si="15"/>
        <v>116</v>
      </c>
      <c r="Z77" s="29">
        <f t="shared" si="15"/>
        <v>97</v>
      </c>
      <c r="AA77" s="29">
        <f t="shared" si="15"/>
        <v>111</v>
      </c>
      <c r="AB77" s="29">
        <f t="shared" si="15"/>
        <v>47</v>
      </c>
      <c r="AC77" s="29">
        <f t="shared" si="15"/>
        <v>161</v>
      </c>
      <c r="AD77" s="29">
        <f t="shared" si="15"/>
        <v>1518</v>
      </c>
      <c r="AE77" s="29">
        <f t="shared" ref="AE77:AH77" si="16">SUM(AE67:AE76)</f>
        <v>1205</v>
      </c>
      <c r="AF77" s="29">
        <f t="shared" si="16"/>
        <v>1000</v>
      </c>
      <c r="AG77" s="29">
        <f t="shared" si="16"/>
        <v>932</v>
      </c>
      <c r="AH77" s="29">
        <f t="shared" si="16"/>
        <v>884</v>
      </c>
      <c r="AI77" s="29">
        <f t="shared" ref="AI77:AJ77" si="17">SUM(AI67:AI76)</f>
        <v>1065</v>
      </c>
      <c r="AJ77" s="29">
        <f t="shared" si="17"/>
        <v>1128</v>
      </c>
      <c r="AK77" s="29">
        <f t="shared" ref="AK77:AL77" si="18">SUM(AK67:AK76)</f>
        <v>1089</v>
      </c>
      <c r="AL77" s="29">
        <f t="shared" si="18"/>
        <v>757</v>
      </c>
      <c r="AM77" s="29">
        <f t="shared" ref="AM77:AN77" si="19">SUM(AM67:AM76)</f>
        <v>828</v>
      </c>
      <c r="AN77" s="29">
        <f t="shared" si="19"/>
        <v>683</v>
      </c>
      <c r="AO77" s="29">
        <f t="shared" ref="AO77:AP77" si="20">SUM(AO67:AO76)</f>
        <v>318</v>
      </c>
      <c r="AP77" s="29">
        <f t="shared" si="20"/>
        <v>1116</v>
      </c>
      <c r="AQ77" s="8">
        <f>SUM(AQ67:AQ76)</f>
        <v>11005</v>
      </c>
    </row>
    <row r="78" spans="1:43" ht="14.4" thickBot="1" x14ac:dyDescent="0.3">
      <c r="A78" s="49" t="s">
        <v>91</v>
      </c>
      <c r="B78" s="62" t="s">
        <v>86</v>
      </c>
      <c r="C78" s="34"/>
      <c r="D78" s="72"/>
      <c r="E78" s="50">
        <f>IFERROR(VLOOKUP($B78,[1]NUM4!$G$3:$T$169,2,FALSE),0)</f>
        <v>113</v>
      </c>
      <c r="F78" s="50">
        <f>IFERROR(VLOOKUP($B78,[1]NUM4!$G$3:$T$169,3,FALSE),0)</f>
        <v>126</v>
      </c>
      <c r="G78" s="50">
        <f>IFERROR(VLOOKUP($B78,[1]NUM4!$G$3:$T$169,4,FALSE),0)</f>
        <v>78</v>
      </c>
      <c r="H78" s="50">
        <f>IFERROR(VLOOKUP($B78,[1]NUM4!$G$3:$T$169,5,FALSE),0)</f>
        <v>111</v>
      </c>
      <c r="I78" s="50">
        <f>IFERROR(VLOOKUP($B78,[1]NUM4!$G$3:$T$169,6,FALSE),0)</f>
        <v>108</v>
      </c>
      <c r="J78" s="50">
        <f>IFERROR(VLOOKUP($B78,[1]NUM4!$G$3:$T$169,7,FALSE),0)</f>
        <v>100</v>
      </c>
      <c r="K78" s="50">
        <f>IFERROR(VLOOKUP($B78,[1]NUM4!$G$3:$T$169,8,FALSE),0)</f>
        <v>122</v>
      </c>
      <c r="L78" s="50">
        <f>IFERROR(VLOOKUP($B78,[1]NUM4!$G$3:$T$169,9,FALSE),0)</f>
        <v>74</v>
      </c>
      <c r="M78" s="50">
        <f>IFERROR(VLOOKUP($B78,[1]NUM4!$G$3:$T$169,10,FALSE),0)</f>
        <v>105</v>
      </c>
      <c r="N78" s="50">
        <f>IFERROR(VLOOKUP($B78,[1]NUM4!$G$3:$T$169,11,FALSE),0)</f>
        <v>68</v>
      </c>
      <c r="O78" s="50">
        <f>IFERROR(VLOOKUP($B78,[1]NUM4!$G$3:$T$169,12,FALSE),0)</f>
        <v>17</v>
      </c>
      <c r="P78" s="50">
        <f>IFERROR(VLOOKUP($B78,[1]NUM4!$G$3:$T$169,13,FALSE),0)</f>
        <v>104</v>
      </c>
      <c r="Q78" s="182">
        <f t="shared" si="1"/>
        <v>1126</v>
      </c>
      <c r="R78" s="50">
        <f>IFERROR(VLOOKUP($B78,[1]NUM4!$AB$3:$AO$141,2,FALSE),0)</f>
        <v>5</v>
      </c>
      <c r="S78" s="50">
        <f>IFERROR(VLOOKUP($B78,[1]NUM4!$AB$3:$AO$141,3,FALSE),0)</f>
        <v>5</v>
      </c>
      <c r="T78" s="50">
        <f>IFERROR(VLOOKUP($B78,[1]NUM4!$AB$3:$AO$141,4,FALSE),0)</f>
        <v>6</v>
      </c>
      <c r="U78" s="50">
        <f>IFERROR(VLOOKUP($B78,[1]NUM4!$AB$3:$AO$141,5,FALSE),0)</f>
        <v>8</v>
      </c>
      <c r="V78" s="50">
        <f>IFERROR(VLOOKUP($B78,[1]NUM4!$AB$3:$AO$141,6,FALSE),0)</f>
        <v>3</v>
      </c>
      <c r="W78" s="50">
        <f>IFERROR(VLOOKUP($B78,[1]NUM4!$AB$3:$AO$141,7,FALSE),0)</f>
        <v>2</v>
      </c>
      <c r="X78" s="50">
        <f>IFERROR(VLOOKUP($B78,[1]NUM4!$AB$3:$AO$141,8,FALSE),0)</f>
        <v>1</v>
      </c>
      <c r="Y78" s="50">
        <f>IFERROR(VLOOKUP($B78,[1]NUM4!$AB$3:$AO$141,9,FALSE),0)</f>
        <v>1</v>
      </c>
      <c r="Z78" s="50">
        <f>IFERROR(VLOOKUP($B78,[1]NUM4!$AB$3:$AO$141,10,FALSE),0)</f>
        <v>3</v>
      </c>
      <c r="AA78" s="50">
        <f>IFERROR(VLOOKUP($B78,[1]NUM4!$AB$3:$AO$141,11,FALSE),0)</f>
        <v>2</v>
      </c>
      <c r="AB78" s="50">
        <f>IFERROR(VLOOKUP($B78,[1]NUM4!$AB$3:$AO$141,12,FALSE),0)</f>
        <v>1</v>
      </c>
      <c r="AC78" s="50">
        <f>IFERROR(VLOOKUP($B78,[1]NUM4!$AB$3:$AO$141,13,FALSE),0)</f>
        <v>4</v>
      </c>
      <c r="AD78" s="182">
        <f t="shared" si="2"/>
        <v>41</v>
      </c>
      <c r="AE78" s="50">
        <f>IFERROR(VLOOKUP($B78,[1]DEN4!$G$3:$T$169,2,FALSE),0)</f>
        <v>113</v>
      </c>
      <c r="AF78" s="50">
        <f>IFERROR(VLOOKUP($B78,[1]DEN4!$G$3:$T$169,3,FALSE),0)</f>
        <v>126</v>
      </c>
      <c r="AG78" s="50">
        <f>IFERROR(VLOOKUP($B78,[1]DEN4!$G$3:$T$169,4,FALSE),0)</f>
        <v>78</v>
      </c>
      <c r="AH78" s="50">
        <f>IFERROR(VLOOKUP($B78,[1]DEN4!$G$3:$T$169,5,FALSE),0)</f>
        <v>111</v>
      </c>
      <c r="AI78" s="50">
        <f>IFERROR(VLOOKUP($B78,[1]DEN4!$G$3:$T$169,6,FALSE),0)</f>
        <v>108</v>
      </c>
      <c r="AJ78" s="50">
        <f>IFERROR(VLOOKUP($B78,[1]DEN4!$G$3:$T$169,7,FALSE),0)</f>
        <v>100</v>
      </c>
      <c r="AK78" s="50">
        <f>IFERROR(VLOOKUP($B78,[1]DEN4!$G$3:$T$169,8,FALSE),0)</f>
        <v>122</v>
      </c>
      <c r="AL78" s="50">
        <f>IFERROR(VLOOKUP($B78,[1]DEN4!$G$3:$T$169,9,FALSE),0)</f>
        <v>74</v>
      </c>
      <c r="AM78" s="50">
        <f>IFERROR(VLOOKUP($B78,[1]DEN4!$G$3:$T$169,10,FALSE),0)</f>
        <v>105</v>
      </c>
      <c r="AN78" s="50">
        <f>IFERROR(VLOOKUP($B78,[1]DEN4!$G$3:$T$169,11,FALSE),0)</f>
        <v>68</v>
      </c>
      <c r="AO78" s="50">
        <f>IFERROR(VLOOKUP($B78,[1]DEN4!$G$3:$T$169,12,FALSE),0)</f>
        <v>17</v>
      </c>
      <c r="AP78" s="50">
        <f>IFERROR(VLOOKUP($B78,[1]DEN4!$G$3:$T$169,13,FALSE),0)</f>
        <v>104</v>
      </c>
      <c r="AQ78" s="11">
        <f>SUM(AE78:AP78)</f>
        <v>1126</v>
      </c>
    </row>
    <row r="79" spans="1:43" ht="14.4" thickBot="1" x14ac:dyDescent="0.3">
      <c r="A79" s="49" t="s">
        <v>91</v>
      </c>
      <c r="B79" s="62" t="s">
        <v>87</v>
      </c>
      <c r="C79" s="34"/>
      <c r="D79" s="72"/>
      <c r="E79" s="50">
        <f>IFERROR(VLOOKUP($B79,[1]NUM4!$G$3:$T$169,2,FALSE),0)</f>
        <v>86</v>
      </c>
      <c r="F79" s="50">
        <f>IFERROR(VLOOKUP($B79,[1]NUM4!$G$3:$T$169,3,FALSE),0)</f>
        <v>60</v>
      </c>
      <c r="G79" s="50">
        <f>IFERROR(VLOOKUP($B79,[1]NUM4!$G$3:$T$169,4,FALSE),0)</f>
        <v>71</v>
      </c>
      <c r="H79" s="50">
        <f>IFERROR(VLOOKUP($B79,[1]NUM4!$G$3:$T$169,5,FALSE),0)</f>
        <v>93</v>
      </c>
      <c r="I79" s="50">
        <f>IFERROR(VLOOKUP($B79,[1]NUM4!$G$3:$T$169,6,FALSE),0)</f>
        <v>77</v>
      </c>
      <c r="J79" s="50">
        <f>IFERROR(VLOOKUP($B79,[1]NUM4!$G$3:$T$169,7,FALSE),0)</f>
        <v>130</v>
      </c>
      <c r="K79" s="50">
        <f>IFERROR(VLOOKUP($B79,[1]NUM4!$G$3:$T$169,8,FALSE),0)</f>
        <v>108</v>
      </c>
      <c r="L79" s="50">
        <f>IFERROR(VLOOKUP($B79,[1]NUM4!$G$3:$T$169,9,FALSE),0)</f>
        <v>61</v>
      </c>
      <c r="M79" s="50">
        <f>IFERROR(VLOOKUP($B79,[1]NUM4!$G$3:$T$169,10,FALSE),0)</f>
        <v>111</v>
      </c>
      <c r="N79" s="50">
        <f>IFERROR(VLOOKUP($B79,[1]NUM4!$G$3:$T$169,11,FALSE),0)</f>
        <v>87</v>
      </c>
      <c r="O79" s="50">
        <f>IFERROR(VLOOKUP($B79,[1]NUM4!$G$3:$T$169,12,FALSE),0)</f>
        <v>30</v>
      </c>
      <c r="P79" s="50">
        <f>IFERROR(VLOOKUP($B79,[1]NUM4!$G$3:$T$169,13,FALSE),0)</f>
        <v>79</v>
      </c>
      <c r="Q79" s="11">
        <f t="shared" ref="Q79:Q82" si="21">SUM(E79:P79)</f>
        <v>993</v>
      </c>
      <c r="R79" s="50">
        <f>IFERROR(VLOOKUP($B79,[1]NUM4!$AB$3:$AO$141,2,FALSE),0)</f>
        <v>5</v>
      </c>
      <c r="S79" s="50">
        <f>IFERROR(VLOOKUP($B79,[1]NUM4!$AB$3:$AO$141,3,FALSE),0)</f>
        <v>4</v>
      </c>
      <c r="T79" s="50">
        <f>IFERROR(VLOOKUP($B79,[1]NUM4!$AB$3:$AO$141,4,FALSE),0)</f>
        <v>9</v>
      </c>
      <c r="U79" s="50">
        <f>IFERROR(VLOOKUP($B79,[1]NUM4!$AB$3:$AO$141,5,FALSE),0)</f>
        <v>5</v>
      </c>
      <c r="V79" s="50">
        <f>IFERROR(VLOOKUP($B79,[1]NUM4!$AB$3:$AO$141,6,FALSE),0)</f>
        <v>2</v>
      </c>
      <c r="W79" s="50">
        <f>IFERROR(VLOOKUP($B79,[1]NUM4!$AB$3:$AO$141,7,FALSE),0)</f>
        <v>0</v>
      </c>
      <c r="X79" s="50">
        <f>IFERROR(VLOOKUP($B79,[1]NUM4!$AB$3:$AO$141,8,FALSE),0)</f>
        <v>2</v>
      </c>
      <c r="Y79" s="50">
        <f>IFERROR(VLOOKUP($B79,[1]NUM4!$AB$3:$AO$141,9,FALSE),0)</f>
        <v>2</v>
      </c>
      <c r="Z79" s="50">
        <f>IFERROR(VLOOKUP($B79,[1]NUM4!$AB$3:$AO$141,10,FALSE),0)</f>
        <v>4</v>
      </c>
      <c r="AA79" s="50">
        <f>IFERROR(VLOOKUP($B79,[1]NUM4!$AB$3:$AO$141,11,FALSE),0)</f>
        <v>6</v>
      </c>
      <c r="AB79" s="50">
        <f>IFERROR(VLOOKUP($B79,[1]NUM4!$AB$3:$AO$141,12,FALSE),0)</f>
        <v>3</v>
      </c>
      <c r="AC79" s="50">
        <f>IFERROR(VLOOKUP($B79,[1]NUM4!$AB$3:$AO$141,13,FALSE),0)</f>
        <v>3</v>
      </c>
      <c r="AD79" s="11">
        <f t="shared" ref="AD79:AD82" si="22">SUM(R79:AC79)</f>
        <v>45</v>
      </c>
      <c r="AE79" s="50">
        <f>IFERROR(VLOOKUP($B79,[1]DEN4!$G$3:$T$169,2,FALSE),0)</f>
        <v>86</v>
      </c>
      <c r="AF79" s="50">
        <f>IFERROR(VLOOKUP($B79,[1]DEN4!$G$3:$T$169,3,FALSE),0)</f>
        <v>60</v>
      </c>
      <c r="AG79" s="50">
        <f>IFERROR(VLOOKUP($B79,[1]DEN4!$G$3:$T$169,4,FALSE),0)</f>
        <v>71</v>
      </c>
      <c r="AH79" s="50">
        <f>IFERROR(VLOOKUP($B79,[1]DEN4!$G$3:$T$169,5,FALSE),0)</f>
        <v>93</v>
      </c>
      <c r="AI79" s="50">
        <f>IFERROR(VLOOKUP($B79,[1]DEN4!$G$3:$T$169,6,FALSE),0)</f>
        <v>77</v>
      </c>
      <c r="AJ79" s="50">
        <f>IFERROR(VLOOKUP($B79,[1]DEN4!$G$3:$T$169,7,FALSE),0)</f>
        <v>130</v>
      </c>
      <c r="AK79" s="50">
        <f>IFERROR(VLOOKUP($B79,[1]DEN4!$G$3:$T$169,8,FALSE),0)</f>
        <v>108</v>
      </c>
      <c r="AL79" s="50">
        <f>IFERROR(VLOOKUP($B79,[1]DEN4!$G$3:$T$169,9,FALSE),0)</f>
        <v>61</v>
      </c>
      <c r="AM79" s="50">
        <f>IFERROR(VLOOKUP($B79,[1]DEN4!$G$3:$T$169,10,FALSE),0)</f>
        <v>111</v>
      </c>
      <c r="AN79" s="50">
        <f>IFERROR(VLOOKUP($B79,[1]DEN4!$G$3:$T$169,11,FALSE),0)</f>
        <v>87</v>
      </c>
      <c r="AO79" s="50">
        <f>IFERROR(VLOOKUP($B79,[1]DEN4!$G$3:$T$169,12,FALSE),0)</f>
        <v>30</v>
      </c>
      <c r="AP79" s="50">
        <f>IFERROR(VLOOKUP($B79,[1]DEN4!$G$3:$T$169,13,FALSE),0)</f>
        <v>79</v>
      </c>
      <c r="AQ79" s="11">
        <f>SUM(AE79:AP79)</f>
        <v>993</v>
      </c>
    </row>
    <row r="80" spans="1:43" ht="14.4" thickBot="1" x14ac:dyDescent="0.3">
      <c r="A80" s="49" t="s">
        <v>91</v>
      </c>
      <c r="B80" s="62" t="s">
        <v>88</v>
      </c>
      <c r="C80" s="34"/>
      <c r="D80" s="72"/>
      <c r="E80" s="50">
        <f>IFERROR(VLOOKUP($B80,[1]NUM4!$G$3:$T$169,2,FALSE),0)</f>
        <v>489</v>
      </c>
      <c r="F80" s="50">
        <f>IFERROR(VLOOKUP($B80,[1]NUM4!$G$3:$T$169,3,FALSE),0)</f>
        <v>556</v>
      </c>
      <c r="G80" s="50">
        <f>IFERROR(VLOOKUP($B80,[1]NUM4!$G$3:$T$169,4,FALSE),0)</f>
        <v>365</v>
      </c>
      <c r="H80" s="50">
        <f>IFERROR(VLOOKUP($B80,[1]NUM4!$G$3:$T$169,5,FALSE),0)</f>
        <v>450</v>
      </c>
      <c r="I80" s="50">
        <f>IFERROR(VLOOKUP($B80,[1]NUM4!$G$3:$T$169,6,FALSE),0)</f>
        <v>512</v>
      </c>
      <c r="J80" s="50">
        <f>IFERROR(VLOOKUP($B80,[1]NUM4!$G$3:$T$169,7,FALSE),0)</f>
        <v>444</v>
      </c>
      <c r="K80" s="50">
        <f>IFERROR(VLOOKUP($B80,[1]NUM4!$G$3:$T$169,8,FALSE),0)</f>
        <v>352</v>
      </c>
      <c r="L80" s="50">
        <f>IFERROR(VLOOKUP($B80,[1]NUM4!$G$3:$T$169,9,FALSE),0)</f>
        <v>354</v>
      </c>
      <c r="M80" s="50">
        <f>IFERROR(VLOOKUP($B80,[1]NUM4!$G$3:$T$169,10,FALSE),0)</f>
        <v>414</v>
      </c>
      <c r="N80" s="50">
        <f>IFERROR(VLOOKUP($B80,[1]NUM4!$G$3:$T$169,11,FALSE),0)</f>
        <v>523</v>
      </c>
      <c r="O80" s="50">
        <f>IFERROR(VLOOKUP($B80,[1]NUM4!$G$3:$T$169,12,FALSE),0)</f>
        <v>90</v>
      </c>
      <c r="P80" s="50">
        <f>IFERROR(VLOOKUP($B80,[1]NUM4!$G$3:$T$169,13,FALSE),0)</f>
        <v>399</v>
      </c>
      <c r="Q80" s="11">
        <f t="shared" si="21"/>
        <v>4948</v>
      </c>
      <c r="R80" s="50">
        <f>IFERROR(VLOOKUP($B80,[1]NUM4!$AB$3:$AO$141,2,FALSE),0)</f>
        <v>33</v>
      </c>
      <c r="S80" s="50">
        <f>IFERROR(VLOOKUP($B80,[1]NUM4!$AB$3:$AO$141,3,FALSE),0)</f>
        <v>20</v>
      </c>
      <c r="T80" s="50">
        <f>IFERROR(VLOOKUP($B80,[1]NUM4!$AB$3:$AO$141,4,FALSE),0)</f>
        <v>22</v>
      </c>
      <c r="U80" s="50">
        <f>IFERROR(VLOOKUP($B80,[1]NUM4!$AB$3:$AO$141,5,FALSE),0)</f>
        <v>30</v>
      </c>
      <c r="V80" s="50">
        <f>IFERROR(VLOOKUP($B80,[1]NUM4!$AB$3:$AO$141,6,FALSE),0)</f>
        <v>18</v>
      </c>
      <c r="W80" s="50">
        <f>IFERROR(VLOOKUP($B80,[1]NUM4!$AB$3:$AO$141,7,FALSE),0)</f>
        <v>14</v>
      </c>
      <c r="X80" s="50">
        <f>IFERROR(VLOOKUP($B80,[1]NUM4!$AB$3:$AO$141,8,FALSE),0)</f>
        <v>9</v>
      </c>
      <c r="Y80" s="50">
        <f>IFERROR(VLOOKUP($B80,[1]NUM4!$AB$3:$AO$141,9,FALSE),0)</f>
        <v>9</v>
      </c>
      <c r="Z80" s="50">
        <f>IFERROR(VLOOKUP($B80,[1]NUM4!$AB$3:$AO$141,10,FALSE),0)</f>
        <v>18</v>
      </c>
      <c r="AA80" s="50">
        <f>IFERROR(VLOOKUP($B80,[1]NUM4!$AB$3:$AO$141,11,FALSE),0)</f>
        <v>26</v>
      </c>
      <c r="AB80" s="50">
        <f>IFERROR(VLOOKUP($B80,[1]NUM4!$AB$3:$AO$141,12,FALSE),0)</f>
        <v>11</v>
      </c>
      <c r="AC80" s="50">
        <f>IFERROR(VLOOKUP($B80,[1]NUM4!$AB$3:$AO$141,13,FALSE),0)</f>
        <v>13</v>
      </c>
      <c r="AD80" s="11">
        <f t="shared" si="22"/>
        <v>223</v>
      </c>
      <c r="AE80" s="50">
        <f>IFERROR(VLOOKUP($B80,[1]DEN4!$G$3:$T$169,2,FALSE),0)</f>
        <v>489</v>
      </c>
      <c r="AF80" s="50">
        <f>IFERROR(VLOOKUP($B80,[1]DEN4!$G$3:$T$169,3,FALSE),0)</f>
        <v>556</v>
      </c>
      <c r="AG80" s="50">
        <f>IFERROR(VLOOKUP($B80,[1]DEN4!$G$3:$T$169,4,FALSE),0)</f>
        <v>365</v>
      </c>
      <c r="AH80" s="50">
        <f>IFERROR(VLOOKUP($B80,[1]DEN4!$G$3:$T$169,5,FALSE),0)</f>
        <v>450</v>
      </c>
      <c r="AI80" s="50">
        <f>IFERROR(VLOOKUP($B80,[1]DEN4!$G$3:$T$169,6,FALSE),0)</f>
        <v>512</v>
      </c>
      <c r="AJ80" s="50">
        <f>IFERROR(VLOOKUP($B80,[1]DEN4!$G$3:$T$169,7,FALSE),0)</f>
        <v>444</v>
      </c>
      <c r="AK80" s="50">
        <f>IFERROR(VLOOKUP($B80,[1]DEN4!$G$3:$T$169,8,FALSE),0)</f>
        <v>352</v>
      </c>
      <c r="AL80" s="50">
        <f>IFERROR(VLOOKUP($B80,[1]DEN4!$G$3:$T$169,9,FALSE),0)</f>
        <v>354</v>
      </c>
      <c r="AM80" s="50">
        <f>IFERROR(VLOOKUP($B80,[1]DEN4!$G$3:$T$169,10,FALSE),0)</f>
        <v>414</v>
      </c>
      <c r="AN80" s="50">
        <f>IFERROR(VLOOKUP($B80,[1]DEN4!$G$3:$T$169,11,FALSE),0)</f>
        <v>523</v>
      </c>
      <c r="AO80" s="50">
        <f>IFERROR(VLOOKUP($B80,[1]DEN4!$G$3:$T$169,12,FALSE),0)</f>
        <v>90</v>
      </c>
      <c r="AP80" s="50">
        <f>IFERROR(VLOOKUP($B80,[1]DEN4!$G$3:$T$169,13,FALSE),0)</f>
        <v>399</v>
      </c>
      <c r="AQ80" s="11">
        <f>SUM(AE80:AP80)</f>
        <v>4948</v>
      </c>
    </row>
    <row r="81" spans="1:43" ht="14.4" thickBot="1" x14ac:dyDescent="0.3">
      <c r="A81" s="49" t="s">
        <v>91</v>
      </c>
      <c r="B81" s="62" t="s">
        <v>89</v>
      </c>
      <c r="C81" s="34"/>
      <c r="D81" s="72"/>
      <c r="E81" s="50">
        <f>IFERROR(VLOOKUP($B81,[1]NUM4!$G$3:$T$169,2,FALSE),0)</f>
        <v>45</v>
      </c>
      <c r="F81" s="50">
        <f>IFERROR(VLOOKUP($B81,[1]NUM4!$G$3:$T$169,3,FALSE),0)</f>
        <v>16</v>
      </c>
      <c r="G81" s="50">
        <f>IFERROR(VLOOKUP($B81,[1]NUM4!$G$3:$T$169,4,FALSE),0)</f>
        <v>25</v>
      </c>
      <c r="H81" s="50">
        <f>IFERROR(VLOOKUP($B81,[1]NUM4!$G$3:$T$169,5,FALSE),0)</f>
        <v>11</v>
      </c>
      <c r="I81" s="50">
        <f>IFERROR(VLOOKUP($B81,[1]NUM4!$G$3:$T$169,6,FALSE),0)</f>
        <v>17</v>
      </c>
      <c r="J81" s="50">
        <f>IFERROR(VLOOKUP($B81,[1]NUM4!$G$3:$T$169,7,FALSE),0)</f>
        <v>28</v>
      </c>
      <c r="K81" s="50">
        <f>IFERROR(VLOOKUP($B81,[1]NUM4!$G$3:$T$169,8,FALSE),0)</f>
        <v>38</v>
      </c>
      <c r="L81" s="50">
        <f>IFERROR(VLOOKUP($B81,[1]NUM4!$G$3:$T$169,9,FALSE),0)</f>
        <v>36</v>
      </c>
      <c r="M81" s="50">
        <f>IFERROR(VLOOKUP($B81,[1]NUM4!$G$3:$T$169,10,FALSE),0)</f>
        <v>18</v>
      </c>
      <c r="N81" s="50">
        <f>IFERROR(VLOOKUP($B81,[1]NUM4!$G$3:$T$169,11,FALSE),0)</f>
        <v>15</v>
      </c>
      <c r="O81" s="50">
        <f>IFERROR(VLOOKUP($B81,[1]NUM4!$G$3:$T$169,12,FALSE),0)</f>
        <v>14</v>
      </c>
      <c r="P81" s="50">
        <f>IFERROR(VLOOKUP($B81,[1]NUM4!$G$3:$T$169,13,FALSE),0)</f>
        <v>23</v>
      </c>
      <c r="Q81" s="11">
        <f t="shared" si="21"/>
        <v>286</v>
      </c>
      <c r="R81" s="50">
        <f>IFERROR(VLOOKUP($B81,[1]NUM4!$AB$3:$AO$141,2,FALSE),0)</f>
        <v>3</v>
      </c>
      <c r="S81" s="50">
        <f>IFERROR(VLOOKUP($B81,[1]NUM4!$AB$3:$AO$141,3,FALSE),0)</f>
        <v>2</v>
      </c>
      <c r="T81" s="50">
        <f>IFERROR(VLOOKUP($B81,[1]NUM4!$AB$3:$AO$141,4,FALSE),0)</f>
        <v>2</v>
      </c>
      <c r="U81" s="50">
        <f>IFERROR(VLOOKUP($B81,[1]NUM4!$AB$3:$AO$141,5,FALSE),0)</f>
        <v>1</v>
      </c>
      <c r="V81" s="50">
        <f>IFERROR(VLOOKUP($B81,[1]NUM4!$AB$3:$AO$141,6,FALSE),0)</f>
        <v>3</v>
      </c>
      <c r="W81" s="50">
        <f>IFERROR(VLOOKUP($B81,[1]NUM4!$AB$3:$AO$141,7,FALSE),0)</f>
        <v>0</v>
      </c>
      <c r="X81" s="50">
        <f>IFERROR(VLOOKUP($B81,[1]NUM4!$AB$3:$AO$141,8,FALSE),0)</f>
        <v>1</v>
      </c>
      <c r="Y81" s="50">
        <f>IFERROR(VLOOKUP($B81,[1]NUM4!$AB$3:$AO$141,9,FALSE),0)</f>
        <v>2</v>
      </c>
      <c r="Z81" s="50">
        <f>IFERROR(VLOOKUP($B81,[1]NUM4!$AB$3:$AO$141,10,FALSE),0)</f>
        <v>1</v>
      </c>
      <c r="AA81" s="50">
        <f>IFERROR(VLOOKUP($B81,[1]NUM4!$AB$3:$AO$141,11,FALSE),0)</f>
        <v>2</v>
      </c>
      <c r="AB81" s="50">
        <f>IFERROR(VLOOKUP($B81,[1]NUM4!$AB$3:$AO$141,12,FALSE),0)</f>
        <v>0</v>
      </c>
      <c r="AC81" s="50">
        <f>IFERROR(VLOOKUP($B81,[1]NUM4!$AB$3:$AO$141,13,FALSE),0)</f>
        <v>0</v>
      </c>
      <c r="AD81" s="11">
        <f t="shared" si="22"/>
        <v>17</v>
      </c>
      <c r="AE81" s="50">
        <f>IFERROR(VLOOKUP($B81,[1]DEN4!$G$3:$T$169,2,FALSE),0)</f>
        <v>45</v>
      </c>
      <c r="AF81" s="50">
        <f>IFERROR(VLOOKUP($B81,[1]DEN4!$G$3:$T$169,3,FALSE),0)</f>
        <v>16</v>
      </c>
      <c r="AG81" s="50">
        <f>IFERROR(VLOOKUP($B81,[1]DEN4!$G$3:$T$169,4,FALSE),0)</f>
        <v>25</v>
      </c>
      <c r="AH81" s="50">
        <f>IFERROR(VLOOKUP($B81,[1]DEN4!$G$3:$T$169,5,FALSE),0)</f>
        <v>11</v>
      </c>
      <c r="AI81" s="50">
        <f>IFERROR(VLOOKUP($B81,[1]DEN4!$G$3:$T$169,6,FALSE),0)</f>
        <v>17</v>
      </c>
      <c r="AJ81" s="50">
        <f>IFERROR(VLOOKUP($B81,[1]DEN4!$G$3:$T$169,7,FALSE),0)</f>
        <v>28</v>
      </c>
      <c r="AK81" s="50">
        <f>IFERROR(VLOOKUP($B81,[1]DEN4!$G$3:$T$169,8,FALSE),0)</f>
        <v>38</v>
      </c>
      <c r="AL81" s="50">
        <f>IFERROR(VLOOKUP($B81,[1]DEN4!$G$3:$T$169,9,FALSE),0)</f>
        <v>36</v>
      </c>
      <c r="AM81" s="50">
        <f>IFERROR(VLOOKUP($B81,[1]DEN4!$G$3:$T$169,10,FALSE),0)</f>
        <v>18</v>
      </c>
      <c r="AN81" s="50">
        <f>IFERROR(VLOOKUP($B81,[1]DEN4!$G$3:$T$169,11,FALSE),0)</f>
        <v>15</v>
      </c>
      <c r="AO81" s="50">
        <f>IFERROR(VLOOKUP($B81,[1]DEN4!$G$3:$T$169,12,FALSE),0)</f>
        <v>14</v>
      </c>
      <c r="AP81" s="50">
        <f>IFERROR(VLOOKUP($B81,[1]DEN4!$G$3:$T$169,13,FALSE),0)</f>
        <v>23</v>
      </c>
      <c r="AQ81" s="11">
        <f>SUM(AE81:AP81)</f>
        <v>286</v>
      </c>
    </row>
    <row r="82" spans="1:43" ht="14.4" thickBot="1" x14ac:dyDescent="0.3">
      <c r="A82" s="49" t="s">
        <v>91</v>
      </c>
      <c r="B82" s="62" t="s">
        <v>90</v>
      </c>
      <c r="C82" s="34"/>
      <c r="D82" s="72"/>
      <c r="E82" s="50">
        <f>IFERROR(VLOOKUP($B82,[1]NUM4!$G$3:$T$169,2,FALSE),0)</f>
        <v>70</v>
      </c>
      <c r="F82" s="50">
        <f>IFERROR(VLOOKUP($B82,[1]NUM4!$G$3:$T$169,3,FALSE),0)</f>
        <v>47</v>
      </c>
      <c r="G82" s="50">
        <f>IFERROR(VLOOKUP($B82,[1]NUM4!$G$3:$T$169,4,FALSE),0)</f>
        <v>51</v>
      </c>
      <c r="H82" s="50">
        <f>IFERROR(VLOOKUP($B82,[1]NUM4!$G$3:$T$169,5,FALSE),0)</f>
        <v>99</v>
      </c>
      <c r="I82" s="50">
        <f>IFERROR(VLOOKUP($B82,[1]NUM4!$G$3:$T$169,6,FALSE),0)</f>
        <v>50</v>
      </c>
      <c r="J82" s="50">
        <f>IFERROR(VLOOKUP($B82,[1]NUM4!$G$3:$T$169,7,FALSE),0)</f>
        <v>63</v>
      </c>
      <c r="K82" s="50">
        <f>IFERROR(VLOOKUP($B82,[1]NUM4!$G$3:$T$169,8,FALSE),0)</f>
        <v>67</v>
      </c>
      <c r="L82" s="50">
        <f>IFERROR(VLOOKUP($B82,[1]NUM4!$G$3:$T$169,9,FALSE),0)</f>
        <v>67</v>
      </c>
      <c r="M82" s="50">
        <f>IFERROR(VLOOKUP($B82,[1]NUM4!$G$3:$T$169,10,FALSE),0)</f>
        <v>68</v>
      </c>
      <c r="N82" s="50">
        <f>IFERROR(VLOOKUP($B82,[1]NUM4!$G$3:$T$169,11,FALSE),0)</f>
        <v>0</v>
      </c>
      <c r="O82" s="50">
        <f>IFERROR(VLOOKUP($B82,[1]NUM4!$G$3:$T$169,12,FALSE),0)</f>
        <v>2</v>
      </c>
      <c r="P82" s="50">
        <f>IFERROR(VLOOKUP($B82,[1]NUM4!$G$3:$T$169,13,FALSE),0)</f>
        <v>132</v>
      </c>
      <c r="Q82" s="11">
        <f t="shared" si="21"/>
        <v>716</v>
      </c>
      <c r="R82" s="50">
        <f>IFERROR(VLOOKUP($B82,[1]NUM4!$AB$3:$AO$141,2,FALSE),0)</f>
        <v>6</v>
      </c>
      <c r="S82" s="50">
        <f>IFERROR(VLOOKUP($B82,[1]NUM4!$AB$3:$AO$141,3,FALSE),0)</f>
        <v>5</v>
      </c>
      <c r="T82" s="50">
        <f>IFERROR(VLOOKUP($B82,[1]NUM4!$AB$3:$AO$141,4,FALSE),0)</f>
        <v>7</v>
      </c>
      <c r="U82" s="50">
        <f>IFERROR(VLOOKUP($B82,[1]NUM4!$AB$3:$AO$141,5,FALSE),0)</f>
        <v>5</v>
      </c>
      <c r="V82" s="50">
        <f>IFERROR(VLOOKUP($B82,[1]NUM4!$AB$3:$AO$141,6,FALSE),0)</f>
        <v>3</v>
      </c>
      <c r="W82" s="50">
        <f>IFERROR(VLOOKUP($B82,[1]NUM4!$AB$3:$AO$141,7,FALSE),0)</f>
        <v>2</v>
      </c>
      <c r="X82" s="50">
        <f>IFERROR(VLOOKUP($B82,[1]NUM4!$AB$3:$AO$141,8,FALSE),0)</f>
        <v>0</v>
      </c>
      <c r="Y82" s="50">
        <f>IFERROR(VLOOKUP($B82,[1]NUM4!$AB$3:$AO$141,9,FALSE),0)</f>
        <v>1</v>
      </c>
      <c r="Z82" s="50">
        <f>IFERROR(VLOOKUP($B82,[1]NUM4!$AB$3:$AO$141,10,FALSE),0)</f>
        <v>2</v>
      </c>
      <c r="AA82" s="50">
        <f>IFERROR(VLOOKUP($B82,[1]NUM4!$AB$3:$AO$141,11,FALSE),0)</f>
        <v>4</v>
      </c>
      <c r="AB82" s="50">
        <f>IFERROR(VLOOKUP($B82,[1]NUM4!$AB$3:$AO$141,12,FALSE),0)</f>
        <v>0</v>
      </c>
      <c r="AC82" s="50">
        <f>IFERROR(VLOOKUP($B82,[1]NUM4!$AB$3:$AO$141,13,FALSE),0)</f>
        <v>3</v>
      </c>
      <c r="AD82" s="11">
        <f t="shared" si="22"/>
        <v>38</v>
      </c>
      <c r="AE82" s="50">
        <f>IFERROR(VLOOKUP($B82,[1]DEN4!$G$3:$T$169,2,FALSE),0)</f>
        <v>70</v>
      </c>
      <c r="AF82" s="50">
        <f>IFERROR(VLOOKUP($B82,[1]DEN4!$G$3:$T$169,3,FALSE),0)</f>
        <v>47</v>
      </c>
      <c r="AG82" s="50">
        <f>IFERROR(VLOOKUP($B82,[1]DEN4!$G$3:$T$169,4,FALSE),0)</f>
        <v>51</v>
      </c>
      <c r="AH82" s="50">
        <f>IFERROR(VLOOKUP($B82,[1]DEN4!$G$3:$T$169,5,FALSE),0)</f>
        <v>99</v>
      </c>
      <c r="AI82" s="50">
        <f>IFERROR(VLOOKUP($B82,[1]DEN4!$G$3:$T$169,6,FALSE),0)</f>
        <v>50</v>
      </c>
      <c r="AJ82" s="50">
        <f>IFERROR(VLOOKUP($B82,[1]DEN4!$G$3:$T$169,7,FALSE),0)</f>
        <v>63</v>
      </c>
      <c r="AK82" s="50">
        <f>IFERROR(VLOOKUP($B82,[1]DEN4!$G$3:$T$169,8,FALSE),0)</f>
        <v>67</v>
      </c>
      <c r="AL82" s="50">
        <f>IFERROR(VLOOKUP($B82,[1]DEN4!$G$3:$T$169,9,FALSE),0)</f>
        <v>67</v>
      </c>
      <c r="AM82" s="50">
        <f>IFERROR(VLOOKUP($B82,[1]DEN4!$G$3:$T$169,10,FALSE),0)</f>
        <v>68</v>
      </c>
      <c r="AN82" s="50">
        <f>IFERROR(VLOOKUP($B82,[1]DEN4!$G$3:$T$169,11,FALSE),0)</f>
        <v>0</v>
      </c>
      <c r="AO82" s="50">
        <f>IFERROR(VLOOKUP($B82,[1]DEN4!$G$3:$T$169,12,FALSE),0)</f>
        <v>2</v>
      </c>
      <c r="AP82" s="50">
        <f>IFERROR(VLOOKUP($B82,[1]DEN4!$G$3:$T$169,13,FALSE),0)</f>
        <v>132</v>
      </c>
      <c r="AQ82" s="11">
        <f>SUM(AE82:AP82)</f>
        <v>716</v>
      </c>
    </row>
    <row r="83" spans="1:43" ht="14.4" thickBot="1" x14ac:dyDescent="0.3">
      <c r="A83" s="344" t="s">
        <v>163</v>
      </c>
      <c r="B83" s="345"/>
      <c r="C83" s="89">
        <f>D83/Metas!E11</f>
        <v>1.0551260570945757</v>
      </c>
      <c r="D83" s="13">
        <f>(Q83-AD83)/AQ83</f>
        <v>0.95488908167059117</v>
      </c>
      <c r="E83" s="29">
        <f t="shared" ref="E83:AQ83" si="23">SUM(E78:E82)</f>
        <v>803</v>
      </c>
      <c r="F83" s="29">
        <f t="shared" si="23"/>
        <v>805</v>
      </c>
      <c r="G83" s="29">
        <f t="shared" si="23"/>
        <v>590</v>
      </c>
      <c r="H83" s="29">
        <f t="shared" si="23"/>
        <v>764</v>
      </c>
      <c r="I83" s="29">
        <f t="shared" ref="I83:J83" si="24">SUM(I78:I82)</f>
        <v>764</v>
      </c>
      <c r="J83" s="29">
        <f t="shared" si="24"/>
        <v>765</v>
      </c>
      <c r="K83" s="29">
        <f t="shared" ref="K83:L83" si="25">SUM(K78:K82)</f>
        <v>687</v>
      </c>
      <c r="L83" s="29">
        <f t="shared" si="25"/>
        <v>592</v>
      </c>
      <c r="M83" s="29">
        <f t="shared" ref="M83:N83" si="26">SUM(M78:M82)</f>
        <v>716</v>
      </c>
      <c r="N83" s="29">
        <f t="shared" si="26"/>
        <v>693</v>
      </c>
      <c r="O83" s="29">
        <f t="shared" ref="O83:AD83" si="27">SUM(O78:O82)</f>
        <v>153</v>
      </c>
      <c r="P83" s="29">
        <f t="shared" si="27"/>
        <v>737</v>
      </c>
      <c r="Q83" s="29">
        <f t="shared" si="27"/>
        <v>8069</v>
      </c>
      <c r="R83" s="29">
        <f t="shared" si="27"/>
        <v>52</v>
      </c>
      <c r="S83" s="29">
        <f t="shared" si="27"/>
        <v>36</v>
      </c>
      <c r="T83" s="29">
        <f t="shared" si="27"/>
        <v>46</v>
      </c>
      <c r="U83" s="29">
        <f t="shared" si="27"/>
        <v>49</v>
      </c>
      <c r="V83" s="29">
        <f t="shared" si="27"/>
        <v>29</v>
      </c>
      <c r="W83" s="29">
        <f t="shared" si="27"/>
        <v>18</v>
      </c>
      <c r="X83" s="29">
        <f t="shared" si="27"/>
        <v>13</v>
      </c>
      <c r="Y83" s="29">
        <f t="shared" si="27"/>
        <v>15</v>
      </c>
      <c r="Z83" s="29">
        <f t="shared" si="27"/>
        <v>28</v>
      </c>
      <c r="AA83" s="29">
        <f t="shared" si="27"/>
        <v>40</v>
      </c>
      <c r="AB83" s="29">
        <f t="shared" si="27"/>
        <v>15</v>
      </c>
      <c r="AC83" s="29">
        <f t="shared" si="27"/>
        <v>23</v>
      </c>
      <c r="AD83" s="29">
        <f t="shared" si="27"/>
        <v>364</v>
      </c>
      <c r="AE83" s="29">
        <f t="shared" si="23"/>
        <v>803</v>
      </c>
      <c r="AF83" s="29">
        <f t="shared" si="23"/>
        <v>805</v>
      </c>
      <c r="AG83" s="29">
        <f t="shared" si="23"/>
        <v>590</v>
      </c>
      <c r="AH83" s="29">
        <f t="shared" si="23"/>
        <v>764</v>
      </c>
      <c r="AI83" s="29">
        <f t="shared" ref="AI83:AJ83" si="28">SUM(AI78:AI82)</f>
        <v>764</v>
      </c>
      <c r="AJ83" s="29">
        <f t="shared" si="28"/>
        <v>765</v>
      </c>
      <c r="AK83" s="29">
        <f t="shared" ref="AK83:AL83" si="29">SUM(AK78:AK82)</f>
        <v>687</v>
      </c>
      <c r="AL83" s="29">
        <f t="shared" si="29"/>
        <v>592</v>
      </c>
      <c r="AM83" s="29">
        <f t="shared" ref="AM83:AN83" si="30">SUM(AM78:AM82)</f>
        <v>716</v>
      </c>
      <c r="AN83" s="29">
        <f t="shared" si="30"/>
        <v>693</v>
      </c>
      <c r="AO83" s="29">
        <f t="shared" ref="AO83:AP83" si="31">SUM(AO78:AO82)</f>
        <v>153</v>
      </c>
      <c r="AP83" s="29">
        <f t="shared" si="31"/>
        <v>737</v>
      </c>
      <c r="AQ83" s="8">
        <f t="shared" si="23"/>
        <v>8069</v>
      </c>
    </row>
    <row r="84" spans="1:43" ht="14.4" thickBot="1" x14ac:dyDescent="0.3">
      <c r="A84" s="49" t="s">
        <v>102</v>
      </c>
      <c r="B84" s="62" t="s">
        <v>92</v>
      </c>
      <c r="C84" s="34"/>
      <c r="D84" s="72"/>
      <c r="E84" s="50">
        <f>IFERROR(VLOOKUP($B84,[1]NUM4!$G$3:$T$169,2,FALSE),0)</f>
        <v>60</v>
      </c>
      <c r="F84" s="50">
        <f>IFERROR(VLOOKUP($B84,[1]NUM4!$G$3:$T$169,3,FALSE),0)</f>
        <v>26</v>
      </c>
      <c r="G84" s="50">
        <f>IFERROR(VLOOKUP($B84,[1]NUM4!$G$3:$T$169,4,FALSE),0)</f>
        <v>48</v>
      </c>
      <c r="H84" s="50">
        <f>IFERROR(VLOOKUP($B84,[1]NUM4!$G$3:$T$169,5,FALSE),0)</f>
        <v>39</v>
      </c>
      <c r="I84" s="50">
        <f>IFERROR(VLOOKUP($B84,[1]NUM4!$G$3:$T$169,6,FALSE),0)</f>
        <v>56</v>
      </c>
      <c r="J84" s="50">
        <f>IFERROR(VLOOKUP($B84,[1]NUM4!$G$3:$T$169,7,FALSE),0)</f>
        <v>50</v>
      </c>
      <c r="K84" s="50">
        <f>IFERROR(VLOOKUP($B84,[1]NUM4!$G$3:$T$169,8,FALSE),0)</f>
        <v>66</v>
      </c>
      <c r="L84" s="50">
        <f>IFERROR(VLOOKUP($B84,[1]NUM4!$G$3:$T$169,9,FALSE),0)</f>
        <v>144</v>
      </c>
      <c r="M84" s="50">
        <f>IFERROR(VLOOKUP($B84,[1]NUM4!$G$3:$T$169,10,FALSE),0)</f>
        <v>39</v>
      </c>
      <c r="N84" s="50">
        <f>IFERROR(VLOOKUP($B84,[1]NUM4!$G$3:$T$169,11,FALSE),0)</f>
        <v>53</v>
      </c>
      <c r="O84" s="50">
        <f>IFERROR(VLOOKUP($B84,[1]NUM4!$G$3:$T$169,12,FALSE),0)</f>
        <v>41</v>
      </c>
      <c r="P84" s="50">
        <f>IFERROR(VLOOKUP($B84,[1]NUM4!$G$3:$T$169,13,FALSE),0)</f>
        <v>41</v>
      </c>
      <c r="Q84" s="182">
        <f t="shared" ref="Q84:Q93" si="32">SUM(E84:P84)</f>
        <v>663</v>
      </c>
      <c r="R84" s="50">
        <f>IFERROR(VLOOKUP($B84,[1]NUM4!$AB$3:$AO$141,2,FALSE),0)</f>
        <v>4</v>
      </c>
      <c r="S84" s="50">
        <f>IFERROR(VLOOKUP($B84,[1]NUM4!$AB$3:$AO$141,3,FALSE),0)</f>
        <v>4</v>
      </c>
      <c r="T84" s="50">
        <f>IFERROR(VLOOKUP($B84,[1]NUM4!$AB$3:$AO$141,4,FALSE),0)</f>
        <v>0</v>
      </c>
      <c r="U84" s="50">
        <f>IFERROR(VLOOKUP($B84,[1]NUM4!$AB$3:$AO$141,5,FALSE),0)</f>
        <v>4</v>
      </c>
      <c r="V84" s="50">
        <f>IFERROR(VLOOKUP($B84,[1]NUM4!$AB$3:$AO$141,6,FALSE),0)</f>
        <v>2</v>
      </c>
      <c r="W84" s="50">
        <f>IFERROR(VLOOKUP($B84,[1]NUM4!$AB$3:$AO$141,7,FALSE),0)</f>
        <v>3</v>
      </c>
      <c r="X84" s="50">
        <f>IFERROR(VLOOKUP($B84,[1]NUM4!$AB$3:$AO$141,8,FALSE),0)</f>
        <v>0</v>
      </c>
      <c r="Y84" s="50">
        <f>IFERROR(VLOOKUP($B84,[1]NUM4!$AB$3:$AO$141,9,FALSE),0)</f>
        <v>30</v>
      </c>
      <c r="Z84" s="50">
        <f>IFERROR(VLOOKUP($B84,[1]NUM4!$AB$3:$AO$141,10,FALSE),0)</f>
        <v>0</v>
      </c>
      <c r="AA84" s="50">
        <f>IFERROR(VLOOKUP($B84,[1]NUM4!$AB$3:$AO$141,11,FALSE),0)</f>
        <v>6</v>
      </c>
      <c r="AB84" s="50">
        <f>IFERROR(VLOOKUP($B84,[1]NUM4!$AB$3:$AO$141,12,FALSE),0)</f>
        <v>2</v>
      </c>
      <c r="AC84" s="50">
        <f>IFERROR(VLOOKUP($B84,[1]NUM4!$AB$3:$AO$141,13,FALSE),0)</f>
        <v>1</v>
      </c>
      <c r="AD84" s="182">
        <f t="shared" ref="AD84:AD93" si="33">SUM(R84:AC84)</f>
        <v>56</v>
      </c>
      <c r="AE84" s="50">
        <f>IFERROR(VLOOKUP($B84,[1]DEN4!$G$3:$T$169,2,FALSE),0)</f>
        <v>60</v>
      </c>
      <c r="AF84" s="50">
        <f>IFERROR(VLOOKUP($B84,[1]DEN4!$G$3:$T$169,3,FALSE),0)</f>
        <v>26</v>
      </c>
      <c r="AG84" s="50">
        <f>IFERROR(VLOOKUP($B84,[1]DEN4!$G$3:$T$169,4,FALSE),0)</f>
        <v>48</v>
      </c>
      <c r="AH84" s="50">
        <f>IFERROR(VLOOKUP($B84,[1]DEN4!$G$3:$T$169,5,FALSE),0)</f>
        <v>39</v>
      </c>
      <c r="AI84" s="50">
        <f>IFERROR(VLOOKUP($B84,[1]DEN4!$G$3:$T$169,6,FALSE),0)</f>
        <v>56</v>
      </c>
      <c r="AJ84" s="50">
        <f>IFERROR(VLOOKUP($B84,[1]DEN4!$G$3:$T$169,7,FALSE),0)</f>
        <v>50</v>
      </c>
      <c r="AK84" s="50">
        <f>IFERROR(VLOOKUP($B84,[1]DEN4!$G$3:$T$169,8,FALSE),0)</f>
        <v>66</v>
      </c>
      <c r="AL84" s="50">
        <f>IFERROR(VLOOKUP($B84,[1]DEN4!$G$3:$T$169,9,FALSE),0)</f>
        <v>144</v>
      </c>
      <c r="AM84" s="50">
        <f>IFERROR(VLOOKUP($B84,[1]DEN4!$G$3:$T$169,10,FALSE),0)</f>
        <v>39</v>
      </c>
      <c r="AN84" s="50">
        <f>IFERROR(VLOOKUP($B84,[1]DEN4!$G$3:$T$169,11,FALSE),0)</f>
        <v>53</v>
      </c>
      <c r="AO84" s="50">
        <f>IFERROR(VLOOKUP($B84,[1]DEN4!$G$3:$T$169,12,FALSE),0)</f>
        <v>41</v>
      </c>
      <c r="AP84" s="50">
        <f>IFERROR(VLOOKUP($B84,[1]DEN4!$G$3:$T$169,13,FALSE),0)</f>
        <v>41</v>
      </c>
      <c r="AQ84" s="11">
        <f t="shared" ref="AQ84:AQ93" si="34">SUM(AE84:AP84)</f>
        <v>663</v>
      </c>
    </row>
    <row r="85" spans="1:43" ht="14.4" thickBot="1" x14ac:dyDescent="0.3">
      <c r="A85" s="49" t="s">
        <v>102</v>
      </c>
      <c r="B85" s="62" t="s">
        <v>93</v>
      </c>
      <c r="C85" s="34"/>
      <c r="D85" s="72"/>
      <c r="E85" s="50">
        <f>IFERROR(VLOOKUP($B85,[1]NUM4!$G$3:$T$169,2,FALSE),0)</f>
        <v>170</v>
      </c>
      <c r="F85" s="50">
        <f>IFERROR(VLOOKUP($B85,[1]NUM4!$G$3:$T$169,3,FALSE),0)</f>
        <v>95</v>
      </c>
      <c r="G85" s="50">
        <f>IFERROR(VLOOKUP($B85,[1]NUM4!$G$3:$T$169,4,FALSE),0)</f>
        <v>49</v>
      </c>
      <c r="H85" s="50">
        <f>IFERROR(VLOOKUP($B85,[1]NUM4!$G$3:$T$169,5,FALSE),0)</f>
        <v>146</v>
      </c>
      <c r="I85" s="50">
        <f>IFERROR(VLOOKUP($B85,[1]NUM4!$G$3:$T$169,6,FALSE),0)</f>
        <v>188</v>
      </c>
      <c r="J85" s="50">
        <f>IFERROR(VLOOKUP($B85,[1]NUM4!$G$3:$T$169,7,FALSE),0)</f>
        <v>167</v>
      </c>
      <c r="K85" s="50">
        <f>IFERROR(VLOOKUP($B85,[1]NUM4!$G$3:$T$169,8,FALSE),0)</f>
        <v>167</v>
      </c>
      <c r="L85" s="50">
        <f>IFERROR(VLOOKUP($B85,[1]NUM4!$G$3:$T$169,9,FALSE),0)</f>
        <v>169</v>
      </c>
      <c r="M85" s="50">
        <f>IFERROR(VLOOKUP($B85,[1]NUM4!$G$3:$T$169,10,FALSE),0)</f>
        <v>119</v>
      </c>
      <c r="N85" s="50">
        <f>IFERROR(VLOOKUP($B85,[1]NUM4!$G$3:$T$169,11,FALSE),0)</f>
        <v>141</v>
      </c>
      <c r="O85" s="50">
        <f>IFERROR(VLOOKUP($B85,[1]NUM4!$G$3:$T$169,12,FALSE),0)</f>
        <v>131</v>
      </c>
      <c r="P85" s="50">
        <f>IFERROR(VLOOKUP($B85,[1]NUM4!$G$3:$T$169,13,FALSE),0)</f>
        <v>109</v>
      </c>
      <c r="Q85" s="11">
        <f t="shared" si="32"/>
        <v>1651</v>
      </c>
      <c r="R85" s="50">
        <f>IFERROR(VLOOKUP($B85,[1]NUM4!$AB$3:$AO$141,2,FALSE),0)</f>
        <v>11</v>
      </c>
      <c r="S85" s="50">
        <f>IFERROR(VLOOKUP($B85,[1]NUM4!$AB$3:$AO$141,3,FALSE),0)</f>
        <v>12</v>
      </c>
      <c r="T85" s="50">
        <f>IFERROR(VLOOKUP($B85,[1]NUM4!$AB$3:$AO$141,4,FALSE),0)</f>
        <v>0</v>
      </c>
      <c r="U85" s="50">
        <f>IFERROR(VLOOKUP($B85,[1]NUM4!$AB$3:$AO$141,5,FALSE),0)</f>
        <v>7</v>
      </c>
      <c r="V85" s="50">
        <f>IFERROR(VLOOKUP($B85,[1]NUM4!$AB$3:$AO$141,6,FALSE),0)</f>
        <v>3</v>
      </c>
      <c r="W85" s="50">
        <f>IFERROR(VLOOKUP($B85,[1]NUM4!$AB$3:$AO$141,7,FALSE),0)</f>
        <v>8</v>
      </c>
      <c r="X85" s="50">
        <f>IFERROR(VLOOKUP($B85,[1]NUM4!$AB$3:$AO$141,8,FALSE),0)</f>
        <v>0</v>
      </c>
      <c r="Y85" s="50">
        <f>IFERROR(VLOOKUP($B85,[1]NUM4!$AB$3:$AO$141,9,FALSE),0)</f>
        <v>97</v>
      </c>
      <c r="Z85" s="50">
        <f>IFERROR(VLOOKUP($B85,[1]NUM4!$AB$3:$AO$141,10,FALSE),0)</f>
        <v>0</v>
      </c>
      <c r="AA85" s="50">
        <f>IFERROR(VLOOKUP($B85,[1]NUM4!$AB$3:$AO$141,11,FALSE),0)</f>
        <v>9</v>
      </c>
      <c r="AB85" s="50">
        <f>IFERROR(VLOOKUP($B85,[1]NUM4!$AB$3:$AO$141,12,FALSE),0)</f>
        <v>5</v>
      </c>
      <c r="AC85" s="50">
        <f>IFERROR(VLOOKUP($B85,[1]NUM4!$AB$3:$AO$141,13,FALSE),0)</f>
        <v>5</v>
      </c>
      <c r="AD85" s="11">
        <f t="shared" si="33"/>
        <v>157</v>
      </c>
      <c r="AE85" s="50">
        <f>IFERROR(VLOOKUP($B85,[1]DEN4!$G$3:$T$169,2,FALSE),0)</f>
        <v>170</v>
      </c>
      <c r="AF85" s="50">
        <f>IFERROR(VLOOKUP($B85,[1]DEN4!$G$3:$T$169,3,FALSE),0)</f>
        <v>95</v>
      </c>
      <c r="AG85" s="50">
        <f>IFERROR(VLOOKUP($B85,[1]DEN4!$G$3:$T$169,4,FALSE),0)</f>
        <v>49</v>
      </c>
      <c r="AH85" s="50">
        <f>IFERROR(VLOOKUP($B85,[1]DEN4!$G$3:$T$169,5,FALSE),0)</f>
        <v>146</v>
      </c>
      <c r="AI85" s="50">
        <f>IFERROR(VLOOKUP($B85,[1]DEN4!$G$3:$T$169,6,FALSE),0)</f>
        <v>188</v>
      </c>
      <c r="AJ85" s="50">
        <f>IFERROR(VLOOKUP($B85,[1]DEN4!$G$3:$T$169,7,FALSE),0)</f>
        <v>167</v>
      </c>
      <c r="AK85" s="50">
        <f>IFERROR(VLOOKUP($B85,[1]DEN4!$G$3:$T$169,8,FALSE),0)</f>
        <v>167</v>
      </c>
      <c r="AL85" s="50">
        <f>IFERROR(VLOOKUP($B85,[1]DEN4!$G$3:$T$169,9,FALSE),0)</f>
        <v>169</v>
      </c>
      <c r="AM85" s="50">
        <f>IFERROR(VLOOKUP($B85,[1]DEN4!$G$3:$T$169,10,FALSE),0)</f>
        <v>119</v>
      </c>
      <c r="AN85" s="50">
        <f>IFERROR(VLOOKUP($B85,[1]DEN4!$G$3:$T$169,11,FALSE),0)</f>
        <v>141</v>
      </c>
      <c r="AO85" s="50">
        <f>IFERROR(VLOOKUP($B85,[1]DEN4!$G$3:$T$169,12,FALSE),0)</f>
        <v>131</v>
      </c>
      <c r="AP85" s="50">
        <f>IFERROR(VLOOKUP($B85,[1]DEN4!$G$3:$T$169,13,FALSE),0)</f>
        <v>109</v>
      </c>
      <c r="AQ85" s="11">
        <f t="shared" si="34"/>
        <v>1651</v>
      </c>
    </row>
    <row r="86" spans="1:43" ht="14.4" thickBot="1" x14ac:dyDescent="0.3">
      <c r="A86" s="49" t="s">
        <v>102</v>
      </c>
      <c r="B86" s="62" t="s">
        <v>94</v>
      </c>
      <c r="C86" s="34"/>
      <c r="D86" s="72"/>
      <c r="E86" s="50">
        <f>IFERROR(VLOOKUP($B86,[1]NUM4!$G$3:$T$169,2,FALSE),0)</f>
        <v>44</v>
      </c>
      <c r="F86" s="50">
        <f>IFERROR(VLOOKUP($B86,[1]NUM4!$G$3:$T$169,3,FALSE),0)</f>
        <v>27</v>
      </c>
      <c r="G86" s="50">
        <f>IFERROR(VLOOKUP($B86,[1]NUM4!$G$3:$T$169,4,FALSE),0)</f>
        <v>25</v>
      </c>
      <c r="H86" s="50">
        <f>IFERROR(VLOOKUP($B86,[1]NUM4!$G$3:$T$169,5,FALSE),0)</f>
        <v>15</v>
      </c>
      <c r="I86" s="50">
        <f>IFERROR(VLOOKUP($B86,[1]NUM4!$G$3:$T$169,6,FALSE),0)</f>
        <v>33</v>
      </c>
      <c r="J86" s="50">
        <f>IFERROR(VLOOKUP($B86,[1]NUM4!$G$3:$T$169,7,FALSE),0)</f>
        <v>36</v>
      </c>
      <c r="K86" s="50">
        <f>IFERROR(VLOOKUP($B86,[1]NUM4!$G$3:$T$169,8,FALSE),0)</f>
        <v>46</v>
      </c>
      <c r="L86" s="50">
        <f>IFERROR(VLOOKUP($B86,[1]NUM4!$G$3:$T$169,9,FALSE),0)</f>
        <v>46</v>
      </c>
      <c r="M86" s="50">
        <f>IFERROR(VLOOKUP($B86,[1]NUM4!$G$3:$T$169,10,FALSE),0)</f>
        <v>24</v>
      </c>
      <c r="N86" s="50">
        <f>IFERROR(VLOOKUP($B86,[1]NUM4!$G$3:$T$169,11,FALSE),0)</f>
        <v>29</v>
      </c>
      <c r="O86" s="50">
        <f>IFERROR(VLOOKUP($B86,[1]NUM4!$G$3:$T$169,12,FALSE),0)</f>
        <v>42</v>
      </c>
      <c r="P86" s="50">
        <f>IFERROR(VLOOKUP($B86,[1]NUM4!$G$3:$T$169,13,FALSE),0)</f>
        <v>36</v>
      </c>
      <c r="Q86" s="11">
        <f t="shared" si="32"/>
        <v>403</v>
      </c>
      <c r="R86" s="50">
        <f>IFERROR(VLOOKUP($B86,[1]NUM4!$AB$3:$AO$141,2,FALSE),0)</f>
        <v>2</v>
      </c>
      <c r="S86" s="50">
        <f>IFERROR(VLOOKUP($B86,[1]NUM4!$AB$3:$AO$141,3,FALSE),0)</f>
        <v>1</v>
      </c>
      <c r="T86" s="50">
        <f>IFERROR(VLOOKUP($B86,[1]NUM4!$AB$3:$AO$141,4,FALSE),0)</f>
        <v>0</v>
      </c>
      <c r="U86" s="50">
        <f>IFERROR(VLOOKUP($B86,[1]NUM4!$AB$3:$AO$141,5,FALSE),0)</f>
        <v>0</v>
      </c>
      <c r="V86" s="50">
        <f>IFERROR(VLOOKUP($B86,[1]NUM4!$AB$3:$AO$141,6,FALSE),0)</f>
        <v>3</v>
      </c>
      <c r="W86" s="50">
        <f>IFERROR(VLOOKUP($B86,[1]NUM4!$AB$3:$AO$141,7,FALSE),0)</f>
        <v>2</v>
      </c>
      <c r="X86" s="50">
        <f>IFERROR(VLOOKUP($B86,[1]NUM4!$AB$3:$AO$141,8,FALSE),0)</f>
        <v>0</v>
      </c>
      <c r="Y86" s="50">
        <f>IFERROR(VLOOKUP($B86,[1]NUM4!$AB$3:$AO$141,9,FALSE),0)</f>
        <v>8</v>
      </c>
      <c r="Z86" s="50">
        <f>IFERROR(VLOOKUP($B86,[1]NUM4!$AB$3:$AO$141,10,FALSE),0)</f>
        <v>0</v>
      </c>
      <c r="AA86" s="50">
        <f>IFERROR(VLOOKUP($B86,[1]NUM4!$AB$3:$AO$141,11,FALSE),0)</f>
        <v>0</v>
      </c>
      <c r="AB86" s="50">
        <f>IFERROR(VLOOKUP($B86,[1]NUM4!$AB$3:$AO$141,12,FALSE),0)</f>
        <v>0</v>
      </c>
      <c r="AC86" s="50">
        <f>IFERROR(VLOOKUP($B86,[1]NUM4!$AB$3:$AO$141,13,FALSE),0)</f>
        <v>1</v>
      </c>
      <c r="AD86" s="11">
        <f t="shared" si="33"/>
        <v>17</v>
      </c>
      <c r="AE86" s="50">
        <f>IFERROR(VLOOKUP($B86,[1]DEN4!$G$3:$T$169,2,FALSE),0)</f>
        <v>44</v>
      </c>
      <c r="AF86" s="50">
        <f>IFERROR(VLOOKUP($B86,[1]DEN4!$G$3:$T$169,3,FALSE),0)</f>
        <v>27</v>
      </c>
      <c r="AG86" s="50">
        <f>IFERROR(VLOOKUP($B86,[1]DEN4!$G$3:$T$169,4,FALSE),0)</f>
        <v>25</v>
      </c>
      <c r="AH86" s="50">
        <f>IFERROR(VLOOKUP($B86,[1]DEN4!$G$3:$T$169,5,FALSE),0)</f>
        <v>15</v>
      </c>
      <c r="AI86" s="50">
        <f>IFERROR(VLOOKUP($B86,[1]DEN4!$G$3:$T$169,6,FALSE),0)</f>
        <v>33</v>
      </c>
      <c r="AJ86" s="50">
        <f>IFERROR(VLOOKUP($B86,[1]DEN4!$G$3:$T$169,7,FALSE),0)</f>
        <v>36</v>
      </c>
      <c r="AK86" s="50">
        <f>IFERROR(VLOOKUP($B86,[1]DEN4!$G$3:$T$169,8,FALSE),0)</f>
        <v>46</v>
      </c>
      <c r="AL86" s="50">
        <f>IFERROR(VLOOKUP($B86,[1]DEN4!$G$3:$T$169,9,FALSE),0)</f>
        <v>46</v>
      </c>
      <c r="AM86" s="50">
        <f>IFERROR(VLOOKUP($B86,[1]DEN4!$G$3:$T$169,10,FALSE),0)</f>
        <v>24</v>
      </c>
      <c r="AN86" s="50">
        <f>IFERROR(VLOOKUP($B86,[1]DEN4!$G$3:$T$169,11,FALSE),0)</f>
        <v>29</v>
      </c>
      <c r="AO86" s="50">
        <f>IFERROR(VLOOKUP($B86,[1]DEN4!$G$3:$T$169,12,FALSE),0)</f>
        <v>42</v>
      </c>
      <c r="AP86" s="50">
        <f>IFERROR(VLOOKUP($B86,[1]DEN4!$G$3:$T$169,13,FALSE),0)</f>
        <v>36</v>
      </c>
      <c r="AQ86" s="11">
        <f t="shared" si="34"/>
        <v>403</v>
      </c>
    </row>
    <row r="87" spans="1:43" ht="14.4" thickBot="1" x14ac:dyDescent="0.3">
      <c r="A87" s="49" t="s">
        <v>102</v>
      </c>
      <c r="B87" s="62" t="s">
        <v>95</v>
      </c>
      <c r="C87" s="34"/>
      <c r="D87" s="72"/>
      <c r="E87" s="50">
        <f>IFERROR(VLOOKUP($B87,[1]NUM4!$G$3:$T$169,2,FALSE),0)</f>
        <v>134</v>
      </c>
      <c r="F87" s="50">
        <f>IFERROR(VLOOKUP($B87,[1]NUM4!$G$3:$T$169,3,FALSE),0)</f>
        <v>70</v>
      </c>
      <c r="G87" s="50">
        <f>IFERROR(VLOOKUP($B87,[1]NUM4!$G$3:$T$169,4,FALSE),0)</f>
        <v>56</v>
      </c>
      <c r="H87" s="50">
        <f>IFERROR(VLOOKUP($B87,[1]NUM4!$G$3:$T$169,5,FALSE),0)</f>
        <v>40</v>
      </c>
      <c r="I87" s="50">
        <f>IFERROR(VLOOKUP($B87,[1]NUM4!$G$3:$T$169,6,FALSE),0)</f>
        <v>79</v>
      </c>
      <c r="J87" s="50">
        <f>IFERROR(VLOOKUP($B87,[1]NUM4!$G$3:$T$169,7,FALSE),0)</f>
        <v>97</v>
      </c>
      <c r="K87" s="50">
        <f>IFERROR(VLOOKUP($B87,[1]NUM4!$G$3:$T$169,8,FALSE),0)</f>
        <v>98</v>
      </c>
      <c r="L87" s="50">
        <f>IFERROR(VLOOKUP($B87,[1]NUM4!$G$3:$T$169,9,FALSE),0)</f>
        <v>96</v>
      </c>
      <c r="M87" s="50">
        <f>IFERROR(VLOOKUP($B87,[1]NUM4!$G$3:$T$169,10,FALSE),0)</f>
        <v>74</v>
      </c>
      <c r="N87" s="50">
        <f>IFERROR(VLOOKUP($B87,[1]NUM4!$G$3:$T$169,11,FALSE),0)</f>
        <v>97</v>
      </c>
      <c r="O87" s="50">
        <f>IFERROR(VLOOKUP($B87,[1]NUM4!$G$3:$T$169,12,FALSE),0)</f>
        <v>90</v>
      </c>
      <c r="P87" s="50">
        <f>IFERROR(VLOOKUP($B87,[1]NUM4!$G$3:$T$169,13,FALSE),0)</f>
        <v>58</v>
      </c>
      <c r="Q87" s="11">
        <f t="shared" si="32"/>
        <v>989</v>
      </c>
      <c r="R87" s="50">
        <f>IFERROR(VLOOKUP($B87,[1]NUM4!$AB$3:$AO$141,2,FALSE),0)</f>
        <v>1</v>
      </c>
      <c r="S87" s="50">
        <f>IFERROR(VLOOKUP($B87,[1]NUM4!$AB$3:$AO$141,3,FALSE),0)</f>
        <v>11</v>
      </c>
      <c r="T87" s="50">
        <f>IFERROR(VLOOKUP($B87,[1]NUM4!$AB$3:$AO$141,4,FALSE),0)</f>
        <v>0</v>
      </c>
      <c r="U87" s="50">
        <f>IFERROR(VLOOKUP($B87,[1]NUM4!$AB$3:$AO$141,5,FALSE),0)</f>
        <v>6</v>
      </c>
      <c r="V87" s="50">
        <f>IFERROR(VLOOKUP($B87,[1]NUM4!$AB$3:$AO$141,6,FALSE),0)</f>
        <v>3</v>
      </c>
      <c r="W87" s="50">
        <f>IFERROR(VLOOKUP($B87,[1]NUM4!$AB$3:$AO$141,7,FALSE),0)</f>
        <v>8</v>
      </c>
      <c r="X87" s="50">
        <f>IFERROR(VLOOKUP($B87,[1]NUM4!$AB$3:$AO$141,8,FALSE),0)</f>
        <v>0</v>
      </c>
      <c r="Y87" s="50">
        <f>IFERROR(VLOOKUP($B87,[1]NUM4!$AB$3:$AO$141,9,FALSE),0)</f>
        <v>44</v>
      </c>
      <c r="Z87" s="50">
        <f>IFERROR(VLOOKUP($B87,[1]NUM4!$AB$3:$AO$141,10,FALSE),0)</f>
        <v>0</v>
      </c>
      <c r="AA87" s="50">
        <f>IFERROR(VLOOKUP($B87,[1]NUM4!$AB$3:$AO$141,11,FALSE),0)</f>
        <v>7</v>
      </c>
      <c r="AB87" s="50">
        <f>IFERROR(VLOOKUP($B87,[1]NUM4!$AB$3:$AO$141,12,FALSE),0)</f>
        <v>8</v>
      </c>
      <c r="AC87" s="50">
        <f>IFERROR(VLOOKUP($B87,[1]NUM4!$AB$3:$AO$141,13,FALSE),0)</f>
        <v>5</v>
      </c>
      <c r="AD87" s="11">
        <f t="shared" si="33"/>
        <v>93</v>
      </c>
      <c r="AE87" s="50">
        <f>IFERROR(VLOOKUP($B87,[1]DEN4!$G$3:$T$169,2,FALSE),0)</f>
        <v>134</v>
      </c>
      <c r="AF87" s="50">
        <f>IFERROR(VLOOKUP($B87,[1]DEN4!$G$3:$T$169,3,FALSE),0)</f>
        <v>70</v>
      </c>
      <c r="AG87" s="50">
        <f>IFERROR(VLOOKUP($B87,[1]DEN4!$G$3:$T$169,4,FALSE),0)</f>
        <v>56</v>
      </c>
      <c r="AH87" s="50">
        <f>IFERROR(VLOOKUP($B87,[1]DEN4!$G$3:$T$169,5,FALSE),0)</f>
        <v>40</v>
      </c>
      <c r="AI87" s="50">
        <f>IFERROR(VLOOKUP($B87,[1]DEN4!$G$3:$T$169,6,FALSE),0)</f>
        <v>79</v>
      </c>
      <c r="AJ87" s="50">
        <f>IFERROR(VLOOKUP($B87,[1]DEN4!$G$3:$T$169,7,FALSE),0)</f>
        <v>97</v>
      </c>
      <c r="AK87" s="50">
        <f>IFERROR(VLOOKUP($B87,[1]DEN4!$G$3:$T$169,8,FALSE),0)</f>
        <v>98</v>
      </c>
      <c r="AL87" s="50">
        <f>IFERROR(VLOOKUP($B87,[1]DEN4!$G$3:$T$169,9,FALSE),0)</f>
        <v>96</v>
      </c>
      <c r="AM87" s="50">
        <f>IFERROR(VLOOKUP($B87,[1]DEN4!$G$3:$T$169,10,FALSE),0)</f>
        <v>74</v>
      </c>
      <c r="AN87" s="50">
        <f>IFERROR(VLOOKUP($B87,[1]DEN4!$G$3:$T$169,11,FALSE),0)</f>
        <v>97</v>
      </c>
      <c r="AO87" s="50">
        <f>IFERROR(VLOOKUP($B87,[1]DEN4!$G$3:$T$169,12,FALSE),0)</f>
        <v>90</v>
      </c>
      <c r="AP87" s="50">
        <f>IFERROR(VLOOKUP($B87,[1]DEN4!$G$3:$T$169,13,FALSE),0)</f>
        <v>58</v>
      </c>
      <c r="AQ87" s="11">
        <f t="shared" si="34"/>
        <v>989</v>
      </c>
    </row>
    <row r="88" spans="1:43" ht="14.4" thickBot="1" x14ac:dyDescent="0.3">
      <c r="A88" s="49" t="s">
        <v>102</v>
      </c>
      <c r="B88" s="62" t="s">
        <v>96</v>
      </c>
      <c r="C88" s="34"/>
      <c r="D88" s="72"/>
      <c r="E88" s="50">
        <f>IFERROR(VLOOKUP($B88,[1]NUM4!$G$3:$T$169,2,FALSE),0)</f>
        <v>86</v>
      </c>
      <c r="F88" s="50">
        <f>IFERROR(VLOOKUP($B88,[1]NUM4!$G$3:$T$169,3,FALSE),0)</f>
        <v>93</v>
      </c>
      <c r="G88" s="50">
        <f>IFERROR(VLOOKUP($B88,[1]NUM4!$G$3:$T$169,4,FALSE),0)</f>
        <v>34</v>
      </c>
      <c r="H88" s="50">
        <f>IFERROR(VLOOKUP($B88,[1]NUM4!$G$3:$T$169,5,FALSE),0)</f>
        <v>63</v>
      </c>
      <c r="I88" s="50">
        <f>IFERROR(VLOOKUP($B88,[1]NUM4!$G$3:$T$169,6,FALSE),0)</f>
        <v>66</v>
      </c>
      <c r="J88" s="50">
        <f>IFERROR(VLOOKUP($B88,[1]NUM4!$G$3:$T$169,7,FALSE),0)</f>
        <v>67</v>
      </c>
      <c r="K88" s="50">
        <f>IFERROR(VLOOKUP($B88,[1]NUM4!$G$3:$T$169,8,FALSE),0)</f>
        <v>90</v>
      </c>
      <c r="L88" s="50">
        <f>IFERROR(VLOOKUP($B88,[1]NUM4!$G$3:$T$169,9,FALSE),0)</f>
        <v>90</v>
      </c>
      <c r="M88" s="50">
        <f>IFERROR(VLOOKUP($B88,[1]NUM4!$G$3:$T$169,10,FALSE),0)</f>
        <v>50</v>
      </c>
      <c r="N88" s="50">
        <f>IFERROR(VLOOKUP($B88,[1]NUM4!$G$3:$T$169,11,FALSE),0)</f>
        <v>61</v>
      </c>
      <c r="O88" s="50">
        <f>IFERROR(VLOOKUP($B88,[1]NUM4!$G$3:$T$169,12,FALSE),0)</f>
        <v>117</v>
      </c>
      <c r="P88" s="50">
        <f>IFERROR(VLOOKUP($B88,[1]NUM4!$G$3:$T$169,13,FALSE),0)</f>
        <v>55</v>
      </c>
      <c r="Q88" s="11">
        <f t="shared" si="32"/>
        <v>872</v>
      </c>
      <c r="R88" s="50">
        <f>IFERROR(VLOOKUP($B88,[1]NUM4!$AB$3:$AO$141,2,FALSE),0)</f>
        <v>0</v>
      </c>
      <c r="S88" s="50">
        <f>IFERROR(VLOOKUP($B88,[1]NUM4!$AB$3:$AO$141,3,FALSE),0)</f>
        <v>10</v>
      </c>
      <c r="T88" s="50">
        <f>IFERROR(VLOOKUP($B88,[1]NUM4!$AB$3:$AO$141,4,FALSE),0)</f>
        <v>0</v>
      </c>
      <c r="U88" s="50">
        <f>IFERROR(VLOOKUP($B88,[1]NUM4!$AB$3:$AO$141,5,FALSE),0)</f>
        <v>4</v>
      </c>
      <c r="V88" s="50">
        <f>IFERROR(VLOOKUP($B88,[1]NUM4!$AB$3:$AO$141,6,FALSE),0)</f>
        <v>5</v>
      </c>
      <c r="W88" s="50">
        <f>IFERROR(VLOOKUP($B88,[1]NUM4!$AB$3:$AO$141,7,FALSE),0)</f>
        <v>3</v>
      </c>
      <c r="X88" s="50">
        <f>IFERROR(VLOOKUP($B88,[1]NUM4!$AB$3:$AO$141,8,FALSE),0)</f>
        <v>0</v>
      </c>
      <c r="Y88" s="50">
        <f>IFERROR(VLOOKUP($B88,[1]NUM4!$AB$3:$AO$141,9,FALSE),0)</f>
        <v>82</v>
      </c>
      <c r="Z88" s="50">
        <f>IFERROR(VLOOKUP($B88,[1]NUM4!$AB$3:$AO$141,10,FALSE),0)</f>
        <v>0</v>
      </c>
      <c r="AA88" s="50">
        <f>IFERROR(VLOOKUP($B88,[1]NUM4!$AB$3:$AO$141,11,FALSE),0)</f>
        <v>2</v>
      </c>
      <c r="AB88" s="50">
        <f>IFERROR(VLOOKUP($B88,[1]NUM4!$AB$3:$AO$141,12,FALSE),0)</f>
        <v>7</v>
      </c>
      <c r="AC88" s="50">
        <f>IFERROR(VLOOKUP($B88,[1]NUM4!$AB$3:$AO$141,13,FALSE),0)</f>
        <v>9</v>
      </c>
      <c r="AD88" s="11">
        <f t="shared" si="33"/>
        <v>122</v>
      </c>
      <c r="AE88" s="50">
        <f>IFERROR(VLOOKUP($B88,[1]DEN4!$G$3:$T$169,2,FALSE),0)</f>
        <v>86</v>
      </c>
      <c r="AF88" s="50">
        <f>IFERROR(VLOOKUP($B88,[1]DEN4!$G$3:$T$169,3,FALSE),0)</f>
        <v>93</v>
      </c>
      <c r="AG88" s="50">
        <f>IFERROR(VLOOKUP($B88,[1]DEN4!$G$3:$T$169,4,FALSE),0)</f>
        <v>34</v>
      </c>
      <c r="AH88" s="50">
        <f>IFERROR(VLOOKUP($B88,[1]DEN4!$G$3:$T$169,5,FALSE),0)</f>
        <v>63</v>
      </c>
      <c r="AI88" s="50">
        <f>IFERROR(VLOOKUP($B88,[1]DEN4!$G$3:$T$169,6,FALSE),0)</f>
        <v>66</v>
      </c>
      <c r="AJ88" s="50">
        <f>IFERROR(VLOOKUP($B88,[1]DEN4!$G$3:$T$169,7,FALSE),0)</f>
        <v>67</v>
      </c>
      <c r="AK88" s="50">
        <f>IFERROR(VLOOKUP($B88,[1]DEN4!$G$3:$T$169,8,FALSE),0)</f>
        <v>90</v>
      </c>
      <c r="AL88" s="50">
        <f>IFERROR(VLOOKUP($B88,[1]DEN4!$G$3:$T$169,9,FALSE),0)</f>
        <v>90</v>
      </c>
      <c r="AM88" s="50">
        <f>IFERROR(VLOOKUP($B88,[1]DEN4!$G$3:$T$169,10,FALSE),0)</f>
        <v>50</v>
      </c>
      <c r="AN88" s="50">
        <f>IFERROR(VLOOKUP($B88,[1]DEN4!$G$3:$T$169,11,FALSE),0)</f>
        <v>61</v>
      </c>
      <c r="AO88" s="50">
        <f>IFERROR(VLOOKUP($B88,[1]DEN4!$G$3:$T$169,12,FALSE),0)</f>
        <v>117</v>
      </c>
      <c r="AP88" s="50">
        <f>IFERROR(VLOOKUP($B88,[1]DEN4!$G$3:$T$169,13,FALSE),0)</f>
        <v>55</v>
      </c>
      <c r="AQ88" s="11">
        <f t="shared" si="34"/>
        <v>872</v>
      </c>
    </row>
    <row r="89" spans="1:43" ht="14.4" thickBot="1" x14ac:dyDescent="0.3">
      <c r="A89" s="49" t="s">
        <v>102</v>
      </c>
      <c r="B89" s="62" t="s">
        <v>97</v>
      </c>
      <c r="C89" s="34"/>
      <c r="D89" s="72"/>
      <c r="E89" s="50">
        <f>IFERROR(VLOOKUP($B89,[1]NUM4!$G$3:$T$169,2,FALSE),0)</f>
        <v>66</v>
      </c>
      <c r="F89" s="50">
        <f>IFERROR(VLOOKUP($B89,[1]NUM4!$G$3:$T$169,3,FALSE),0)</f>
        <v>42</v>
      </c>
      <c r="G89" s="50">
        <f>IFERROR(VLOOKUP($B89,[1]NUM4!$G$3:$T$169,4,FALSE),0)</f>
        <v>19</v>
      </c>
      <c r="H89" s="50">
        <f>IFERROR(VLOOKUP($B89,[1]NUM4!$G$3:$T$169,5,FALSE),0)</f>
        <v>54</v>
      </c>
      <c r="I89" s="50">
        <f>IFERROR(VLOOKUP($B89,[1]NUM4!$G$3:$T$169,6,FALSE),0)</f>
        <v>77</v>
      </c>
      <c r="J89" s="50">
        <f>IFERROR(VLOOKUP($B89,[1]NUM4!$G$3:$T$169,7,FALSE),0)</f>
        <v>36</v>
      </c>
      <c r="K89" s="50">
        <f>IFERROR(VLOOKUP($B89,[1]NUM4!$G$3:$T$169,8,FALSE),0)</f>
        <v>86</v>
      </c>
      <c r="L89" s="50">
        <f>IFERROR(VLOOKUP($B89,[1]NUM4!$G$3:$T$169,9,FALSE),0)</f>
        <v>50</v>
      </c>
      <c r="M89" s="50">
        <f>IFERROR(VLOOKUP($B89,[1]NUM4!$G$3:$T$169,10,FALSE),0)</f>
        <v>56</v>
      </c>
      <c r="N89" s="50">
        <f>IFERROR(VLOOKUP($B89,[1]NUM4!$G$3:$T$169,11,FALSE),0)</f>
        <v>58</v>
      </c>
      <c r="O89" s="50">
        <f>IFERROR(VLOOKUP($B89,[1]NUM4!$G$3:$T$169,12,FALSE),0)</f>
        <v>60</v>
      </c>
      <c r="P89" s="50">
        <f>IFERROR(VLOOKUP($B89,[1]NUM4!$G$3:$T$169,13,FALSE),0)</f>
        <v>37</v>
      </c>
      <c r="Q89" s="182">
        <f t="shared" si="32"/>
        <v>641</v>
      </c>
      <c r="R89" s="50">
        <f>IFERROR(VLOOKUP($B89,[1]NUM4!$AB$3:$AO$141,2,FALSE),0)</f>
        <v>0</v>
      </c>
      <c r="S89" s="50">
        <f>IFERROR(VLOOKUP($B89,[1]NUM4!$AB$3:$AO$141,3,FALSE),0)</f>
        <v>5</v>
      </c>
      <c r="T89" s="50">
        <f>IFERROR(VLOOKUP($B89,[1]NUM4!$AB$3:$AO$141,4,FALSE),0)</f>
        <v>0</v>
      </c>
      <c r="U89" s="50">
        <f>IFERROR(VLOOKUP($B89,[1]NUM4!$AB$3:$AO$141,5,FALSE),0)</f>
        <v>1</v>
      </c>
      <c r="V89" s="50">
        <f>IFERROR(VLOOKUP($B89,[1]NUM4!$AB$3:$AO$141,6,FALSE),0)</f>
        <v>1</v>
      </c>
      <c r="W89" s="50">
        <f>IFERROR(VLOOKUP($B89,[1]NUM4!$AB$3:$AO$141,7,FALSE),0)</f>
        <v>1</v>
      </c>
      <c r="X89" s="50">
        <f>IFERROR(VLOOKUP($B89,[1]NUM4!$AB$3:$AO$141,8,FALSE),0)</f>
        <v>0</v>
      </c>
      <c r="Y89" s="50">
        <f>IFERROR(VLOOKUP($B89,[1]NUM4!$AB$3:$AO$141,9,FALSE),0)</f>
        <v>11</v>
      </c>
      <c r="Z89" s="50">
        <f>IFERROR(VLOOKUP($B89,[1]NUM4!$AB$3:$AO$141,10,FALSE),0)</f>
        <v>0</v>
      </c>
      <c r="AA89" s="50">
        <f>IFERROR(VLOOKUP($B89,[1]NUM4!$AB$3:$AO$141,11,FALSE),0)</f>
        <v>19</v>
      </c>
      <c r="AB89" s="50">
        <f>IFERROR(VLOOKUP($B89,[1]NUM4!$AB$3:$AO$141,12,FALSE),0)</f>
        <v>1</v>
      </c>
      <c r="AC89" s="50">
        <f>IFERROR(VLOOKUP($B89,[1]NUM4!$AB$3:$AO$141,13,FALSE),0)</f>
        <v>2</v>
      </c>
      <c r="AD89" s="182">
        <f t="shared" si="33"/>
        <v>41</v>
      </c>
      <c r="AE89" s="50">
        <f>IFERROR(VLOOKUP($B89,[1]DEN4!$G$3:$T$169,2,FALSE),0)</f>
        <v>66</v>
      </c>
      <c r="AF89" s="50">
        <f>IFERROR(VLOOKUP($B89,[1]DEN4!$G$3:$T$169,3,FALSE),0)</f>
        <v>42</v>
      </c>
      <c r="AG89" s="50">
        <f>IFERROR(VLOOKUP($B89,[1]DEN4!$G$3:$T$169,4,FALSE),0)</f>
        <v>19</v>
      </c>
      <c r="AH89" s="50">
        <f>IFERROR(VLOOKUP($B89,[1]DEN4!$G$3:$T$169,5,FALSE),0)</f>
        <v>54</v>
      </c>
      <c r="AI89" s="50">
        <f>IFERROR(VLOOKUP($B89,[1]DEN4!$G$3:$T$169,6,FALSE),0)</f>
        <v>77</v>
      </c>
      <c r="AJ89" s="50">
        <f>IFERROR(VLOOKUP($B89,[1]DEN4!$G$3:$T$169,7,FALSE),0)</f>
        <v>36</v>
      </c>
      <c r="AK89" s="50">
        <f>IFERROR(VLOOKUP($B89,[1]DEN4!$G$3:$T$169,8,FALSE),0)</f>
        <v>86</v>
      </c>
      <c r="AL89" s="50">
        <f>IFERROR(VLOOKUP($B89,[1]DEN4!$G$3:$T$169,9,FALSE),0)</f>
        <v>50</v>
      </c>
      <c r="AM89" s="50">
        <f>IFERROR(VLOOKUP($B89,[1]DEN4!$G$3:$T$169,10,FALSE),0)</f>
        <v>56</v>
      </c>
      <c r="AN89" s="50">
        <f>IFERROR(VLOOKUP($B89,[1]DEN4!$G$3:$T$169,11,FALSE),0)</f>
        <v>58</v>
      </c>
      <c r="AO89" s="50">
        <f>IFERROR(VLOOKUP($B89,[1]DEN4!$G$3:$T$169,12,FALSE),0)</f>
        <v>60</v>
      </c>
      <c r="AP89" s="50">
        <f>IFERROR(VLOOKUP($B89,[1]DEN4!$G$3:$T$169,13,FALSE),0)</f>
        <v>37</v>
      </c>
      <c r="AQ89" s="11">
        <f t="shared" si="34"/>
        <v>641</v>
      </c>
    </row>
    <row r="90" spans="1:43" ht="14.4" thickBot="1" x14ac:dyDescent="0.3">
      <c r="A90" s="49" t="s">
        <v>102</v>
      </c>
      <c r="B90" s="62" t="s">
        <v>98</v>
      </c>
      <c r="C90" s="34"/>
      <c r="D90" s="72"/>
      <c r="E90" s="50">
        <f>IFERROR(VLOOKUP($B90,[1]NUM4!$G$3:$T$169,2,FALSE),0)</f>
        <v>169</v>
      </c>
      <c r="F90" s="50">
        <f>IFERROR(VLOOKUP($B90,[1]NUM4!$G$3:$T$169,3,FALSE),0)</f>
        <v>135</v>
      </c>
      <c r="G90" s="50">
        <f>IFERROR(VLOOKUP($B90,[1]NUM4!$G$3:$T$169,4,FALSE),0)</f>
        <v>32</v>
      </c>
      <c r="H90" s="50">
        <f>IFERROR(VLOOKUP($B90,[1]NUM4!$G$3:$T$169,5,FALSE),0)</f>
        <v>141</v>
      </c>
      <c r="I90" s="50">
        <f>IFERROR(VLOOKUP($B90,[1]NUM4!$G$3:$T$169,6,FALSE),0)</f>
        <v>120</v>
      </c>
      <c r="J90" s="50">
        <f>IFERROR(VLOOKUP($B90,[1]NUM4!$G$3:$T$169,7,FALSE),0)</f>
        <v>163</v>
      </c>
      <c r="K90" s="50">
        <f>IFERROR(VLOOKUP($B90,[1]NUM4!$G$3:$T$169,8,FALSE),0)</f>
        <v>139</v>
      </c>
      <c r="L90" s="50">
        <f>IFERROR(VLOOKUP($B90,[1]NUM4!$G$3:$T$169,9,FALSE),0)</f>
        <v>154</v>
      </c>
      <c r="M90" s="50">
        <f>IFERROR(VLOOKUP($B90,[1]NUM4!$G$3:$T$169,10,FALSE),0)</f>
        <v>115</v>
      </c>
      <c r="N90" s="50">
        <f>IFERROR(VLOOKUP($B90,[1]NUM4!$G$3:$T$169,11,FALSE),0)</f>
        <v>169</v>
      </c>
      <c r="O90" s="50">
        <f>IFERROR(VLOOKUP($B90,[1]NUM4!$G$3:$T$169,12,FALSE),0)</f>
        <v>254</v>
      </c>
      <c r="P90" s="50">
        <f>IFERROR(VLOOKUP($B90,[1]NUM4!$G$3:$T$169,13,FALSE),0)</f>
        <v>129</v>
      </c>
      <c r="Q90" s="11">
        <f t="shared" si="32"/>
        <v>1720</v>
      </c>
      <c r="R90" s="50">
        <f>IFERROR(VLOOKUP($B90,[1]NUM4!$AB$3:$AO$141,2,FALSE),0)</f>
        <v>11</v>
      </c>
      <c r="S90" s="50">
        <f>IFERROR(VLOOKUP($B90,[1]NUM4!$AB$3:$AO$141,3,FALSE),0)</f>
        <v>26</v>
      </c>
      <c r="T90" s="50">
        <f>IFERROR(VLOOKUP($B90,[1]NUM4!$AB$3:$AO$141,4,FALSE),0)</f>
        <v>0</v>
      </c>
      <c r="U90" s="50">
        <f>IFERROR(VLOOKUP($B90,[1]NUM4!$AB$3:$AO$141,5,FALSE),0)</f>
        <v>8</v>
      </c>
      <c r="V90" s="50">
        <f>IFERROR(VLOOKUP($B90,[1]NUM4!$AB$3:$AO$141,6,FALSE),0)</f>
        <v>19</v>
      </c>
      <c r="W90" s="50">
        <f>IFERROR(VLOOKUP($B90,[1]NUM4!$AB$3:$AO$141,7,FALSE),0)</f>
        <v>4</v>
      </c>
      <c r="X90" s="50">
        <f>IFERROR(VLOOKUP($B90,[1]NUM4!$AB$3:$AO$141,8,FALSE),0)</f>
        <v>0</v>
      </c>
      <c r="Y90" s="50">
        <f>IFERROR(VLOOKUP($B90,[1]NUM4!$AB$3:$AO$141,9,FALSE),0)</f>
        <v>18</v>
      </c>
      <c r="Z90" s="50">
        <f>IFERROR(VLOOKUP($B90,[1]NUM4!$AB$3:$AO$141,10,FALSE),0)</f>
        <v>0</v>
      </c>
      <c r="AA90" s="50">
        <f>IFERROR(VLOOKUP($B90,[1]NUM4!$AB$3:$AO$141,11,FALSE),0)</f>
        <v>10</v>
      </c>
      <c r="AB90" s="50">
        <f>IFERROR(VLOOKUP($B90,[1]NUM4!$AB$3:$AO$141,12,FALSE),0)</f>
        <v>13</v>
      </c>
      <c r="AC90" s="50">
        <f>IFERROR(VLOOKUP($B90,[1]NUM4!$AB$3:$AO$141,13,FALSE),0)</f>
        <v>13</v>
      </c>
      <c r="AD90" s="11">
        <f t="shared" si="33"/>
        <v>122</v>
      </c>
      <c r="AE90" s="50">
        <f>IFERROR(VLOOKUP($B90,[1]DEN4!$G$3:$T$169,2,FALSE),0)</f>
        <v>169</v>
      </c>
      <c r="AF90" s="50">
        <f>IFERROR(VLOOKUP($B90,[1]DEN4!$G$3:$T$169,3,FALSE),0)</f>
        <v>135</v>
      </c>
      <c r="AG90" s="50">
        <f>IFERROR(VLOOKUP($B90,[1]DEN4!$G$3:$T$169,4,FALSE),0)</f>
        <v>32</v>
      </c>
      <c r="AH90" s="50">
        <f>IFERROR(VLOOKUP($B90,[1]DEN4!$G$3:$T$169,5,FALSE),0)</f>
        <v>141</v>
      </c>
      <c r="AI90" s="50">
        <f>IFERROR(VLOOKUP($B90,[1]DEN4!$G$3:$T$169,6,FALSE),0)</f>
        <v>120</v>
      </c>
      <c r="AJ90" s="50">
        <f>IFERROR(VLOOKUP($B90,[1]DEN4!$G$3:$T$169,7,FALSE),0)</f>
        <v>163</v>
      </c>
      <c r="AK90" s="50">
        <f>IFERROR(VLOOKUP($B90,[1]DEN4!$G$3:$T$169,8,FALSE),0)</f>
        <v>139</v>
      </c>
      <c r="AL90" s="50">
        <f>IFERROR(VLOOKUP($B90,[1]DEN4!$G$3:$T$169,9,FALSE),0)</f>
        <v>154</v>
      </c>
      <c r="AM90" s="50">
        <f>IFERROR(VLOOKUP($B90,[1]DEN4!$G$3:$T$169,10,FALSE),0)</f>
        <v>115</v>
      </c>
      <c r="AN90" s="50">
        <f>IFERROR(VLOOKUP($B90,[1]DEN4!$G$3:$T$169,11,FALSE),0)</f>
        <v>169</v>
      </c>
      <c r="AO90" s="50">
        <f>IFERROR(VLOOKUP($B90,[1]DEN4!$G$3:$T$169,12,FALSE),0)</f>
        <v>254</v>
      </c>
      <c r="AP90" s="50">
        <f>IFERROR(VLOOKUP($B90,[1]DEN4!$G$3:$T$169,13,FALSE),0)</f>
        <v>129</v>
      </c>
      <c r="AQ90" s="11">
        <f t="shared" si="34"/>
        <v>1720</v>
      </c>
    </row>
    <row r="91" spans="1:43" ht="14.4" thickBot="1" x14ac:dyDescent="0.3">
      <c r="A91" s="49" t="s">
        <v>102</v>
      </c>
      <c r="B91" s="62" t="s">
        <v>99</v>
      </c>
      <c r="C91" s="34"/>
      <c r="D91" s="72"/>
      <c r="E91" s="50">
        <f>IFERROR(VLOOKUP($B91,[1]NUM4!$G$3:$T$169,2,FALSE),0)</f>
        <v>255</v>
      </c>
      <c r="F91" s="50">
        <f>IFERROR(VLOOKUP($B91,[1]NUM4!$G$3:$T$169,3,FALSE),0)</f>
        <v>130</v>
      </c>
      <c r="G91" s="50">
        <f>IFERROR(VLOOKUP($B91,[1]NUM4!$G$3:$T$169,4,FALSE),0)</f>
        <v>0</v>
      </c>
      <c r="H91" s="50">
        <f>IFERROR(VLOOKUP($B91,[1]NUM4!$G$3:$T$169,5,FALSE),0)</f>
        <v>196</v>
      </c>
      <c r="I91" s="50">
        <f>IFERROR(VLOOKUP($B91,[1]NUM4!$G$3:$T$169,6,FALSE),0)</f>
        <v>178</v>
      </c>
      <c r="J91" s="50">
        <f>IFERROR(VLOOKUP($B91,[1]NUM4!$G$3:$T$169,7,FALSE),0)</f>
        <v>169</v>
      </c>
      <c r="K91" s="50">
        <f>IFERROR(VLOOKUP($B91,[1]NUM4!$G$3:$T$169,8,FALSE),0)</f>
        <v>228</v>
      </c>
      <c r="L91" s="50">
        <f>IFERROR(VLOOKUP($B91,[1]NUM4!$G$3:$T$169,9,FALSE),0)</f>
        <v>200</v>
      </c>
      <c r="M91" s="50">
        <f>IFERROR(VLOOKUP($B91,[1]NUM4!$G$3:$T$169,10,FALSE),0)</f>
        <v>219</v>
      </c>
      <c r="N91" s="50">
        <f>IFERROR(VLOOKUP($B91,[1]NUM4!$G$3:$T$169,11,FALSE),0)</f>
        <v>183</v>
      </c>
      <c r="O91" s="50">
        <f>IFERROR(VLOOKUP($B91,[1]NUM4!$G$3:$T$169,12,FALSE),0)</f>
        <v>170</v>
      </c>
      <c r="P91" s="50">
        <f>IFERROR(VLOOKUP($B91,[1]NUM4!$G$3:$T$169,13,FALSE),0)</f>
        <v>197</v>
      </c>
      <c r="Q91" s="11">
        <f t="shared" si="32"/>
        <v>2125</v>
      </c>
      <c r="R91" s="50">
        <f>IFERROR(VLOOKUP($B91,[1]NUM4!$AB$3:$AO$141,2,FALSE),0)</f>
        <v>10</v>
      </c>
      <c r="S91" s="50">
        <f>IFERROR(VLOOKUP($B91,[1]NUM4!$AB$3:$AO$141,3,FALSE),0)</f>
        <v>11</v>
      </c>
      <c r="T91" s="50">
        <f>IFERROR(VLOOKUP($B91,[1]NUM4!$AB$3:$AO$141,4,FALSE),0)</f>
        <v>0</v>
      </c>
      <c r="U91" s="50">
        <f>IFERROR(VLOOKUP($B91,[1]NUM4!$AB$3:$AO$141,5,FALSE),0)</f>
        <v>9</v>
      </c>
      <c r="V91" s="50">
        <f>IFERROR(VLOOKUP($B91,[1]NUM4!$AB$3:$AO$141,6,FALSE),0)</f>
        <v>12</v>
      </c>
      <c r="W91" s="50">
        <f>IFERROR(VLOOKUP($B91,[1]NUM4!$AB$3:$AO$141,7,FALSE),0)</f>
        <v>5</v>
      </c>
      <c r="X91" s="50">
        <f>IFERROR(VLOOKUP($B91,[1]NUM4!$AB$3:$AO$141,8,FALSE),0)</f>
        <v>0</v>
      </c>
      <c r="Y91" s="50">
        <f>IFERROR(VLOOKUP($B91,[1]NUM4!$AB$3:$AO$141,9,FALSE),0)</f>
        <v>93</v>
      </c>
      <c r="Z91" s="50">
        <f>IFERROR(VLOOKUP($B91,[1]NUM4!$AB$3:$AO$141,10,FALSE),0)</f>
        <v>0</v>
      </c>
      <c r="AA91" s="50">
        <f>IFERROR(VLOOKUP($B91,[1]NUM4!$AB$3:$AO$141,11,FALSE),0)</f>
        <v>38</v>
      </c>
      <c r="AB91" s="50">
        <f>IFERROR(VLOOKUP($B91,[1]NUM4!$AB$3:$AO$141,12,FALSE),0)</f>
        <v>14</v>
      </c>
      <c r="AC91" s="50">
        <f>IFERROR(VLOOKUP($B91,[1]NUM4!$AB$3:$AO$141,13,FALSE),0)</f>
        <v>11</v>
      </c>
      <c r="AD91" s="11">
        <f t="shared" si="33"/>
        <v>203</v>
      </c>
      <c r="AE91" s="50">
        <f>IFERROR(VLOOKUP($B91,[1]DEN4!$G$3:$T$169,2,FALSE),0)</f>
        <v>255</v>
      </c>
      <c r="AF91" s="50">
        <f>IFERROR(VLOOKUP($B91,[1]DEN4!$G$3:$T$169,3,FALSE),0)</f>
        <v>130</v>
      </c>
      <c r="AG91" s="50">
        <f>IFERROR(VLOOKUP($B91,[1]DEN4!$G$3:$T$169,4,FALSE),0)</f>
        <v>0</v>
      </c>
      <c r="AH91" s="50">
        <f>IFERROR(VLOOKUP($B91,[1]DEN4!$G$3:$T$169,5,FALSE),0)</f>
        <v>196</v>
      </c>
      <c r="AI91" s="50">
        <f>IFERROR(VLOOKUP($B91,[1]DEN4!$G$3:$T$169,6,FALSE),0)</f>
        <v>178</v>
      </c>
      <c r="AJ91" s="50">
        <f>IFERROR(VLOOKUP($B91,[1]DEN4!$G$3:$T$169,7,FALSE),0)</f>
        <v>169</v>
      </c>
      <c r="AK91" s="50">
        <f>IFERROR(VLOOKUP($B91,[1]DEN4!$G$3:$T$169,8,FALSE),0)</f>
        <v>228</v>
      </c>
      <c r="AL91" s="50">
        <f>IFERROR(VLOOKUP($B91,[1]DEN4!$G$3:$T$169,9,FALSE),0)</f>
        <v>200</v>
      </c>
      <c r="AM91" s="50">
        <f>IFERROR(VLOOKUP($B91,[1]DEN4!$G$3:$T$169,10,FALSE),0)</f>
        <v>219</v>
      </c>
      <c r="AN91" s="50">
        <f>IFERROR(VLOOKUP($B91,[1]DEN4!$G$3:$T$169,11,FALSE),0)</f>
        <v>183</v>
      </c>
      <c r="AO91" s="50">
        <f>IFERROR(VLOOKUP($B91,[1]DEN4!$G$3:$T$169,12,FALSE),0)</f>
        <v>170</v>
      </c>
      <c r="AP91" s="50">
        <f>IFERROR(VLOOKUP($B91,[1]DEN4!$G$3:$T$169,13,FALSE),0)</f>
        <v>197</v>
      </c>
      <c r="AQ91" s="11">
        <f t="shared" si="34"/>
        <v>2125</v>
      </c>
    </row>
    <row r="92" spans="1:43" ht="14.4" thickBot="1" x14ac:dyDescent="0.3">
      <c r="A92" s="49" t="s">
        <v>102</v>
      </c>
      <c r="B92" s="62" t="s">
        <v>100</v>
      </c>
      <c r="C92" s="34"/>
      <c r="D92" s="72"/>
      <c r="E92" s="50">
        <f>IFERROR(VLOOKUP($B92,[1]NUM4!$G$3:$T$169,2,FALSE),0)</f>
        <v>62</v>
      </c>
      <c r="F92" s="50">
        <f>IFERROR(VLOOKUP($B92,[1]NUM4!$G$3:$T$169,3,FALSE),0)</f>
        <v>36</v>
      </c>
      <c r="G92" s="50">
        <f>IFERROR(VLOOKUP($B92,[1]NUM4!$G$3:$T$169,4,FALSE),0)</f>
        <v>0</v>
      </c>
      <c r="H92" s="50">
        <f>IFERROR(VLOOKUP($B92,[1]NUM4!$G$3:$T$169,5,FALSE),0)</f>
        <v>82</v>
      </c>
      <c r="I92" s="50">
        <f>IFERROR(VLOOKUP($B92,[1]NUM4!$G$3:$T$169,6,FALSE),0)</f>
        <v>86</v>
      </c>
      <c r="J92" s="50">
        <f>IFERROR(VLOOKUP($B92,[1]NUM4!$G$3:$T$169,7,FALSE),0)</f>
        <v>39</v>
      </c>
      <c r="K92" s="50">
        <f>IFERROR(VLOOKUP($B92,[1]NUM4!$G$3:$T$169,8,FALSE),0)</f>
        <v>85</v>
      </c>
      <c r="L92" s="50">
        <f>IFERROR(VLOOKUP($B92,[1]NUM4!$G$3:$T$169,9,FALSE),0)</f>
        <v>55</v>
      </c>
      <c r="M92" s="50">
        <f>IFERROR(VLOOKUP($B92,[1]NUM4!$G$3:$T$169,10,FALSE),0)</f>
        <v>68</v>
      </c>
      <c r="N92" s="50">
        <f>IFERROR(VLOOKUP($B92,[1]NUM4!$G$3:$T$169,11,FALSE),0)</f>
        <v>22</v>
      </c>
      <c r="O92" s="50">
        <f>IFERROR(VLOOKUP($B92,[1]NUM4!$G$3:$T$169,12,FALSE),0)</f>
        <v>54</v>
      </c>
      <c r="P92" s="50">
        <f>IFERROR(VLOOKUP($B92,[1]NUM4!$G$3:$T$169,13,FALSE),0)</f>
        <v>99</v>
      </c>
      <c r="Q92" s="11">
        <f t="shared" si="32"/>
        <v>688</v>
      </c>
      <c r="R92" s="50">
        <f>IFERROR(VLOOKUP($B92,[1]NUM4!$AB$3:$AO$141,2,FALSE),0)</f>
        <v>4</v>
      </c>
      <c r="S92" s="50">
        <f>IFERROR(VLOOKUP($B92,[1]NUM4!$AB$3:$AO$141,3,FALSE),0)</f>
        <v>2</v>
      </c>
      <c r="T92" s="50">
        <f>IFERROR(VLOOKUP($B92,[1]NUM4!$AB$3:$AO$141,4,FALSE),0)</f>
        <v>0</v>
      </c>
      <c r="U92" s="50">
        <f>IFERROR(VLOOKUP($B92,[1]NUM4!$AB$3:$AO$141,5,FALSE),0)</f>
        <v>6</v>
      </c>
      <c r="V92" s="50">
        <f>IFERROR(VLOOKUP($B92,[1]NUM4!$AB$3:$AO$141,6,FALSE),0)</f>
        <v>6</v>
      </c>
      <c r="W92" s="50">
        <f>IFERROR(VLOOKUP($B92,[1]NUM4!$AB$3:$AO$141,7,FALSE),0)</f>
        <v>3</v>
      </c>
      <c r="X92" s="50">
        <f>IFERROR(VLOOKUP($B92,[1]NUM4!$AB$3:$AO$141,8,FALSE),0)</f>
        <v>0</v>
      </c>
      <c r="Y92" s="50">
        <f>IFERROR(VLOOKUP($B92,[1]NUM4!$AB$3:$AO$141,9,FALSE),0)</f>
        <v>7</v>
      </c>
      <c r="Z92" s="50">
        <f>IFERROR(VLOOKUP($B92,[1]NUM4!$AB$3:$AO$141,10,FALSE),0)</f>
        <v>0</v>
      </c>
      <c r="AA92" s="50">
        <f>IFERROR(VLOOKUP($B92,[1]NUM4!$AB$3:$AO$141,11,FALSE),0)</f>
        <v>1</v>
      </c>
      <c r="AB92" s="50">
        <f>IFERROR(VLOOKUP($B92,[1]NUM4!$AB$3:$AO$141,12,FALSE),0)</f>
        <v>7</v>
      </c>
      <c r="AC92" s="50">
        <f>IFERROR(VLOOKUP($B92,[1]NUM4!$AB$3:$AO$141,13,FALSE),0)</f>
        <v>5</v>
      </c>
      <c r="AD92" s="11">
        <f t="shared" si="33"/>
        <v>41</v>
      </c>
      <c r="AE92" s="50">
        <f>IFERROR(VLOOKUP($B92,[1]DEN4!$G$3:$T$169,2,FALSE),0)</f>
        <v>62</v>
      </c>
      <c r="AF92" s="50">
        <f>IFERROR(VLOOKUP($B92,[1]DEN4!$G$3:$T$169,3,FALSE),0)</f>
        <v>36</v>
      </c>
      <c r="AG92" s="50">
        <f>IFERROR(VLOOKUP($B92,[1]DEN4!$G$3:$T$169,4,FALSE),0)</f>
        <v>0</v>
      </c>
      <c r="AH92" s="50">
        <f>IFERROR(VLOOKUP($B92,[1]DEN4!$G$3:$T$169,5,FALSE),0)</f>
        <v>82</v>
      </c>
      <c r="AI92" s="50">
        <f>IFERROR(VLOOKUP($B92,[1]DEN4!$G$3:$T$169,6,FALSE),0)</f>
        <v>86</v>
      </c>
      <c r="AJ92" s="50">
        <f>IFERROR(VLOOKUP($B92,[1]DEN4!$G$3:$T$169,7,FALSE),0)</f>
        <v>39</v>
      </c>
      <c r="AK92" s="50">
        <f>IFERROR(VLOOKUP($B92,[1]DEN4!$G$3:$T$169,8,FALSE),0)</f>
        <v>85</v>
      </c>
      <c r="AL92" s="50">
        <f>IFERROR(VLOOKUP($B92,[1]DEN4!$G$3:$T$169,9,FALSE),0)</f>
        <v>55</v>
      </c>
      <c r="AM92" s="50">
        <f>IFERROR(VLOOKUP($B92,[1]DEN4!$G$3:$T$169,10,FALSE),0)</f>
        <v>68</v>
      </c>
      <c r="AN92" s="50">
        <f>IFERROR(VLOOKUP($B92,[1]DEN4!$G$3:$T$169,11,FALSE),0)</f>
        <v>22</v>
      </c>
      <c r="AO92" s="50">
        <f>IFERROR(VLOOKUP($B92,[1]DEN4!$G$3:$T$169,12,FALSE),0)</f>
        <v>54</v>
      </c>
      <c r="AP92" s="50">
        <f>IFERROR(VLOOKUP($B92,[1]DEN4!$G$3:$T$169,13,FALSE),0)</f>
        <v>99</v>
      </c>
      <c r="AQ92" s="11">
        <f t="shared" si="34"/>
        <v>688</v>
      </c>
    </row>
    <row r="93" spans="1:43" ht="14.4" thickBot="1" x14ac:dyDescent="0.3">
      <c r="A93" s="49" t="s">
        <v>102</v>
      </c>
      <c r="B93" s="62" t="s">
        <v>101</v>
      </c>
      <c r="C93" s="34"/>
      <c r="D93" s="72"/>
      <c r="E93" s="50">
        <f>IFERROR(VLOOKUP($B93,[1]NUM4!$G$3:$T$169,2,FALSE),0)</f>
        <v>157</v>
      </c>
      <c r="F93" s="50">
        <f>IFERROR(VLOOKUP($B93,[1]NUM4!$G$3:$T$169,3,FALSE),0)</f>
        <v>67</v>
      </c>
      <c r="G93" s="50">
        <f>IFERROR(VLOOKUP($B93,[1]NUM4!$G$3:$T$169,4,FALSE),0)</f>
        <v>0</v>
      </c>
      <c r="H93" s="50">
        <f>IFERROR(VLOOKUP($B93,[1]NUM4!$G$3:$T$169,5,FALSE),0)</f>
        <v>126</v>
      </c>
      <c r="I93" s="50">
        <f>IFERROR(VLOOKUP($B93,[1]NUM4!$G$3:$T$169,6,FALSE),0)</f>
        <v>161</v>
      </c>
      <c r="J93" s="50">
        <f>IFERROR(VLOOKUP($B93,[1]NUM4!$G$3:$T$169,7,FALSE),0)</f>
        <v>143</v>
      </c>
      <c r="K93" s="50">
        <f>IFERROR(VLOOKUP($B93,[1]NUM4!$G$3:$T$169,8,FALSE),0)</f>
        <v>140</v>
      </c>
      <c r="L93" s="50">
        <f>IFERROR(VLOOKUP($B93,[1]NUM4!$G$3:$T$169,9,FALSE),0)</f>
        <v>119</v>
      </c>
      <c r="M93" s="50">
        <f>IFERROR(VLOOKUP($B93,[1]NUM4!$G$3:$T$169,10,FALSE),0)</f>
        <v>112</v>
      </c>
      <c r="N93" s="50">
        <f>IFERROR(VLOOKUP($B93,[1]NUM4!$G$3:$T$169,11,FALSE),0)</f>
        <v>92</v>
      </c>
      <c r="O93" s="50">
        <f>IFERROR(VLOOKUP($B93,[1]NUM4!$G$3:$T$169,12,FALSE),0)</f>
        <v>197</v>
      </c>
      <c r="P93" s="50">
        <f>IFERROR(VLOOKUP($B93,[1]NUM4!$G$3:$T$169,13,FALSE),0)</f>
        <v>62</v>
      </c>
      <c r="Q93" s="11">
        <f t="shared" si="32"/>
        <v>1376</v>
      </c>
      <c r="R93" s="50">
        <f>IFERROR(VLOOKUP($B93,[1]NUM4!$AB$3:$AO$141,2,FALSE),0)</f>
        <v>6</v>
      </c>
      <c r="S93" s="50">
        <f>IFERROR(VLOOKUP($B93,[1]NUM4!$AB$3:$AO$141,3,FALSE),0)</f>
        <v>8</v>
      </c>
      <c r="T93" s="50">
        <f>IFERROR(VLOOKUP($B93,[1]NUM4!$AB$3:$AO$141,4,FALSE),0)</f>
        <v>0</v>
      </c>
      <c r="U93" s="50">
        <f>IFERROR(VLOOKUP($B93,[1]NUM4!$AB$3:$AO$141,5,FALSE),0)</f>
        <v>9</v>
      </c>
      <c r="V93" s="50">
        <f>IFERROR(VLOOKUP($B93,[1]NUM4!$AB$3:$AO$141,6,FALSE),0)</f>
        <v>8</v>
      </c>
      <c r="W93" s="50">
        <f>IFERROR(VLOOKUP($B93,[1]NUM4!$AB$3:$AO$141,7,FALSE),0)</f>
        <v>6</v>
      </c>
      <c r="X93" s="50">
        <f>IFERROR(VLOOKUP($B93,[1]NUM4!$AB$3:$AO$141,8,FALSE),0)</f>
        <v>0</v>
      </c>
      <c r="Y93" s="50">
        <f>IFERROR(VLOOKUP($B93,[1]NUM4!$AB$3:$AO$141,9,FALSE),0)</f>
        <v>83</v>
      </c>
      <c r="Z93" s="50">
        <f>IFERROR(VLOOKUP($B93,[1]NUM4!$AB$3:$AO$141,10,FALSE),0)</f>
        <v>0</v>
      </c>
      <c r="AA93" s="50">
        <f>IFERROR(VLOOKUP($B93,[1]NUM4!$AB$3:$AO$141,11,FALSE),0)</f>
        <v>8</v>
      </c>
      <c r="AB93" s="50">
        <f>IFERROR(VLOOKUP($B93,[1]NUM4!$AB$3:$AO$141,12,FALSE),0)</f>
        <v>18</v>
      </c>
      <c r="AC93" s="50">
        <f>IFERROR(VLOOKUP($B93,[1]NUM4!$AB$3:$AO$141,13,FALSE),0)</f>
        <v>11</v>
      </c>
      <c r="AD93" s="11">
        <f t="shared" si="33"/>
        <v>157</v>
      </c>
      <c r="AE93" s="50">
        <f>IFERROR(VLOOKUP($B93,[1]DEN4!$G$3:$T$169,2,FALSE),0)</f>
        <v>157</v>
      </c>
      <c r="AF93" s="50">
        <f>IFERROR(VLOOKUP($B93,[1]DEN4!$G$3:$T$169,3,FALSE),0)</f>
        <v>67</v>
      </c>
      <c r="AG93" s="50">
        <f>IFERROR(VLOOKUP($B93,[1]DEN4!$G$3:$T$169,4,FALSE),0)</f>
        <v>0</v>
      </c>
      <c r="AH93" s="50">
        <f>IFERROR(VLOOKUP($B93,[1]DEN4!$G$3:$T$169,5,FALSE),0)</f>
        <v>126</v>
      </c>
      <c r="AI93" s="50">
        <f>IFERROR(VLOOKUP($B93,[1]DEN4!$G$3:$T$169,6,FALSE),0)</f>
        <v>161</v>
      </c>
      <c r="AJ93" s="50">
        <f>IFERROR(VLOOKUP($B93,[1]DEN4!$G$3:$T$169,7,FALSE),0)</f>
        <v>143</v>
      </c>
      <c r="AK93" s="50">
        <f>IFERROR(VLOOKUP($B93,[1]DEN4!$G$3:$T$169,8,FALSE),0)</f>
        <v>140</v>
      </c>
      <c r="AL93" s="50">
        <f>IFERROR(VLOOKUP($B93,[1]DEN4!$G$3:$T$169,9,FALSE),0)</f>
        <v>119</v>
      </c>
      <c r="AM93" s="50">
        <f>IFERROR(VLOOKUP($B93,[1]DEN4!$G$3:$T$169,10,FALSE),0)</f>
        <v>112</v>
      </c>
      <c r="AN93" s="50">
        <f>IFERROR(VLOOKUP($B93,[1]DEN4!$G$3:$T$169,11,FALSE),0)</f>
        <v>92</v>
      </c>
      <c r="AO93" s="50">
        <f>IFERROR(VLOOKUP($B93,[1]DEN4!$G$3:$T$169,12,FALSE),0)</f>
        <v>197</v>
      </c>
      <c r="AP93" s="50">
        <f>IFERROR(VLOOKUP($B93,[1]DEN4!$G$3:$T$169,13,FALSE),0)</f>
        <v>62</v>
      </c>
      <c r="AQ93" s="11">
        <f t="shared" si="34"/>
        <v>1376</v>
      </c>
    </row>
    <row r="94" spans="1:43" ht="14.4" thickBot="1" x14ac:dyDescent="0.3">
      <c r="A94" s="344" t="s">
        <v>164</v>
      </c>
      <c r="B94" s="345"/>
      <c r="C94" s="89">
        <f>D94/Metas!E16</f>
        <v>1.0047821234375682</v>
      </c>
      <c r="D94" s="13">
        <f>(Q94-AD94)/AQ94</f>
        <v>0.90932782171099924</v>
      </c>
      <c r="E94" s="29">
        <f>SUM(E84:E93)</f>
        <v>1203</v>
      </c>
      <c r="F94" s="29">
        <f t="shared" ref="F94:H94" si="35">SUM(F84:F93)</f>
        <v>721</v>
      </c>
      <c r="G94" s="29">
        <f t="shared" si="35"/>
        <v>263</v>
      </c>
      <c r="H94" s="29">
        <f t="shared" si="35"/>
        <v>902</v>
      </c>
      <c r="I94" s="29">
        <f t="shared" ref="I94:J94" si="36">SUM(I84:I93)</f>
        <v>1044</v>
      </c>
      <c r="J94" s="29">
        <f t="shared" si="36"/>
        <v>967</v>
      </c>
      <c r="K94" s="29">
        <f t="shared" ref="K94:L94" si="37">SUM(K84:K93)</f>
        <v>1145</v>
      </c>
      <c r="L94" s="29">
        <f t="shared" si="37"/>
        <v>1123</v>
      </c>
      <c r="M94" s="29">
        <f t="shared" ref="M94:N94" si="38">SUM(M84:M93)</f>
        <v>876</v>
      </c>
      <c r="N94" s="29">
        <f t="shared" si="38"/>
        <v>905</v>
      </c>
      <c r="O94" s="29">
        <f t="shared" ref="O94:AD94" si="39">SUM(O84:O93)</f>
        <v>1156</v>
      </c>
      <c r="P94" s="29">
        <f t="shared" si="39"/>
        <v>823</v>
      </c>
      <c r="Q94" s="29">
        <f t="shared" si="39"/>
        <v>11128</v>
      </c>
      <c r="R94" s="29">
        <f t="shared" si="39"/>
        <v>49</v>
      </c>
      <c r="S94" s="29">
        <f t="shared" si="39"/>
        <v>90</v>
      </c>
      <c r="T94" s="29">
        <f t="shared" si="39"/>
        <v>0</v>
      </c>
      <c r="U94" s="29">
        <f t="shared" si="39"/>
        <v>54</v>
      </c>
      <c r="V94" s="29">
        <f t="shared" si="39"/>
        <v>62</v>
      </c>
      <c r="W94" s="29">
        <f t="shared" si="39"/>
        <v>43</v>
      </c>
      <c r="X94" s="29">
        <f t="shared" si="39"/>
        <v>0</v>
      </c>
      <c r="Y94" s="29">
        <f t="shared" si="39"/>
        <v>473</v>
      </c>
      <c r="Z94" s="29">
        <f t="shared" si="39"/>
        <v>0</v>
      </c>
      <c r="AA94" s="29">
        <f t="shared" si="39"/>
        <v>100</v>
      </c>
      <c r="AB94" s="29">
        <f t="shared" si="39"/>
        <v>75</v>
      </c>
      <c r="AC94" s="29">
        <f t="shared" si="39"/>
        <v>63</v>
      </c>
      <c r="AD94" s="29">
        <f t="shared" si="39"/>
        <v>1009</v>
      </c>
      <c r="AE94" s="29">
        <f t="shared" ref="AE94:AH94" si="40">SUM(AE84:AE93)</f>
        <v>1203</v>
      </c>
      <c r="AF94" s="29">
        <f t="shared" si="40"/>
        <v>721</v>
      </c>
      <c r="AG94" s="29">
        <f t="shared" si="40"/>
        <v>263</v>
      </c>
      <c r="AH94" s="29">
        <f t="shared" si="40"/>
        <v>902</v>
      </c>
      <c r="AI94" s="29">
        <f t="shared" ref="AI94:AJ94" si="41">SUM(AI84:AI93)</f>
        <v>1044</v>
      </c>
      <c r="AJ94" s="29">
        <f t="shared" si="41"/>
        <v>967</v>
      </c>
      <c r="AK94" s="29">
        <f t="shared" ref="AK94:AL94" si="42">SUM(AK84:AK93)</f>
        <v>1145</v>
      </c>
      <c r="AL94" s="29">
        <f t="shared" si="42"/>
        <v>1123</v>
      </c>
      <c r="AM94" s="29">
        <f t="shared" ref="AM94:AN94" si="43">SUM(AM84:AM93)</f>
        <v>876</v>
      </c>
      <c r="AN94" s="29">
        <f t="shared" si="43"/>
        <v>905</v>
      </c>
      <c r="AO94" s="29">
        <f t="shared" ref="AO94:AP94" si="44">SUM(AO84:AO93)</f>
        <v>1156</v>
      </c>
      <c r="AP94" s="29">
        <f t="shared" si="44"/>
        <v>823</v>
      </c>
      <c r="AQ94" s="8">
        <f>SUM(AQ84:AQ93)</f>
        <v>11128</v>
      </c>
    </row>
    <row r="95" spans="1:43" ht="14.4" thickBot="1" x14ac:dyDescent="0.3">
      <c r="A95" s="49" t="s">
        <v>118</v>
      </c>
      <c r="B95" s="62" t="s">
        <v>103</v>
      </c>
      <c r="C95" s="34"/>
      <c r="D95" s="72"/>
      <c r="E95" s="42">
        <f>IFERROR(VLOOKUP($B95,[1]NUM4!$G$3:$T$169,2,FALSE),0)</f>
        <v>612</v>
      </c>
      <c r="F95" s="42">
        <f>IFERROR(VLOOKUP($B95,[1]NUM4!$G$3:$T$169,3,FALSE),0)</f>
        <v>836</v>
      </c>
      <c r="G95" s="42">
        <f>IFERROR(VLOOKUP($B95,[1]NUM4!$G$3:$T$169,4,FALSE),0)</f>
        <v>543</v>
      </c>
      <c r="H95" s="42">
        <f>IFERROR(VLOOKUP($B95,[1]NUM4!$G$3:$T$169,5,FALSE),0)</f>
        <v>597</v>
      </c>
      <c r="I95" s="42">
        <f>IFERROR(VLOOKUP($B95,[1]NUM4!$G$3:$T$169,6,FALSE),0)</f>
        <v>817</v>
      </c>
      <c r="J95" s="42">
        <f>IFERROR(VLOOKUP($B95,[1]NUM4!$G$3:$T$169,7,FALSE),0)</f>
        <v>640</v>
      </c>
      <c r="K95" s="42">
        <f>IFERROR(VLOOKUP($B95,[1]NUM4!$G$3:$T$169,8,FALSE),0)</f>
        <v>870</v>
      </c>
      <c r="L95" s="42">
        <f>IFERROR(VLOOKUP($B95,[1]NUM4!$G$3:$T$169,9,FALSE),0)</f>
        <v>524</v>
      </c>
      <c r="M95" s="42">
        <f>IFERROR(VLOOKUP($B95,[1]NUM4!$G$3:$T$169,10,FALSE),0)</f>
        <v>544</v>
      </c>
      <c r="N95" s="42">
        <f>IFERROR(VLOOKUP($B95,[1]NUM4!$G$3:$T$169,11,FALSE),0)</f>
        <v>449</v>
      </c>
      <c r="O95" s="42">
        <f>IFERROR(VLOOKUP($B95,[1]NUM4!$G$3:$T$169,12,FALSE),0)</f>
        <v>119</v>
      </c>
      <c r="P95" s="42">
        <f>IFERROR(VLOOKUP($B95,[1]NUM4!$G$3:$T$169,13,FALSE),0)</f>
        <v>666</v>
      </c>
      <c r="Q95" s="182">
        <f t="shared" ref="Q95:Q112" si="45">SUM(E95:P95)</f>
        <v>7217</v>
      </c>
      <c r="R95" s="42">
        <f>IFERROR(VLOOKUP($B95,[1]NUM4!$AB$3:$AO$141,2,FALSE),0)</f>
        <v>17</v>
      </c>
      <c r="S95" s="42">
        <f>IFERROR(VLOOKUP($B95,[1]NUM4!$AB$3:$AO$141,3,FALSE),0)</f>
        <v>34</v>
      </c>
      <c r="T95" s="42">
        <f>IFERROR(VLOOKUP($B95,[1]NUM4!$AB$3:$AO$141,4,FALSE),0)</f>
        <v>28</v>
      </c>
      <c r="U95" s="42">
        <f>IFERROR(VLOOKUP($B95,[1]NUM4!$AB$3:$AO$141,5,FALSE),0)</f>
        <v>49</v>
      </c>
      <c r="V95" s="42">
        <f>IFERROR(VLOOKUP($B95,[1]NUM4!$AB$3:$AO$141,6,FALSE),0)</f>
        <v>65</v>
      </c>
      <c r="W95" s="42">
        <f>IFERROR(VLOOKUP($B95,[1]NUM4!$AB$3:$AO$141,7,FALSE),0)</f>
        <v>56</v>
      </c>
      <c r="X95" s="42">
        <f>IFERROR(VLOOKUP($B95,[1]NUM4!$AB$3:$AO$141,8,FALSE),0)</f>
        <v>42</v>
      </c>
      <c r="Y95" s="42">
        <f>IFERROR(VLOOKUP($B95,[1]NUM4!$AB$3:$AO$141,9,FALSE),0)</f>
        <v>55</v>
      </c>
      <c r="Z95" s="42">
        <f>IFERROR(VLOOKUP($B95,[1]NUM4!$AB$3:$AO$141,10,FALSE),0)</f>
        <v>20</v>
      </c>
      <c r="AA95" s="42">
        <f>IFERROR(VLOOKUP($B95,[1]NUM4!$AB$3:$AO$141,11,FALSE),0)</f>
        <v>21</v>
      </c>
      <c r="AB95" s="42">
        <f>IFERROR(VLOOKUP($B95,[1]NUM4!$AB$3:$AO$141,12,FALSE),0)</f>
        <v>18</v>
      </c>
      <c r="AC95" s="42">
        <f>IFERROR(VLOOKUP($B95,[1]NUM4!$AB$3:$AO$141,13,FALSE),0)</f>
        <v>34</v>
      </c>
      <c r="AD95" s="182">
        <f t="shared" ref="AD95:AD112" si="46">SUM(R95:AC95)</f>
        <v>439</v>
      </c>
      <c r="AE95" s="50">
        <f>IFERROR(VLOOKUP($B95,[1]DEN4!$G$3:$T$169,2,FALSE),0)</f>
        <v>612</v>
      </c>
      <c r="AF95" s="50">
        <f>IFERROR(VLOOKUP($B95,[1]DEN4!$G$3:$T$169,3,FALSE),0)</f>
        <v>836</v>
      </c>
      <c r="AG95" s="50">
        <f>IFERROR(VLOOKUP($B95,[1]DEN4!$G$3:$T$169,4,FALSE),0)</f>
        <v>543</v>
      </c>
      <c r="AH95" s="50">
        <f>IFERROR(VLOOKUP($B95,[1]DEN4!$G$3:$T$169,5,FALSE),0)</f>
        <v>597</v>
      </c>
      <c r="AI95" s="50">
        <f>IFERROR(VLOOKUP($B95,[1]DEN4!$G$3:$T$169,6,FALSE),0)</f>
        <v>817</v>
      </c>
      <c r="AJ95" s="50">
        <f>IFERROR(VLOOKUP($B95,[1]DEN4!$G$3:$T$169,7,FALSE),0)</f>
        <v>640</v>
      </c>
      <c r="AK95" s="50">
        <f>IFERROR(VLOOKUP($B95,[1]DEN4!$G$3:$T$169,8,FALSE),0)</f>
        <v>870</v>
      </c>
      <c r="AL95" s="50">
        <f>IFERROR(VLOOKUP($B95,[1]DEN4!$G$3:$T$169,9,FALSE),0)</f>
        <v>524</v>
      </c>
      <c r="AM95" s="50">
        <f>IFERROR(VLOOKUP($B95,[1]DEN4!$G$3:$T$169,10,FALSE),0)</f>
        <v>544</v>
      </c>
      <c r="AN95" s="50">
        <f>IFERROR(VLOOKUP($B95,[1]DEN4!$G$3:$T$169,11,FALSE),0)</f>
        <v>449</v>
      </c>
      <c r="AO95" s="50">
        <f>IFERROR(VLOOKUP($B95,[1]DEN4!$G$3:$T$169,12,FALSE),0)</f>
        <v>119</v>
      </c>
      <c r="AP95" s="50">
        <f>IFERROR(VLOOKUP($B95,[1]DEN4!$G$3:$T$169,13,FALSE),0)</f>
        <v>666</v>
      </c>
      <c r="AQ95" s="11">
        <f t="shared" ref="AQ95:AQ110" si="47">SUM(AE95:AP95)</f>
        <v>7217</v>
      </c>
    </row>
    <row r="96" spans="1:43" ht="14.4" thickBot="1" x14ac:dyDescent="0.3">
      <c r="A96" s="49" t="s">
        <v>118</v>
      </c>
      <c r="B96" s="62" t="s">
        <v>104</v>
      </c>
      <c r="C96" s="34"/>
      <c r="D96" s="72"/>
      <c r="E96" s="42">
        <f>IFERROR(VLOOKUP($B96,[1]NUM4!$G$3:$T$169,2,FALSE),0)</f>
        <v>2197</v>
      </c>
      <c r="F96" s="42">
        <f>IFERROR(VLOOKUP($B96,[1]NUM4!$G$3:$T$169,3,FALSE),0)</f>
        <v>2238</v>
      </c>
      <c r="G96" s="42">
        <f>IFERROR(VLOOKUP($B96,[1]NUM4!$G$3:$T$169,4,FALSE),0)</f>
        <v>1782</v>
      </c>
      <c r="H96" s="42">
        <f>IFERROR(VLOOKUP($B96,[1]NUM4!$G$3:$T$169,5,FALSE),0)</f>
        <v>2488</v>
      </c>
      <c r="I96" s="42">
        <f>IFERROR(VLOOKUP($B96,[1]NUM4!$G$3:$T$169,6,FALSE),0)</f>
        <v>2359</v>
      </c>
      <c r="J96" s="42">
        <f>IFERROR(VLOOKUP($B96,[1]NUM4!$G$3:$T$169,7,FALSE),0)</f>
        <v>2456</v>
      </c>
      <c r="K96" s="42">
        <f>IFERROR(VLOOKUP($B96,[1]NUM4!$G$3:$T$169,8,FALSE),0)</f>
        <v>2902</v>
      </c>
      <c r="L96" s="42">
        <f>IFERROR(VLOOKUP($B96,[1]NUM4!$G$3:$T$169,9,FALSE),0)</f>
        <v>2289</v>
      </c>
      <c r="M96" s="42">
        <f>IFERROR(VLOOKUP($B96,[1]NUM4!$G$3:$T$169,10,FALSE),0)</f>
        <v>2182</v>
      </c>
      <c r="N96" s="42">
        <f>IFERROR(VLOOKUP($B96,[1]NUM4!$G$3:$T$169,11,FALSE),0)</f>
        <v>1927</v>
      </c>
      <c r="O96" s="42">
        <f>IFERROR(VLOOKUP($B96,[1]NUM4!$G$3:$T$169,12,FALSE),0)</f>
        <v>519</v>
      </c>
      <c r="P96" s="42">
        <f>IFERROR(VLOOKUP($B96,[1]NUM4!$G$3:$T$169,13,FALSE),0)</f>
        <v>2223</v>
      </c>
      <c r="Q96" s="11">
        <f t="shared" si="45"/>
        <v>25562</v>
      </c>
      <c r="R96" s="42">
        <f>IFERROR(VLOOKUP($B96,[1]NUM4!$AB$3:$AO$141,2,FALSE),0)</f>
        <v>201</v>
      </c>
      <c r="S96" s="42">
        <f>IFERROR(VLOOKUP($B96,[1]NUM4!$AB$3:$AO$141,3,FALSE),0)</f>
        <v>258</v>
      </c>
      <c r="T96" s="42">
        <f>IFERROR(VLOOKUP($B96,[1]NUM4!$AB$3:$AO$141,4,FALSE),0)</f>
        <v>284</v>
      </c>
      <c r="U96" s="42">
        <f>IFERROR(VLOOKUP($B96,[1]NUM4!$AB$3:$AO$141,5,FALSE),0)</f>
        <v>133</v>
      </c>
      <c r="V96" s="42">
        <f>IFERROR(VLOOKUP($B96,[1]NUM4!$AB$3:$AO$141,6,FALSE),0)</f>
        <v>169</v>
      </c>
      <c r="W96" s="42">
        <f>IFERROR(VLOOKUP($B96,[1]NUM4!$AB$3:$AO$141,7,FALSE),0)</f>
        <v>143</v>
      </c>
      <c r="X96" s="42">
        <f>IFERROR(VLOOKUP($B96,[1]NUM4!$AB$3:$AO$141,8,FALSE),0)</f>
        <v>169</v>
      </c>
      <c r="Y96" s="42">
        <f>IFERROR(VLOOKUP($B96,[1]NUM4!$AB$3:$AO$141,9,FALSE),0)</f>
        <v>158</v>
      </c>
      <c r="Z96" s="42">
        <f>IFERROR(VLOOKUP($B96,[1]NUM4!$AB$3:$AO$141,10,FALSE),0)</f>
        <v>181</v>
      </c>
      <c r="AA96" s="42">
        <f>IFERROR(VLOOKUP($B96,[1]NUM4!$AB$3:$AO$141,11,FALSE),0)</f>
        <v>196</v>
      </c>
      <c r="AB96" s="42">
        <f>IFERROR(VLOOKUP($B96,[1]NUM4!$AB$3:$AO$141,12,FALSE),0)</f>
        <v>39</v>
      </c>
      <c r="AC96" s="42">
        <f>IFERROR(VLOOKUP($B96,[1]NUM4!$AB$3:$AO$141,13,FALSE),0)</f>
        <v>209</v>
      </c>
      <c r="AD96" s="11">
        <f t="shared" si="46"/>
        <v>2140</v>
      </c>
      <c r="AE96" s="50">
        <f>IFERROR(VLOOKUP($B96,[1]DEN4!$G$3:$T$169,2,FALSE),0)</f>
        <v>2197</v>
      </c>
      <c r="AF96" s="50">
        <f>IFERROR(VLOOKUP($B96,[1]DEN4!$G$3:$T$169,3,FALSE),0)</f>
        <v>2238</v>
      </c>
      <c r="AG96" s="50">
        <f>IFERROR(VLOOKUP($B96,[1]DEN4!$G$3:$T$169,4,FALSE),0)</f>
        <v>1782</v>
      </c>
      <c r="AH96" s="50">
        <f>IFERROR(VLOOKUP($B96,[1]DEN4!$G$3:$T$169,5,FALSE),0)</f>
        <v>2488</v>
      </c>
      <c r="AI96" s="50">
        <f>IFERROR(VLOOKUP($B96,[1]DEN4!$G$3:$T$169,6,FALSE),0)</f>
        <v>2359</v>
      </c>
      <c r="AJ96" s="50">
        <f>IFERROR(VLOOKUP($B96,[1]DEN4!$G$3:$T$169,7,FALSE),0)</f>
        <v>2456</v>
      </c>
      <c r="AK96" s="50">
        <f>IFERROR(VLOOKUP($B96,[1]DEN4!$G$3:$T$169,8,FALSE),0)</f>
        <v>2902</v>
      </c>
      <c r="AL96" s="50">
        <f>IFERROR(VLOOKUP($B96,[1]DEN4!$G$3:$T$169,9,FALSE),0)</f>
        <v>2289</v>
      </c>
      <c r="AM96" s="50">
        <f>IFERROR(VLOOKUP($B96,[1]DEN4!$G$3:$T$169,10,FALSE),0)</f>
        <v>2182</v>
      </c>
      <c r="AN96" s="50">
        <f>IFERROR(VLOOKUP($B96,[1]DEN4!$G$3:$T$169,11,FALSE),0)</f>
        <v>1927</v>
      </c>
      <c r="AO96" s="50">
        <f>IFERROR(VLOOKUP($B96,[1]DEN4!$G$3:$T$169,12,FALSE),0)</f>
        <v>519</v>
      </c>
      <c r="AP96" s="50">
        <f>IFERROR(VLOOKUP($B96,[1]DEN4!$G$3:$T$169,13,FALSE),0)</f>
        <v>2223</v>
      </c>
      <c r="AQ96" s="11">
        <f t="shared" si="47"/>
        <v>25562</v>
      </c>
    </row>
    <row r="97" spans="1:43" ht="14.4" thickBot="1" x14ac:dyDescent="0.3">
      <c r="A97" s="49" t="s">
        <v>118</v>
      </c>
      <c r="B97" s="62" t="s">
        <v>105</v>
      </c>
      <c r="C97" s="34"/>
      <c r="D97" s="72"/>
      <c r="E97" s="42">
        <f>IFERROR(VLOOKUP($B97,[1]NUM4!$G$3:$T$169,2,FALSE),0)</f>
        <v>2736</v>
      </c>
      <c r="F97" s="42">
        <f>IFERROR(VLOOKUP($B97,[1]NUM4!$G$3:$T$169,3,FALSE),0)</f>
        <v>3939</v>
      </c>
      <c r="G97" s="42">
        <f>IFERROR(VLOOKUP($B97,[1]NUM4!$G$3:$T$169,4,FALSE),0)</f>
        <v>3177</v>
      </c>
      <c r="H97" s="42">
        <f>IFERROR(VLOOKUP($B97,[1]NUM4!$G$3:$T$169,5,FALSE),0)</f>
        <v>3112</v>
      </c>
      <c r="I97" s="42">
        <f>IFERROR(VLOOKUP($B97,[1]NUM4!$G$3:$T$169,6,FALSE),0)</f>
        <v>2800</v>
      </c>
      <c r="J97" s="42">
        <f>IFERROR(VLOOKUP($B97,[1]NUM4!$G$3:$T$169,7,FALSE),0)</f>
        <v>2621</v>
      </c>
      <c r="K97" s="42">
        <f>IFERROR(VLOOKUP($B97,[1]NUM4!$G$3:$T$169,8,FALSE),0)</f>
        <v>3712</v>
      </c>
      <c r="L97" s="42">
        <f>IFERROR(VLOOKUP($B97,[1]NUM4!$G$3:$T$169,9,FALSE),0)</f>
        <v>2824</v>
      </c>
      <c r="M97" s="42">
        <f>IFERROR(VLOOKUP($B97,[1]NUM4!$G$3:$T$169,10,FALSE),0)</f>
        <v>2689</v>
      </c>
      <c r="N97" s="42">
        <f>IFERROR(VLOOKUP($B97,[1]NUM4!$G$3:$T$169,11,FALSE),0)</f>
        <v>2281</v>
      </c>
      <c r="O97" s="42">
        <f>IFERROR(VLOOKUP($B97,[1]NUM4!$G$3:$T$169,12,FALSE),0)</f>
        <v>347</v>
      </c>
      <c r="P97" s="42">
        <f>IFERROR(VLOOKUP($B97,[1]NUM4!$G$3:$T$169,13,FALSE),0)</f>
        <v>2999</v>
      </c>
      <c r="Q97" s="11">
        <f t="shared" si="45"/>
        <v>33237</v>
      </c>
      <c r="R97" s="42">
        <f>IFERROR(VLOOKUP($B97,[1]NUM4!$AB$3:$AO$141,2,FALSE),0)</f>
        <v>216</v>
      </c>
      <c r="S97" s="42">
        <f>IFERROR(VLOOKUP($B97,[1]NUM4!$AB$3:$AO$141,3,FALSE),0)</f>
        <v>298</v>
      </c>
      <c r="T97" s="42">
        <f>IFERROR(VLOOKUP($B97,[1]NUM4!$AB$3:$AO$141,4,FALSE),0)</f>
        <v>320</v>
      </c>
      <c r="U97" s="42">
        <f>IFERROR(VLOOKUP($B97,[1]NUM4!$AB$3:$AO$141,5,FALSE),0)</f>
        <v>211</v>
      </c>
      <c r="V97" s="42">
        <f>IFERROR(VLOOKUP($B97,[1]NUM4!$AB$3:$AO$141,6,FALSE),0)</f>
        <v>174</v>
      </c>
      <c r="W97" s="42">
        <f>IFERROR(VLOOKUP($B97,[1]NUM4!$AB$3:$AO$141,7,FALSE),0)</f>
        <v>166</v>
      </c>
      <c r="X97" s="42">
        <f>IFERROR(VLOOKUP($B97,[1]NUM4!$AB$3:$AO$141,8,FALSE),0)</f>
        <v>215</v>
      </c>
      <c r="Y97" s="42">
        <f>IFERROR(VLOOKUP($B97,[1]NUM4!$AB$3:$AO$141,9,FALSE),0)</f>
        <v>252</v>
      </c>
      <c r="Z97" s="42">
        <f>IFERROR(VLOOKUP($B97,[1]NUM4!$AB$3:$AO$141,10,FALSE),0)</f>
        <v>195</v>
      </c>
      <c r="AA97" s="42">
        <f>IFERROR(VLOOKUP($B97,[1]NUM4!$AB$3:$AO$141,11,FALSE),0)</f>
        <v>152</v>
      </c>
      <c r="AB97" s="42">
        <f>IFERROR(VLOOKUP($B97,[1]NUM4!$AB$3:$AO$141,12,FALSE),0)</f>
        <v>30</v>
      </c>
      <c r="AC97" s="42">
        <f>IFERROR(VLOOKUP($B97,[1]NUM4!$AB$3:$AO$141,13,FALSE),0)</f>
        <v>246</v>
      </c>
      <c r="AD97" s="11">
        <f t="shared" si="46"/>
        <v>2475</v>
      </c>
      <c r="AE97" s="50">
        <f>IFERROR(VLOOKUP($B97,[1]DEN4!$G$3:$T$169,2,FALSE),0)</f>
        <v>2736</v>
      </c>
      <c r="AF97" s="50">
        <f>IFERROR(VLOOKUP($B97,[1]DEN4!$G$3:$T$169,3,FALSE),0)</f>
        <v>3939</v>
      </c>
      <c r="AG97" s="50">
        <f>IFERROR(VLOOKUP($B97,[1]DEN4!$G$3:$T$169,4,FALSE),0)</f>
        <v>3177</v>
      </c>
      <c r="AH97" s="50">
        <f>IFERROR(VLOOKUP($B97,[1]DEN4!$G$3:$T$169,5,FALSE),0)</f>
        <v>3112</v>
      </c>
      <c r="AI97" s="50">
        <f>IFERROR(VLOOKUP($B97,[1]DEN4!$G$3:$T$169,6,FALSE),0)</f>
        <v>2800</v>
      </c>
      <c r="AJ97" s="50">
        <f>IFERROR(VLOOKUP($B97,[1]DEN4!$G$3:$T$169,7,FALSE),0)</f>
        <v>2621</v>
      </c>
      <c r="AK97" s="50">
        <f>IFERROR(VLOOKUP($B97,[1]DEN4!$G$3:$T$169,8,FALSE),0)</f>
        <v>3712</v>
      </c>
      <c r="AL97" s="50">
        <f>IFERROR(VLOOKUP($B97,[1]DEN4!$G$3:$T$169,9,FALSE),0)</f>
        <v>2824</v>
      </c>
      <c r="AM97" s="50">
        <f>IFERROR(VLOOKUP($B97,[1]DEN4!$G$3:$T$169,10,FALSE),0)</f>
        <v>2689</v>
      </c>
      <c r="AN97" s="50">
        <f>IFERROR(VLOOKUP($B97,[1]DEN4!$G$3:$T$169,11,FALSE),0)</f>
        <v>2281</v>
      </c>
      <c r="AO97" s="50">
        <f>IFERROR(VLOOKUP($B97,[1]DEN4!$G$3:$T$169,12,FALSE),0)</f>
        <v>347</v>
      </c>
      <c r="AP97" s="50">
        <f>IFERROR(VLOOKUP($B97,[1]DEN4!$G$3:$T$169,13,FALSE),0)</f>
        <v>2999</v>
      </c>
      <c r="AQ97" s="11">
        <f t="shared" si="47"/>
        <v>33237</v>
      </c>
    </row>
    <row r="98" spans="1:43" ht="14.4" thickBot="1" x14ac:dyDescent="0.3">
      <c r="A98" s="49" t="s">
        <v>118</v>
      </c>
      <c r="B98" s="62" t="s">
        <v>106</v>
      </c>
      <c r="C98" s="34"/>
      <c r="D98" s="72"/>
      <c r="E98" s="42">
        <f>IFERROR(VLOOKUP($B98,[1]NUM4!$G$3:$T$169,2,FALSE),0)</f>
        <v>421</v>
      </c>
      <c r="F98" s="42">
        <f>IFERROR(VLOOKUP($B98,[1]NUM4!$G$3:$T$169,3,FALSE),0)</f>
        <v>417</v>
      </c>
      <c r="G98" s="42">
        <f>IFERROR(VLOOKUP($B98,[1]NUM4!$G$3:$T$169,4,FALSE),0)</f>
        <v>443</v>
      </c>
      <c r="H98" s="42">
        <f>IFERROR(VLOOKUP($B98,[1]NUM4!$G$3:$T$169,5,FALSE),0)</f>
        <v>733</v>
      </c>
      <c r="I98" s="42">
        <f>IFERROR(VLOOKUP($B98,[1]NUM4!$G$3:$T$169,6,FALSE),0)</f>
        <v>762</v>
      </c>
      <c r="J98" s="42">
        <f>IFERROR(VLOOKUP($B98,[1]NUM4!$G$3:$T$169,7,FALSE),0)</f>
        <v>718</v>
      </c>
      <c r="K98" s="42">
        <f>IFERROR(VLOOKUP($B98,[1]NUM4!$G$3:$T$169,8,FALSE),0)</f>
        <v>825</v>
      </c>
      <c r="L98" s="42">
        <f>IFERROR(VLOOKUP($B98,[1]NUM4!$G$3:$T$169,9,FALSE),0)</f>
        <v>625</v>
      </c>
      <c r="M98" s="42">
        <f>IFERROR(VLOOKUP($B98,[1]NUM4!$G$3:$T$169,10,FALSE),0)</f>
        <v>571</v>
      </c>
      <c r="N98" s="42">
        <f>IFERROR(VLOOKUP($B98,[1]NUM4!$G$3:$T$169,11,FALSE),0)</f>
        <v>633</v>
      </c>
      <c r="O98" s="42">
        <f>IFERROR(VLOOKUP($B98,[1]NUM4!$G$3:$T$169,12,FALSE),0)</f>
        <v>157</v>
      </c>
      <c r="P98" s="42">
        <f>IFERROR(VLOOKUP($B98,[1]NUM4!$G$3:$T$169,13,FALSE),0)</f>
        <v>638</v>
      </c>
      <c r="Q98" s="11">
        <f t="shared" si="45"/>
        <v>6943</v>
      </c>
      <c r="R98" s="42">
        <f>IFERROR(VLOOKUP($B98,[1]NUM4!$AB$3:$AO$141,2,FALSE),0)</f>
        <v>47</v>
      </c>
      <c r="S98" s="42">
        <f>IFERROR(VLOOKUP($B98,[1]NUM4!$AB$3:$AO$141,3,FALSE),0)</f>
        <v>38</v>
      </c>
      <c r="T98" s="42">
        <f>IFERROR(VLOOKUP($B98,[1]NUM4!$AB$3:$AO$141,4,FALSE),0)</f>
        <v>35</v>
      </c>
      <c r="U98" s="42">
        <f>IFERROR(VLOOKUP($B98,[1]NUM4!$AB$3:$AO$141,5,FALSE),0)</f>
        <v>33</v>
      </c>
      <c r="V98" s="42">
        <f>IFERROR(VLOOKUP($B98,[1]NUM4!$AB$3:$AO$141,6,FALSE),0)</f>
        <v>36</v>
      </c>
      <c r="W98" s="42">
        <f>IFERROR(VLOOKUP($B98,[1]NUM4!$AB$3:$AO$141,7,FALSE),0)</f>
        <v>30</v>
      </c>
      <c r="X98" s="42">
        <f>IFERROR(VLOOKUP($B98,[1]NUM4!$AB$3:$AO$141,8,FALSE),0)</f>
        <v>43</v>
      </c>
      <c r="Y98" s="42">
        <f>IFERROR(VLOOKUP($B98,[1]NUM4!$AB$3:$AO$141,9,FALSE),0)</f>
        <v>41</v>
      </c>
      <c r="Z98" s="42">
        <f>IFERROR(VLOOKUP($B98,[1]NUM4!$AB$3:$AO$141,10,FALSE),0)</f>
        <v>30</v>
      </c>
      <c r="AA98" s="42">
        <f>IFERROR(VLOOKUP($B98,[1]NUM4!$AB$3:$AO$141,11,FALSE),0)</f>
        <v>33</v>
      </c>
      <c r="AB98" s="42">
        <f>IFERROR(VLOOKUP($B98,[1]NUM4!$AB$3:$AO$141,12,FALSE),0)</f>
        <v>15</v>
      </c>
      <c r="AC98" s="42">
        <f>IFERROR(VLOOKUP($B98,[1]NUM4!$AB$3:$AO$141,13,FALSE),0)</f>
        <v>45</v>
      </c>
      <c r="AD98" s="11">
        <f t="shared" si="46"/>
        <v>426</v>
      </c>
      <c r="AE98" s="50">
        <f>IFERROR(VLOOKUP($B98,[1]DEN4!$G$3:$T$169,2,FALSE),0)</f>
        <v>421</v>
      </c>
      <c r="AF98" s="50">
        <f>IFERROR(VLOOKUP($B98,[1]DEN4!$G$3:$T$169,3,FALSE),0)</f>
        <v>417</v>
      </c>
      <c r="AG98" s="50">
        <f>IFERROR(VLOOKUP($B98,[1]DEN4!$G$3:$T$169,4,FALSE),0)</f>
        <v>443</v>
      </c>
      <c r="AH98" s="50">
        <f>IFERROR(VLOOKUP($B98,[1]DEN4!$G$3:$T$169,5,FALSE),0)</f>
        <v>733</v>
      </c>
      <c r="AI98" s="50">
        <f>IFERROR(VLOOKUP($B98,[1]DEN4!$G$3:$T$169,6,FALSE),0)</f>
        <v>762</v>
      </c>
      <c r="AJ98" s="50">
        <f>IFERROR(VLOOKUP($B98,[1]DEN4!$G$3:$T$169,7,FALSE),0)</f>
        <v>718</v>
      </c>
      <c r="AK98" s="50">
        <f>IFERROR(VLOOKUP($B98,[1]DEN4!$G$3:$T$169,8,FALSE),0)</f>
        <v>825</v>
      </c>
      <c r="AL98" s="50">
        <f>IFERROR(VLOOKUP($B98,[1]DEN4!$G$3:$T$169,9,FALSE),0)</f>
        <v>625</v>
      </c>
      <c r="AM98" s="50">
        <f>IFERROR(VLOOKUP($B98,[1]DEN4!$G$3:$T$169,10,FALSE),0)</f>
        <v>571</v>
      </c>
      <c r="AN98" s="50">
        <f>IFERROR(VLOOKUP($B98,[1]DEN4!$G$3:$T$169,11,FALSE),0)</f>
        <v>633</v>
      </c>
      <c r="AO98" s="50">
        <f>IFERROR(VLOOKUP($B98,[1]DEN4!$G$3:$T$169,12,FALSE),0)</f>
        <v>157</v>
      </c>
      <c r="AP98" s="50">
        <f>IFERROR(VLOOKUP($B98,[1]DEN4!$G$3:$T$169,13,FALSE),0)</f>
        <v>638</v>
      </c>
      <c r="AQ98" s="11">
        <f t="shared" si="47"/>
        <v>6943</v>
      </c>
    </row>
    <row r="99" spans="1:43" ht="14.4" thickBot="1" x14ac:dyDescent="0.3">
      <c r="A99" s="49" t="s">
        <v>118</v>
      </c>
      <c r="B99" s="62" t="s">
        <v>107</v>
      </c>
      <c r="C99" s="34"/>
      <c r="D99" s="72"/>
      <c r="E99" s="42">
        <f>IFERROR(VLOOKUP($B99,[1]NUM4!$G$3:$T$169,2,FALSE),0)</f>
        <v>0</v>
      </c>
      <c r="F99" s="42">
        <f>IFERROR(VLOOKUP($B99,[1]NUM4!$G$3:$T$169,3,FALSE),0)</f>
        <v>13</v>
      </c>
      <c r="G99" s="42">
        <f>IFERROR(VLOOKUP($B99,[1]NUM4!$G$3:$T$169,4,FALSE),0)</f>
        <v>18</v>
      </c>
      <c r="H99" s="42">
        <f>IFERROR(VLOOKUP($B99,[1]NUM4!$G$3:$T$169,5,FALSE),0)</f>
        <v>101</v>
      </c>
      <c r="I99" s="42">
        <f>IFERROR(VLOOKUP($B99,[1]NUM4!$G$3:$T$169,6,FALSE),0)</f>
        <v>59</v>
      </c>
      <c r="J99" s="42">
        <f>IFERROR(VLOOKUP($B99,[1]NUM4!$G$3:$T$169,7,FALSE),0)</f>
        <v>18</v>
      </c>
      <c r="K99" s="42">
        <f>IFERROR(VLOOKUP($B99,[1]NUM4!$G$3:$T$169,8,FALSE),0)</f>
        <v>57</v>
      </c>
      <c r="L99" s="42">
        <f>IFERROR(VLOOKUP($B99,[1]NUM4!$G$3:$T$169,9,FALSE),0)</f>
        <v>65</v>
      </c>
      <c r="M99" s="42">
        <f>IFERROR(VLOOKUP($B99,[1]NUM4!$G$3:$T$169,10,FALSE),0)</f>
        <v>20</v>
      </c>
      <c r="N99" s="42">
        <f>IFERROR(VLOOKUP($B99,[1]NUM4!$G$3:$T$169,11,FALSE),0)</f>
        <v>49</v>
      </c>
      <c r="O99" s="42">
        <f>IFERROR(VLOOKUP($B99,[1]NUM4!$G$3:$T$169,12,FALSE),0)</f>
        <v>0</v>
      </c>
      <c r="P99" s="42">
        <f>IFERROR(VLOOKUP($B99,[1]NUM4!$G$3:$T$169,13,FALSE),0)</f>
        <v>23</v>
      </c>
      <c r="Q99" s="11">
        <f t="shared" si="45"/>
        <v>423</v>
      </c>
      <c r="R99" s="42">
        <f>IFERROR(VLOOKUP($B99,[1]NUM4!$AB$3:$AO$141,2,FALSE),0)</f>
        <v>3</v>
      </c>
      <c r="S99" s="42">
        <f>IFERROR(VLOOKUP($B99,[1]NUM4!$AB$3:$AO$141,3,FALSE),0)</f>
        <v>0</v>
      </c>
      <c r="T99" s="42">
        <f>IFERROR(VLOOKUP($B99,[1]NUM4!$AB$3:$AO$141,4,FALSE),0)</f>
        <v>10</v>
      </c>
      <c r="U99" s="42">
        <f>IFERROR(VLOOKUP($B99,[1]NUM4!$AB$3:$AO$141,5,FALSE),0)</f>
        <v>2</v>
      </c>
      <c r="V99" s="42">
        <f>IFERROR(VLOOKUP($B99,[1]NUM4!$AB$3:$AO$141,6,FALSE),0)</f>
        <v>3</v>
      </c>
      <c r="W99" s="42">
        <f>IFERROR(VLOOKUP($B99,[1]NUM4!$AB$3:$AO$141,7,FALSE),0)</f>
        <v>1</v>
      </c>
      <c r="X99" s="42">
        <f>IFERROR(VLOOKUP($B99,[1]NUM4!$AB$3:$AO$141,8,FALSE),0)</f>
        <v>6</v>
      </c>
      <c r="Y99" s="42">
        <f>IFERROR(VLOOKUP($B99,[1]NUM4!$AB$3:$AO$141,9,FALSE),0)</f>
        <v>0</v>
      </c>
      <c r="Z99" s="42">
        <f>IFERROR(VLOOKUP($B99,[1]NUM4!$AB$3:$AO$141,10,FALSE),0)</f>
        <v>3</v>
      </c>
      <c r="AA99" s="42">
        <f>IFERROR(VLOOKUP($B99,[1]NUM4!$AB$3:$AO$141,11,FALSE),0)</f>
        <v>4</v>
      </c>
      <c r="AB99" s="42">
        <f>IFERROR(VLOOKUP($B99,[1]NUM4!$AB$3:$AO$141,12,FALSE),0)</f>
        <v>2</v>
      </c>
      <c r="AC99" s="42">
        <f>IFERROR(VLOOKUP($B99,[1]NUM4!$AB$3:$AO$141,13,FALSE),0)</f>
        <v>4</v>
      </c>
      <c r="AD99" s="11">
        <f t="shared" si="46"/>
        <v>38</v>
      </c>
      <c r="AE99" s="50">
        <f>IFERROR(VLOOKUP($B99,[1]DEN4!$G$3:$T$169,2,FALSE),0)</f>
        <v>0</v>
      </c>
      <c r="AF99" s="50">
        <f>IFERROR(VLOOKUP($B99,[1]DEN4!$G$3:$T$169,3,FALSE),0)</f>
        <v>13</v>
      </c>
      <c r="AG99" s="50">
        <f>IFERROR(VLOOKUP($B99,[1]DEN4!$G$3:$T$169,4,FALSE),0)</f>
        <v>18</v>
      </c>
      <c r="AH99" s="50">
        <f>IFERROR(VLOOKUP($B99,[1]DEN4!$G$3:$T$169,5,FALSE),0)</f>
        <v>101</v>
      </c>
      <c r="AI99" s="50">
        <f>IFERROR(VLOOKUP($B99,[1]DEN4!$G$3:$T$169,6,FALSE),0)</f>
        <v>59</v>
      </c>
      <c r="AJ99" s="50">
        <f>IFERROR(VLOOKUP($B99,[1]DEN4!$G$3:$T$169,7,FALSE),0)</f>
        <v>18</v>
      </c>
      <c r="AK99" s="50">
        <f>IFERROR(VLOOKUP($B99,[1]DEN4!$G$3:$T$169,8,FALSE),0)</f>
        <v>57</v>
      </c>
      <c r="AL99" s="50">
        <f>IFERROR(VLOOKUP($B99,[1]DEN4!$G$3:$T$169,9,FALSE),0)</f>
        <v>65</v>
      </c>
      <c r="AM99" s="50">
        <f>IFERROR(VLOOKUP($B99,[1]DEN4!$G$3:$T$169,10,FALSE),0)</f>
        <v>20</v>
      </c>
      <c r="AN99" s="50">
        <f>IFERROR(VLOOKUP($B99,[1]DEN4!$G$3:$T$169,11,FALSE),0)</f>
        <v>49</v>
      </c>
      <c r="AO99" s="50">
        <f>IFERROR(VLOOKUP($B99,[1]DEN4!$G$3:$T$169,12,FALSE),0)</f>
        <v>0</v>
      </c>
      <c r="AP99" s="50">
        <f>IFERROR(VLOOKUP($B99,[1]DEN4!$G$3:$T$169,13,FALSE),0)</f>
        <v>23</v>
      </c>
      <c r="AQ99" s="11">
        <f t="shared" si="47"/>
        <v>423</v>
      </c>
    </row>
    <row r="100" spans="1:43" ht="14.4" thickBot="1" x14ac:dyDescent="0.3">
      <c r="A100" s="49" t="s">
        <v>118</v>
      </c>
      <c r="B100" s="62" t="s">
        <v>108</v>
      </c>
      <c r="C100" s="34"/>
      <c r="D100" s="72"/>
      <c r="E100" s="42">
        <f>IFERROR(VLOOKUP($B100,[1]NUM4!$G$3:$T$169,2,FALSE),0)</f>
        <v>12</v>
      </c>
      <c r="F100" s="42">
        <f>IFERROR(VLOOKUP($B100,[1]NUM4!$G$3:$T$169,3,FALSE),0)</f>
        <v>160</v>
      </c>
      <c r="G100" s="42">
        <f>IFERROR(VLOOKUP($B100,[1]NUM4!$G$3:$T$169,4,FALSE),0)</f>
        <v>63</v>
      </c>
      <c r="H100" s="42">
        <f>IFERROR(VLOOKUP($B100,[1]NUM4!$G$3:$T$169,5,FALSE),0)</f>
        <v>182</v>
      </c>
      <c r="I100" s="42">
        <f>IFERROR(VLOOKUP($B100,[1]NUM4!$G$3:$T$169,6,FALSE),0)</f>
        <v>131</v>
      </c>
      <c r="J100" s="42">
        <f>IFERROR(VLOOKUP($B100,[1]NUM4!$G$3:$T$169,7,FALSE),0)</f>
        <v>110</v>
      </c>
      <c r="K100" s="42">
        <f>IFERROR(VLOOKUP($B100,[1]NUM4!$G$3:$T$169,8,FALSE),0)</f>
        <v>148</v>
      </c>
      <c r="L100" s="42">
        <f>IFERROR(VLOOKUP($B100,[1]NUM4!$G$3:$T$169,9,FALSE),0)</f>
        <v>134</v>
      </c>
      <c r="M100" s="42">
        <f>IFERROR(VLOOKUP($B100,[1]NUM4!$G$3:$T$169,10,FALSE),0)</f>
        <v>93</v>
      </c>
      <c r="N100" s="42">
        <f>IFERROR(VLOOKUP($B100,[1]NUM4!$G$3:$T$169,11,FALSE),0)</f>
        <v>89</v>
      </c>
      <c r="O100" s="42">
        <f>IFERROR(VLOOKUP($B100,[1]NUM4!$G$3:$T$169,12,FALSE),0)</f>
        <v>59</v>
      </c>
      <c r="P100" s="42">
        <f>IFERROR(VLOOKUP($B100,[1]NUM4!$G$3:$T$169,13,FALSE),0)</f>
        <v>96</v>
      </c>
      <c r="Q100" s="182">
        <f t="shared" si="45"/>
        <v>1277</v>
      </c>
      <c r="R100" s="42">
        <f>IFERROR(VLOOKUP($B100,[1]NUM4!$AB$3:$AO$141,2,FALSE),0)</f>
        <v>7</v>
      </c>
      <c r="S100" s="42">
        <f>IFERROR(VLOOKUP($B100,[1]NUM4!$AB$3:$AO$141,3,FALSE),0)</f>
        <v>17</v>
      </c>
      <c r="T100" s="42">
        <f>IFERROR(VLOOKUP($B100,[1]NUM4!$AB$3:$AO$141,4,FALSE),0)</f>
        <v>0</v>
      </c>
      <c r="U100" s="42">
        <f>IFERROR(VLOOKUP($B100,[1]NUM4!$AB$3:$AO$141,5,FALSE),0)</f>
        <v>18</v>
      </c>
      <c r="V100" s="42">
        <f>IFERROR(VLOOKUP($B100,[1]NUM4!$AB$3:$AO$141,6,FALSE),0)</f>
        <v>14</v>
      </c>
      <c r="W100" s="42">
        <f>IFERROR(VLOOKUP($B100,[1]NUM4!$AB$3:$AO$141,7,FALSE),0)</f>
        <v>9</v>
      </c>
      <c r="X100" s="42">
        <f>IFERROR(VLOOKUP($B100,[1]NUM4!$AB$3:$AO$141,8,FALSE),0)</f>
        <v>4</v>
      </c>
      <c r="Y100" s="42">
        <f>IFERROR(VLOOKUP($B100,[1]NUM4!$AB$3:$AO$141,9,FALSE),0)</f>
        <v>14</v>
      </c>
      <c r="Z100" s="42">
        <f>IFERROR(VLOOKUP($B100,[1]NUM4!$AB$3:$AO$141,10,FALSE),0)</f>
        <v>11</v>
      </c>
      <c r="AA100" s="42">
        <f>IFERROR(VLOOKUP($B100,[1]NUM4!$AB$3:$AO$141,11,FALSE),0)</f>
        <v>4</v>
      </c>
      <c r="AB100" s="42">
        <f>IFERROR(VLOOKUP($B100,[1]NUM4!$AB$3:$AO$141,12,FALSE),0)</f>
        <v>7</v>
      </c>
      <c r="AC100" s="42">
        <f>IFERROR(VLOOKUP($B100,[1]NUM4!$AB$3:$AO$141,13,FALSE),0)</f>
        <v>5</v>
      </c>
      <c r="AD100" s="182">
        <f t="shared" si="46"/>
        <v>110</v>
      </c>
      <c r="AE100" s="50">
        <f>IFERROR(VLOOKUP($B100,[1]DEN4!$G$3:$T$169,2,FALSE),0)</f>
        <v>12</v>
      </c>
      <c r="AF100" s="50">
        <f>IFERROR(VLOOKUP($B100,[1]DEN4!$G$3:$T$169,3,FALSE),0)</f>
        <v>160</v>
      </c>
      <c r="AG100" s="50">
        <f>IFERROR(VLOOKUP($B100,[1]DEN4!$G$3:$T$169,4,FALSE),0)</f>
        <v>63</v>
      </c>
      <c r="AH100" s="50">
        <f>IFERROR(VLOOKUP($B100,[1]DEN4!$G$3:$T$169,5,FALSE),0)</f>
        <v>182</v>
      </c>
      <c r="AI100" s="50">
        <f>IFERROR(VLOOKUP($B100,[1]DEN4!$G$3:$T$169,6,FALSE),0)</f>
        <v>131</v>
      </c>
      <c r="AJ100" s="50">
        <f>IFERROR(VLOOKUP($B100,[1]DEN4!$G$3:$T$169,7,FALSE),0)</f>
        <v>110</v>
      </c>
      <c r="AK100" s="50">
        <f>IFERROR(VLOOKUP($B100,[1]DEN4!$G$3:$T$169,8,FALSE),0)</f>
        <v>148</v>
      </c>
      <c r="AL100" s="50">
        <f>IFERROR(VLOOKUP($B100,[1]DEN4!$G$3:$T$169,9,FALSE),0)</f>
        <v>134</v>
      </c>
      <c r="AM100" s="50">
        <f>IFERROR(VLOOKUP($B100,[1]DEN4!$G$3:$T$169,10,FALSE),0)</f>
        <v>93</v>
      </c>
      <c r="AN100" s="50">
        <f>IFERROR(VLOOKUP($B100,[1]DEN4!$G$3:$T$169,11,FALSE),0)</f>
        <v>89</v>
      </c>
      <c r="AO100" s="50">
        <f>IFERROR(VLOOKUP($B100,[1]DEN4!$G$3:$T$169,12,FALSE),0)</f>
        <v>59</v>
      </c>
      <c r="AP100" s="50">
        <f>IFERROR(VLOOKUP($B100,[1]DEN4!$G$3:$T$169,13,FALSE),0)</f>
        <v>96</v>
      </c>
      <c r="AQ100" s="11">
        <f t="shared" si="47"/>
        <v>1277</v>
      </c>
    </row>
    <row r="101" spans="1:43" ht="14.4" thickBot="1" x14ac:dyDescent="0.3">
      <c r="A101" s="49" t="s">
        <v>118</v>
      </c>
      <c r="B101" s="62" t="s">
        <v>109</v>
      </c>
      <c r="C101" s="34"/>
      <c r="D101" s="72"/>
      <c r="E101" s="42">
        <f>IFERROR(VLOOKUP($B101,[1]NUM4!$G$3:$T$169,2,FALSE),0)</f>
        <v>63</v>
      </c>
      <c r="F101" s="42">
        <f>IFERROR(VLOOKUP($B101,[1]NUM4!$G$3:$T$169,3,FALSE),0)</f>
        <v>114</v>
      </c>
      <c r="G101" s="42">
        <f>IFERROR(VLOOKUP($B101,[1]NUM4!$G$3:$T$169,4,FALSE),0)</f>
        <v>90</v>
      </c>
      <c r="H101" s="42">
        <f>IFERROR(VLOOKUP($B101,[1]NUM4!$G$3:$T$169,5,FALSE),0)</f>
        <v>100</v>
      </c>
      <c r="I101" s="42">
        <f>IFERROR(VLOOKUP($B101,[1]NUM4!$G$3:$T$169,6,FALSE),0)</f>
        <v>100</v>
      </c>
      <c r="J101" s="42">
        <f>IFERROR(VLOOKUP($B101,[1]NUM4!$G$3:$T$169,7,FALSE),0)</f>
        <v>102</v>
      </c>
      <c r="K101" s="42">
        <f>IFERROR(VLOOKUP($B101,[1]NUM4!$G$3:$T$169,8,FALSE),0)</f>
        <v>108</v>
      </c>
      <c r="L101" s="42">
        <f>IFERROR(VLOOKUP($B101,[1]NUM4!$G$3:$T$169,9,FALSE),0)</f>
        <v>71</v>
      </c>
      <c r="M101" s="42">
        <f>IFERROR(VLOOKUP($B101,[1]NUM4!$G$3:$T$169,10,FALSE),0)</f>
        <v>106</v>
      </c>
      <c r="N101" s="42">
        <f>IFERROR(VLOOKUP($B101,[1]NUM4!$G$3:$T$169,11,FALSE),0)</f>
        <v>79</v>
      </c>
      <c r="O101" s="42">
        <f>IFERROR(VLOOKUP($B101,[1]NUM4!$G$3:$T$169,12,FALSE),0)</f>
        <v>0</v>
      </c>
      <c r="P101" s="42">
        <f>IFERROR(VLOOKUP($B101,[1]NUM4!$G$3:$T$169,13,FALSE),0)</f>
        <v>66</v>
      </c>
      <c r="Q101" s="11">
        <f t="shared" si="45"/>
        <v>999</v>
      </c>
      <c r="R101" s="42">
        <f>IFERROR(VLOOKUP($B101,[1]NUM4!$AB$3:$AO$141,2,FALSE),0)</f>
        <v>6</v>
      </c>
      <c r="S101" s="42">
        <f>IFERROR(VLOOKUP($B101,[1]NUM4!$AB$3:$AO$141,3,FALSE),0)</f>
        <v>4</v>
      </c>
      <c r="T101" s="42">
        <f>IFERROR(VLOOKUP($B101,[1]NUM4!$AB$3:$AO$141,4,FALSE),0)</f>
        <v>7</v>
      </c>
      <c r="U101" s="42">
        <f>IFERROR(VLOOKUP($B101,[1]NUM4!$AB$3:$AO$141,5,FALSE),0)</f>
        <v>18</v>
      </c>
      <c r="V101" s="42">
        <f>IFERROR(VLOOKUP($B101,[1]NUM4!$AB$3:$AO$141,6,FALSE),0)</f>
        <v>2</v>
      </c>
      <c r="W101" s="42">
        <f>IFERROR(VLOOKUP($B101,[1]NUM4!$AB$3:$AO$141,7,FALSE),0)</f>
        <v>8</v>
      </c>
      <c r="X101" s="42">
        <f>IFERROR(VLOOKUP($B101,[1]NUM4!$AB$3:$AO$141,8,FALSE),0)</f>
        <v>9</v>
      </c>
      <c r="Y101" s="42">
        <f>IFERROR(VLOOKUP($B101,[1]NUM4!$AB$3:$AO$141,9,FALSE),0)</f>
        <v>8</v>
      </c>
      <c r="Z101" s="42">
        <f>IFERROR(VLOOKUP($B101,[1]NUM4!$AB$3:$AO$141,10,FALSE),0)</f>
        <v>5</v>
      </c>
      <c r="AA101" s="42">
        <f>IFERROR(VLOOKUP($B101,[1]NUM4!$AB$3:$AO$141,11,FALSE),0)</f>
        <v>4</v>
      </c>
      <c r="AB101" s="42">
        <f>IFERROR(VLOOKUP($B101,[1]NUM4!$AB$3:$AO$141,12,FALSE),0)</f>
        <v>1</v>
      </c>
      <c r="AC101" s="42">
        <f>IFERROR(VLOOKUP($B101,[1]NUM4!$AB$3:$AO$141,13,FALSE),0)</f>
        <v>7</v>
      </c>
      <c r="AD101" s="11">
        <f t="shared" si="46"/>
        <v>79</v>
      </c>
      <c r="AE101" s="50">
        <f>IFERROR(VLOOKUP($B101,[1]DEN4!$G$3:$T$169,2,FALSE),0)</f>
        <v>63</v>
      </c>
      <c r="AF101" s="50">
        <f>IFERROR(VLOOKUP($B101,[1]DEN4!$G$3:$T$169,3,FALSE),0)</f>
        <v>114</v>
      </c>
      <c r="AG101" s="50">
        <f>IFERROR(VLOOKUP($B101,[1]DEN4!$G$3:$T$169,4,FALSE),0)</f>
        <v>90</v>
      </c>
      <c r="AH101" s="50">
        <f>IFERROR(VLOOKUP($B101,[1]DEN4!$G$3:$T$169,5,FALSE),0)</f>
        <v>100</v>
      </c>
      <c r="AI101" s="50">
        <f>IFERROR(VLOOKUP($B101,[1]DEN4!$G$3:$T$169,6,FALSE),0)</f>
        <v>100</v>
      </c>
      <c r="AJ101" s="50">
        <f>IFERROR(VLOOKUP($B101,[1]DEN4!$G$3:$T$169,7,FALSE),0)</f>
        <v>102</v>
      </c>
      <c r="AK101" s="50">
        <f>IFERROR(VLOOKUP($B101,[1]DEN4!$G$3:$T$169,8,FALSE),0)</f>
        <v>108</v>
      </c>
      <c r="AL101" s="50">
        <f>IFERROR(VLOOKUP($B101,[1]DEN4!$G$3:$T$169,9,FALSE),0)</f>
        <v>71</v>
      </c>
      <c r="AM101" s="50">
        <f>IFERROR(VLOOKUP($B101,[1]DEN4!$G$3:$T$169,10,FALSE),0)</f>
        <v>106</v>
      </c>
      <c r="AN101" s="50">
        <f>IFERROR(VLOOKUP($B101,[1]DEN4!$G$3:$T$169,11,FALSE),0)</f>
        <v>79</v>
      </c>
      <c r="AO101" s="50">
        <f>IFERROR(VLOOKUP($B101,[1]DEN4!$G$3:$T$169,12,FALSE),0)</f>
        <v>0</v>
      </c>
      <c r="AP101" s="50">
        <f>IFERROR(VLOOKUP($B101,[1]DEN4!$G$3:$T$169,13,FALSE),0)</f>
        <v>66</v>
      </c>
      <c r="AQ101" s="11">
        <f t="shared" si="47"/>
        <v>999</v>
      </c>
    </row>
    <row r="102" spans="1:43" ht="14.4" thickBot="1" x14ac:dyDescent="0.3">
      <c r="A102" s="49" t="s">
        <v>118</v>
      </c>
      <c r="B102" s="62" t="s">
        <v>110</v>
      </c>
      <c r="C102" s="34"/>
      <c r="D102" s="72"/>
      <c r="E102" s="42">
        <f>IFERROR(VLOOKUP($B102,[1]NUM4!$G$3:$T$169,2,FALSE),0)</f>
        <v>0</v>
      </c>
      <c r="F102" s="42">
        <f>IFERROR(VLOOKUP($B102,[1]NUM4!$G$3:$T$169,3,FALSE),0)</f>
        <v>39</v>
      </c>
      <c r="G102" s="42">
        <f>IFERROR(VLOOKUP($B102,[1]NUM4!$G$3:$T$169,4,FALSE),0)</f>
        <v>0</v>
      </c>
      <c r="H102" s="42">
        <f>IFERROR(VLOOKUP($B102,[1]NUM4!$G$3:$T$169,5,FALSE),0)</f>
        <v>20</v>
      </c>
      <c r="I102" s="42">
        <f>IFERROR(VLOOKUP($B102,[1]NUM4!$G$3:$T$169,6,FALSE),0)</f>
        <v>22</v>
      </c>
      <c r="J102" s="42">
        <f>IFERROR(VLOOKUP($B102,[1]NUM4!$G$3:$T$169,7,FALSE),0)</f>
        <v>0</v>
      </c>
      <c r="K102" s="42">
        <f>IFERROR(VLOOKUP($B102,[1]NUM4!$G$3:$T$169,8,FALSE),0)</f>
        <v>23</v>
      </c>
      <c r="L102" s="42">
        <f>IFERROR(VLOOKUP($B102,[1]NUM4!$G$3:$T$169,9,FALSE),0)</f>
        <v>40</v>
      </c>
      <c r="M102" s="42">
        <f>IFERROR(VLOOKUP($B102,[1]NUM4!$G$3:$T$169,10,FALSE),0)</f>
        <v>0</v>
      </c>
      <c r="N102" s="42">
        <f>IFERROR(VLOOKUP($B102,[1]NUM4!$G$3:$T$169,11,FALSE),0)</f>
        <v>28</v>
      </c>
      <c r="O102" s="42">
        <f>IFERROR(VLOOKUP($B102,[1]NUM4!$G$3:$T$169,12,FALSE),0)</f>
        <v>0</v>
      </c>
      <c r="P102" s="42">
        <f>IFERROR(VLOOKUP($B102,[1]NUM4!$G$3:$T$169,13,FALSE),0)</f>
        <v>14</v>
      </c>
      <c r="Q102" s="11">
        <f t="shared" si="45"/>
        <v>186</v>
      </c>
      <c r="R102" s="42">
        <f>IFERROR(VLOOKUP($B102,[1]NUM4!$AB$3:$AO$141,2,FALSE),0)</f>
        <v>3</v>
      </c>
      <c r="S102" s="42">
        <f>IFERROR(VLOOKUP($B102,[1]NUM4!$AB$3:$AO$141,3,FALSE),0)</f>
        <v>3</v>
      </c>
      <c r="T102" s="42">
        <f>IFERROR(VLOOKUP($B102,[1]NUM4!$AB$3:$AO$141,4,FALSE),0)</f>
        <v>2</v>
      </c>
      <c r="U102" s="42">
        <f>IFERROR(VLOOKUP($B102,[1]NUM4!$AB$3:$AO$141,5,FALSE),0)</f>
        <v>1</v>
      </c>
      <c r="V102" s="42">
        <f>IFERROR(VLOOKUP($B102,[1]NUM4!$AB$3:$AO$141,6,FALSE),0)</f>
        <v>3</v>
      </c>
      <c r="W102" s="42">
        <f>IFERROR(VLOOKUP($B102,[1]NUM4!$AB$3:$AO$141,7,FALSE),0)</f>
        <v>3</v>
      </c>
      <c r="X102" s="42">
        <f>IFERROR(VLOOKUP($B102,[1]NUM4!$AB$3:$AO$141,8,FALSE),0)</f>
        <v>3</v>
      </c>
      <c r="Y102" s="42">
        <f>IFERROR(VLOOKUP($B102,[1]NUM4!$AB$3:$AO$141,9,FALSE),0)</f>
        <v>1</v>
      </c>
      <c r="Z102" s="42">
        <f>IFERROR(VLOOKUP($B102,[1]NUM4!$AB$3:$AO$141,10,FALSE),0)</f>
        <v>2</v>
      </c>
      <c r="AA102" s="42">
        <f>IFERROR(VLOOKUP($B102,[1]NUM4!$AB$3:$AO$141,11,FALSE),0)</f>
        <v>1</v>
      </c>
      <c r="AB102" s="42">
        <f>IFERROR(VLOOKUP($B102,[1]NUM4!$AB$3:$AO$141,12,FALSE),0)</f>
        <v>0</v>
      </c>
      <c r="AC102" s="42">
        <f>IFERROR(VLOOKUP($B102,[1]NUM4!$AB$3:$AO$141,13,FALSE),0)</f>
        <v>0</v>
      </c>
      <c r="AD102" s="11">
        <f t="shared" si="46"/>
        <v>22</v>
      </c>
      <c r="AE102" s="50">
        <f>IFERROR(VLOOKUP($B102,[1]DEN4!$G$3:$T$169,2,FALSE),0)</f>
        <v>0</v>
      </c>
      <c r="AF102" s="50">
        <f>IFERROR(VLOOKUP($B102,[1]DEN4!$G$3:$T$169,3,FALSE),0)</f>
        <v>39</v>
      </c>
      <c r="AG102" s="50">
        <f>IFERROR(VLOOKUP($B102,[1]DEN4!$G$3:$T$169,4,FALSE),0)</f>
        <v>0</v>
      </c>
      <c r="AH102" s="50">
        <f>IFERROR(VLOOKUP($B102,[1]DEN4!$G$3:$T$169,5,FALSE),0)</f>
        <v>20</v>
      </c>
      <c r="AI102" s="50">
        <f>IFERROR(VLOOKUP($B102,[1]DEN4!$G$3:$T$169,6,FALSE),0)</f>
        <v>22</v>
      </c>
      <c r="AJ102" s="50">
        <f>IFERROR(VLOOKUP($B102,[1]DEN4!$G$3:$T$169,7,FALSE),0)</f>
        <v>0</v>
      </c>
      <c r="AK102" s="50">
        <f>IFERROR(VLOOKUP($B102,[1]DEN4!$G$3:$T$169,8,FALSE),0)</f>
        <v>23</v>
      </c>
      <c r="AL102" s="50">
        <f>IFERROR(VLOOKUP($B102,[1]DEN4!$G$3:$T$169,9,FALSE),0)</f>
        <v>40</v>
      </c>
      <c r="AM102" s="50">
        <f>IFERROR(VLOOKUP($B102,[1]DEN4!$G$3:$T$169,10,FALSE),0)</f>
        <v>0</v>
      </c>
      <c r="AN102" s="50">
        <f>IFERROR(VLOOKUP($B102,[1]DEN4!$G$3:$T$169,11,FALSE),0)</f>
        <v>28</v>
      </c>
      <c r="AO102" s="50">
        <f>IFERROR(VLOOKUP($B102,[1]DEN4!$G$3:$T$169,12,FALSE),0)</f>
        <v>0</v>
      </c>
      <c r="AP102" s="50">
        <f>IFERROR(VLOOKUP($B102,[1]DEN4!$G$3:$T$169,13,FALSE),0)</f>
        <v>14</v>
      </c>
      <c r="AQ102" s="11">
        <f t="shared" si="47"/>
        <v>186</v>
      </c>
    </row>
    <row r="103" spans="1:43" ht="14.4" thickBot="1" x14ac:dyDescent="0.3">
      <c r="A103" s="49" t="s">
        <v>118</v>
      </c>
      <c r="B103" s="62" t="s">
        <v>111</v>
      </c>
      <c r="C103" s="34"/>
      <c r="D103" s="72"/>
      <c r="E103" s="42">
        <f>IFERROR(VLOOKUP($B103,[1]NUM4!$G$3:$T$169,2,FALSE),0)</f>
        <v>8</v>
      </c>
      <c r="F103" s="42">
        <f>IFERROR(VLOOKUP($B103,[1]NUM4!$G$3:$T$169,3,FALSE),0)</f>
        <v>41</v>
      </c>
      <c r="G103" s="42">
        <f>IFERROR(VLOOKUP($B103,[1]NUM4!$G$3:$T$169,4,FALSE),0)</f>
        <v>19</v>
      </c>
      <c r="H103" s="42">
        <f>IFERROR(VLOOKUP($B103,[1]NUM4!$G$3:$T$169,5,FALSE),0)</f>
        <v>27</v>
      </c>
      <c r="I103" s="42">
        <f>IFERROR(VLOOKUP($B103,[1]NUM4!$G$3:$T$169,6,FALSE),0)</f>
        <v>18</v>
      </c>
      <c r="J103" s="42">
        <f>IFERROR(VLOOKUP($B103,[1]NUM4!$G$3:$T$169,7,FALSE),0)</f>
        <v>19</v>
      </c>
      <c r="K103" s="42">
        <f>IFERROR(VLOOKUP($B103,[1]NUM4!$G$3:$T$169,8,FALSE),0)</f>
        <v>28</v>
      </c>
      <c r="L103" s="42">
        <f>IFERROR(VLOOKUP($B103,[1]NUM4!$G$3:$T$169,9,FALSE),0)</f>
        <v>33</v>
      </c>
      <c r="M103" s="42">
        <f>IFERROR(VLOOKUP($B103,[1]NUM4!$G$3:$T$169,10,FALSE),0)</f>
        <v>29</v>
      </c>
      <c r="N103" s="42">
        <f>IFERROR(VLOOKUP($B103,[1]NUM4!$G$3:$T$169,11,FALSE),0)</f>
        <v>13</v>
      </c>
      <c r="O103" s="42">
        <f>IFERROR(VLOOKUP($B103,[1]NUM4!$G$3:$T$169,12,FALSE),0)</f>
        <v>0</v>
      </c>
      <c r="P103" s="42">
        <f>IFERROR(VLOOKUP($B103,[1]NUM4!$G$3:$T$169,13,FALSE),0)</f>
        <v>10</v>
      </c>
      <c r="Q103" s="11">
        <f t="shared" si="45"/>
        <v>245</v>
      </c>
      <c r="R103" s="42">
        <f>IFERROR(VLOOKUP($B103,[1]NUM4!$AB$3:$AO$141,2,FALSE),0)</f>
        <v>4</v>
      </c>
      <c r="S103" s="42">
        <f>IFERROR(VLOOKUP($B103,[1]NUM4!$AB$3:$AO$141,3,FALSE),0)</f>
        <v>6</v>
      </c>
      <c r="T103" s="42">
        <f>IFERROR(VLOOKUP($B103,[1]NUM4!$AB$3:$AO$141,4,FALSE),0)</f>
        <v>6</v>
      </c>
      <c r="U103" s="42">
        <f>IFERROR(VLOOKUP($B103,[1]NUM4!$AB$3:$AO$141,5,FALSE),0)</f>
        <v>0</v>
      </c>
      <c r="V103" s="42">
        <f>IFERROR(VLOOKUP($B103,[1]NUM4!$AB$3:$AO$141,6,FALSE),0)</f>
        <v>0</v>
      </c>
      <c r="W103" s="42">
        <f>IFERROR(VLOOKUP($B103,[1]NUM4!$AB$3:$AO$141,7,FALSE),0)</f>
        <v>0</v>
      </c>
      <c r="X103" s="42">
        <f>IFERROR(VLOOKUP($B103,[1]NUM4!$AB$3:$AO$141,8,FALSE),0)</f>
        <v>1</v>
      </c>
      <c r="Y103" s="42">
        <f>IFERROR(VLOOKUP($B103,[1]NUM4!$AB$3:$AO$141,9,FALSE),0)</f>
        <v>4</v>
      </c>
      <c r="Z103" s="42">
        <f>IFERROR(VLOOKUP($B103,[1]NUM4!$AB$3:$AO$141,10,FALSE),0)</f>
        <v>1</v>
      </c>
      <c r="AA103" s="42">
        <f>IFERROR(VLOOKUP($B103,[1]NUM4!$AB$3:$AO$141,11,FALSE),0)</f>
        <v>3</v>
      </c>
      <c r="AB103" s="42">
        <f>IFERROR(VLOOKUP($B103,[1]NUM4!$AB$3:$AO$141,12,FALSE),0)</f>
        <v>0</v>
      </c>
      <c r="AC103" s="42">
        <f>IFERROR(VLOOKUP($B103,[1]NUM4!$AB$3:$AO$141,13,FALSE),0)</f>
        <v>0</v>
      </c>
      <c r="AD103" s="11">
        <f t="shared" si="46"/>
        <v>25</v>
      </c>
      <c r="AE103" s="50">
        <f>IFERROR(VLOOKUP($B103,[1]DEN4!$G$3:$T$169,2,FALSE),0)</f>
        <v>8</v>
      </c>
      <c r="AF103" s="50">
        <f>IFERROR(VLOOKUP($B103,[1]DEN4!$G$3:$T$169,3,FALSE),0)</f>
        <v>41</v>
      </c>
      <c r="AG103" s="50">
        <f>IFERROR(VLOOKUP($B103,[1]DEN4!$G$3:$T$169,4,FALSE),0)</f>
        <v>19</v>
      </c>
      <c r="AH103" s="50">
        <f>IFERROR(VLOOKUP($B103,[1]DEN4!$G$3:$T$169,5,FALSE),0)</f>
        <v>27</v>
      </c>
      <c r="AI103" s="50">
        <f>IFERROR(VLOOKUP($B103,[1]DEN4!$G$3:$T$169,6,FALSE),0)</f>
        <v>18</v>
      </c>
      <c r="AJ103" s="50">
        <f>IFERROR(VLOOKUP($B103,[1]DEN4!$G$3:$T$169,7,FALSE),0)</f>
        <v>19</v>
      </c>
      <c r="AK103" s="50">
        <f>IFERROR(VLOOKUP($B103,[1]DEN4!$G$3:$T$169,8,FALSE),0)</f>
        <v>28</v>
      </c>
      <c r="AL103" s="50">
        <f>IFERROR(VLOOKUP($B103,[1]DEN4!$G$3:$T$169,9,FALSE),0)</f>
        <v>33</v>
      </c>
      <c r="AM103" s="50">
        <f>IFERROR(VLOOKUP($B103,[1]DEN4!$G$3:$T$169,10,FALSE),0)</f>
        <v>29</v>
      </c>
      <c r="AN103" s="50">
        <f>IFERROR(VLOOKUP($B103,[1]DEN4!$G$3:$T$169,11,FALSE),0)</f>
        <v>13</v>
      </c>
      <c r="AO103" s="50">
        <f>IFERROR(VLOOKUP($B103,[1]DEN4!$G$3:$T$169,12,FALSE),0)</f>
        <v>0</v>
      </c>
      <c r="AP103" s="50">
        <f>IFERROR(VLOOKUP($B103,[1]DEN4!$G$3:$T$169,13,FALSE),0)</f>
        <v>10</v>
      </c>
      <c r="AQ103" s="11">
        <f t="shared" si="47"/>
        <v>245</v>
      </c>
    </row>
    <row r="104" spans="1:43" ht="14.4" thickBot="1" x14ac:dyDescent="0.3">
      <c r="A104" s="49" t="s">
        <v>118</v>
      </c>
      <c r="B104" s="62" t="s">
        <v>112</v>
      </c>
      <c r="C104" s="34"/>
      <c r="D104" s="72"/>
      <c r="E104" s="42">
        <f>IFERROR(VLOOKUP($B104,[1]NUM4!$G$3:$T$169,2,FALSE),0)</f>
        <v>80</v>
      </c>
      <c r="F104" s="42">
        <f>IFERROR(VLOOKUP($B104,[1]NUM4!$G$3:$T$169,3,FALSE),0)</f>
        <v>89</v>
      </c>
      <c r="G104" s="42">
        <f>IFERROR(VLOOKUP($B104,[1]NUM4!$G$3:$T$169,4,FALSE),0)</f>
        <v>46</v>
      </c>
      <c r="H104" s="42">
        <f>IFERROR(VLOOKUP($B104,[1]NUM4!$G$3:$T$169,5,FALSE),0)</f>
        <v>81</v>
      </c>
      <c r="I104" s="42">
        <f>IFERROR(VLOOKUP($B104,[1]NUM4!$G$3:$T$169,6,FALSE),0)</f>
        <v>58</v>
      </c>
      <c r="J104" s="42">
        <f>IFERROR(VLOOKUP($B104,[1]NUM4!$G$3:$T$169,7,FALSE),0)</f>
        <v>29</v>
      </c>
      <c r="K104" s="42">
        <f>IFERROR(VLOOKUP($B104,[1]NUM4!$G$3:$T$169,8,FALSE),0)</f>
        <v>74</v>
      </c>
      <c r="L104" s="42">
        <f>IFERROR(VLOOKUP($B104,[1]NUM4!$G$3:$T$169,9,FALSE),0)</f>
        <v>60</v>
      </c>
      <c r="M104" s="42">
        <f>IFERROR(VLOOKUP($B104,[1]NUM4!$G$3:$T$169,10,FALSE),0)</f>
        <v>42</v>
      </c>
      <c r="N104" s="42">
        <f>IFERROR(VLOOKUP($B104,[1]NUM4!$G$3:$T$169,11,FALSE),0)</f>
        <v>42</v>
      </c>
      <c r="O104" s="42">
        <f>IFERROR(VLOOKUP($B104,[1]NUM4!$G$3:$T$169,12,FALSE),0)</f>
        <v>4</v>
      </c>
      <c r="P104" s="42">
        <f>IFERROR(VLOOKUP($B104,[1]NUM4!$G$3:$T$169,13,FALSE),0)</f>
        <v>61</v>
      </c>
      <c r="Q104" s="11">
        <f t="shared" si="45"/>
        <v>666</v>
      </c>
      <c r="R104" s="42">
        <f>IFERROR(VLOOKUP($B104,[1]NUM4!$AB$3:$AO$141,2,FALSE),0)</f>
        <v>3</v>
      </c>
      <c r="S104" s="42">
        <f>IFERROR(VLOOKUP($B104,[1]NUM4!$AB$3:$AO$141,3,FALSE),0)</f>
        <v>10</v>
      </c>
      <c r="T104" s="42">
        <f>IFERROR(VLOOKUP($B104,[1]NUM4!$AB$3:$AO$141,4,FALSE),0)</f>
        <v>13</v>
      </c>
      <c r="U104" s="42">
        <f>IFERROR(VLOOKUP($B104,[1]NUM4!$AB$3:$AO$141,5,FALSE),0)</f>
        <v>4</v>
      </c>
      <c r="V104" s="42">
        <f>IFERROR(VLOOKUP($B104,[1]NUM4!$AB$3:$AO$141,6,FALSE),0)</f>
        <v>9</v>
      </c>
      <c r="W104" s="42">
        <f>IFERROR(VLOOKUP($B104,[1]NUM4!$AB$3:$AO$141,7,FALSE),0)</f>
        <v>4</v>
      </c>
      <c r="X104" s="42">
        <f>IFERROR(VLOOKUP($B104,[1]NUM4!$AB$3:$AO$141,8,FALSE),0)</f>
        <v>4</v>
      </c>
      <c r="Y104" s="42">
        <f>IFERROR(VLOOKUP($B104,[1]NUM4!$AB$3:$AO$141,9,FALSE),0)</f>
        <v>13</v>
      </c>
      <c r="Z104" s="42">
        <f>IFERROR(VLOOKUP($B104,[1]NUM4!$AB$3:$AO$141,10,FALSE),0)</f>
        <v>11</v>
      </c>
      <c r="AA104" s="42">
        <f>IFERROR(VLOOKUP($B104,[1]NUM4!$AB$3:$AO$141,11,FALSE),0)</f>
        <v>7</v>
      </c>
      <c r="AB104" s="42">
        <f>IFERROR(VLOOKUP($B104,[1]NUM4!$AB$3:$AO$141,12,FALSE),0)</f>
        <v>5</v>
      </c>
      <c r="AC104" s="42">
        <f>IFERROR(VLOOKUP($B104,[1]NUM4!$AB$3:$AO$141,13,FALSE),0)</f>
        <v>5</v>
      </c>
      <c r="AD104" s="11">
        <f t="shared" si="46"/>
        <v>88</v>
      </c>
      <c r="AE104" s="50">
        <f>IFERROR(VLOOKUP($B104,[1]DEN4!$G$3:$T$169,2,FALSE),0)</f>
        <v>80</v>
      </c>
      <c r="AF104" s="50">
        <f>IFERROR(VLOOKUP($B104,[1]DEN4!$G$3:$T$169,3,FALSE),0)</f>
        <v>89</v>
      </c>
      <c r="AG104" s="50">
        <f>IFERROR(VLOOKUP($B104,[1]DEN4!$G$3:$T$169,4,FALSE),0)</f>
        <v>46</v>
      </c>
      <c r="AH104" s="50">
        <f>IFERROR(VLOOKUP($B104,[1]DEN4!$G$3:$T$169,5,FALSE),0)</f>
        <v>81</v>
      </c>
      <c r="AI104" s="50">
        <f>IFERROR(VLOOKUP($B104,[1]DEN4!$G$3:$T$169,6,FALSE),0)</f>
        <v>58</v>
      </c>
      <c r="AJ104" s="50">
        <f>IFERROR(VLOOKUP($B104,[1]DEN4!$G$3:$T$169,7,FALSE),0)</f>
        <v>29</v>
      </c>
      <c r="AK104" s="50">
        <f>IFERROR(VLOOKUP($B104,[1]DEN4!$G$3:$T$169,8,FALSE),0)</f>
        <v>74</v>
      </c>
      <c r="AL104" s="50">
        <f>IFERROR(VLOOKUP($B104,[1]DEN4!$G$3:$T$169,9,FALSE),0)</f>
        <v>60</v>
      </c>
      <c r="AM104" s="50">
        <f>IFERROR(VLOOKUP($B104,[1]DEN4!$G$3:$T$169,10,FALSE),0)</f>
        <v>42</v>
      </c>
      <c r="AN104" s="50">
        <f>IFERROR(VLOOKUP($B104,[1]DEN4!$G$3:$T$169,11,FALSE),0)</f>
        <v>42</v>
      </c>
      <c r="AO104" s="50">
        <f>IFERROR(VLOOKUP($B104,[1]DEN4!$G$3:$T$169,12,FALSE),0)</f>
        <v>4</v>
      </c>
      <c r="AP104" s="50">
        <f>IFERROR(VLOOKUP($B104,[1]DEN4!$G$3:$T$169,13,FALSE),0)</f>
        <v>61</v>
      </c>
      <c r="AQ104" s="11">
        <f t="shared" si="47"/>
        <v>666</v>
      </c>
    </row>
    <row r="105" spans="1:43" ht="14.4" thickBot="1" x14ac:dyDescent="0.3">
      <c r="A105" s="49" t="s">
        <v>118</v>
      </c>
      <c r="B105" s="62" t="s">
        <v>113</v>
      </c>
      <c r="C105" s="34"/>
      <c r="D105" s="72"/>
      <c r="E105" s="42">
        <f>IFERROR(VLOOKUP($B105,[1]NUM4!$G$3:$T$169,2,FALSE),0)</f>
        <v>20</v>
      </c>
      <c r="F105" s="42">
        <f>IFERROR(VLOOKUP($B105,[1]NUM4!$G$3:$T$169,3,FALSE),0)</f>
        <v>31</v>
      </c>
      <c r="G105" s="42">
        <f>IFERROR(VLOOKUP($B105,[1]NUM4!$G$3:$T$169,4,FALSE),0)</f>
        <v>34</v>
      </c>
      <c r="H105" s="42">
        <f>IFERROR(VLOOKUP($B105,[1]NUM4!$G$3:$T$169,5,FALSE),0)</f>
        <v>20</v>
      </c>
      <c r="I105" s="42">
        <f>IFERROR(VLOOKUP($B105,[1]NUM4!$G$3:$T$169,6,FALSE),0)</f>
        <v>27</v>
      </c>
      <c r="J105" s="42">
        <f>IFERROR(VLOOKUP($B105,[1]NUM4!$G$3:$T$169,7,FALSE),0)</f>
        <v>28</v>
      </c>
      <c r="K105" s="42">
        <f>IFERROR(VLOOKUP($B105,[1]NUM4!$G$3:$T$169,8,FALSE),0)</f>
        <v>17</v>
      </c>
      <c r="L105" s="42">
        <f>IFERROR(VLOOKUP($B105,[1]NUM4!$G$3:$T$169,9,FALSE),0)</f>
        <v>16</v>
      </c>
      <c r="M105" s="42">
        <f>IFERROR(VLOOKUP($B105,[1]NUM4!$G$3:$T$169,10,FALSE),0)</f>
        <v>25</v>
      </c>
      <c r="N105" s="42">
        <f>IFERROR(VLOOKUP($B105,[1]NUM4!$G$3:$T$169,11,FALSE),0)</f>
        <v>10</v>
      </c>
      <c r="O105" s="42">
        <f>IFERROR(VLOOKUP($B105,[1]NUM4!$G$3:$T$169,12,FALSE),0)</f>
        <v>0</v>
      </c>
      <c r="P105" s="42">
        <f>IFERROR(VLOOKUP($B105,[1]NUM4!$G$3:$T$169,13,FALSE),0)</f>
        <v>29</v>
      </c>
      <c r="Q105" s="182">
        <f t="shared" si="45"/>
        <v>257</v>
      </c>
      <c r="R105" s="42">
        <f>IFERROR(VLOOKUP($B105,[1]NUM4!$AB$3:$AO$141,2,FALSE),0)</f>
        <v>5</v>
      </c>
      <c r="S105" s="42">
        <f>IFERROR(VLOOKUP($B105,[1]NUM4!$AB$3:$AO$141,3,FALSE),0)</f>
        <v>6</v>
      </c>
      <c r="T105" s="42">
        <f>IFERROR(VLOOKUP($B105,[1]NUM4!$AB$3:$AO$141,4,FALSE),0)</f>
        <v>0</v>
      </c>
      <c r="U105" s="42">
        <f>IFERROR(VLOOKUP($B105,[1]NUM4!$AB$3:$AO$141,5,FALSE),0)</f>
        <v>2</v>
      </c>
      <c r="V105" s="42">
        <f>IFERROR(VLOOKUP($B105,[1]NUM4!$AB$3:$AO$141,6,FALSE),0)</f>
        <v>0</v>
      </c>
      <c r="W105" s="42">
        <f>IFERROR(VLOOKUP($B105,[1]NUM4!$AB$3:$AO$141,7,FALSE),0)</f>
        <v>4</v>
      </c>
      <c r="X105" s="42">
        <f>IFERROR(VLOOKUP($B105,[1]NUM4!$AB$3:$AO$141,8,FALSE),0)</f>
        <v>0</v>
      </c>
      <c r="Y105" s="42">
        <f>IFERROR(VLOOKUP($B105,[1]NUM4!$AB$3:$AO$141,9,FALSE),0)</f>
        <v>1</v>
      </c>
      <c r="Z105" s="42">
        <f>IFERROR(VLOOKUP($B105,[1]NUM4!$AB$3:$AO$141,10,FALSE),0)</f>
        <v>0</v>
      </c>
      <c r="AA105" s="42">
        <f>IFERROR(VLOOKUP($B105,[1]NUM4!$AB$3:$AO$141,11,FALSE),0)</f>
        <v>0</v>
      </c>
      <c r="AB105" s="42">
        <f>IFERROR(VLOOKUP($B105,[1]NUM4!$AB$3:$AO$141,12,FALSE),0)</f>
        <v>0</v>
      </c>
      <c r="AC105" s="42">
        <f>IFERROR(VLOOKUP($B105,[1]NUM4!$AB$3:$AO$141,13,FALSE),0)</f>
        <v>0</v>
      </c>
      <c r="AD105" s="182">
        <f t="shared" si="46"/>
        <v>18</v>
      </c>
      <c r="AE105" s="50">
        <f>IFERROR(VLOOKUP($B105,[1]DEN4!$G$3:$T$169,2,FALSE),0)</f>
        <v>20</v>
      </c>
      <c r="AF105" s="50">
        <f>IFERROR(VLOOKUP($B105,[1]DEN4!$G$3:$T$169,3,FALSE),0)</f>
        <v>31</v>
      </c>
      <c r="AG105" s="50">
        <f>IFERROR(VLOOKUP($B105,[1]DEN4!$G$3:$T$169,4,FALSE),0)</f>
        <v>34</v>
      </c>
      <c r="AH105" s="50">
        <f>IFERROR(VLOOKUP($B105,[1]DEN4!$G$3:$T$169,5,FALSE),0)</f>
        <v>20</v>
      </c>
      <c r="AI105" s="50">
        <f>IFERROR(VLOOKUP($B105,[1]DEN4!$G$3:$T$169,6,FALSE),0)</f>
        <v>27</v>
      </c>
      <c r="AJ105" s="50">
        <f>IFERROR(VLOOKUP($B105,[1]DEN4!$G$3:$T$169,7,FALSE),0)</f>
        <v>28</v>
      </c>
      <c r="AK105" s="50">
        <f>IFERROR(VLOOKUP($B105,[1]DEN4!$G$3:$T$169,8,FALSE),0)</f>
        <v>17</v>
      </c>
      <c r="AL105" s="50">
        <f>IFERROR(VLOOKUP($B105,[1]DEN4!$G$3:$T$169,9,FALSE),0)</f>
        <v>16</v>
      </c>
      <c r="AM105" s="50">
        <f>IFERROR(VLOOKUP($B105,[1]DEN4!$G$3:$T$169,10,FALSE),0)</f>
        <v>25</v>
      </c>
      <c r="AN105" s="50">
        <f>IFERROR(VLOOKUP($B105,[1]DEN4!$G$3:$T$169,11,FALSE),0)</f>
        <v>10</v>
      </c>
      <c r="AO105" s="50">
        <f>IFERROR(VLOOKUP($B105,[1]DEN4!$G$3:$T$169,12,FALSE),0)</f>
        <v>0</v>
      </c>
      <c r="AP105" s="50">
        <f>IFERROR(VLOOKUP($B105,[1]DEN4!$G$3:$T$169,13,FALSE),0)</f>
        <v>29</v>
      </c>
      <c r="AQ105" s="11">
        <f t="shared" si="47"/>
        <v>257</v>
      </c>
    </row>
    <row r="106" spans="1:43" ht="14.4" thickBot="1" x14ac:dyDescent="0.3">
      <c r="A106" s="49" t="s">
        <v>118</v>
      </c>
      <c r="B106" s="62" t="s">
        <v>114</v>
      </c>
      <c r="C106" s="34"/>
      <c r="D106" s="72"/>
      <c r="E106" s="42">
        <f>IFERROR(VLOOKUP($B106,[1]NUM4!$G$3:$T$169,2,FALSE),0)</f>
        <v>60</v>
      </c>
      <c r="F106" s="42">
        <f>IFERROR(VLOOKUP($B106,[1]NUM4!$G$3:$T$169,3,FALSE),0)</f>
        <v>102</v>
      </c>
      <c r="G106" s="42">
        <f>IFERROR(VLOOKUP($B106,[1]NUM4!$G$3:$T$169,4,FALSE),0)</f>
        <v>104</v>
      </c>
      <c r="H106" s="42">
        <f>IFERROR(VLOOKUP($B106,[1]NUM4!$G$3:$T$169,5,FALSE),0)</f>
        <v>109</v>
      </c>
      <c r="I106" s="42">
        <f>IFERROR(VLOOKUP($B106,[1]NUM4!$G$3:$T$169,6,FALSE),0)</f>
        <v>110</v>
      </c>
      <c r="J106" s="42">
        <f>IFERROR(VLOOKUP($B106,[1]NUM4!$G$3:$T$169,7,FALSE),0)</f>
        <v>63</v>
      </c>
      <c r="K106" s="42">
        <f>IFERROR(VLOOKUP($B106,[1]NUM4!$G$3:$T$169,8,FALSE),0)</f>
        <v>131</v>
      </c>
      <c r="L106" s="42">
        <f>IFERROR(VLOOKUP($B106,[1]NUM4!$G$3:$T$169,9,FALSE),0)</f>
        <v>57</v>
      </c>
      <c r="M106" s="42">
        <f>IFERROR(VLOOKUP($B106,[1]NUM4!$G$3:$T$169,10,FALSE),0)</f>
        <v>48</v>
      </c>
      <c r="N106" s="42">
        <f>IFERROR(VLOOKUP($B106,[1]NUM4!$G$3:$T$169,11,FALSE),0)</f>
        <v>83</v>
      </c>
      <c r="O106" s="42">
        <f>IFERROR(VLOOKUP($B106,[1]NUM4!$G$3:$T$169,12,FALSE),0)</f>
        <v>27</v>
      </c>
      <c r="P106" s="42">
        <f>IFERROR(VLOOKUP($B106,[1]NUM4!$G$3:$T$169,13,FALSE),0)</f>
        <v>64</v>
      </c>
      <c r="Q106" s="11">
        <f t="shared" si="45"/>
        <v>958</v>
      </c>
      <c r="R106" s="42">
        <f>IFERROR(VLOOKUP($B106,[1]NUM4!$AB$3:$AO$141,2,FALSE),0)</f>
        <v>15</v>
      </c>
      <c r="S106" s="42">
        <f>IFERROR(VLOOKUP($B106,[1]NUM4!$AB$3:$AO$141,3,FALSE),0)</f>
        <v>18</v>
      </c>
      <c r="T106" s="42">
        <f>IFERROR(VLOOKUP($B106,[1]NUM4!$AB$3:$AO$141,4,FALSE),0)</f>
        <v>13</v>
      </c>
      <c r="U106" s="42">
        <f>IFERROR(VLOOKUP($B106,[1]NUM4!$AB$3:$AO$141,5,FALSE),0)</f>
        <v>12</v>
      </c>
      <c r="V106" s="42">
        <f>IFERROR(VLOOKUP($B106,[1]NUM4!$AB$3:$AO$141,6,FALSE),0)</f>
        <v>7</v>
      </c>
      <c r="W106" s="42">
        <f>IFERROR(VLOOKUP($B106,[1]NUM4!$AB$3:$AO$141,7,FALSE),0)</f>
        <v>1</v>
      </c>
      <c r="X106" s="42">
        <f>IFERROR(VLOOKUP($B106,[1]NUM4!$AB$3:$AO$141,8,FALSE),0)</f>
        <v>3</v>
      </c>
      <c r="Y106" s="42">
        <f>IFERROR(VLOOKUP($B106,[1]NUM4!$AB$3:$AO$141,9,FALSE),0)</f>
        <v>4</v>
      </c>
      <c r="Z106" s="42">
        <f>IFERROR(VLOOKUP($B106,[1]NUM4!$AB$3:$AO$141,10,FALSE),0)</f>
        <v>5</v>
      </c>
      <c r="AA106" s="42">
        <f>IFERROR(VLOOKUP($B106,[1]NUM4!$AB$3:$AO$141,11,FALSE),0)</f>
        <v>2</v>
      </c>
      <c r="AB106" s="42">
        <f>IFERROR(VLOOKUP($B106,[1]NUM4!$AB$3:$AO$141,12,FALSE),0)</f>
        <v>2</v>
      </c>
      <c r="AC106" s="42">
        <f>IFERROR(VLOOKUP($B106,[1]NUM4!$AB$3:$AO$141,13,FALSE),0)</f>
        <v>2</v>
      </c>
      <c r="AD106" s="11">
        <f t="shared" si="46"/>
        <v>84</v>
      </c>
      <c r="AE106" s="50">
        <f>IFERROR(VLOOKUP($B106,[1]DEN4!$G$3:$T$169,2,FALSE),0)</f>
        <v>60</v>
      </c>
      <c r="AF106" s="50">
        <f>IFERROR(VLOOKUP($B106,[1]DEN4!$G$3:$T$169,3,FALSE),0)</f>
        <v>102</v>
      </c>
      <c r="AG106" s="50">
        <f>IFERROR(VLOOKUP($B106,[1]DEN4!$G$3:$T$169,4,FALSE),0)</f>
        <v>104</v>
      </c>
      <c r="AH106" s="50">
        <f>IFERROR(VLOOKUP($B106,[1]DEN4!$G$3:$T$169,5,FALSE),0)</f>
        <v>109</v>
      </c>
      <c r="AI106" s="50">
        <f>IFERROR(VLOOKUP($B106,[1]DEN4!$G$3:$T$169,6,FALSE),0)</f>
        <v>110</v>
      </c>
      <c r="AJ106" s="50">
        <f>IFERROR(VLOOKUP($B106,[1]DEN4!$G$3:$T$169,7,FALSE),0)</f>
        <v>63</v>
      </c>
      <c r="AK106" s="50">
        <f>IFERROR(VLOOKUP($B106,[1]DEN4!$G$3:$T$169,8,FALSE),0)</f>
        <v>131</v>
      </c>
      <c r="AL106" s="50">
        <f>IFERROR(VLOOKUP($B106,[1]DEN4!$G$3:$T$169,9,FALSE),0)</f>
        <v>57</v>
      </c>
      <c r="AM106" s="50">
        <f>IFERROR(VLOOKUP($B106,[1]DEN4!$G$3:$T$169,10,FALSE),0)</f>
        <v>48</v>
      </c>
      <c r="AN106" s="50">
        <f>IFERROR(VLOOKUP($B106,[1]DEN4!$G$3:$T$169,11,FALSE),0)</f>
        <v>83</v>
      </c>
      <c r="AO106" s="50">
        <f>IFERROR(VLOOKUP($B106,[1]DEN4!$G$3:$T$169,12,FALSE),0)</f>
        <v>27</v>
      </c>
      <c r="AP106" s="50">
        <f>IFERROR(VLOOKUP($B106,[1]DEN4!$G$3:$T$169,13,FALSE),0)</f>
        <v>64</v>
      </c>
      <c r="AQ106" s="11">
        <f t="shared" si="47"/>
        <v>958</v>
      </c>
    </row>
    <row r="107" spans="1:43" ht="14.4" thickBot="1" x14ac:dyDescent="0.3">
      <c r="A107" s="49" t="s">
        <v>118</v>
      </c>
      <c r="B107" s="62" t="s">
        <v>115</v>
      </c>
      <c r="C107" s="34"/>
      <c r="D107" s="72"/>
      <c r="E107" s="42">
        <f>IFERROR(VLOOKUP($B107,[1]NUM4!$G$3:$T$169,2,FALSE),0)</f>
        <v>57</v>
      </c>
      <c r="F107" s="42">
        <f>IFERROR(VLOOKUP($B107,[1]NUM4!$G$3:$T$169,3,FALSE),0)</f>
        <v>132</v>
      </c>
      <c r="G107" s="42">
        <f>IFERROR(VLOOKUP($B107,[1]NUM4!$G$3:$T$169,4,FALSE),0)</f>
        <v>115</v>
      </c>
      <c r="H107" s="42">
        <f>IFERROR(VLOOKUP($B107,[1]NUM4!$G$3:$T$169,5,FALSE),0)</f>
        <v>91</v>
      </c>
      <c r="I107" s="42">
        <f>IFERROR(VLOOKUP($B107,[1]NUM4!$G$3:$T$169,6,FALSE),0)</f>
        <v>142</v>
      </c>
      <c r="J107" s="42">
        <f>IFERROR(VLOOKUP($B107,[1]NUM4!$G$3:$T$169,7,FALSE),0)</f>
        <v>145</v>
      </c>
      <c r="K107" s="42">
        <f>IFERROR(VLOOKUP($B107,[1]NUM4!$G$3:$T$169,8,FALSE),0)</f>
        <v>100</v>
      </c>
      <c r="L107" s="42">
        <f>IFERROR(VLOOKUP($B107,[1]NUM4!$G$3:$T$169,9,FALSE),0)</f>
        <v>117</v>
      </c>
      <c r="M107" s="42">
        <f>IFERROR(VLOOKUP($B107,[1]NUM4!$G$3:$T$169,10,FALSE),0)</f>
        <v>75</v>
      </c>
      <c r="N107" s="42">
        <f>IFERROR(VLOOKUP($B107,[1]NUM4!$G$3:$T$169,11,FALSE),0)</f>
        <v>93</v>
      </c>
      <c r="O107" s="42">
        <f>IFERROR(VLOOKUP($B107,[1]NUM4!$G$3:$T$169,12,FALSE),0)</f>
        <v>6</v>
      </c>
      <c r="P107" s="42">
        <f>IFERROR(VLOOKUP($B107,[1]NUM4!$G$3:$T$169,13,FALSE),0)</f>
        <v>122</v>
      </c>
      <c r="Q107" s="11">
        <f t="shared" si="45"/>
        <v>1195</v>
      </c>
      <c r="R107" s="42">
        <f>IFERROR(VLOOKUP($B107,[1]NUM4!$AB$3:$AO$141,2,FALSE),0)</f>
        <v>13</v>
      </c>
      <c r="S107" s="42">
        <f>IFERROR(VLOOKUP($B107,[1]NUM4!$AB$3:$AO$141,3,FALSE),0)</f>
        <v>22</v>
      </c>
      <c r="T107" s="42">
        <f>IFERROR(VLOOKUP($B107,[1]NUM4!$AB$3:$AO$141,4,FALSE),0)</f>
        <v>43</v>
      </c>
      <c r="U107" s="42">
        <f>IFERROR(VLOOKUP($B107,[1]NUM4!$AB$3:$AO$141,5,FALSE),0)</f>
        <v>15</v>
      </c>
      <c r="V107" s="42">
        <f>IFERROR(VLOOKUP($B107,[1]NUM4!$AB$3:$AO$141,6,FALSE),0)</f>
        <v>2</v>
      </c>
      <c r="W107" s="42">
        <f>IFERROR(VLOOKUP($B107,[1]NUM4!$AB$3:$AO$141,7,FALSE),0)</f>
        <v>4</v>
      </c>
      <c r="X107" s="42">
        <f>IFERROR(VLOOKUP($B107,[1]NUM4!$AB$3:$AO$141,8,FALSE),0)</f>
        <v>1</v>
      </c>
      <c r="Y107" s="42">
        <f>IFERROR(VLOOKUP($B107,[1]NUM4!$AB$3:$AO$141,9,FALSE),0)</f>
        <v>6</v>
      </c>
      <c r="Z107" s="42">
        <f>IFERROR(VLOOKUP($B107,[1]NUM4!$AB$3:$AO$141,10,FALSE),0)</f>
        <v>8</v>
      </c>
      <c r="AA107" s="42">
        <f>IFERROR(VLOOKUP($B107,[1]NUM4!$AB$3:$AO$141,11,FALSE),0)</f>
        <v>5</v>
      </c>
      <c r="AB107" s="42">
        <f>IFERROR(VLOOKUP($B107,[1]NUM4!$AB$3:$AO$141,12,FALSE),0)</f>
        <v>0</v>
      </c>
      <c r="AC107" s="42">
        <f>IFERROR(VLOOKUP($B107,[1]NUM4!$AB$3:$AO$141,13,FALSE),0)</f>
        <v>13</v>
      </c>
      <c r="AD107" s="11">
        <f t="shared" si="46"/>
        <v>132</v>
      </c>
      <c r="AE107" s="50">
        <f>IFERROR(VLOOKUP($B107,[1]DEN4!$G$3:$T$169,2,FALSE),0)</f>
        <v>57</v>
      </c>
      <c r="AF107" s="50">
        <f>IFERROR(VLOOKUP($B107,[1]DEN4!$G$3:$T$169,3,FALSE),0)</f>
        <v>132</v>
      </c>
      <c r="AG107" s="50">
        <f>IFERROR(VLOOKUP($B107,[1]DEN4!$G$3:$T$169,4,FALSE),0)</f>
        <v>115</v>
      </c>
      <c r="AH107" s="50">
        <f>IFERROR(VLOOKUP($B107,[1]DEN4!$G$3:$T$169,5,FALSE),0)</f>
        <v>91</v>
      </c>
      <c r="AI107" s="50">
        <f>IFERROR(VLOOKUP($B107,[1]DEN4!$G$3:$T$169,6,FALSE),0)</f>
        <v>142</v>
      </c>
      <c r="AJ107" s="50">
        <f>IFERROR(VLOOKUP($B107,[1]DEN4!$G$3:$T$169,7,FALSE),0)</f>
        <v>145</v>
      </c>
      <c r="AK107" s="50">
        <f>IFERROR(VLOOKUP($B107,[1]DEN4!$G$3:$T$169,8,FALSE),0)</f>
        <v>100</v>
      </c>
      <c r="AL107" s="50">
        <f>IFERROR(VLOOKUP($B107,[1]DEN4!$G$3:$T$169,9,FALSE),0)</f>
        <v>117</v>
      </c>
      <c r="AM107" s="50">
        <f>IFERROR(VLOOKUP($B107,[1]DEN4!$G$3:$T$169,10,FALSE),0)</f>
        <v>75</v>
      </c>
      <c r="AN107" s="50">
        <f>IFERROR(VLOOKUP($B107,[1]DEN4!$G$3:$T$169,11,FALSE),0)</f>
        <v>93</v>
      </c>
      <c r="AO107" s="50">
        <f>IFERROR(VLOOKUP($B107,[1]DEN4!$G$3:$T$169,12,FALSE),0)</f>
        <v>6</v>
      </c>
      <c r="AP107" s="50">
        <f>IFERROR(VLOOKUP($B107,[1]DEN4!$G$3:$T$169,13,FALSE),0)</f>
        <v>122</v>
      </c>
      <c r="AQ107" s="11">
        <f t="shared" si="47"/>
        <v>1195</v>
      </c>
    </row>
    <row r="108" spans="1:43" ht="14.4" thickBot="1" x14ac:dyDescent="0.3">
      <c r="A108" s="49" t="s">
        <v>118</v>
      </c>
      <c r="B108" s="62" t="s">
        <v>116</v>
      </c>
      <c r="C108" s="34"/>
      <c r="D108" s="72"/>
      <c r="E108" s="42">
        <f>IFERROR(VLOOKUP($B108,[1]NUM4!$G$3:$T$169,2,FALSE),0)</f>
        <v>319</v>
      </c>
      <c r="F108" s="42">
        <f>IFERROR(VLOOKUP($B108,[1]NUM4!$G$3:$T$169,3,FALSE),0)</f>
        <v>533</v>
      </c>
      <c r="G108" s="42">
        <f>IFERROR(VLOOKUP($B108,[1]NUM4!$G$3:$T$169,4,FALSE),0)</f>
        <v>475</v>
      </c>
      <c r="H108" s="42">
        <f>IFERROR(VLOOKUP($B108,[1]NUM4!$G$3:$T$169,5,FALSE),0)</f>
        <v>544</v>
      </c>
      <c r="I108" s="42">
        <f>IFERROR(VLOOKUP($B108,[1]NUM4!$G$3:$T$169,6,FALSE),0)</f>
        <v>616</v>
      </c>
      <c r="J108" s="42">
        <f>IFERROR(VLOOKUP($B108,[1]NUM4!$G$3:$T$169,7,FALSE),0)</f>
        <v>528</v>
      </c>
      <c r="K108" s="42">
        <f>IFERROR(VLOOKUP($B108,[1]NUM4!$G$3:$T$169,8,FALSE),0)</f>
        <v>581</v>
      </c>
      <c r="L108" s="42">
        <f>IFERROR(VLOOKUP($B108,[1]NUM4!$G$3:$T$169,9,FALSE),0)</f>
        <v>508</v>
      </c>
      <c r="M108" s="42">
        <f>IFERROR(VLOOKUP($B108,[1]NUM4!$G$3:$T$169,10,FALSE),0)</f>
        <v>535</v>
      </c>
      <c r="N108" s="42">
        <f>IFERROR(VLOOKUP($B108,[1]NUM4!$G$3:$T$169,11,FALSE),0)</f>
        <v>432</v>
      </c>
      <c r="O108" s="42">
        <f>IFERROR(VLOOKUP($B108,[1]NUM4!$G$3:$T$169,12,FALSE),0)</f>
        <v>56</v>
      </c>
      <c r="P108" s="42">
        <f>IFERROR(VLOOKUP($B108,[1]NUM4!$G$3:$T$169,13,FALSE),0)</f>
        <v>444</v>
      </c>
      <c r="Q108" s="11">
        <f t="shared" si="45"/>
        <v>5571</v>
      </c>
      <c r="R108" s="42">
        <f>IFERROR(VLOOKUP($B108,[1]NUM4!$AB$3:$AO$141,2,FALSE),0)</f>
        <v>52</v>
      </c>
      <c r="S108" s="42">
        <f>IFERROR(VLOOKUP($B108,[1]NUM4!$AB$3:$AO$141,3,FALSE),0)</f>
        <v>43</v>
      </c>
      <c r="T108" s="42">
        <f>IFERROR(VLOOKUP($B108,[1]NUM4!$AB$3:$AO$141,4,FALSE),0)</f>
        <v>50</v>
      </c>
      <c r="U108" s="42">
        <f>IFERROR(VLOOKUP($B108,[1]NUM4!$AB$3:$AO$141,5,FALSE),0)</f>
        <v>39</v>
      </c>
      <c r="V108" s="42">
        <f>IFERROR(VLOOKUP($B108,[1]NUM4!$AB$3:$AO$141,6,FALSE),0)</f>
        <v>36</v>
      </c>
      <c r="W108" s="42">
        <f>IFERROR(VLOOKUP($B108,[1]NUM4!$AB$3:$AO$141,7,FALSE),0)</f>
        <v>59</v>
      </c>
      <c r="X108" s="42">
        <f>IFERROR(VLOOKUP($B108,[1]NUM4!$AB$3:$AO$141,8,FALSE),0)</f>
        <v>68</v>
      </c>
      <c r="Y108" s="42">
        <f>IFERROR(VLOOKUP($B108,[1]NUM4!$AB$3:$AO$141,9,FALSE),0)</f>
        <v>37</v>
      </c>
      <c r="Z108" s="42">
        <f>IFERROR(VLOOKUP($B108,[1]NUM4!$AB$3:$AO$141,10,FALSE),0)</f>
        <v>25</v>
      </c>
      <c r="AA108" s="42">
        <f>IFERROR(VLOOKUP($B108,[1]NUM4!$AB$3:$AO$141,11,FALSE),0)</f>
        <v>21</v>
      </c>
      <c r="AB108" s="42">
        <f>IFERROR(VLOOKUP($B108,[1]NUM4!$AB$3:$AO$141,12,FALSE),0)</f>
        <v>11</v>
      </c>
      <c r="AC108" s="42">
        <f>IFERROR(VLOOKUP($B108,[1]NUM4!$AB$3:$AO$141,13,FALSE),0)</f>
        <v>32</v>
      </c>
      <c r="AD108" s="11">
        <f t="shared" si="46"/>
        <v>473</v>
      </c>
      <c r="AE108" s="50">
        <f>IFERROR(VLOOKUP($B108,[1]DEN4!$G$3:$T$169,2,FALSE),0)</f>
        <v>319</v>
      </c>
      <c r="AF108" s="50">
        <f>IFERROR(VLOOKUP($B108,[1]DEN4!$G$3:$T$169,3,FALSE),0)</f>
        <v>533</v>
      </c>
      <c r="AG108" s="50">
        <f>IFERROR(VLOOKUP($B108,[1]DEN4!$G$3:$T$169,4,FALSE),0)</f>
        <v>475</v>
      </c>
      <c r="AH108" s="50">
        <f>IFERROR(VLOOKUP($B108,[1]DEN4!$G$3:$T$169,5,FALSE),0)</f>
        <v>544</v>
      </c>
      <c r="AI108" s="50">
        <f>IFERROR(VLOOKUP($B108,[1]DEN4!$G$3:$T$169,6,FALSE),0)</f>
        <v>616</v>
      </c>
      <c r="AJ108" s="50">
        <f>IFERROR(VLOOKUP($B108,[1]DEN4!$G$3:$T$169,7,FALSE),0)</f>
        <v>528</v>
      </c>
      <c r="AK108" s="50">
        <f>IFERROR(VLOOKUP($B108,[1]DEN4!$G$3:$T$169,8,FALSE),0)</f>
        <v>581</v>
      </c>
      <c r="AL108" s="50">
        <f>IFERROR(VLOOKUP($B108,[1]DEN4!$G$3:$T$169,9,FALSE),0)</f>
        <v>508</v>
      </c>
      <c r="AM108" s="50">
        <f>IFERROR(VLOOKUP($B108,[1]DEN4!$G$3:$T$169,10,FALSE),0)</f>
        <v>535</v>
      </c>
      <c r="AN108" s="50">
        <f>IFERROR(VLOOKUP($B108,[1]DEN4!$G$3:$T$169,11,FALSE),0)</f>
        <v>432</v>
      </c>
      <c r="AO108" s="50">
        <f>IFERROR(VLOOKUP($B108,[1]DEN4!$G$3:$T$169,12,FALSE),0)</f>
        <v>56</v>
      </c>
      <c r="AP108" s="50">
        <f>IFERROR(VLOOKUP($B108,[1]DEN4!$G$3:$T$169,13,FALSE),0)</f>
        <v>444</v>
      </c>
      <c r="AQ108" s="11">
        <f t="shared" si="47"/>
        <v>5571</v>
      </c>
    </row>
    <row r="109" spans="1:43" ht="14.4" thickBot="1" x14ac:dyDescent="0.3">
      <c r="A109" s="49" t="s">
        <v>118</v>
      </c>
      <c r="B109" s="62" t="s">
        <v>117</v>
      </c>
      <c r="C109" s="34"/>
      <c r="D109" s="72"/>
      <c r="E109" s="42">
        <f>IFERROR(VLOOKUP($B109,[1]NUM4!$G$3:$T$169,2,FALSE),0)</f>
        <v>314</v>
      </c>
      <c r="F109" s="42">
        <f>IFERROR(VLOOKUP($B109,[1]NUM4!$G$3:$T$169,3,FALSE),0)</f>
        <v>288</v>
      </c>
      <c r="G109" s="42">
        <f>IFERROR(VLOOKUP($B109,[1]NUM4!$G$3:$T$169,4,FALSE),0)</f>
        <v>387</v>
      </c>
      <c r="H109" s="42">
        <f>IFERROR(VLOOKUP($B109,[1]NUM4!$G$3:$T$169,5,FALSE),0)</f>
        <v>239</v>
      </c>
      <c r="I109" s="42">
        <f>IFERROR(VLOOKUP($B109,[1]NUM4!$G$3:$T$169,6,FALSE),0)</f>
        <v>492</v>
      </c>
      <c r="J109" s="42">
        <f>IFERROR(VLOOKUP($B109,[1]NUM4!$G$3:$T$169,7,FALSE),0)</f>
        <v>347</v>
      </c>
      <c r="K109" s="42">
        <f>IFERROR(VLOOKUP($B109,[1]NUM4!$G$3:$T$169,8,FALSE),0)</f>
        <v>404</v>
      </c>
      <c r="L109" s="42">
        <f>IFERROR(VLOOKUP($B109,[1]NUM4!$G$3:$T$169,9,FALSE),0)</f>
        <v>415</v>
      </c>
      <c r="M109" s="42">
        <f>IFERROR(VLOOKUP($B109,[1]NUM4!$G$3:$T$169,10,FALSE),0)</f>
        <v>334</v>
      </c>
      <c r="N109" s="42">
        <f>IFERROR(VLOOKUP($B109,[1]NUM4!$G$3:$T$169,11,FALSE),0)</f>
        <v>338</v>
      </c>
      <c r="O109" s="42">
        <f>IFERROR(VLOOKUP($B109,[1]NUM4!$G$3:$T$169,12,FALSE),0)</f>
        <v>22</v>
      </c>
      <c r="P109" s="42">
        <f>IFERROR(VLOOKUP($B109,[1]NUM4!$G$3:$T$169,13,FALSE),0)</f>
        <v>242</v>
      </c>
      <c r="Q109" s="11">
        <f t="shared" si="45"/>
        <v>3822</v>
      </c>
      <c r="R109" s="42">
        <f>IFERROR(VLOOKUP($B109,[1]NUM4!$AB$3:$AO$141,2,FALSE),0)</f>
        <v>85</v>
      </c>
      <c r="S109" s="42">
        <f>IFERROR(VLOOKUP($B109,[1]NUM4!$AB$3:$AO$141,3,FALSE),0)</f>
        <v>68</v>
      </c>
      <c r="T109" s="42">
        <f>IFERROR(VLOOKUP($B109,[1]NUM4!$AB$3:$AO$141,4,FALSE),0)</f>
        <v>65</v>
      </c>
      <c r="U109" s="42">
        <f>IFERROR(VLOOKUP($B109,[1]NUM4!$AB$3:$AO$141,5,FALSE),0)</f>
        <v>40</v>
      </c>
      <c r="V109" s="42">
        <f>IFERROR(VLOOKUP($B109,[1]NUM4!$AB$3:$AO$141,6,FALSE),0)</f>
        <v>34</v>
      </c>
      <c r="W109" s="42">
        <f>IFERROR(VLOOKUP($B109,[1]NUM4!$AB$3:$AO$141,7,FALSE),0)</f>
        <v>26</v>
      </c>
      <c r="X109" s="42">
        <f>IFERROR(VLOOKUP($B109,[1]NUM4!$AB$3:$AO$141,8,FALSE),0)</f>
        <v>30</v>
      </c>
      <c r="Y109" s="42">
        <f>IFERROR(VLOOKUP($B109,[1]NUM4!$AB$3:$AO$141,9,FALSE),0)</f>
        <v>39</v>
      </c>
      <c r="Z109" s="42">
        <f>IFERROR(VLOOKUP($B109,[1]NUM4!$AB$3:$AO$141,10,FALSE),0)</f>
        <v>31</v>
      </c>
      <c r="AA109" s="42">
        <f>IFERROR(VLOOKUP($B109,[1]NUM4!$AB$3:$AO$141,11,FALSE),0)</f>
        <v>21</v>
      </c>
      <c r="AB109" s="42">
        <f>IFERROR(VLOOKUP($B109,[1]NUM4!$AB$3:$AO$141,12,FALSE),0)</f>
        <v>12</v>
      </c>
      <c r="AC109" s="42">
        <f>IFERROR(VLOOKUP($B109,[1]NUM4!$AB$3:$AO$141,13,FALSE),0)</f>
        <v>24</v>
      </c>
      <c r="AD109" s="11">
        <f t="shared" si="46"/>
        <v>475</v>
      </c>
      <c r="AE109" s="50">
        <f>IFERROR(VLOOKUP($B109,[1]DEN4!$G$3:$T$169,2,FALSE),0)</f>
        <v>314</v>
      </c>
      <c r="AF109" s="50">
        <f>IFERROR(VLOOKUP($B109,[1]DEN4!$G$3:$T$169,3,FALSE),0)</f>
        <v>288</v>
      </c>
      <c r="AG109" s="50">
        <f>IFERROR(VLOOKUP($B109,[1]DEN4!$G$3:$T$169,4,FALSE),0)</f>
        <v>387</v>
      </c>
      <c r="AH109" s="50">
        <f>IFERROR(VLOOKUP($B109,[1]DEN4!$G$3:$T$169,5,FALSE),0)</f>
        <v>239</v>
      </c>
      <c r="AI109" s="50">
        <f>IFERROR(VLOOKUP($B109,[1]DEN4!$G$3:$T$169,6,FALSE),0)</f>
        <v>492</v>
      </c>
      <c r="AJ109" s="50">
        <f>IFERROR(VLOOKUP($B109,[1]DEN4!$G$3:$T$169,7,FALSE),0)</f>
        <v>347</v>
      </c>
      <c r="AK109" s="50">
        <f>IFERROR(VLOOKUP($B109,[1]DEN4!$G$3:$T$169,8,FALSE),0)</f>
        <v>404</v>
      </c>
      <c r="AL109" s="50">
        <f>IFERROR(VLOOKUP($B109,[1]DEN4!$G$3:$T$169,9,FALSE),0)</f>
        <v>415</v>
      </c>
      <c r="AM109" s="50">
        <f>IFERROR(VLOOKUP($B109,[1]DEN4!$G$3:$T$169,10,FALSE),0)</f>
        <v>334</v>
      </c>
      <c r="AN109" s="50">
        <f>IFERROR(VLOOKUP($B109,[1]DEN4!$G$3:$T$169,11,FALSE),0)</f>
        <v>338</v>
      </c>
      <c r="AO109" s="50">
        <f>IFERROR(VLOOKUP($B109,[1]DEN4!$G$3:$T$169,12,FALSE),0)</f>
        <v>22</v>
      </c>
      <c r="AP109" s="50">
        <f>IFERROR(VLOOKUP($B109,[1]DEN4!$G$3:$T$169,13,FALSE),0)</f>
        <v>242</v>
      </c>
      <c r="AQ109" s="11">
        <f t="shared" si="47"/>
        <v>3822</v>
      </c>
    </row>
    <row r="110" spans="1:43" ht="14.4" thickBot="1" x14ac:dyDescent="0.3">
      <c r="A110" s="49" t="s">
        <v>118</v>
      </c>
      <c r="B110" s="62" t="s">
        <v>241</v>
      </c>
      <c r="C110" s="34"/>
      <c r="D110" s="72"/>
      <c r="E110" s="42">
        <f>IFERROR(VLOOKUP($B110,[1]NUM4!$G$3:$T$169,2,FALSE),0)</f>
        <v>201</v>
      </c>
      <c r="F110" s="42">
        <f>IFERROR(VLOOKUP($B110,[1]NUM4!$G$3:$T$169,3,FALSE),0)</f>
        <v>417</v>
      </c>
      <c r="G110" s="42">
        <f>IFERROR(VLOOKUP($B110,[1]NUM4!$G$3:$T$169,4,FALSE),0)</f>
        <v>337</v>
      </c>
      <c r="H110" s="42">
        <f>IFERROR(VLOOKUP($B110,[1]NUM4!$G$3:$T$169,5,FALSE),0)</f>
        <v>398</v>
      </c>
      <c r="I110" s="42">
        <f>IFERROR(VLOOKUP($B110,[1]NUM4!$G$3:$T$169,6,FALSE),0)</f>
        <v>400</v>
      </c>
      <c r="J110" s="42">
        <f>IFERROR(VLOOKUP($B110,[1]NUM4!$G$3:$T$169,7,FALSE),0)</f>
        <v>245</v>
      </c>
      <c r="K110" s="42">
        <f>IFERROR(VLOOKUP($B110,[1]NUM4!$G$3:$T$169,8,FALSE),0)</f>
        <v>439</v>
      </c>
      <c r="L110" s="42">
        <f>IFERROR(VLOOKUP($B110,[1]NUM4!$G$3:$T$169,9,FALSE),0)</f>
        <v>326</v>
      </c>
      <c r="M110" s="42">
        <f>IFERROR(VLOOKUP($B110,[1]NUM4!$G$3:$T$169,10,FALSE),0)</f>
        <v>335</v>
      </c>
      <c r="N110" s="42">
        <f>IFERROR(VLOOKUP($B110,[1]NUM4!$G$3:$T$169,11,FALSE),0)</f>
        <v>294</v>
      </c>
      <c r="O110" s="42">
        <f>IFERROR(VLOOKUP($B110,[1]NUM4!$G$3:$T$169,12,FALSE),0)</f>
        <v>57</v>
      </c>
      <c r="P110" s="42">
        <f>IFERROR(VLOOKUP($B110,[1]NUM4!$G$3:$T$169,13,FALSE),0)</f>
        <v>331</v>
      </c>
      <c r="Q110" s="182">
        <f t="shared" si="45"/>
        <v>3780</v>
      </c>
      <c r="R110" s="42">
        <f>IFERROR(VLOOKUP($B110,[1]NUM4!$AB$3:$AO$141,2,FALSE),0)</f>
        <v>22</v>
      </c>
      <c r="S110" s="42">
        <f>IFERROR(VLOOKUP($B110,[1]NUM4!$AB$3:$AO$141,3,FALSE),0)</f>
        <v>27</v>
      </c>
      <c r="T110" s="42">
        <f>IFERROR(VLOOKUP($B110,[1]NUM4!$AB$3:$AO$141,4,FALSE),0)</f>
        <v>29</v>
      </c>
      <c r="U110" s="42">
        <f>IFERROR(VLOOKUP($B110,[1]NUM4!$AB$3:$AO$141,5,FALSE),0)</f>
        <v>36</v>
      </c>
      <c r="V110" s="42">
        <f>IFERROR(VLOOKUP($B110,[1]NUM4!$AB$3:$AO$141,6,FALSE),0)</f>
        <v>24</v>
      </c>
      <c r="W110" s="42">
        <f>IFERROR(VLOOKUP($B110,[1]NUM4!$AB$3:$AO$141,7,FALSE),0)</f>
        <v>24</v>
      </c>
      <c r="X110" s="42">
        <f>IFERROR(VLOOKUP($B110,[1]NUM4!$AB$3:$AO$141,8,FALSE),0)</f>
        <v>30</v>
      </c>
      <c r="Y110" s="42">
        <f>IFERROR(VLOOKUP($B110,[1]NUM4!$AB$3:$AO$141,9,FALSE),0)</f>
        <v>20</v>
      </c>
      <c r="Z110" s="42">
        <f>IFERROR(VLOOKUP($B110,[1]NUM4!$AB$3:$AO$141,10,FALSE),0)</f>
        <v>23</v>
      </c>
      <c r="AA110" s="42">
        <f>IFERROR(VLOOKUP($B110,[1]NUM4!$AB$3:$AO$141,11,FALSE),0)</f>
        <v>16</v>
      </c>
      <c r="AB110" s="42">
        <f>IFERROR(VLOOKUP($B110,[1]NUM4!$AB$3:$AO$141,12,FALSE),0)</f>
        <v>3</v>
      </c>
      <c r="AC110" s="42">
        <f>IFERROR(VLOOKUP($B110,[1]NUM4!$AB$3:$AO$141,13,FALSE),0)</f>
        <v>25</v>
      </c>
      <c r="AD110" s="182">
        <f t="shared" si="46"/>
        <v>279</v>
      </c>
      <c r="AE110" s="50">
        <f>IFERROR(VLOOKUP($B110,[1]DEN4!$G$3:$T$169,2,FALSE),0)</f>
        <v>201</v>
      </c>
      <c r="AF110" s="50">
        <f>IFERROR(VLOOKUP($B110,[1]DEN4!$G$3:$T$169,3,FALSE),0)</f>
        <v>417</v>
      </c>
      <c r="AG110" s="50">
        <f>IFERROR(VLOOKUP($B110,[1]DEN4!$G$3:$T$169,4,FALSE),0)</f>
        <v>337</v>
      </c>
      <c r="AH110" s="50">
        <f>IFERROR(VLOOKUP($B110,[1]DEN4!$G$3:$T$169,5,FALSE),0)</f>
        <v>398</v>
      </c>
      <c r="AI110" s="50">
        <f>IFERROR(VLOOKUP($B110,[1]DEN4!$G$3:$T$169,6,FALSE),0)</f>
        <v>400</v>
      </c>
      <c r="AJ110" s="50">
        <f>IFERROR(VLOOKUP($B110,[1]DEN4!$G$3:$T$169,7,FALSE),0)</f>
        <v>245</v>
      </c>
      <c r="AK110" s="50">
        <f>IFERROR(VLOOKUP($B110,[1]DEN4!$G$3:$T$169,8,FALSE),0)</f>
        <v>439</v>
      </c>
      <c r="AL110" s="50">
        <f>IFERROR(VLOOKUP($B110,[1]DEN4!$G$3:$T$169,9,FALSE),0)</f>
        <v>326</v>
      </c>
      <c r="AM110" s="50">
        <f>IFERROR(VLOOKUP($B110,[1]DEN4!$G$3:$T$169,10,FALSE),0)</f>
        <v>335</v>
      </c>
      <c r="AN110" s="50">
        <f>IFERROR(VLOOKUP($B110,[1]DEN4!$G$3:$T$169,11,FALSE),0)</f>
        <v>294</v>
      </c>
      <c r="AO110" s="50">
        <f>IFERROR(VLOOKUP($B110,[1]DEN4!$G$3:$T$169,12,FALSE),0)</f>
        <v>57</v>
      </c>
      <c r="AP110" s="50">
        <f>IFERROR(VLOOKUP($B110,[1]DEN4!$G$3:$T$169,13,FALSE),0)</f>
        <v>331</v>
      </c>
      <c r="AQ110" s="11">
        <f t="shared" si="47"/>
        <v>3780</v>
      </c>
    </row>
    <row r="111" spans="1:43" ht="14.4" thickBot="1" x14ac:dyDescent="0.3">
      <c r="A111" s="49" t="s">
        <v>118</v>
      </c>
      <c r="B111" s="62" t="s">
        <v>255</v>
      </c>
      <c r="C111" s="34"/>
      <c r="D111" s="72"/>
      <c r="E111" s="42">
        <f>IFERROR(VLOOKUP($B111,[1]NUM4!$G$3:$T$169,2,FALSE),0)</f>
        <v>214</v>
      </c>
      <c r="F111" s="42">
        <f>IFERROR(VLOOKUP($B111,[1]NUM4!$G$3:$T$169,3,FALSE),0)</f>
        <v>352</v>
      </c>
      <c r="G111" s="42">
        <f>IFERROR(VLOOKUP($B111,[1]NUM4!$G$3:$T$169,4,FALSE),0)</f>
        <v>427</v>
      </c>
      <c r="H111" s="42">
        <f>IFERROR(VLOOKUP($B111,[1]NUM4!$G$3:$T$169,5,FALSE),0)</f>
        <v>354</v>
      </c>
      <c r="I111" s="42">
        <f>IFERROR(VLOOKUP($B111,[1]NUM4!$G$3:$T$169,6,FALSE),0)</f>
        <v>413</v>
      </c>
      <c r="J111" s="42">
        <f>IFERROR(VLOOKUP($B111,[1]NUM4!$G$3:$T$169,7,FALSE),0)</f>
        <v>463</v>
      </c>
      <c r="K111" s="42">
        <f>IFERROR(VLOOKUP($B111,[1]NUM4!$G$3:$T$169,8,FALSE),0)</f>
        <v>435</v>
      </c>
      <c r="L111" s="42">
        <f>IFERROR(VLOOKUP($B111,[1]NUM4!$G$3:$T$169,9,FALSE),0)</f>
        <v>429</v>
      </c>
      <c r="M111" s="42">
        <f>IFERROR(VLOOKUP($B111,[1]NUM4!$G$3:$T$169,10,FALSE),0)</f>
        <v>365</v>
      </c>
      <c r="N111" s="42">
        <f>IFERROR(VLOOKUP($B111,[1]NUM4!$G$3:$T$169,11,FALSE),0)</f>
        <v>258</v>
      </c>
      <c r="O111" s="42">
        <f>IFERROR(VLOOKUP($B111,[1]NUM4!$G$3:$T$169,12,FALSE),0)</f>
        <v>52</v>
      </c>
      <c r="P111" s="42">
        <f>IFERROR(VLOOKUP($B111,[1]NUM4!$G$3:$T$169,13,FALSE),0)</f>
        <v>350</v>
      </c>
      <c r="Q111" s="11">
        <f t="shared" si="45"/>
        <v>4112</v>
      </c>
      <c r="R111" s="42">
        <f>IFERROR(VLOOKUP($B111,[1]NUM4!$AB$3:$AO$141,2,FALSE),0)</f>
        <v>17</v>
      </c>
      <c r="S111" s="42">
        <f>IFERROR(VLOOKUP($B111,[1]NUM4!$AB$3:$AO$141,3,FALSE),0)</f>
        <v>25</v>
      </c>
      <c r="T111" s="42">
        <f>IFERROR(VLOOKUP($B111,[1]NUM4!$AB$3:$AO$141,4,FALSE),0)</f>
        <v>21</v>
      </c>
      <c r="U111" s="42">
        <f>IFERROR(VLOOKUP($B111,[1]NUM4!$AB$3:$AO$141,5,FALSE),0)</f>
        <v>20</v>
      </c>
      <c r="V111" s="42">
        <f>IFERROR(VLOOKUP($B111,[1]NUM4!$AB$3:$AO$141,6,FALSE),0)</f>
        <v>23</v>
      </c>
      <c r="W111" s="42">
        <f>IFERROR(VLOOKUP($B111,[1]NUM4!$AB$3:$AO$141,7,FALSE),0)</f>
        <v>26</v>
      </c>
      <c r="X111" s="42">
        <f>IFERROR(VLOOKUP($B111,[1]NUM4!$AB$3:$AO$141,8,FALSE),0)</f>
        <v>21</v>
      </c>
      <c r="Y111" s="42">
        <f>IFERROR(VLOOKUP($B111,[1]NUM4!$AB$3:$AO$141,9,FALSE),0)</f>
        <v>30</v>
      </c>
      <c r="Z111" s="42">
        <f>IFERROR(VLOOKUP($B111,[1]NUM4!$AB$3:$AO$141,10,FALSE),0)</f>
        <v>25</v>
      </c>
      <c r="AA111" s="42">
        <f>IFERROR(VLOOKUP($B111,[1]NUM4!$AB$3:$AO$141,11,FALSE),0)</f>
        <v>18</v>
      </c>
      <c r="AB111" s="42">
        <f>IFERROR(VLOOKUP($B111,[1]NUM4!$AB$3:$AO$141,12,FALSE),0)</f>
        <v>1</v>
      </c>
      <c r="AC111" s="42">
        <f>IFERROR(VLOOKUP($B111,[1]NUM4!$AB$3:$AO$141,13,FALSE),0)</f>
        <v>24</v>
      </c>
      <c r="AD111" s="11">
        <f t="shared" si="46"/>
        <v>251</v>
      </c>
      <c r="AE111" s="50">
        <f>IFERROR(VLOOKUP($B111,[1]DEN4!$G$3:$T$169,2,FALSE),0)</f>
        <v>214</v>
      </c>
      <c r="AF111" s="50">
        <f>IFERROR(VLOOKUP($B111,[1]DEN4!$G$3:$T$169,3,FALSE),0)</f>
        <v>352</v>
      </c>
      <c r="AG111" s="50">
        <f>IFERROR(VLOOKUP($B111,[1]DEN4!$G$3:$T$169,4,FALSE),0)</f>
        <v>427</v>
      </c>
      <c r="AH111" s="50">
        <f>IFERROR(VLOOKUP($B111,[1]DEN4!$G$3:$T$169,5,FALSE),0)</f>
        <v>354</v>
      </c>
      <c r="AI111" s="50">
        <f>IFERROR(VLOOKUP($B111,[1]DEN4!$G$3:$T$169,6,FALSE),0)</f>
        <v>413</v>
      </c>
      <c r="AJ111" s="50">
        <f>IFERROR(VLOOKUP($B111,[1]DEN4!$G$3:$T$169,7,FALSE),0)</f>
        <v>463</v>
      </c>
      <c r="AK111" s="50">
        <f>IFERROR(VLOOKUP($B111,[1]DEN4!$G$3:$T$169,8,FALSE),0)</f>
        <v>435</v>
      </c>
      <c r="AL111" s="50">
        <f>IFERROR(VLOOKUP($B111,[1]DEN4!$G$3:$T$169,9,FALSE),0)</f>
        <v>429</v>
      </c>
      <c r="AM111" s="50">
        <f>IFERROR(VLOOKUP($B111,[1]DEN4!$G$3:$T$169,10,FALSE),0)</f>
        <v>365</v>
      </c>
      <c r="AN111" s="50">
        <f>IFERROR(VLOOKUP($B111,[1]DEN4!$G$3:$T$169,11,FALSE),0)</f>
        <v>258</v>
      </c>
      <c r="AO111" s="50">
        <f>IFERROR(VLOOKUP($B111,[1]DEN4!$G$3:$T$169,12,FALSE),0)</f>
        <v>52</v>
      </c>
      <c r="AP111" s="50">
        <f>IFERROR(VLOOKUP($B111,[1]DEN4!$G$3:$T$169,13,FALSE),0)</f>
        <v>350</v>
      </c>
      <c r="AQ111" s="11">
        <f>SUM(AE111:AP111)</f>
        <v>4112</v>
      </c>
    </row>
    <row r="112" spans="1:43" ht="14.4" thickBot="1" x14ac:dyDescent="0.3">
      <c r="A112" s="49" t="s">
        <v>118</v>
      </c>
      <c r="B112" s="62" t="s">
        <v>320</v>
      </c>
      <c r="C112" s="34"/>
      <c r="D112" s="72"/>
      <c r="E112" s="42">
        <f>IFERROR(VLOOKUP($B112,[1]NUM4!$G$3:$T$169,2,FALSE),0)</f>
        <v>0</v>
      </c>
      <c r="F112" s="42">
        <f>IFERROR(VLOOKUP($B112,[1]NUM4!$G$3:$T$169,3,FALSE),0)</f>
        <v>0</v>
      </c>
      <c r="G112" s="42">
        <f>IFERROR(VLOOKUP($B112,[1]NUM4!$G$3:$T$169,4,FALSE),0)</f>
        <v>0</v>
      </c>
      <c r="H112" s="42">
        <f>IFERROR(VLOOKUP($B112,[1]NUM4!$G$3:$T$169,5,FALSE),0)</f>
        <v>1177</v>
      </c>
      <c r="I112" s="42">
        <f>IFERROR(VLOOKUP($B112,[1]NUM4!$G$3:$T$169,6,FALSE),0)</f>
        <v>1614</v>
      </c>
      <c r="J112" s="42">
        <f>IFERROR(VLOOKUP($B112,[1]NUM4!$G$3:$T$169,7,FALSE),0)</f>
        <v>2157</v>
      </c>
      <c r="K112" s="42">
        <f>IFERROR(VLOOKUP($B112,[1]NUM4!$G$3:$T$169,8,FALSE),0)</f>
        <v>2563</v>
      </c>
      <c r="L112" s="42">
        <f>IFERROR(VLOOKUP($B112,[1]NUM4!$G$3:$T$169,9,FALSE),0)</f>
        <v>2247</v>
      </c>
      <c r="M112" s="42">
        <f>IFERROR(VLOOKUP($B112,[1]NUM4!$G$3:$T$169,10,FALSE),0)</f>
        <v>2284</v>
      </c>
      <c r="N112" s="42">
        <f>IFERROR(VLOOKUP($B112,[1]NUM4!$G$3:$T$169,11,FALSE),0)</f>
        <v>1859</v>
      </c>
      <c r="O112" s="42">
        <f>IFERROR(VLOOKUP($B112,[1]NUM4!$G$3:$T$169,12,FALSE),0)</f>
        <v>333</v>
      </c>
      <c r="P112" s="42">
        <f>IFERROR(VLOOKUP($B112,[1]NUM4!$G$3:$T$169,13,FALSE),0)</f>
        <v>2259</v>
      </c>
      <c r="Q112" s="11">
        <f t="shared" si="45"/>
        <v>16493</v>
      </c>
      <c r="R112" s="42">
        <f>IFERROR(VLOOKUP($B112,[1]NUM4!$AB$3:$AO$141,2,FALSE),0)</f>
        <v>0</v>
      </c>
      <c r="S112" s="42">
        <f>IFERROR(VLOOKUP($B112,[1]NUM4!$AB$3:$AO$141,3,FALSE),0)</f>
        <v>0</v>
      </c>
      <c r="T112" s="42">
        <f>IFERROR(VLOOKUP($B112,[1]NUM4!$AB$3:$AO$141,4,FALSE),0)</f>
        <v>0</v>
      </c>
      <c r="U112" s="42">
        <f>IFERROR(VLOOKUP($B112,[1]NUM4!$AB$3:$AO$141,5,FALSE),0)</f>
        <v>53</v>
      </c>
      <c r="V112" s="42">
        <f>IFERROR(VLOOKUP($B112,[1]NUM4!$AB$3:$AO$141,6,FALSE),0)</f>
        <v>89</v>
      </c>
      <c r="W112" s="42">
        <f>IFERROR(VLOOKUP($B112,[1]NUM4!$AB$3:$AO$141,7,FALSE),0)</f>
        <v>141</v>
      </c>
      <c r="X112" s="42">
        <f>IFERROR(VLOOKUP($B112,[1]NUM4!$AB$3:$AO$141,8,FALSE),0)</f>
        <v>156</v>
      </c>
      <c r="Y112" s="42">
        <f>IFERROR(VLOOKUP($B112,[1]NUM4!$AB$3:$AO$141,9,FALSE),0)</f>
        <v>160</v>
      </c>
      <c r="Z112" s="42">
        <f>IFERROR(VLOOKUP($B112,[1]NUM4!$AB$3:$AO$141,10,FALSE),0)</f>
        <v>122</v>
      </c>
      <c r="AA112" s="42">
        <f>IFERROR(VLOOKUP($B112,[1]NUM4!$AB$3:$AO$141,11,FALSE),0)</f>
        <v>169</v>
      </c>
      <c r="AB112" s="42">
        <f>IFERROR(VLOOKUP($B112,[1]NUM4!$AB$3:$AO$141,12,FALSE),0)</f>
        <v>51</v>
      </c>
      <c r="AC112" s="42">
        <f>IFERROR(VLOOKUP($B112,[1]NUM4!$AB$3:$AO$141,13,FALSE),0)</f>
        <v>197</v>
      </c>
      <c r="AD112" s="11">
        <f t="shared" si="46"/>
        <v>1138</v>
      </c>
      <c r="AE112" s="50">
        <f>IFERROR(VLOOKUP($B112,[1]DEN4!$G$3:$T$169,2,FALSE),0)</f>
        <v>0</v>
      </c>
      <c r="AF112" s="50">
        <f>IFERROR(VLOOKUP($B112,[1]DEN4!$G$3:$T$169,3,FALSE),0)</f>
        <v>0</v>
      </c>
      <c r="AG112" s="50">
        <f>IFERROR(VLOOKUP($B112,[1]DEN4!$G$3:$T$169,4,FALSE),0)</f>
        <v>0</v>
      </c>
      <c r="AH112" s="50">
        <f>IFERROR(VLOOKUP($B112,[1]DEN4!$G$3:$T$169,5,FALSE),0)</f>
        <v>1177</v>
      </c>
      <c r="AI112" s="50">
        <f>IFERROR(VLOOKUP($B112,[1]DEN4!$G$3:$T$169,6,FALSE),0)</f>
        <v>1614</v>
      </c>
      <c r="AJ112" s="50">
        <f>IFERROR(VLOOKUP($B112,[1]DEN4!$G$3:$T$169,7,FALSE),0)</f>
        <v>2157</v>
      </c>
      <c r="AK112" s="50">
        <f>IFERROR(VLOOKUP($B112,[1]DEN4!$G$3:$T$169,8,FALSE),0)</f>
        <v>2563</v>
      </c>
      <c r="AL112" s="50">
        <f>IFERROR(VLOOKUP($B112,[1]DEN4!$G$3:$T$169,9,FALSE),0)</f>
        <v>2247</v>
      </c>
      <c r="AM112" s="50">
        <f>IFERROR(VLOOKUP($B112,[1]DEN4!$G$3:$T$169,10,FALSE),0)</f>
        <v>2284</v>
      </c>
      <c r="AN112" s="50">
        <f>IFERROR(VLOOKUP($B112,[1]DEN4!$G$3:$T$169,11,FALSE),0)</f>
        <v>1859</v>
      </c>
      <c r="AO112" s="50">
        <f>IFERROR(VLOOKUP($B112,[1]DEN4!$G$3:$T$169,12,FALSE),0)</f>
        <v>333</v>
      </c>
      <c r="AP112" s="50">
        <f>IFERROR(VLOOKUP($B112,[1]DEN4!$G$3:$T$169,13,FALSE),0)</f>
        <v>2259</v>
      </c>
      <c r="AQ112" s="11">
        <f>SUM(AE112:AP112)</f>
        <v>16493</v>
      </c>
    </row>
    <row r="113" spans="1:43" ht="16.5" customHeight="1" thickBot="1" x14ac:dyDescent="0.3">
      <c r="A113" s="344" t="s">
        <v>165</v>
      </c>
      <c r="B113" s="345"/>
      <c r="C113" s="89">
        <f>D113/Metas!E13</f>
        <v>1.0199346142578252</v>
      </c>
      <c r="D113" s="13">
        <f>(Q113-AD113)/AQ113</f>
        <v>0.92304082590333181</v>
      </c>
      <c r="E113" s="29">
        <f>SUM(E95:E112)</f>
        <v>7314</v>
      </c>
      <c r="F113" s="29">
        <f t="shared" ref="F113:AQ113" si="48">SUM(F95:F112)</f>
        <v>9741</v>
      </c>
      <c r="G113" s="29">
        <f t="shared" si="48"/>
        <v>8060</v>
      </c>
      <c r="H113" s="29">
        <f t="shared" si="48"/>
        <v>10373</v>
      </c>
      <c r="I113" s="29">
        <f t="shared" si="48"/>
        <v>10940</v>
      </c>
      <c r="J113" s="29">
        <f t="shared" si="48"/>
        <v>10689</v>
      </c>
      <c r="K113" s="29">
        <f t="shared" si="48"/>
        <v>13417</v>
      </c>
      <c r="L113" s="29">
        <f t="shared" si="48"/>
        <v>10780</v>
      </c>
      <c r="M113" s="29">
        <f t="shared" si="48"/>
        <v>10277</v>
      </c>
      <c r="N113" s="29">
        <f t="shared" si="48"/>
        <v>8957</v>
      </c>
      <c r="O113" s="29">
        <f t="shared" si="48"/>
        <v>1758</v>
      </c>
      <c r="P113" s="29">
        <f t="shared" si="48"/>
        <v>10637</v>
      </c>
      <c r="Q113" s="29">
        <f t="shared" si="48"/>
        <v>112943</v>
      </c>
      <c r="R113" s="29">
        <f t="shared" si="48"/>
        <v>716</v>
      </c>
      <c r="S113" s="29">
        <f t="shared" si="48"/>
        <v>877</v>
      </c>
      <c r="T113" s="29">
        <f t="shared" si="48"/>
        <v>926</v>
      </c>
      <c r="U113" s="29">
        <f t="shared" si="48"/>
        <v>686</v>
      </c>
      <c r="V113" s="29">
        <f t="shared" si="48"/>
        <v>690</v>
      </c>
      <c r="W113" s="29">
        <f t="shared" si="48"/>
        <v>705</v>
      </c>
      <c r="X113" s="29">
        <f t="shared" si="48"/>
        <v>805</v>
      </c>
      <c r="Y113" s="29">
        <f t="shared" si="48"/>
        <v>843</v>
      </c>
      <c r="Z113" s="29">
        <f t="shared" si="48"/>
        <v>698</v>
      </c>
      <c r="AA113" s="29">
        <f t="shared" si="48"/>
        <v>677</v>
      </c>
      <c r="AB113" s="29">
        <f t="shared" si="48"/>
        <v>197</v>
      </c>
      <c r="AC113" s="29">
        <f t="shared" si="48"/>
        <v>872</v>
      </c>
      <c r="AD113" s="29">
        <f t="shared" si="48"/>
        <v>8692</v>
      </c>
      <c r="AE113" s="29">
        <f t="shared" si="48"/>
        <v>7314</v>
      </c>
      <c r="AF113" s="29">
        <f t="shared" si="48"/>
        <v>9741</v>
      </c>
      <c r="AG113" s="29">
        <f t="shared" si="48"/>
        <v>8060</v>
      </c>
      <c r="AH113" s="29">
        <f t="shared" si="48"/>
        <v>10373</v>
      </c>
      <c r="AI113" s="29">
        <f t="shared" si="48"/>
        <v>10940</v>
      </c>
      <c r="AJ113" s="29">
        <f t="shared" si="48"/>
        <v>10689</v>
      </c>
      <c r="AK113" s="29">
        <f t="shared" si="48"/>
        <v>13417</v>
      </c>
      <c r="AL113" s="29">
        <f t="shared" si="48"/>
        <v>10780</v>
      </c>
      <c r="AM113" s="29">
        <f t="shared" si="48"/>
        <v>10277</v>
      </c>
      <c r="AN113" s="29">
        <f t="shared" si="48"/>
        <v>8957</v>
      </c>
      <c r="AO113" s="29">
        <f t="shared" si="48"/>
        <v>1758</v>
      </c>
      <c r="AP113" s="29">
        <f t="shared" si="48"/>
        <v>10637</v>
      </c>
      <c r="AQ113" s="29">
        <f t="shared" si="48"/>
        <v>112943</v>
      </c>
    </row>
    <row r="114" spans="1:43" ht="14.4" thickBot="1" x14ac:dyDescent="0.3">
      <c r="A114" s="49" t="s">
        <v>131</v>
      </c>
      <c r="B114" s="62" t="s">
        <v>119</v>
      </c>
      <c r="C114" s="34"/>
      <c r="D114" s="72"/>
      <c r="E114" s="42">
        <f>IFERROR(VLOOKUP($B114,[1]NUM4!$G$3:$T$169,2,FALSE),0)</f>
        <v>13</v>
      </c>
      <c r="F114" s="42">
        <f>IFERROR(VLOOKUP($B114,[1]NUM4!$G$3:$T$169,3,FALSE),0)</f>
        <v>14</v>
      </c>
      <c r="G114" s="42">
        <f>IFERROR(VLOOKUP($B114,[1]NUM4!$G$3:$T$169,4,FALSE),0)</f>
        <v>13</v>
      </c>
      <c r="H114" s="42">
        <f>IFERROR(VLOOKUP($B114,[1]NUM4!$G$3:$T$169,5,FALSE),0)</f>
        <v>14</v>
      </c>
      <c r="I114" s="42">
        <f>IFERROR(VLOOKUP($B114,[1]NUM4!$G$3:$T$169,6,FALSE),0)</f>
        <v>17</v>
      </c>
      <c r="J114" s="42">
        <f>IFERROR(VLOOKUP($B114,[1]NUM4!$G$3:$T$169,7,FALSE),0)</f>
        <v>13</v>
      </c>
      <c r="K114" s="42">
        <f>IFERROR(VLOOKUP($B114,[1]NUM4!$G$3:$T$169,8,FALSE),0)</f>
        <v>16</v>
      </c>
      <c r="L114" s="42">
        <f>IFERROR(VLOOKUP($B114,[1]NUM4!$G$3:$T$169,9,FALSE),0)</f>
        <v>16</v>
      </c>
      <c r="M114" s="42">
        <f>IFERROR(VLOOKUP($B114,[1]NUM4!$G$3:$T$169,10,FALSE),0)</f>
        <v>19</v>
      </c>
      <c r="N114" s="42">
        <f>IFERROR(VLOOKUP($B114,[1]NUM4!$G$3:$T$169,11,FALSE),0)</f>
        <v>16</v>
      </c>
      <c r="O114" s="42">
        <f>IFERROR(VLOOKUP($B114,[1]NUM4!$G$3:$T$169,12,FALSE),0)</f>
        <v>0</v>
      </c>
      <c r="P114" s="42">
        <f>IFERROR(VLOOKUP($B114,[1]NUM4!$G$3:$T$169,13,FALSE),0)</f>
        <v>15</v>
      </c>
      <c r="Q114" s="182">
        <f t="shared" ref="Q114:Q125" si="49">SUM(E114:P114)</f>
        <v>166</v>
      </c>
      <c r="R114" s="42">
        <f>IFERROR(VLOOKUP($B114,[1]NUM4!$AB$3:$AO$141,2,FALSE),0)</f>
        <v>0</v>
      </c>
      <c r="S114" s="42">
        <f>IFERROR(VLOOKUP($B114,[1]NUM4!$AB$3:$AO$141,3,FALSE),0)</f>
        <v>0</v>
      </c>
      <c r="T114" s="42">
        <f>IFERROR(VLOOKUP($B114,[1]NUM4!$AB$3:$AO$141,4,FALSE),0)</f>
        <v>0</v>
      </c>
      <c r="U114" s="42">
        <f>IFERROR(VLOOKUP($B114,[1]NUM4!$AB$3:$AO$141,5,FALSE),0)</f>
        <v>0</v>
      </c>
      <c r="V114" s="42">
        <f>IFERROR(VLOOKUP($B114,[1]NUM4!$AB$3:$AO$141,6,FALSE),0)</f>
        <v>0</v>
      </c>
      <c r="W114" s="42">
        <f>IFERROR(VLOOKUP($B114,[1]NUM4!$AB$3:$AO$141,7,FALSE),0)</f>
        <v>0</v>
      </c>
      <c r="X114" s="42">
        <f>IFERROR(VLOOKUP($B114,[1]NUM4!$AB$3:$AO$141,8,FALSE),0)</f>
        <v>0</v>
      </c>
      <c r="Y114" s="42">
        <f>IFERROR(VLOOKUP($B114,[1]NUM4!$AB$3:$AO$141,9,FALSE),0)</f>
        <v>1</v>
      </c>
      <c r="Z114" s="42">
        <f>IFERROR(VLOOKUP($B114,[1]NUM4!$AB$3:$AO$141,10,FALSE),0)</f>
        <v>0</v>
      </c>
      <c r="AA114" s="42">
        <f>IFERROR(VLOOKUP($B114,[1]NUM4!$AB$3:$AO$141,11,FALSE),0)</f>
        <v>2</v>
      </c>
      <c r="AB114" s="42">
        <f>IFERROR(VLOOKUP($B114,[1]NUM4!$AB$3:$AO$141,12,FALSE),0)</f>
        <v>0</v>
      </c>
      <c r="AC114" s="42">
        <f>IFERROR(VLOOKUP($B114,[1]NUM4!$AB$3:$AO$141,13,FALSE),0)</f>
        <v>1</v>
      </c>
      <c r="AD114" s="182">
        <f t="shared" ref="AD114:AD125" si="50">SUM(R114:AC114)</f>
        <v>4</v>
      </c>
      <c r="AE114" s="50">
        <f>IFERROR(VLOOKUP($B114,[1]DEN4!$G$3:$T$169,2,FALSE),0)</f>
        <v>13</v>
      </c>
      <c r="AF114" s="50">
        <f>IFERROR(VLOOKUP($B114,[1]DEN4!$G$3:$T$169,3,FALSE),0)</f>
        <v>14</v>
      </c>
      <c r="AG114" s="50">
        <f>IFERROR(VLOOKUP($B114,[1]DEN4!$G$3:$T$169,4,FALSE),0)</f>
        <v>13</v>
      </c>
      <c r="AH114" s="50">
        <f>IFERROR(VLOOKUP($B114,[1]DEN4!$G$3:$T$169,5,FALSE),0)</f>
        <v>14</v>
      </c>
      <c r="AI114" s="50">
        <f>IFERROR(VLOOKUP($B114,[1]DEN4!$G$3:$T$169,6,FALSE),0)</f>
        <v>17</v>
      </c>
      <c r="AJ114" s="50">
        <f>IFERROR(VLOOKUP($B114,[1]DEN4!$G$3:$T$169,7,FALSE),0)</f>
        <v>13</v>
      </c>
      <c r="AK114" s="50">
        <f>IFERROR(VLOOKUP($B114,[1]DEN4!$G$3:$T$169,8,FALSE),0)</f>
        <v>16</v>
      </c>
      <c r="AL114" s="50">
        <f>IFERROR(VLOOKUP($B114,[1]DEN4!$G$3:$T$169,9,FALSE),0)</f>
        <v>16</v>
      </c>
      <c r="AM114" s="50">
        <f>IFERROR(VLOOKUP($B114,[1]DEN4!$G$3:$T$169,10,FALSE),0)</f>
        <v>19</v>
      </c>
      <c r="AN114" s="50">
        <f>IFERROR(VLOOKUP($B114,[1]DEN4!$G$3:$T$169,11,FALSE),0)</f>
        <v>16</v>
      </c>
      <c r="AO114" s="50">
        <f>IFERROR(VLOOKUP($B114,[1]DEN4!$G$3:$T$169,12,FALSE),0)</f>
        <v>0</v>
      </c>
      <c r="AP114" s="50">
        <f>IFERROR(VLOOKUP($B114,[1]DEN4!$G$3:$T$169,13,FALSE),0)</f>
        <v>15</v>
      </c>
      <c r="AQ114" s="11">
        <f t="shared" ref="AQ114:AQ125" si="51">SUM(AE114:AP114)</f>
        <v>166</v>
      </c>
    </row>
    <row r="115" spans="1:43" ht="14.4" thickBot="1" x14ac:dyDescent="0.3">
      <c r="A115" s="49" t="s">
        <v>131</v>
      </c>
      <c r="B115" s="62" t="s">
        <v>120</v>
      </c>
      <c r="C115" s="34"/>
      <c r="D115" s="72"/>
      <c r="E115" s="42">
        <f>IFERROR(VLOOKUP($B115,[1]NUM4!$G$3:$T$169,2,FALSE),0)</f>
        <v>67</v>
      </c>
      <c r="F115" s="42">
        <f>IFERROR(VLOOKUP($B115,[1]NUM4!$G$3:$T$169,3,FALSE),0)</f>
        <v>47</v>
      </c>
      <c r="G115" s="42">
        <f>IFERROR(VLOOKUP($B115,[1]NUM4!$G$3:$T$169,4,FALSE),0)</f>
        <v>19</v>
      </c>
      <c r="H115" s="42">
        <f>IFERROR(VLOOKUP($B115,[1]NUM4!$G$3:$T$169,5,FALSE),0)</f>
        <v>42</v>
      </c>
      <c r="I115" s="42">
        <f>IFERROR(VLOOKUP($B115,[1]NUM4!$G$3:$T$169,6,FALSE),0)</f>
        <v>49</v>
      </c>
      <c r="J115" s="42">
        <f>IFERROR(VLOOKUP($B115,[1]NUM4!$G$3:$T$169,7,FALSE),0)</f>
        <v>37</v>
      </c>
      <c r="K115" s="42">
        <f>IFERROR(VLOOKUP($B115,[1]NUM4!$G$3:$T$169,8,FALSE),0)</f>
        <v>85</v>
      </c>
      <c r="L115" s="42">
        <f>IFERROR(VLOOKUP($B115,[1]NUM4!$G$3:$T$169,9,FALSE),0)</f>
        <v>41</v>
      </c>
      <c r="M115" s="42">
        <f>IFERROR(VLOOKUP($B115,[1]NUM4!$G$3:$T$169,10,FALSE),0)</f>
        <v>38</v>
      </c>
      <c r="N115" s="42">
        <f>IFERROR(VLOOKUP($B115,[1]NUM4!$G$3:$T$169,11,FALSE),0)</f>
        <v>42</v>
      </c>
      <c r="O115" s="42">
        <f>IFERROR(VLOOKUP($B115,[1]NUM4!$G$3:$T$169,12,FALSE),0)</f>
        <v>46</v>
      </c>
      <c r="P115" s="42">
        <f>IFERROR(VLOOKUP($B115,[1]NUM4!$G$3:$T$169,13,FALSE),0)</f>
        <v>24</v>
      </c>
      <c r="Q115" s="11">
        <f t="shared" si="49"/>
        <v>537</v>
      </c>
      <c r="R115" s="42">
        <f>IFERROR(VLOOKUP($B115,[1]NUM4!$AB$3:$AO$141,2,FALSE),0)</f>
        <v>4</v>
      </c>
      <c r="S115" s="42">
        <f>IFERROR(VLOOKUP($B115,[1]NUM4!$AB$3:$AO$141,3,FALSE),0)</f>
        <v>0</v>
      </c>
      <c r="T115" s="42">
        <f>IFERROR(VLOOKUP($B115,[1]NUM4!$AB$3:$AO$141,4,FALSE),0)</f>
        <v>1</v>
      </c>
      <c r="U115" s="42">
        <f>IFERROR(VLOOKUP($B115,[1]NUM4!$AB$3:$AO$141,5,FALSE),0)</f>
        <v>3</v>
      </c>
      <c r="V115" s="42">
        <f>IFERROR(VLOOKUP($B115,[1]NUM4!$AB$3:$AO$141,6,FALSE),0)</f>
        <v>0</v>
      </c>
      <c r="W115" s="42">
        <f>IFERROR(VLOOKUP($B115,[1]NUM4!$AB$3:$AO$141,7,FALSE),0)</f>
        <v>0</v>
      </c>
      <c r="X115" s="42">
        <f>IFERROR(VLOOKUP($B115,[1]NUM4!$AB$3:$AO$141,8,FALSE),0)</f>
        <v>3</v>
      </c>
      <c r="Y115" s="42">
        <f>IFERROR(VLOOKUP($B115,[1]NUM4!$AB$3:$AO$141,9,FALSE),0)</f>
        <v>0</v>
      </c>
      <c r="Z115" s="42">
        <f>IFERROR(VLOOKUP($B115,[1]NUM4!$AB$3:$AO$141,10,FALSE),0)</f>
        <v>1</v>
      </c>
      <c r="AA115" s="42">
        <f>IFERROR(VLOOKUP($B115,[1]NUM4!$AB$3:$AO$141,11,FALSE),0)</f>
        <v>5</v>
      </c>
      <c r="AB115" s="42">
        <f>IFERROR(VLOOKUP($B115,[1]NUM4!$AB$3:$AO$141,12,FALSE),0)</f>
        <v>0</v>
      </c>
      <c r="AC115" s="42">
        <f>IFERROR(VLOOKUP($B115,[1]NUM4!$AB$3:$AO$141,13,FALSE),0)</f>
        <v>1</v>
      </c>
      <c r="AD115" s="11">
        <f t="shared" si="50"/>
        <v>18</v>
      </c>
      <c r="AE115" s="50">
        <f>IFERROR(VLOOKUP($B115,[1]DEN4!$G$3:$T$169,2,FALSE),0)</f>
        <v>67</v>
      </c>
      <c r="AF115" s="50">
        <f>IFERROR(VLOOKUP($B115,[1]DEN4!$G$3:$T$169,3,FALSE),0)</f>
        <v>47</v>
      </c>
      <c r="AG115" s="50">
        <f>IFERROR(VLOOKUP($B115,[1]DEN4!$G$3:$T$169,4,FALSE),0)</f>
        <v>19</v>
      </c>
      <c r="AH115" s="50">
        <f>IFERROR(VLOOKUP($B115,[1]DEN4!$G$3:$T$169,5,FALSE),0)</f>
        <v>42</v>
      </c>
      <c r="AI115" s="50">
        <f>IFERROR(VLOOKUP($B115,[1]DEN4!$G$3:$T$169,6,FALSE),0)</f>
        <v>49</v>
      </c>
      <c r="AJ115" s="50">
        <f>IFERROR(VLOOKUP($B115,[1]DEN4!$G$3:$T$169,7,FALSE),0)</f>
        <v>37</v>
      </c>
      <c r="AK115" s="50">
        <f>IFERROR(VLOOKUP($B115,[1]DEN4!$G$3:$T$169,8,FALSE),0)</f>
        <v>85</v>
      </c>
      <c r="AL115" s="50">
        <f>IFERROR(VLOOKUP($B115,[1]DEN4!$G$3:$T$169,9,FALSE),0)</f>
        <v>41</v>
      </c>
      <c r="AM115" s="50">
        <f>IFERROR(VLOOKUP($B115,[1]DEN4!$G$3:$T$169,10,FALSE),0)</f>
        <v>38</v>
      </c>
      <c r="AN115" s="50">
        <f>IFERROR(VLOOKUP($B115,[1]DEN4!$G$3:$T$169,11,FALSE),0)</f>
        <v>42</v>
      </c>
      <c r="AO115" s="50">
        <f>IFERROR(VLOOKUP($B115,[1]DEN4!$G$3:$T$169,12,FALSE),0)</f>
        <v>46</v>
      </c>
      <c r="AP115" s="50">
        <f>IFERROR(VLOOKUP($B115,[1]DEN4!$G$3:$T$169,13,FALSE),0)</f>
        <v>24</v>
      </c>
      <c r="AQ115" s="11">
        <f t="shared" si="51"/>
        <v>537</v>
      </c>
    </row>
    <row r="116" spans="1:43" ht="14.4" thickBot="1" x14ac:dyDescent="0.3">
      <c r="A116" s="49" t="s">
        <v>131</v>
      </c>
      <c r="B116" s="62" t="s">
        <v>121</v>
      </c>
      <c r="C116" s="34"/>
      <c r="D116" s="72"/>
      <c r="E116" s="42">
        <f>IFERROR(VLOOKUP($B116,[1]NUM4!$G$3:$T$169,2,FALSE),0)</f>
        <v>54</v>
      </c>
      <c r="F116" s="42">
        <f>IFERROR(VLOOKUP($B116,[1]NUM4!$G$3:$T$169,3,FALSE),0)</f>
        <v>50</v>
      </c>
      <c r="G116" s="42">
        <f>IFERROR(VLOOKUP($B116,[1]NUM4!$G$3:$T$169,4,FALSE),0)</f>
        <v>33</v>
      </c>
      <c r="H116" s="42">
        <f>IFERROR(VLOOKUP($B116,[1]NUM4!$G$3:$T$169,5,FALSE),0)</f>
        <v>44</v>
      </c>
      <c r="I116" s="42">
        <f>IFERROR(VLOOKUP($B116,[1]NUM4!$G$3:$T$169,6,FALSE),0)</f>
        <v>50</v>
      </c>
      <c r="J116" s="42">
        <f>IFERROR(VLOOKUP($B116,[1]NUM4!$G$3:$T$169,7,FALSE),0)</f>
        <v>36</v>
      </c>
      <c r="K116" s="42">
        <f>IFERROR(VLOOKUP($B116,[1]NUM4!$G$3:$T$169,8,FALSE),0)</f>
        <v>60</v>
      </c>
      <c r="L116" s="42">
        <f>IFERROR(VLOOKUP($B116,[1]NUM4!$G$3:$T$169,9,FALSE),0)</f>
        <v>32</v>
      </c>
      <c r="M116" s="42">
        <f>IFERROR(VLOOKUP($B116,[1]NUM4!$G$3:$T$169,10,FALSE),0)</f>
        <v>52</v>
      </c>
      <c r="N116" s="42">
        <f>IFERROR(VLOOKUP($B116,[1]NUM4!$G$3:$T$169,11,FALSE),0)</f>
        <v>26</v>
      </c>
      <c r="O116" s="42">
        <f>IFERROR(VLOOKUP($B116,[1]NUM4!$G$3:$T$169,12,FALSE),0)</f>
        <v>0</v>
      </c>
      <c r="P116" s="42">
        <f>IFERROR(VLOOKUP($B116,[1]NUM4!$G$3:$T$169,13,FALSE),0)</f>
        <v>53</v>
      </c>
      <c r="Q116" s="11">
        <f t="shared" si="49"/>
        <v>490</v>
      </c>
      <c r="R116" s="42">
        <f>IFERROR(VLOOKUP($B116,[1]NUM4!$AB$3:$AO$141,2,FALSE),0)</f>
        <v>3</v>
      </c>
      <c r="S116" s="42">
        <f>IFERROR(VLOOKUP($B116,[1]NUM4!$AB$3:$AO$141,3,FALSE),0)</f>
        <v>3</v>
      </c>
      <c r="T116" s="42">
        <f>IFERROR(VLOOKUP($B116,[1]NUM4!$AB$3:$AO$141,4,FALSE),0)</f>
        <v>3</v>
      </c>
      <c r="U116" s="42">
        <f>IFERROR(VLOOKUP($B116,[1]NUM4!$AB$3:$AO$141,5,FALSE),0)</f>
        <v>4</v>
      </c>
      <c r="V116" s="42">
        <f>IFERROR(VLOOKUP($B116,[1]NUM4!$AB$3:$AO$141,6,FALSE),0)</f>
        <v>1</v>
      </c>
      <c r="W116" s="42">
        <f>IFERROR(VLOOKUP($B116,[1]NUM4!$AB$3:$AO$141,7,FALSE),0)</f>
        <v>3</v>
      </c>
      <c r="X116" s="42">
        <f>IFERROR(VLOOKUP($B116,[1]NUM4!$AB$3:$AO$141,8,FALSE),0)</f>
        <v>0</v>
      </c>
      <c r="Y116" s="42">
        <f>IFERROR(VLOOKUP($B116,[1]NUM4!$AB$3:$AO$141,9,FALSE),0)</f>
        <v>0</v>
      </c>
      <c r="Z116" s="42">
        <f>IFERROR(VLOOKUP($B116,[1]NUM4!$AB$3:$AO$141,10,FALSE),0)</f>
        <v>1</v>
      </c>
      <c r="AA116" s="42">
        <f>IFERROR(VLOOKUP($B116,[1]NUM4!$AB$3:$AO$141,11,FALSE),0)</f>
        <v>2</v>
      </c>
      <c r="AB116" s="42">
        <f>IFERROR(VLOOKUP($B116,[1]NUM4!$AB$3:$AO$141,12,FALSE),0)</f>
        <v>0</v>
      </c>
      <c r="AC116" s="42">
        <f>IFERROR(VLOOKUP($B116,[1]NUM4!$AB$3:$AO$141,13,FALSE),0)</f>
        <v>1</v>
      </c>
      <c r="AD116" s="11">
        <f t="shared" si="50"/>
        <v>21</v>
      </c>
      <c r="AE116" s="50">
        <f>IFERROR(VLOOKUP($B116,[1]DEN4!$G$3:$T$169,2,FALSE),0)</f>
        <v>54</v>
      </c>
      <c r="AF116" s="50">
        <f>IFERROR(VLOOKUP($B116,[1]DEN4!$G$3:$T$169,3,FALSE),0)</f>
        <v>50</v>
      </c>
      <c r="AG116" s="50">
        <f>IFERROR(VLOOKUP($B116,[1]DEN4!$G$3:$T$169,4,FALSE),0)</f>
        <v>33</v>
      </c>
      <c r="AH116" s="50">
        <f>IFERROR(VLOOKUP($B116,[1]DEN4!$G$3:$T$169,5,FALSE),0)</f>
        <v>44</v>
      </c>
      <c r="AI116" s="50">
        <f>IFERROR(VLOOKUP($B116,[1]DEN4!$G$3:$T$169,6,FALSE),0)</f>
        <v>50</v>
      </c>
      <c r="AJ116" s="50">
        <f>IFERROR(VLOOKUP($B116,[1]DEN4!$G$3:$T$169,7,FALSE),0)</f>
        <v>36</v>
      </c>
      <c r="AK116" s="50">
        <f>IFERROR(VLOOKUP($B116,[1]DEN4!$G$3:$T$169,8,FALSE),0)</f>
        <v>60</v>
      </c>
      <c r="AL116" s="50">
        <f>IFERROR(VLOOKUP($B116,[1]DEN4!$G$3:$T$169,9,FALSE),0)</f>
        <v>32</v>
      </c>
      <c r="AM116" s="50">
        <f>IFERROR(VLOOKUP($B116,[1]DEN4!$G$3:$T$169,10,FALSE),0)</f>
        <v>52</v>
      </c>
      <c r="AN116" s="50">
        <f>IFERROR(VLOOKUP($B116,[1]DEN4!$G$3:$T$169,11,FALSE),0)</f>
        <v>26</v>
      </c>
      <c r="AO116" s="50">
        <f>IFERROR(VLOOKUP($B116,[1]DEN4!$G$3:$T$169,12,FALSE),0)</f>
        <v>0</v>
      </c>
      <c r="AP116" s="50">
        <f>IFERROR(VLOOKUP($B116,[1]DEN4!$G$3:$T$169,13,FALSE),0)</f>
        <v>53</v>
      </c>
      <c r="AQ116" s="11">
        <f t="shared" si="51"/>
        <v>490</v>
      </c>
    </row>
    <row r="117" spans="1:43" ht="14.4" thickBot="1" x14ac:dyDescent="0.3">
      <c r="A117" s="49" t="s">
        <v>131</v>
      </c>
      <c r="B117" s="62" t="s">
        <v>122</v>
      </c>
      <c r="C117" s="34"/>
      <c r="D117" s="72"/>
      <c r="E117" s="42">
        <f>IFERROR(VLOOKUP($B117,[1]NUM4!$G$3:$T$169,2,FALSE),0)</f>
        <v>30</v>
      </c>
      <c r="F117" s="42">
        <f>IFERROR(VLOOKUP($B117,[1]NUM4!$G$3:$T$169,3,FALSE),0)</f>
        <v>38</v>
      </c>
      <c r="G117" s="42">
        <f>IFERROR(VLOOKUP($B117,[1]NUM4!$G$3:$T$169,4,FALSE),0)</f>
        <v>26</v>
      </c>
      <c r="H117" s="42">
        <f>IFERROR(VLOOKUP($B117,[1]NUM4!$G$3:$T$169,5,FALSE),0)</f>
        <v>25</v>
      </c>
      <c r="I117" s="42">
        <f>IFERROR(VLOOKUP($B117,[1]NUM4!$G$3:$T$169,6,FALSE),0)</f>
        <v>61</v>
      </c>
      <c r="J117" s="42">
        <f>IFERROR(VLOOKUP($B117,[1]NUM4!$G$3:$T$169,7,FALSE),0)</f>
        <v>23</v>
      </c>
      <c r="K117" s="42">
        <f>IFERROR(VLOOKUP($B117,[1]NUM4!$G$3:$T$169,8,FALSE),0)</f>
        <v>64</v>
      </c>
      <c r="L117" s="42">
        <f>IFERROR(VLOOKUP($B117,[1]NUM4!$G$3:$T$169,9,FALSE),0)</f>
        <v>86</v>
      </c>
      <c r="M117" s="42">
        <f>IFERROR(VLOOKUP($B117,[1]NUM4!$G$3:$T$169,10,FALSE),0)</f>
        <v>69</v>
      </c>
      <c r="N117" s="42">
        <f>IFERROR(VLOOKUP($B117,[1]NUM4!$G$3:$T$169,11,FALSE),0)</f>
        <v>72</v>
      </c>
      <c r="O117" s="42">
        <f>IFERROR(VLOOKUP($B117,[1]NUM4!$G$3:$T$169,12,FALSE),0)</f>
        <v>0</v>
      </c>
      <c r="P117" s="42">
        <f>IFERROR(VLOOKUP($B117,[1]NUM4!$G$3:$T$169,13,FALSE),0)</f>
        <v>46</v>
      </c>
      <c r="Q117" s="11">
        <f t="shared" si="49"/>
        <v>540</v>
      </c>
      <c r="R117" s="42">
        <f>IFERROR(VLOOKUP($B117,[1]NUM4!$AB$3:$AO$141,2,FALSE),0)</f>
        <v>1</v>
      </c>
      <c r="S117" s="42">
        <f>IFERROR(VLOOKUP($B117,[1]NUM4!$AB$3:$AO$141,3,FALSE),0)</f>
        <v>0</v>
      </c>
      <c r="T117" s="42">
        <f>IFERROR(VLOOKUP($B117,[1]NUM4!$AB$3:$AO$141,4,FALSE),0)</f>
        <v>1</v>
      </c>
      <c r="U117" s="42">
        <f>IFERROR(VLOOKUP($B117,[1]NUM4!$AB$3:$AO$141,5,FALSE),0)</f>
        <v>0</v>
      </c>
      <c r="V117" s="42">
        <f>IFERROR(VLOOKUP($B117,[1]NUM4!$AB$3:$AO$141,6,FALSE),0)</f>
        <v>0</v>
      </c>
      <c r="W117" s="42">
        <f>IFERROR(VLOOKUP($B117,[1]NUM4!$AB$3:$AO$141,7,FALSE),0)</f>
        <v>0</v>
      </c>
      <c r="X117" s="42">
        <f>IFERROR(VLOOKUP($B117,[1]NUM4!$AB$3:$AO$141,8,FALSE),0)</f>
        <v>1</v>
      </c>
      <c r="Y117" s="42">
        <f>IFERROR(VLOOKUP($B117,[1]NUM4!$AB$3:$AO$141,9,FALSE),0)</f>
        <v>2</v>
      </c>
      <c r="Z117" s="42">
        <f>IFERROR(VLOOKUP($B117,[1]NUM4!$AB$3:$AO$141,10,FALSE),0)</f>
        <v>2</v>
      </c>
      <c r="AA117" s="42">
        <f>IFERROR(VLOOKUP($B117,[1]NUM4!$AB$3:$AO$141,11,FALSE),0)</f>
        <v>3</v>
      </c>
      <c r="AB117" s="42">
        <f>IFERROR(VLOOKUP($B117,[1]NUM4!$AB$3:$AO$141,12,FALSE),0)</f>
        <v>2</v>
      </c>
      <c r="AC117" s="42">
        <f>IFERROR(VLOOKUP($B117,[1]NUM4!$AB$3:$AO$141,13,FALSE),0)</f>
        <v>6</v>
      </c>
      <c r="AD117" s="11">
        <f t="shared" si="50"/>
        <v>18</v>
      </c>
      <c r="AE117" s="50">
        <f>IFERROR(VLOOKUP($B117,[1]DEN4!$G$3:$T$169,2,FALSE),0)</f>
        <v>30</v>
      </c>
      <c r="AF117" s="50">
        <f>IFERROR(VLOOKUP($B117,[1]DEN4!$G$3:$T$169,3,FALSE),0)</f>
        <v>38</v>
      </c>
      <c r="AG117" s="50">
        <f>IFERROR(VLOOKUP($B117,[1]DEN4!$G$3:$T$169,4,FALSE),0)</f>
        <v>26</v>
      </c>
      <c r="AH117" s="50">
        <f>IFERROR(VLOOKUP($B117,[1]DEN4!$G$3:$T$169,5,FALSE),0)</f>
        <v>25</v>
      </c>
      <c r="AI117" s="50">
        <f>IFERROR(VLOOKUP($B117,[1]DEN4!$G$3:$T$169,6,FALSE),0)</f>
        <v>61</v>
      </c>
      <c r="AJ117" s="50">
        <f>IFERROR(VLOOKUP($B117,[1]DEN4!$G$3:$T$169,7,FALSE),0)</f>
        <v>23</v>
      </c>
      <c r="AK117" s="50">
        <f>IFERROR(VLOOKUP($B117,[1]DEN4!$G$3:$T$169,8,FALSE),0)</f>
        <v>64</v>
      </c>
      <c r="AL117" s="50">
        <f>IFERROR(VLOOKUP($B117,[1]DEN4!$G$3:$T$169,9,FALSE),0)</f>
        <v>86</v>
      </c>
      <c r="AM117" s="50">
        <f>IFERROR(VLOOKUP($B117,[1]DEN4!$G$3:$T$169,10,FALSE),0)</f>
        <v>69</v>
      </c>
      <c r="AN117" s="50">
        <f>IFERROR(VLOOKUP($B117,[1]DEN4!$G$3:$T$169,11,FALSE),0)</f>
        <v>72</v>
      </c>
      <c r="AO117" s="50">
        <f>IFERROR(VLOOKUP($B117,[1]DEN4!$G$3:$T$169,12,FALSE),0)</f>
        <v>0</v>
      </c>
      <c r="AP117" s="50">
        <f>IFERROR(VLOOKUP($B117,[1]DEN4!$G$3:$T$169,13,FALSE),0)</f>
        <v>46</v>
      </c>
      <c r="AQ117" s="11">
        <f t="shared" si="51"/>
        <v>540</v>
      </c>
    </row>
    <row r="118" spans="1:43" ht="14.4" thickBot="1" x14ac:dyDescent="0.3">
      <c r="A118" s="49" t="s">
        <v>131</v>
      </c>
      <c r="B118" s="62" t="s">
        <v>123</v>
      </c>
      <c r="C118" s="34"/>
      <c r="D118" s="72"/>
      <c r="E118" s="42">
        <f>IFERROR(VLOOKUP($B118,[1]NUM4!$G$3:$T$169,2,FALSE),0)</f>
        <v>137</v>
      </c>
      <c r="F118" s="42">
        <f>IFERROR(VLOOKUP($B118,[1]NUM4!$G$3:$T$169,3,FALSE),0)</f>
        <v>97</v>
      </c>
      <c r="G118" s="42">
        <f>IFERROR(VLOOKUP($B118,[1]NUM4!$G$3:$T$169,4,FALSE),0)</f>
        <v>59</v>
      </c>
      <c r="H118" s="42">
        <f>IFERROR(VLOOKUP($B118,[1]NUM4!$G$3:$T$169,5,FALSE),0)</f>
        <v>105</v>
      </c>
      <c r="I118" s="42">
        <f>IFERROR(VLOOKUP($B118,[1]NUM4!$G$3:$T$169,6,FALSE),0)</f>
        <v>90</v>
      </c>
      <c r="J118" s="42">
        <f>IFERROR(VLOOKUP($B118,[1]NUM4!$G$3:$T$169,7,FALSE),0)</f>
        <v>70</v>
      </c>
      <c r="K118" s="42">
        <f>IFERROR(VLOOKUP($B118,[1]NUM4!$G$3:$T$169,8,FALSE),0)</f>
        <v>184</v>
      </c>
      <c r="L118" s="42">
        <f>IFERROR(VLOOKUP($B118,[1]NUM4!$G$3:$T$169,9,FALSE),0)</f>
        <v>150</v>
      </c>
      <c r="M118" s="42">
        <f>IFERROR(VLOOKUP($B118,[1]NUM4!$G$3:$T$169,10,FALSE),0)</f>
        <v>109</v>
      </c>
      <c r="N118" s="42">
        <f>IFERROR(VLOOKUP($B118,[1]NUM4!$G$3:$T$169,11,FALSE),0)</f>
        <v>128</v>
      </c>
      <c r="O118" s="42">
        <f>IFERROR(VLOOKUP($B118,[1]NUM4!$G$3:$T$169,12,FALSE),0)</f>
        <v>76</v>
      </c>
      <c r="P118" s="42">
        <f>IFERROR(VLOOKUP($B118,[1]NUM4!$G$3:$T$169,13,FALSE),0)</f>
        <v>115</v>
      </c>
      <c r="Q118" s="11">
        <f t="shared" si="49"/>
        <v>1320</v>
      </c>
      <c r="R118" s="42">
        <f>IFERROR(VLOOKUP($B118,[1]NUM4!$AB$3:$AO$141,2,FALSE),0)</f>
        <v>3</v>
      </c>
      <c r="S118" s="42">
        <f>IFERROR(VLOOKUP($B118,[1]NUM4!$AB$3:$AO$141,3,FALSE),0)</f>
        <v>2</v>
      </c>
      <c r="T118" s="42">
        <f>IFERROR(VLOOKUP($B118,[1]NUM4!$AB$3:$AO$141,4,FALSE),0)</f>
        <v>0</v>
      </c>
      <c r="U118" s="42">
        <f>IFERROR(VLOOKUP($B118,[1]NUM4!$AB$3:$AO$141,5,FALSE),0)</f>
        <v>2</v>
      </c>
      <c r="V118" s="42">
        <f>IFERROR(VLOOKUP($B118,[1]NUM4!$AB$3:$AO$141,6,FALSE),0)</f>
        <v>1</v>
      </c>
      <c r="W118" s="42">
        <f>IFERROR(VLOOKUP($B118,[1]NUM4!$AB$3:$AO$141,7,FALSE),0)</f>
        <v>0</v>
      </c>
      <c r="X118" s="42">
        <f>IFERROR(VLOOKUP($B118,[1]NUM4!$AB$3:$AO$141,8,FALSE),0)</f>
        <v>3</v>
      </c>
      <c r="Y118" s="42">
        <f>IFERROR(VLOOKUP($B118,[1]NUM4!$AB$3:$AO$141,9,FALSE),0)</f>
        <v>2</v>
      </c>
      <c r="Z118" s="42">
        <f>IFERROR(VLOOKUP($B118,[1]NUM4!$AB$3:$AO$141,10,FALSE),0)</f>
        <v>2</v>
      </c>
      <c r="AA118" s="42">
        <f>IFERROR(VLOOKUP($B118,[1]NUM4!$AB$3:$AO$141,11,FALSE),0)</f>
        <v>8</v>
      </c>
      <c r="AB118" s="42">
        <f>IFERROR(VLOOKUP($B118,[1]NUM4!$AB$3:$AO$141,12,FALSE),0)</f>
        <v>2</v>
      </c>
      <c r="AC118" s="42">
        <f>IFERROR(VLOOKUP($B118,[1]NUM4!$AB$3:$AO$141,13,FALSE),0)</f>
        <v>1</v>
      </c>
      <c r="AD118" s="11">
        <f t="shared" si="50"/>
        <v>26</v>
      </c>
      <c r="AE118" s="50">
        <f>IFERROR(VLOOKUP($B118,[1]DEN4!$G$3:$T$169,2,FALSE),0)</f>
        <v>137</v>
      </c>
      <c r="AF118" s="50">
        <f>IFERROR(VLOOKUP($B118,[1]DEN4!$G$3:$T$169,3,FALSE),0)</f>
        <v>97</v>
      </c>
      <c r="AG118" s="50">
        <f>IFERROR(VLOOKUP($B118,[1]DEN4!$G$3:$T$169,4,FALSE),0)</f>
        <v>59</v>
      </c>
      <c r="AH118" s="50">
        <f>IFERROR(VLOOKUP($B118,[1]DEN4!$G$3:$T$169,5,FALSE),0)</f>
        <v>105</v>
      </c>
      <c r="AI118" s="50">
        <f>IFERROR(VLOOKUP($B118,[1]DEN4!$G$3:$T$169,6,FALSE),0)</f>
        <v>90</v>
      </c>
      <c r="AJ118" s="50">
        <f>IFERROR(VLOOKUP($B118,[1]DEN4!$G$3:$T$169,7,FALSE),0)</f>
        <v>70</v>
      </c>
      <c r="AK118" s="50">
        <f>IFERROR(VLOOKUP($B118,[1]DEN4!$G$3:$T$169,8,FALSE),0)</f>
        <v>184</v>
      </c>
      <c r="AL118" s="50">
        <f>IFERROR(VLOOKUP($B118,[1]DEN4!$G$3:$T$169,9,FALSE),0)</f>
        <v>150</v>
      </c>
      <c r="AM118" s="50">
        <f>IFERROR(VLOOKUP($B118,[1]DEN4!$G$3:$T$169,10,FALSE),0)</f>
        <v>109</v>
      </c>
      <c r="AN118" s="50">
        <f>IFERROR(VLOOKUP($B118,[1]DEN4!$G$3:$T$169,11,FALSE),0)</f>
        <v>128</v>
      </c>
      <c r="AO118" s="50">
        <f>IFERROR(VLOOKUP($B118,[1]DEN4!$G$3:$T$169,12,FALSE),0)</f>
        <v>76</v>
      </c>
      <c r="AP118" s="50">
        <f>IFERROR(VLOOKUP($B118,[1]DEN4!$G$3:$T$169,13,FALSE),0)</f>
        <v>115</v>
      </c>
      <c r="AQ118" s="11">
        <f t="shared" si="51"/>
        <v>1320</v>
      </c>
    </row>
    <row r="119" spans="1:43" ht="14.4" thickBot="1" x14ac:dyDescent="0.3">
      <c r="A119" s="49" t="s">
        <v>131</v>
      </c>
      <c r="B119" s="62" t="s">
        <v>124</v>
      </c>
      <c r="C119" s="34"/>
      <c r="D119" s="72"/>
      <c r="E119" s="42">
        <f>IFERROR(VLOOKUP($B119,[1]NUM4!$G$3:$T$169,2,FALSE),0)</f>
        <v>19</v>
      </c>
      <c r="F119" s="42">
        <f>IFERROR(VLOOKUP($B119,[1]NUM4!$G$3:$T$169,3,FALSE),0)</f>
        <v>12</v>
      </c>
      <c r="G119" s="42">
        <f>IFERROR(VLOOKUP($B119,[1]NUM4!$G$3:$T$169,4,FALSE),0)</f>
        <v>15</v>
      </c>
      <c r="H119" s="42">
        <f>IFERROR(VLOOKUP($B119,[1]NUM4!$G$3:$T$169,5,FALSE),0)</f>
        <v>15</v>
      </c>
      <c r="I119" s="42">
        <f>IFERROR(VLOOKUP($B119,[1]NUM4!$G$3:$T$169,6,FALSE),0)</f>
        <v>16</v>
      </c>
      <c r="J119" s="42">
        <f>IFERROR(VLOOKUP($B119,[1]NUM4!$G$3:$T$169,7,FALSE),0)</f>
        <v>13</v>
      </c>
      <c r="K119" s="42">
        <f>IFERROR(VLOOKUP($B119,[1]NUM4!$G$3:$T$169,8,FALSE),0)</f>
        <v>13</v>
      </c>
      <c r="L119" s="42">
        <f>IFERROR(VLOOKUP($B119,[1]NUM4!$G$3:$T$169,9,FALSE),0)</f>
        <v>22</v>
      </c>
      <c r="M119" s="42">
        <f>IFERROR(VLOOKUP($B119,[1]NUM4!$G$3:$T$169,10,FALSE),0)</f>
        <v>13</v>
      </c>
      <c r="N119" s="42">
        <f>IFERROR(VLOOKUP($B119,[1]NUM4!$G$3:$T$169,11,FALSE),0)</f>
        <v>9</v>
      </c>
      <c r="O119" s="42">
        <f>IFERROR(VLOOKUP($B119,[1]NUM4!$G$3:$T$169,12,FALSE),0)</f>
        <v>0</v>
      </c>
      <c r="P119" s="42">
        <f>IFERROR(VLOOKUP($B119,[1]NUM4!$G$3:$T$169,13,FALSE),0)</f>
        <v>16</v>
      </c>
      <c r="Q119" s="182">
        <f t="shared" si="49"/>
        <v>163</v>
      </c>
      <c r="R119" s="42">
        <f>IFERROR(VLOOKUP($B119,[1]NUM4!$AB$3:$AO$141,2,FALSE),0)</f>
        <v>1</v>
      </c>
      <c r="S119" s="42">
        <f>IFERROR(VLOOKUP($B119,[1]NUM4!$AB$3:$AO$141,3,FALSE),0)</f>
        <v>2</v>
      </c>
      <c r="T119" s="42">
        <f>IFERROR(VLOOKUP($B119,[1]NUM4!$AB$3:$AO$141,4,FALSE),0)</f>
        <v>1</v>
      </c>
      <c r="U119" s="42">
        <f>IFERROR(VLOOKUP($B119,[1]NUM4!$AB$3:$AO$141,5,FALSE),0)</f>
        <v>0</v>
      </c>
      <c r="V119" s="42">
        <f>IFERROR(VLOOKUP($B119,[1]NUM4!$AB$3:$AO$141,6,FALSE),0)</f>
        <v>2</v>
      </c>
      <c r="W119" s="42">
        <f>IFERROR(VLOOKUP($B119,[1]NUM4!$AB$3:$AO$141,7,FALSE),0)</f>
        <v>3</v>
      </c>
      <c r="X119" s="42">
        <f>IFERROR(VLOOKUP($B119,[1]NUM4!$AB$3:$AO$141,8,FALSE),0)</f>
        <v>0</v>
      </c>
      <c r="Y119" s="42">
        <f>IFERROR(VLOOKUP($B119,[1]NUM4!$AB$3:$AO$141,9,FALSE),0)</f>
        <v>0</v>
      </c>
      <c r="Z119" s="42">
        <f>IFERROR(VLOOKUP($B119,[1]NUM4!$AB$3:$AO$141,10,FALSE),0)</f>
        <v>1</v>
      </c>
      <c r="AA119" s="42">
        <f>IFERROR(VLOOKUP($B119,[1]NUM4!$AB$3:$AO$141,11,FALSE),0)</f>
        <v>1</v>
      </c>
      <c r="AB119" s="42">
        <f>IFERROR(VLOOKUP($B119,[1]NUM4!$AB$3:$AO$141,12,FALSE),0)</f>
        <v>0</v>
      </c>
      <c r="AC119" s="42">
        <f>IFERROR(VLOOKUP($B119,[1]NUM4!$AB$3:$AO$141,13,FALSE),0)</f>
        <v>1</v>
      </c>
      <c r="AD119" s="182">
        <f t="shared" si="50"/>
        <v>12</v>
      </c>
      <c r="AE119" s="50">
        <f>IFERROR(VLOOKUP($B119,[1]DEN4!$G$3:$T$169,2,FALSE),0)</f>
        <v>19</v>
      </c>
      <c r="AF119" s="50">
        <f>IFERROR(VLOOKUP($B119,[1]DEN4!$G$3:$T$169,3,FALSE),0)</f>
        <v>12</v>
      </c>
      <c r="AG119" s="50">
        <f>IFERROR(VLOOKUP($B119,[1]DEN4!$G$3:$T$169,4,FALSE),0)</f>
        <v>15</v>
      </c>
      <c r="AH119" s="50">
        <f>IFERROR(VLOOKUP($B119,[1]DEN4!$G$3:$T$169,5,FALSE),0)</f>
        <v>15</v>
      </c>
      <c r="AI119" s="50">
        <f>IFERROR(VLOOKUP($B119,[1]DEN4!$G$3:$T$169,6,FALSE),0)</f>
        <v>16</v>
      </c>
      <c r="AJ119" s="50">
        <f>IFERROR(VLOOKUP($B119,[1]DEN4!$G$3:$T$169,7,FALSE),0)</f>
        <v>13</v>
      </c>
      <c r="AK119" s="50">
        <f>IFERROR(VLOOKUP($B119,[1]DEN4!$G$3:$T$169,8,FALSE),0)</f>
        <v>13</v>
      </c>
      <c r="AL119" s="50">
        <f>IFERROR(VLOOKUP($B119,[1]DEN4!$G$3:$T$169,9,FALSE),0)</f>
        <v>22</v>
      </c>
      <c r="AM119" s="50">
        <f>IFERROR(VLOOKUP($B119,[1]DEN4!$G$3:$T$169,10,FALSE),0)</f>
        <v>13</v>
      </c>
      <c r="AN119" s="50">
        <f>IFERROR(VLOOKUP($B119,[1]DEN4!$G$3:$T$169,11,FALSE),0)</f>
        <v>9</v>
      </c>
      <c r="AO119" s="50">
        <f>IFERROR(VLOOKUP($B119,[1]DEN4!$G$3:$T$169,12,FALSE),0)</f>
        <v>0</v>
      </c>
      <c r="AP119" s="50">
        <f>IFERROR(VLOOKUP($B119,[1]DEN4!$G$3:$T$169,13,FALSE),0)</f>
        <v>16</v>
      </c>
      <c r="AQ119" s="11">
        <f t="shared" si="51"/>
        <v>163</v>
      </c>
    </row>
    <row r="120" spans="1:43" ht="14.4" thickBot="1" x14ac:dyDescent="0.3">
      <c r="A120" s="49" t="s">
        <v>131</v>
      </c>
      <c r="B120" s="62" t="s">
        <v>125</v>
      </c>
      <c r="C120" s="34"/>
      <c r="D120" s="72"/>
      <c r="E120" s="42">
        <f>IFERROR(VLOOKUP($B120,[1]NUM4!$G$3:$T$169,2,FALSE),0)</f>
        <v>51</v>
      </c>
      <c r="F120" s="42">
        <f>IFERROR(VLOOKUP($B120,[1]NUM4!$G$3:$T$169,3,FALSE),0)</f>
        <v>28</v>
      </c>
      <c r="G120" s="42">
        <f>IFERROR(VLOOKUP($B120,[1]NUM4!$G$3:$T$169,4,FALSE),0)</f>
        <v>43</v>
      </c>
      <c r="H120" s="42">
        <f>IFERROR(VLOOKUP($B120,[1]NUM4!$G$3:$T$169,5,FALSE),0)</f>
        <v>39</v>
      </c>
      <c r="I120" s="42">
        <f>IFERROR(VLOOKUP($B120,[1]NUM4!$G$3:$T$169,6,FALSE),0)</f>
        <v>71</v>
      </c>
      <c r="J120" s="42">
        <f>IFERROR(VLOOKUP($B120,[1]NUM4!$G$3:$T$169,7,FALSE),0)</f>
        <v>35</v>
      </c>
      <c r="K120" s="42">
        <f>IFERROR(VLOOKUP($B120,[1]NUM4!$G$3:$T$169,8,FALSE),0)</f>
        <v>54</v>
      </c>
      <c r="L120" s="42">
        <f>IFERROR(VLOOKUP($B120,[1]NUM4!$G$3:$T$169,9,FALSE),0)</f>
        <v>38</v>
      </c>
      <c r="M120" s="42">
        <f>IFERROR(VLOOKUP($B120,[1]NUM4!$G$3:$T$169,10,FALSE),0)</f>
        <v>46</v>
      </c>
      <c r="N120" s="42">
        <f>IFERROR(VLOOKUP($B120,[1]NUM4!$G$3:$T$169,11,FALSE),0)</f>
        <v>53</v>
      </c>
      <c r="O120" s="42">
        <f>IFERROR(VLOOKUP($B120,[1]NUM4!$G$3:$T$169,12,FALSE),0)</f>
        <v>15</v>
      </c>
      <c r="P120" s="42">
        <f>IFERROR(VLOOKUP($B120,[1]NUM4!$G$3:$T$169,13,FALSE),0)</f>
        <v>45</v>
      </c>
      <c r="Q120" s="11">
        <f t="shared" si="49"/>
        <v>518</v>
      </c>
      <c r="R120" s="42">
        <f>IFERROR(VLOOKUP($B120,[1]NUM4!$AB$3:$AO$141,2,FALSE),0)</f>
        <v>0</v>
      </c>
      <c r="S120" s="42">
        <f>IFERROR(VLOOKUP($B120,[1]NUM4!$AB$3:$AO$141,3,FALSE),0)</f>
        <v>1</v>
      </c>
      <c r="T120" s="42">
        <f>IFERROR(VLOOKUP($B120,[1]NUM4!$AB$3:$AO$141,4,FALSE),0)</f>
        <v>0</v>
      </c>
      <c r="U120" s="42">
        <f>IFERROR(VLOOKUP($B120,[1]NUM4!$AB$3:$AO$141,5,FALSE),0)</f>
        <v>1</v>
      </c>
      <c r="V120" s="42">
        <f>IFERROR(VLOOKUP($B120,[1]NUM4!$AB$3:$AO$141,6,FALSE),0)</f>
        <v>0</v>
      </c>
      <c r="W120" s="42">
        <f>IFERROR(VLOOKUP($B120,[1]NUM4!$AB$3:$AO$141,7,FALSE),0)</f>
        <v>1</v>
      </c>
      <c r="X120" s="42">
        <f>IFERROR(VLOOKUP($B120,[1]NUM4!$AB$3:$AO$141,8,FALSE),0)</f>
        <v>1</v>
      </c>
      <c r="Y120" s="42">
        <f>IFERROR(VLOOKUP($B120,[1]NUM4!$AB$3:$AO$141,9,FALSE),0)</f>
        <v>1</v>
      </c>
      <c r="Z120" s="42">
        <f>IFERROR(VLOOKUP($B120,[1]NUM4!$AB$3:$AO$141,10,FALSE),0)</f>
        <v>1</v>
      </c>
      <c r="AA120" s="42">
        <f>IFERROR(VLOOKUP($B120,[1]NUM4!$AB$3:$AO$141,11,FALSE),0)</f>
        <v>7</v>
      </c>
      <c r="AB120" s="42">
        <f>IFERROR(VLOOKUP($B120,[1]NUM4!$AB$3:$AO$141,12,FALSE),0)</f>
        <v>3</v>
      </c>
      <c r="AC120" s="42">
        <f>IFERROR(VLOOKUP($B120,[1]NUM4!$AB$3:$AO$141,13,FALSE),0)</f>
        <v>4</v>
      </c>
      <c r="AD120" s="11">
        <f t="shared" si="50"/>
        <v>20</v>
      </c>
      <c r="AE120" s="50">
        <f>IFERROR(VLOOKUP($B120,[1]DEN4!$G$3:$T$169,2,FALSE),0)</f>
        <v>51</v>
      </c>
      <c r="AF120" s="50">
        <f>IFERROR(VLOOKUP($B120,[1]DEN4!$G$3:$T$169,3,FALSE),0)</f>
        <v>28</v>
      </c>
      <c r="AG120" s="50">
        <f>IFERROR(VLOOKUP($B120,[1]DEN4!$G$3:$T$169,4,FALSE),0)</f>
        <v>43</v>
      </c>
      <c r="AH120" s="50">
        <f>IFERROR(VLOOKUP($B120,[1]DEN4!$G$3:$T$169,5,FALSE),0)</f>
        <v>39</v>
      </c>
      <c r="AI120" s="50">
        <f>IFERROR(VLOOKUP($B120,[1]DEN4!$G$3:$T$169,6,FALSE),0)</f>
        <v>71</v>
      </c>
      <c r="AJ120" s="50">
        <f>IFERROR(VLOOKUP($B120,[1]DEN4!$G$3:$T$169,7,FALSE),0)</f>
        <v>35</v>
      </c>
      <c r="AK120" s="50">
        <f>IFERROR(VLOOKUP($B120,[1]DEN4!$G$3:$T$169,8,FALSE),0)</f>
        <v>54</v>
      </c>
      <c r="AL120" s="50">
        <f>IFERROR(VLOOKUP($B120,[1]DEN4!$G$3:$T$169,9,FALSE),0)</f>
        <v>38</v>
      </c>
      <c r="AM120" s="50">
        <f>IFERROR(VLOOKUP($B120,[1]DEN4!$G$3:$T$169,10,FALSE),0)</f>
        <v>46</v>
      </c>
      <c r="AN120" s="50">
        <f>IFERROR(VLOOKUP($B120,[1]DEN4!$G$3:$T$169,11,FALSE),0)</f>
        <v>53</v>
      </c>
      <c r="AO120" s="50">
        <f>IFERROR(VLOOKUP($B120,[1]DEN4!$G$3:$T$169,12,FALSE),0)</f>
        <v>15</v>
      </c>
      <c r="AP120" s="50">
        <f>IFERROR(VLOOKUP($B120,[1]DEN4!$G$3:$T$169,13,FALSE),0)</f>
        <v>45</v>
      </c>
      <c r="AQ120" s="11">
        <f t="shared" si="51"/>
        <v>518</v>
      </c>
    </row>
    <row r="121" spans="1:43" ht="14.4" thickBot="1" x14ac:dyDescent="0.3">
      <c r="A121" s="49" t="s">
        <v>131</v>
      </c>
      <c r="B121" s="62" t="s">
        <v>126</v>
      </c>
      <c r="C121" s="34"/>
      <c r="D121" s="72"/>
      <c r="E121" s="42">
        <f>IFERROR(VLOOKUP($B121,[1]NUM4!$G$3:$T$169,2,FALSE),0)</f>
        <v>101</v>
      </c>
      <c r="F121" s="42">
        <f>IFERROR(VLOOKUP($B121,[1]NUM4!$G$3:$T$169,3,FALSE),0)</f>
        <v>73</v>
      </c>
      <c r="G121" s="42">
        <f>IFERROR(VLOOKUP($B121,[1]NUM4!$G$3:$T$169,4,FALSE),0)</f>
        <v>93</v>
      </c>
      <c r="H121" s="42">
        <f>IFERROR(VLOOKUP($B121,[1]NUM4!$G$3:$T$169,5,FALSE),0)</f>
        <v>66</v>
      </c>
      <c r="I121" s="42">
        <f>IFERROR(VLOOKUP($B121,[1]NUM4!$G$3:$T$169,6,FALSE),0)</f>
        <v>91</v>
      </c>
      <c r="J121" s="42">
        <f>IFERROR(VLOOKUP($B121,[1]NUM4!$G$3:$T$169,7,FALSE),0)</f>
        <v>82</v>
      </c>
      <c r="K121" s="42">
        <f>IFERROR(VLOOKUP($B121,[1]NUM4!$G$3:$T$169,8,FALSE),0)</f>
        <v>131</v>
      </c>
      <c r="L121" s="42">
        <f>IFERROR(VLOOKUP($B121,[1]NUM4!$G$3:$T$169,9,FALSE),0)</f>
        <v>71</v>
      </c>
      <c r="M121" s="42">
        <f>IFERROR(VLOOKUP($B121,[1]NUM4!$G$3:$T$169,10,FALSE),0)</f>
        <v>90</v>
      </c>
      <c r="N121" s="42">
        <f>IFERROR(VLOOKUP($B121,[1]NUM4!$G$3:$T$169,11,FALSE),0)</f>
        <v>102</v>
      </c>
      <c r="O121" s="42">
        <f>IFERROR(VLOOKUP($B121,[1]NUM4!$G$3:$T$169,12,FALSE),0)</f>
        <v>41</v>
      </c>
      <c r="P121" s="42">
        <f>IFERROR(VLOOKUP($B121,[1]NUM4!$G$3:$T$169,13,FALSE),0)</f>
        <v>72</v>
      </c>
      <c r="Q121" s="11">
        <f t="shared" si="49"/>
        <v>1013</v>
      </c>
      <c r="R121" s="42">
        <f>IFERROR(VLOOKUP($B121,[1]NUM4!$AB$3:$AO$141,2,FALSE),0)</f>
        <v>3</v>
      </c>
      <c r="S121" s="42">
        <f>IFERROR(VLOOKUP($B121,[1]NUM4!$AB$3:$AO$141,3,FALSE),0)</f>
        <v>2</v>
      </c>
      <c r="T121" s="42">
        <f>IFERROR(VLOOKUP($B121,[1]NUM4!$AB$3:$AO$141,4,FALSE),0)</f>
        <v>1</v>
      </c>
      <c r="U121" s="42">
        <f>IFERROR(VLOOKUP($B121,[1]NUM4!$AB$3:$AO$141,5,FALSE),0)</f>
        <v>3</v>
      </c>
      <c r="V121" s="42">
        <f>IFERROR(VLOOKUP($B121,[1]NUM4!$AB$3:$AO$141,6,FALSE),0)</f>
        <v>8</v>
      </c>
      <c r="W121" s="42">
        <f>IFERROR(VLOOKUP($B121,[1]NUM4!$AB$3:$AO$141,7,FALSE),0)</f>
        <v>4</v>
      </c>
      <c r="X121" s="42">
        <f>IFERROR(VLOOKUP($B121,[1]NUM4!$AB$3:$AO$141,8,FALSE),0)</f>
        <v>8</v>
      </c>
      <c r="Y121" s="42">
        <f>IFERROR(VLOOKUP($B121,[1]NUM4!$AB$3:$AO$141,9,FALSE),0)</f>
        <v>3</v>
      </c>
      <c r="Z121" s="42">
        <f>IFERROR(VLOOKUP($B121,[1]NUM4!$AB$3:$AO$141,10,FALSE),0)</f>
        <v>5</v>
      </c>
      <c r="AA121" s="42">
        <f>IFERROR(VLOOKUP($B121,[1]NUM4!$AB$3:$AO$141,11,FALSE),0)</f>
        <v>11</v>
      </c>
      <c r="AB121" s="42">
        <f>IFERROR(VLOOKUP($B121,[1]NUM4!$AB$3:$AO$141,12,FALSE),0)</f>
        <v>1</v>
      </c>
      <c r="AC121" s="42">
        <f>IFERROR(VLOOKUP($B121,[1]NUM4!$AB$3:$AO$141,13,FALSE),0)</f>
        <v>5</v>
      </c>
      <c r="AD121" s="11">
        <f t="shared" si="50"/>
        <v>54</v>
      </c>
      <c r="AE121" s="50">
        <f>IFERROR(VLOOKUP($B121,[1]DEN4!$G$3:$T$169,2,FALSE),0)</f>
        <v>101</v>
      </c>
      <c r="AF121" s="50">
        <f>IFERROR(VLOOKUP($B121,[1]DEN4!$G$3:$T$169,3,FALSE),0)</f>
        <v>73</v>
      </c>
      <c r="AG121" s="50">
        <f>IFERROR(VLOOKUP($B121,[1]DEN4!$G$3:$T$169,4,FALSE),0)</f>
        <v>93</v>
      </c>
      <c r="AH121" s="50">
        <f>IFERROR(VLOOKUP($B121,[1]DEN4!$G$3:$T$169,5,FALSE),0)</f>
        <v>66</v>
      </c>
      <c r="AI121" s="50">
        <f>IFERROR(VLOOKUP($B121,[1]DEN4!$G$3:$T$169,6,FALSE),0)</f>
        <v>91</v>
      </c>
      <c r="AJ121" s="50">
        <f>IFERROR(VLOOKUP($B121,[1]DEN4!$G$3:$T$169,7,FALSE),0)</f>
        <v>82</v>
      </c>
      <c r="AK121" s="50">
        <f>IFERROR(VLOOKUP($B121,[1]DEN4!$G$3:$T$169,8,FALSE),0)</f>
        <v>131</v>
      </c>
      <c r="AL121" s="50">
        <f>IFERROR(VLOOKUP($B121,[1]DEN4!$G$3:$T$169,9,FALSE),0)</f>
        <v>71</v>
      </c>
      <c r="AM121" s="50">
        <f>IFERROR(VLOOKUP($B121,[1]DEN4!$G$3:$T$169,10,FALSE),0)</f>
        <v>90</v>
      </c>
      <c r="AN121" s="50">
        <f>IFERROR(VLOOKUP($B121,[1]DEN4!$G$3:$T$169,11,FALSE),0)</f>
        <v>102</v>
      </c>
      <c r="AO121" s="50">
        <f>IFERROR(VLOOKUP($B121,[1]DEN4!$G$3:$T$169,12,FALSE),0)</f>
        <v>41</v>
      </c>
      <c r="AP121" s="50">
        <f>IFERROR(VLOOKUP($B121,[1]DEN4!$G$3:$T$169,13,FALSE),0)</f>
        <v>72</v>
      </c>
      <c r="AQ121" s="11">
        <f t="shared" si="51"/>
        <v>1013</v>
      </c>
    </row>
    <row r="122" spans="1:43" ht="14.4" thickBot="1" x14ac:dyDescent="0.3">
      <c r="A122" s="49" t="s">
        <v>131</v>
      </c>
      <c r="B122" s="62" t="s">
        <v>127</v>
      </c>
      <c r="C122" s="34"/>
      <c r="D122" s="72"/>
      <c r="E122" s="42">
        <f>IFERROR(VLOOKUP($B122,[1]NUM4!$G$3:$T$169,2,FALSE),0)</f>
        <v>40</v>
      </c>
      <c r="F122" s="42">
        <f>IFERROR(VLOOKUP($B122,[1]NUM4!$G$3:$T$169,3,FALSE),0)</f>
        <v>60</v>
      </c>
      <c r="G122" s="42">
        <f>IFERROR(VLOOKUP($B122,[1]NUM4!$G$3:$T$169,4,FALSE),0)</f>
        <v>50</v>
      </c>
      <c r="H122" s="42">
        <f>IFERROR(VLOOKUP($B122,[1]NUM4!$G$3:$T$169,5,FALSE),0)</f>
        <v>58</v>
      </c>
      <c r="I122" s="42">
        <f>IFERROR(VLOOKUP($B122,[1]NUM4!$G$3:$T$169,6,FALSE),0)</f>
        <v>53</v>
      </c>
      <c r="J122" s="42">
        <f>IFERROR(VLOOKUP($B122,[1]NUM4!$G$3:$T$169,7,FALSE),0)</f>
        <v>54</v>
      </c>
      <c r="K122" s="42">
        <f>IFERROR(VLOOKUP($B122,[1]NUM4!$G$3:$T$169,8,FALSE),0)</f>
        <v>69</v>
      </c>
      <c r="L122" s="42">
        <f>IFERROR(VLOOKUP($B122,[1]NUM4!$G$3:$T$169,9,FALSE),0)</f>
        <v>58</v>
      </c>
      <c r="M122" s="42">
        <f>IFERROR(VLOOKUP($B122,[1]NUM4!$G$3:$T$169,10,FALSE),0)</f>
        <v>62</v>
      </c>
      <c r="N122" s="42">
        <f>IFERROR(VLOOKUP($B122,[1]NUM4!$G$3:$T$169,11,FALSE),0)</f>
        <v>88</v>
      </c>
      <c r="O122" s="42">
        <f>IFERROR(VLOOKUP($B122,[1]NUM4!$G$3:$T$169,12,FALSE),0)</f>
        <v>0</v>
      </c>
      <c r="P122" s="42">
        <f>IFERROR(VLOOKUP($B122,[1]NUM4!$G$3:$T$169,13,FALSE),0)</f>
        <v>83</v>
      </c>
      <c r="Q122" s="11">
        <f t="shared" si="49"/>
        <v>675</v>
      </c>
      <c r="R122" s="42">
        <f>IFERROR(VLOOKUP($B122,[1]NUM4!$AB$3:$AO$141,2,FALSE),0)</f>
        <v>1</v>
      </c>
      <c r="S122" s="42">
        <f>IFERROR(VLOOKUP($B122,[1]NUM4!$AB$3:$AO$141,3,FALSE),0)</f>
        <v>2</v>
      </c>
      <c r="T122" s="42">
        <f>IFERROR(VLOOKUP($B122,[1]NUM4!$AB$3:$AO$141,4,FALSE),0)</f>
        <v>0</v>
      </c>
      <c r="U122" s="42">
        <f>IFERROR(VLOOKUP($B122,[1]NUM4!$AB$3:$AO$141,5,FALSE),0)</f>
        <v>0</v>
      </c>
      <c r="V122" s="42">
        <f>IFERROR(VLOOKUP($B122,[1]NUM4!$AB$3:$AO$141,6,FALSE),0)</f>
        <v>0</v>
      </c>
      <c r="W122" s="42">
        <f>IFERROR(VLOOKUP($B122,[1]NUM4!$AB$3:$AO$141,7,FALSE),0)</f>
        <v>1</v>
      </c>
      <c r="X122" s="42">
        <f>IFERROR(VLOOKUP($B122,[1]NUM4!$AB$3:$AO$141,8,FALSE),0)</f>
        <v>1</v>
      </c>
      <c r="Y122" s="42">
        <f>IFERROR(VLOOKUP($B122,[1]NUM4!$AB$3:$AO$141,9,FALSE),0)</f>
        <v>4</v>
      </c>
      <c r="Z122" s="42">
        <f>IFERROR(VLOOKUP($B122,[1]NUM4!$AB$3:$AO$141,10,FALSE),0)</f>
        <v>1</v>
      </c>
      <c r="AA122" s="42">
        <f>IFERROR(VLOOKUP($B122,[1]NUM4!$AB$3:$AO$141,11,FALSE),0)</f>
        <v>4</v>
      </c>
      <c r="AB122" s="42">
        <f>IFERROR(VLOOKUP($B122,[1]NUM4!$AB$3:$AO$141,12,FALSE),0)</f>
        <v>1</v>
      </c>
      <c r="AC122" s="42">
        <f>IFERROR(VLOOKUP($B122,[1]NUM4!$AB$3:$AO$141,13,FALSE),0)</f>
        <v>0</v>
      </c>
      <c r="AD122" s="11">
        <f t="shared" si="50"/>
        <v>15</v>
      </c>
      <c r="AE122" s="50">
        <f>IFERROR(VLOOKUP($B122,[1]DEN4!$G$3:$T$169,2,FALSE),0)</f>
        <v>40</v>
      </c>
      <c r="AF122" s="50">
        <f>IFERROR(VLOOKUP($B122,[1]DEN4!$G$3:$T$169,3,FALSE),0)</f>
        <v>60</v>
      </c>
      <c r="AG122" s="50">
        <f>IFERROR(VLOOKUP($B122,[1]DEN4!$G$3:$T$169,4,FALSE),0)</f>
        <v>50</v>
      </c>
      <c r="AH122" s="50">
        <f>IFERROR(VLOOKUP($B122,[1]DEN4!$G$3:$T$169,5,FALSE),0)</f>
        <v>58</v>
      </c>
      <c r="AI122" s="50">
        <f>IFERROR(VLOOKUP($B122,[1]DEN4!$G$3:$T$169,6,FALSE),0)</f>
        <v>53</v>
      </c>
      <c r="AJ122" s="50">
        <f>IFERROR(VLOOKUP($B122,[1]DEN4!$G$3:$T$169,7,FALSE),0)</f>
        <v>54</v>
      </c>
      <c r="AK122" s="50">
        <f>IFERROR(VLOOKUP($B122,[1]DEN4!$G$3:$T$169,8,FALSE),0)</f>
        <v>69</v>
      </c>
      <c r="AL122" s="50">
        <f>IFERROR(VLOOKUP($B122,[1]DEN4!$G$3:$T$169,9,FALSE),0)</f>
        <v>58</v>
      </c>
      <c r="AM122" s="50">
        <f>IFERROR(VLOOKUP($B122,[1]DEN4!$G$3:$T$169,10,FALSE),0)</f>
        <v>62</v>
      </c>
      <c r="AN122" s="50">
        <f>IFERROR(VLOOKUP($B122,[1]DEN4!$G$3:$T$169,11,FALSE),0)</f>
        <v>88</v>
      </c>
      <c r="AO122" s="50">
        <f>IFERROR(VLOOKUP($B122,[1]DEN4!$G$3:$T$169,12,FALSE),0)</f>
        <v>0</v>
      </c>
      <c r="AP122" s="50">
        <f>IFERROR(VLOOKUP($B122,[1]DEN4!$G$3:$T$169,13,FALSE),0)</f>
        <v>83</v>
      </c>
      <c r="AQ122" s="11">
        <f t="shared" si="51"/>
        <v>675</v>
      </c>
    </row>
    <row r="123" spans="1:43" ht="14.4" thickBot="1" x14ac:dyDescent="0.3">
      <c r="A123" s="49" t="s">
        <v>131</v>
      </c>
      <c r="B123" s="62" t="s">
        <v>128</v>
      </c>
      <c r="C123" s="34"/>
      <c r="D123" s="72"/>
      <c r="E123" s="42">
        <f>IFERROR(VLOOKUP($B123,[1]NUM4!$G$3:$T$169,2,FALSE),0)</f>
        <v>46</v>
      </c>
      <c r="F123" s="42">
        <f>IFERROR(VLOOKUP($B123,[1]NUM4!$G$3:$T$169,3,FALSE),0)</f>
        <v>21</v>
      </c>
      <c r="G123" s="42">
        <f>IFERROR(VLOOKUP($B123,[1]NUM4!$G$3:$T$169,4,FALSE),0)</f>
        <v>21</v>
      </c>
      <c r="H123" s="42">
        <f>IFERROR(VLOOKUP($B123,[1]NUM4!$G$3:$T$169,5,FALSE),0)</f>
        <v>17</v>
      </c>
      <c r="I123" s="42">
        <f>IFERROR(VLOOKUP($B123,[1]NUM4!$G$3:$T$169,6,FALSE),0)</f>
        <v>40</v>
      </c>
      <c r="J123" s="42">
        <f>IFERROR(VLOOKUP($B123,[1]NUM4!$G$3:$T$169,7,FALSE),0)</f>
        <v>32</v>
      </c>
      <c r="K123" s="42">
        <f>IFERROR(VLOOKUP($B123,[1]NUM4!$G$3:$T$169,8,FALSE),0)</f>
        <v>31</v>
      </c>
      <c r="L123" s="42">
        <f>IFERROR(VLOOKUP($B123,[1]NUM4!$G$3:$T$169,9,FALSE),0)</f>
        <v>37</v>
      </c>
      <c r="M123" s="42">
        <f>IFERROR(VLOOKUP($B123,[1]NUM4!$G$3:$T$169,10,FALSE),0)</f>
        <v>18</v>
      </c>
      <c r="N123" s="42">
        <f>IFERROR(VLOOKUP($B123,[1]NUM4!$G$3:$T$169,11,FALSE),0)</f>
        <v>14</v>
      </c>
      <c r="O123" s="42">
        <f>IFERROR(VLOOKUP($B123,[1]NUM4!$G$3:$T$169,12,FALSE),0)</f>
        <v>0</v>
      </c>
      <c r="P123" s="42">
        <f>IFERROR(VLOOKUP($B123,[1]NUM4!$G$3:$T$169,13,FALSE),0)</f>
        <v>39</v>
      </c>
      <c r="Q123" s="11">
        <f t="shared" si="49"/>
        <v>316</v>
      </c>
      <c r="R123" s="42">
        <f>IFERROR(VLOOKUP($B123,[1]NUM4!$AB$3:$AO$141,2,FALSE),0)</f>
        <v>0</v>
      </c>
      <c r="S123" s="42">
        <f>IFERROR(VLOOKUP($B123,[1]NUM4!$AB$3:$AO$141,3,FALSE),0)</f>
        <v>0</v>
      </c>
      <c r="T123" s="42">
        <f>IFERROR(VLOOKUP($B123,[1]NUM4!$AB$3:$AO$141,4,FALSE),0)</f>
        <v>2</v>
      </c>
      <c r="U123" s="42">
        <f>IFERROR(VLOOKUP($B123,[1]NUM4!$AB$3:$AO$141,5,FALSE),0)</f>
        <v>1</v>
      </c>
      <c r="V123" s="42">
        <f>IFERROR(VLOOKUP($B123,[1]NUM4!$AB$3:$AO$141,6,FALSE),0)</f>
        <v>0</v>
      </c>
      <c r="W123" s="42">
        <f>IFERROR(VLOOKUP($B123,[1]NUM4!$AB$3:$AO$141,7,FALSE),0)</f>
        <v>0</v>
      </c>
      <c r="X123" s="42">
        <f>IFERROR(VLOOKUP($B123,[1]NUM4!$AB$3:$AO$141,8,FALSE),0)</f>
        <v>0</v>
      </c>
      <c r="Y123" s="42">
        <f>IFERROR(VLOOKUP($B123,[1]NUM4!$AB$3:$AO$141,9,FALSE),0)</f>
        <v>1</v>
      </c>
      <c r="Z123" s="42">
        <f>IFERROR(VLOOKUP($B123,[1]NUM4!$AB$3:$AO$141,10,FALSE),0)</f>
        <v>0</v>
      </c>
      <c r="AA123" s="42">
        <f>IFERROR(VLOOKUP($B123,[1]NUM4!$AB$3:$AO$141,11,FALSE),0)</f>
        <v>2</v>
      </c>
      <c r="AB123" s="42">
        <f>IFERROR(VLOOKUP($B123,[1]NUM4!$AB$3:$AO$141,12,FALSE),0)</f>
        <v>0</v>
      </c>
      <c r="AC123" s="42">
        <f>IFERROR(VLOOKUP($B123,[1]NUM4!$AB$3:$AO$141,13,FALSE),0)</f>
        <v>2</v>
      </c>
      <c r="AD123" s="11">
        <f t="shared" si="50"/>
        <v>8</v>
      </c>
      <c r="AE123" s="50">
        <f>IFERROR(VLOOKUP($B123,[1]DEN4!$G$3:$T$169,2,FALSE),0)</f>
        <v>46</v>
      </c>
      <c r="AF123" s="50">
        <f>IFERROR(VLOOKUP($B123,[1]DEN4!$G$3:$T$169,3,FALSE),0)</f>
        <v>21</v>
      </c>
      <c r="AG123" s="50">
        <f>IFERROR(VLOOKUP($B123,[1]DEN4!$G$3:$T$169,4,FALSE),0)</f>
        <v>21</v>
      </c>
      <c r="AH123" s="50">
        <f>IFERROR(VLOOKUP($B123,[1]DEN4!$G$3:$T$169,5,FALSE),0)</f>
        <v>17</v>
      </c>
      <c r="AI123" s="50">
        <f>IFERROR(VLOOKUP($B123,[1]DEN4!$G$3:$T$169,6,FALSE),0)</f>
        <v>40</v>
      </c>
      <c r="AJ123" s="50">
        <f>IFERROR(VLOOKUP($B123,[1]DEN4!$G$3:$T$169,7,FALSE),0)</f>
        <v>32</v>
      </c>
      <c r="AK123" s="50">
        <f>IFERROR(VLOOKUP($B123,[1]DEN4!$G$3:$T$169,8,FALSE),0)</f>
        <v>31</v>
      </c>
      <c r="AL123" s="50">
        <f>IFERROR(VLOOKUP($B123,[1]DEN4!$G$3:$T$169,9,FALSE),0)</f>
        <v>37</v>
      </c>
      <c r="AM123" s="50">
        <f>IFERROR(VLOOKUP($B123,[1]DEN4!$G$3:$T$169,10,FALSE),0)</f>
        <v>18</v>
      </c>
      <c r="AN123" s="50">
        <f>IFERROR(VLOOKUP($B123,[1]DEN4!$G$3:$T$169,11,FALSE),0)</f>
        <v>14</v>
      </c>
      <c r="AO123" s="50">
        <f>IFERROR(VLOOKUP($B123,[1]DEN4!$G$3:$T$169,12,FALSE),0)</f>
        <v>0</v>
      </c>
      <c r="AP123" s="50">
        <f>IFERROR(VLOOKUP($B123,[1]DEN4!$G$3:$T$169,13,FALSE),0)</f>
        <v>39</v>
      </c>
      <c r="AQ123" s="11">
        <f t="shared" si="51"/>
        <v>316</v>
      </c>
    </row>
    <row r="124" spans="1:43" ht="14.4" thickBot="1" x14ac:dyDescent="0.3">
      <c r="A124" s="49" t="s">
        <v>131</v>
      </c>
      <c r="B124" s="62" t="s">
        <v>129</v>
      </c>
      <c r="C124" s="34"/>
      <c r="D124" s="72"/>
      <c r="E124" s="42">
        <f>IFERROR(VLOOKUP($B124,[1]NUM4!$G$3:$T$169,2,FALSE),0)</f>
        <v>55</v>
      </c>
      <c r="F124" s="42">
        <f>IFERROR(VLOOKUP($B124,[1]NUM4!$G$3:$T$169,3,FALSE),0)</f>
        <v>84</v>
      </c>
      <c r="G124" s="42">
        <f>IFERROR(VLOOKUP($B124,[1]NUM4!$G$3:$T$169,4,FALSE),0)</f>
        <v>43</v>
      </c>
      <c r="H124" s="42">
        <f>IFERROR(VLOOKUP($B124,[1]NUM4!$G$3:$T$169,5,FALSE),0)</f>
        <v>63</v>
      </c>
      <c r="I124" s="42">
        <f>IFERROR(VLOOKUP($B124,[1]NUM4!$G$3:$T$169,6,FALSE),0)</f>
        <v>45</v>
      </c>
      <c r="J124" s="42">
        <f>IFERROR(VLOOKUP($B124,[1]NUM4!$G$3:$T$169,7,FALSE),0)</f>
        <v>76</v>
      </c>
      <c r="K124" s="42">
        <f>IFERROR(VLOOKUP($B124,[1]NUM4!$G$3:$T$169,8,FALSE),0)</f>
        <v>65</v>
      </c>
      <c r="L124" s="42">
        <f>IFERROR(VLOOKUP($B124,[1]NUM4!$G$3:$T$169,9,FALSE),0)</f>
        <v>65</v>
      </c>
      <c r="M124" s="42">
        <f>IFERROR(VLOOKUP($B124,[1]NUM4!$G$3:$T$169,10,FALSE),0)</f>
        <v>55</v>
      </c>
      <c r="N124" s="42">
        <f>IFERROR(VLOOKUP($B124,[1]NUM4!$G$3:$T$169,11,FALSE),0)</f>
        <v>52</v>
      </c>
      <c r="O124" s="42">
        <f>IFERROR(VLOOKUP($B124,[1]NUM4!$G$3:$T$169,12,FALSE),0)</f>
        <v>26</v>
      </c>
      <c r="P124" s="42">
        <f>IFERROR(VLOOKUP($B124,[1]NUM4!$G$3:$T$169,13,FALSE),0)</f>
        <v>60</v>
      </c>
      <c r="Q124" s="182">
        <f t="shared" si="49"/>
        <v>689</v>
      </c>
      <c r="R124" s="42">
        <f>IFERROR(VLOOKUP($B124,[1]NUM4!$AB$3:$AO$141,2,FALSE),0)</f>
        <v>3</v>
      </c>
      <c r="S124" s="42">
        <f>IFERROR(VLOOKUP($B124,[1]NUM4!$AB$3:$AO$141,3,FALSE),0)</f>
        <v>1</v>
      </c>
      <c r="T124" s="42">
        <f>IFERROR(VLOOKUP($B124,[1]NUM4!$AB$3:$AO$141,4,FALSE),0)</f>
        <v>3</v>
      </c>
      <c r="U124" s="42">
        <f>IFERROR(VLOOKUP($B124,[1]NUM4!$AB$3:$AO$141,5,FALSE),0)</f>
        <v>5</v>
      </c>
      <c r="V124" s="42">
        <f>IFERROR(VLOOKUP($B124,[1]NUM4!$AB$3:$AO$141,6,FALSE),0)</f>
        <v>2</v>
      </c>
      <c r="W124" s="42">
        <f>IFERROR(VLOOKUP($B124,[1]NUM4!$AB$3:$AO$141,7,FALSE),0)</f>
        <v>7</v>
      </c>
      <c r="X124" s="42">
        <f>IFERROR(VLOOKUP($B124,[1]NUM4!$AB$3:$AO$141,8,FALSE),0)</f>
        <v>6</v>
      </c>
      <c r="Y124" s="42">
        <f>IFERROR(VLOOKUP($B124,[1]NUM4!$AB$3:$AO$141,9,FALSE),0)</f>
        <v>3</v>
      </c>
      <c r="Z124" s="42">
        <f>IFERROR(VLOOKUP($B124,[1]NUM4!$AB$3:$AO$141,10,FALSE),0)</f>
        <v>3</v>
      </c>
      <c r="AA124" s="42">
        <f>IFERROR(VLOOKUP($B124,[1]NUM4!$AB$3:$AO$141,11,FALSE),0)</f>
        <v>2</v>
      </c>
      <c r="AB124" s="42">
        <f>IFERROR(VLOOKUP($B124,[1]NUM4!$AB$3:$AO$141,12,FALSE),0)</f>
        <v>4</v>
      </c>
      <c r="AC124" s="42">
        <f>IFERROR(VLOOKUP($B124,[1]NUM4!$AB$3:$AO$141,13,FALSE),0)</f>
        <v>2</v>
      </c>
      <c r="AD124" s="182">
        <f t="shared" si="50"/>
        <v>41</v>
      </c>
      <c r="AE124" s="50">
        <f>IFERROR(VLOOKUP($B124,[1]DEN4!$G$3:$T$169,2,FALSE),0)</f>
        <v>55</v>
      </c>
      <c r="AF124" s="50">
        <f>IFERROR(VLOOKUP($B124,[1]DEN4!$G$3:$T$169,3,FALSE),0)</f>
        <v>84</v>
      </c>
      <c r="AG124" s="50">
        <f>IFERROR(VLOOKUP($B124,[1]DEN4!$G$3:$T$169,4,FALSE),0)</f>
        <v>43</v>
      </c>
      <c r="AH124" s="50">
        <f>IFERROR(VLOOKUP($B124,[1]DEN4!$G$3:$T$169,5,FALSE),0)</f>
        <v>63</v>
      </c>
      <c r="AI124" s="50">
        <f>IFERROR(VLOOKUP($B124,[1]DEN4!$G$3:$T$169,6,FALSE),0)</f>
        <v>45</v>
      </c>
      <c r="AJ124" s="50">
        <f>IFERROR(VLOOKUP($B124,[1]DEN4!$G$3:$T$169,7,FALSE),0)</f>
        <v>76</v>
      </c>
      <c r="AK124" s="50">
        <f>IFERROR(VLOOKUP($B124,[1]DEN4!$G$3:$T$169,8,FALSE),0)</f>
        <v>65</v>
      </c>
      <c r="AL124" s="50">
        <f>IFERROR(VLOOKUP($B124,[1]DEN4!$G$3:$T$169,9,FALSE),0)</f>
        <v>65</v>
      </c>
      <c r="AM124" s="50">
        <f>IFERROR(VLOOKUP($B124,[1]DEN4!$G$3:$T$169,10,FALSE),0)</f>
        <v>55</v>
      </c>
      <c r="AN124" s="50">
        <f>IFERROR(VLOOKUP($B124,[1]DEN4!$G$3:$T$169,11,FALSE),0)</f>
        <v>52</v>
      </c>
      <c r="AO124" s="50">
        <f>IFERROR(VLOOKUP($B124,[1]DEN4!$G$3:$T$169,12,FALSE),0)</f>
        <v>26</v>
      </c>
      <c r="AP124" s="50">
        <f>IFERROR(VLOOKUP($B124,[1]DEN4!$G$3:$T$169,13,FALSE),0)</f>
        <v>60</v>
      </c>
      <c r="AQ124" s="11">
        <f t="shared" si="51"/>
        <v>689</v>
      </c>
    </row>
    <row r="125" spans="1:43" ht="14.4" thickBot="1" x14ac:dyDescent="0.3">
      <c r="A125" s="49" t="s">
        <v>131</v>
      </c>
      <c r="B125" s="62" t="s">
        <v>130</v>
      </c>
      <c r="C125" s="34"/>
      <c r="D125" s="72"/>
      <c r="E125" s="42">
        <f>IFERROR(VLOOKUP($B125,[1]NUM4!$G$3:$T$169,2,FALSE),0)</f>
        <v>38</v>
      </c>
      <c r="F125" s="42">
        <f>IFERROR(VLOOKUP($B125,[1]NUM4!$G$3:$T$169,3,FALSE),0)</f>
        <v>18</v>
      </c>
      <c r="G125" s="42">
        <f>IFERROR(VLOOKUP($B125,[1]NUM4!$G$3:$T$169,4,FALSE),0)</f>
        <v>0</v>
      </c>
      <c r="H125" s="42">
        <f>IFERROR(VLOOKUP($B125,[1]NUM4!$G$3:$T$169,5,FALSE),0)</f>
        <v>25</v>
      </c>
      <c r="I125" s="42">
        <f>IFERROR(VLOOKUP($B125,[1]NUM4!$G$3:$T$169,6,FALSE),0)</f>
        <v>26</v>
      </c>
      <c r="J125" s="42">
        <f>IFERROR(VLOOKUP($B125,[1]NUM4!$G$3:$T$169,7,FALSE),0)</f>
        <v>18</v>
      </c>
      <c r="K125" s="42">
        <f>IFERROR(VLOOKUP($B125,[1]NUM4!$G$3:$T$169,8,FALSE),0)</f>
        <v>29</v>
      </c>
      <c r="L125" s="42">
        <f>IFERROR(VLOOKUP($B125,[1]NUM4!$G$3:$T$169,9,FALSE),0)</f>
        <v>24</v>
      </c>
      <c r="M125" s="42">
        <f>IFERROR(VLOOKUP($B125,[1]NUM4!$G$3:$T$169,10,FALSE),0)</f>
        <v>12</v>
      </c>
      <c r="N125" s="42">
        <f>IFERROR(VLOOKUP($B125,[1]NUM4!$G$3:$T$169,11,FALSE),0)</f>
        <v>17</v>
      </c>
      <c r="O125" s="42">
        <f>IFERROR(VLOOKUP($B125,[1]NUM4!$G$3:$T$169,12,FALSE),0)</f>
        <v>7</v>
      </c>
      <c r="P125" s="42">
        <f>IFERROR(VLOOKUP($B125,[1]NUM4!$G$3:$T$169,13,FALSE),0)</f>
        <v>15</v>
      </c>
      <c r="Q125" s="11">
        <f t="shared" si="49"/>
        <v>229</v>
      </c>
      <c r="R125" s="42">
        <f>IFERROR(VLOOKUP($B125,[1]NUM4!$AB$3:$AO$141,2,FALSE),0)</f>
        <v>0</v>
      </c>
      <c r="S125" s="42">
        <f>IFERROR(VLOOKUP($B125,[1]NUM4!$AB$3:$AO$141,3,FALSE),0)</f>
        <v>0</v>
      </c>
      <c r="T125" s="42">
        <f>IFERROR(VLOOKUP($B125,[1]NUM4!$AB$3:$AO$141,4,FALSE),0)</f>
        <v>2</v>
      </c>
      <c r="U125" s="42">
        <f>IFERROR(VLOOKUP($B125,[1]NUM4!$AB$3:$AO$141,5,FALSE),0)</f>
        <v>0</v>
      </c>
      <c r="V125" s="42">
        <f>IFERROR(VLOOKUP($B125,[1]NUM4!$AB$3:$AO$141,6,FALSE),0)</f>
        <v>0</v>
      </c>
      <c r="W125" s="42">
        <f>IFERROR(VLOOKUP($B125,[1]NUM4!$AB$3:$AO$141,7,FALSE),0)</f>
        <v>0</v>
      </c>
      <c r="X125" s="42">
        <f>IFERROR(VLOOKUP($B125,[1]NUM4!$AB$3:$AO$141,8,FALSE),0)</f>
        <v>1</v>
      </c>
      <c r="Y125" s="42">
        <f>IFERROR(VLOOKUP($B125,[1]NUM4!$AB$3:$AO$141,9,FALSE),0)</f>
        <v>0</v>
      </c>
      <c r="Z125" s="42">
        <f>IFERROR(VLOOKUP($B125,[1]NUM4!$AB$3:$AO$141,10,FALSE),0)</f>
        <v>0</v>
      </c>
      <c r="AA125" s="42">
        <f>IFERROR(VLOOKUP($B125,[1]NUM4!$AB$3:$AO$141,11,FALSE),0)</f>
        <v>2</v>
      </c>
      <c r="AB125" s="42">
        <f>IFERROR(VLOOKUP($B125,[1]NUM4!$AB$3:$AO$141,12,FALSE),0)</f>
        <v>0</v>
      </c>
      <c r="AC125" s="42">
        <f>IFERROR(VLOOKUP($B125,[1]NUM4!$AB$3:$AO$141,13,FALSE),0)</f>
        <v>1</v>
      </c>
      <c r="AD125" s="11">
        <f t="shared" si="50"/>
        <v>6</v>
      </c>
      <c r="AE125" s="50">
        <f>IFERROR(VLOOKUP($B125,[1]DEN4!$G$3:$T$169,2,FALSE),0)</f>
        <v>38</v>
      </c>
      <c r="AF125" s="50">
        <f>IFERROR(VLOOKUP($B125,[1]DEN4!$G$3:$T$169,3,FALSE),0)</f>
        <v>18</v>
      </c>
      <c r="AG125" s="50">
        <f>IFERROR(VLOOKUP($B125,[1]DEN4!$G$3:$T$169,4,FALSE),0)</f>
        <v>0</v>
      </c>
      <c r="AH125" s="50">
        <f>IFERROR(VLOOKUP($B125,[1]DEN4!$G$3:$T$169,5,FALSE),0)</f>
        <v>25</v>
      </c>
      <c r="AI125" s="50">
        <f>IFERROR(VLOOKUP($B125,[1]DEN4!$G$3:$T$169,6,FALSE),0)</f>
        <v>26</v>
      </c>
      <c r="AJ125" s="50">
        <f>IFERROR(VLOOKUP($B125,[1]DEN4!$G$3:$T$169,7,FALSE),0)</f>
        <v>18</v>
      </c>
      <c r="AK125" s="50">
        <f>IFERROR(VLOOKUP($B125,[1]DEN4!$G$3:$T$169,8,FALSE),0)</f>
        <v>29</v>
      </c>
      <c r="AL125" s="50">
        <f>IFERROR(VLOOKUP($B125,[1]DEN4!$G$3:$T$169,9,FALSE),0)</f>
        <v>24</v>
      </c>
      <c r="AM125" s="50">
        <f>IFERROR(VLOOKUP($B125,[1]DEN4!$G$3:$T$169,10,FALSE),0)</f>
        <v>12</v>
      </c>
      <c r="AN125" s="50">
        <f>IFERROR(VLOOKUP($B125,[1]DEN4!$G$3:$T$169,11,FALSE),0)</f>
        <v>17</v>
      </c>
      <c r="AO125" s="50">
        <f>IFERROR(VLOOKUP($B125,[1]DEN4!$G$3:$T$169,12,FALSE),0)</f>
        <v>7</v>
      </c>
      <c r="AP125" s="50">
        <f>IFERROR(VLOOKUP($B125,[1]DEN4!$G$3:$T$169,13,FALSE),0)</f>
        <v>15</v>
      </c>
      <c r="AQ125" s="11">
        <f t="shared" si="51"/>
        <v>229</v>
      </c>
    </row>
    <row r="126" spans="1:43" ht="14.4" thickBot="1" x14ac:dyDescent="0.3">
      <c r="A126" s="344" t="s">
        <v>166</v>
      </c>
      <c r="B126" s="345"/>
      <c r="C126" s="89">
        <f>D126/Metas!E7</f>
        <v>1.0645139614832191</v>
      </c>
      <c r="D126" s="13">
        <f>(Q126-AD126)/AQ126</f>
        <v>0.96349158653846156</v>
      </c>
      <c r="E126" s="29">
        <f>SUM(E114:E125)</f>
        <v>651</v>
      </c>
      <c r="F126" s="29">
        <f t="shared" ref="F126:H126" si="52">SUM(F114:F125)</f>
        <v>542</v>
      </c>
      <c r="G126" s="29">
        <f t="shared" si="52"/>
        <v>415</v>
      </c>
      <c r="H126" s="29">
        <f t="shared" si="52"/>
        <v>513</v>
      </c>
      <c r="I126" s="29">
        <f t="shared" ref="I126:J126" si="53">SUM(I114:I125)</f>
        <v>609</v>
      </c>
      <c r="J126" s="29">
        <f t="shared" si="53"/>
        <v>489</v>
      </c>
      <c r="K126" s="29">
        <f t="shared" ref="K126:L126" si="54">SUM(K114:K125)</f>
        <v>801</v>
      </c>
      <c r="L126" s="29">
        <f t="shared" si="54"/>
        <v>640</v>
      </c>
      <c r="M126" s="29">
        <f t="shared" ref="M126:N126" si="55">SUM(M114:M125)</f>
        <v>583</v>
      </c>
      <c r="N126" s="29">
        <f t="shared" si="55"/>
        <v>619</v>
      </c>
      <c r="O126" s="29">
        <f t="shared" ref="O126:AD126" si="56">SUM(O114:O125)</f>
        <v>211</v>
      </c>
      <c r="P126" s="29">
        <f t="shared" si="56"/>
        <v>583</v>
      </c>
      <c r="Q126" s="29">
        <f t="shared" si="56"/>
        <v>6656</v>
      </c>
      <c r="R126" s="29">
        <f t="shared" si="56"/>
        <v>19</v>
      </c>
      <c r="S126" s="29">
        <f t="shared" si="56"/>
        <v>13</v>
      </c>
      <c r="T126" s="29">
        <f t="shared" si="56"/>
        <v>14</v>
      </c>
      <c r="U126" s="29">
        <f t="shared" si="56"/>
        <v>19</v>
      </c>
      <c r="V126" s="29">
        <f t="shared" si="56"/>
        <v>14</v>
      </c>
      <c r="W126" s="29">
        <f t="shared" si="56"/>
        <v>19</v>
      </c>
      <c r="X126" s="29">
        <f t="shared" si="56"/>
        <v>24</v>
      </c>
      <c r="Y126" s="29">
        <f t="shared" si="56"/>
        <v>17</v>
      </c>
      <c r="Z126" s="29">
        <f t="shared" si="56"/>
        <v>17</v>
      </c>
      <c r="AA126" s="29">
        <f t="shared" si="56"/>
        <v>49</v>
      </c>
      <c r="AB126" s="29">
        <f t="shared" si="56"/>
        <v>13</v>
      </c>
      <c r="AC126" s="29">
        <f t="shared" si="56"/>
        <v>25</v>
      </c>
      <c r="AD126" s="29">
        <f t="shared" si="56"/>
        <v>243</v>
      </c>
      <c r="AE126" s="29">
        <f t="shared" ref="AE126:AH126" si="57">SUM(AE114:AE125)</f>
        <v>651</v>
      </c>
      <c r="AF126" s="29">
        <f t="shared" si="57"/>
        <v>542</v>
      </c>
      <c r="AG126" s="29">
        <f t="shared" si="57"/>
        <v>415</v>
      </c>
      <c r="AH126" s="29">
        <f t="shared" si="57"/>
        <v>513</v>
      </c>
      <c r="AI126" s="29">
        <f t="shared" ref="AI126:AJ126" si="58">SUM(AI114:AI125)</f>
        <v>609</v>
      </c>
      <c r="AJ126" s="29">
        <f t="shared" si="58"/>
        <v>489</v>
      </c>
      <c r="AK126" s="29">
        <f t="shared" ref="AK126:AL126" si="59">SUM(AK114:AK125)</f>
        <v>801</v>
      </c>
      <c r="AL126" s="29">
        <f t="shared" si="59"/>
        <v>640</v>
      </c>
      <c r="AM126" s="29">
        <f t="shared" ref="AM126:AN126" si="60">SUM(AM114:AM125)</f>
        <v>583</v>
      </c>
      <c r="AN126" s="29">
        <f t="shared" si="60"/>
        <v>619</v>
      </c>
      <c r="AO126" s="29">
        <f t="shared" ref="AO126:AP126" si="61">SUM(AO114:AO125)</f>
        <v>211</v>
      </c>
      <c r="AP126" s="29">
        <f t="shared" si="61"/>
        <v>583</v>
      </c>
      <c r="AQ126" s="8">
        <f>SUM(AQ114:AQ125)</f>
        <v>6656</v>
      </c>
    </row>
    <row r="127" spans="1:43" ht="14.4" thickBot="1" x14ac:dyDescent="0.3">
      <c r="A127" s="49" t="s">
        <v>145</v>
      </c>
      <c r="B127" s="62" t="s">
        <v>132</v>
      </c>
      <c r="C127" s="34"/>
      <c r="D127" s="72"/>
      <c r="E127" s="50">
        <f>IFERROR(VLOOKUP($B127,[1]NUM4!$G$3:$T$169,2,FALSE),0)</f>
        <v>810</v>
      </c>
      <c r="F127" s="50">
        <f>IFERROR(VLOOKUP($B127,[1]NUM4!$G$3:$T$169,3,FALSE),0)</f>
        <v>769</v>
      </c>
      <c r="G127" s="50">
        <f>IFERROR(VLOOKUP($B127,[1]NUM4!$G$3:$T$169,4,FALSE),0)</f>
        <v>791</v>
      </c>
      <c r="H127" s="50">
        <f>IFERROR(VLOOKUP($B127,[1]NUM4!$G$3:$T$169,5,FALSE),0)</f>
        <v>1223</v>
      </c>
      <c r="I127" s="50">
        <f>IFERROR(VLOOKUP($B127,[1]NUM4!$G$3:$T$169,6,FALSE),0)</f>
        <v>1382</v>
      </c>
      <c r="J127" s="50">
        <f>IFERROR(VLOOKUP($B127,[1]NUM4!$G$3:$T$169,7,FALSE),0)</f>
        <v>1397</v>
      </c>
      <c r="K127" s="50">
        <f>IFERROR(VLOOKUP($B127,[1]NUM4!$G$3:$T$169,8,FALSE),0)</f>
        <v>1589</v>
      </c>
      <c r="L127" s="50">
        <f>IFERROR(VLOOKUP($B127,[1]NUM4!$G$3:$T$169,9,FALSE),0)</f>
        <v>1533</v>
      </c>
      <c r="M127" s="50">
        <f>IFERROR(VLOOKUP($B127,[1]NUM4!$G$3:$T$169,10,FALSE),0)</f>
        <v>1314</v>
      </c>
      <c r="N127" s="50">
        <f>IFERROR(VLOOKUP($B127,[1]NUM4!$G$3:$T$169,11,FALSE),0)</f>
        <v>1160</v>
      </c>
      <c r="O127" s="50">
        <f>IFERROR(VLOOKUP($B127,[1]NUM4!$G$3:$T$169,12,FALSE),0)</f>
        <v>307</v>
      </c>
      <c r="P127" s="50">
        <f>IFERROR(VLOOKUP($B127,[1]NUM4!$G$3:$T$169,13,FALSE),0)</f>
        <v>1101</v>
      </c>
      <c r="Q127" s="182">
        <f t="shared" ref="Q127:Q139" si="62">SUM(E127:P127)</f>
        <v>13376</v>
      </c>
      <c r="R127" s="50">
        <f>IFERROR(VLOOKUP($B127,[1]NUM4!$AB$3:$AO$141,2,FALSE),0)</f>
        <v>119</v>
      </c>
      <c r="S127" s="50">
        <f>IFERROR(VLOOKUP($B127,[1]NUM4!$AB$3:$AO$141,3,FALSE),0)</f>
        <v>106</v>
      </c>
      <c r="T127" s="50">
        <f>IFERROR(VLOOKUP($B127,[1]NUM4!$AB$3:$AO$141,4,FALSE),0)</f>
        <v>111</v>
      </c>
      <c r="U127" s="50">
        <f>IFERROR(VLOOKUP($B127,[1]NUM4!$AB$3:$AO$141,5,FALSE),0)</f>
        <v>143</v>
      </c>
      <c r="V127" s="50">
        <f>IFERROR(VLOOKUP($B127,[1]NUM4!$AB$3:$AO$141,6,FALSE),0)</f>
        <v>75</v>
      </c>
      <c r="W127" s="50">
        <f>IFERROR(VLOOKUP($B127,[1]NUM4!$AB$3:$AO$141,7,FALSE),0)</f>
        <v>122</v>
      </c>
      <c r="X127" s="50">
        <f>IFERROR(VLOOKUP($B127,[1]NUM4!$AB$3:$AO$141,8,FALSE),0)</f>
        <v>130</v>
      </c>
      <c r="Y127" s="50">
        <f>IFERROR(VLOOKUP($B127,[1]NUM4!$AB$3:$AO$141,9,FALSE),0)</f>
        <v>80</v>
      </c>
      <c r="Z127" s="50">
        <f>IFERROR(VLOOKUP($B127,[1]NUM4!$AB$3:$AO$141,10,FALSE),0)</f>
        <v>145</v>
      </c>
      <c r="AA127" s="50">
        <f>IFERROR(VLOOKUP($B127,[1]NUM4!$AB$3:$AO$141,11,FALSE),0)</f>
        <v>134</v>
      </c>
      <c r="AB127" s="50">
        <f>IFERROR(VLOOKUP($B127,[1]NUM4!$AB$3:$AO$141,12,FALSE),0)</f>
        <v>48</v>
      </c>
      <c r="AC127" s="50">
        <f>IFERROR(VLOOKUP($B127,[1]NUM4!$AB$3:$AO$141,13,FALSE),0)</f>
        <v>138</v>
      </c>
      <c r="AD127" s="182">
        <f t="shared" ref="AD127:AD139" si="63">SUM(R127:AC127)</f>
        <v>1351</v>
      </c>
      <c r="AE127" s="50">
        <f>IFERROR(VLOOKUP($B127,[1]DEN4!$G$3:$T$169,2,FALSE),0)</f>
        <v>810</v>
      </c>
      <c r="AF127" s="50">
        <f>IFERROR(VLOOKUP($B127,[1]DEN4!$G$3:$T$169,3,FALSE),0)</f>
        <v>769</v>
      </c>
      <c r="AG127" s="50">
        <f>IFERROR(VLOOKUP($B127,[1]DEN4!$G$3:$T$169,4,FALSE),0)</f>
        <v>791</v>
      </c>
      <c r="AH127" s="50">
        <f>IFERROR(VLOOKUP($B127,[1]DEN4!$G$3:$T$169,5,FALSE),0)</f>
        <v>1223</v>
      </c>
      <c r="AI127" s="50">
        <f>IFERROR(VLOOKUP($B127,[1]DEN4!$G$3:$T$169,6,FALSE),0)</f>
        <v>1382</v>
      </c>
      <c r="AJ127" s="50">
        <f>IFERROR(VLOOKUP($B127,[1]DEN4!$G$3:$T$169,7,FALSE),0)</f>
        <v>1397</v>
      </c>
      <c r="AK127" s="50">
        <f>IFERROR(VLOOKUP($B127,[1]DEN4!$G$3:$T$169,8,FALSE),0)</f>
        <v>1589</v>
      </c>
      <c r="AL127" s="50">
        <f>IFERROR(VLOOKUP($B127,[1]DEN4!$G$3:$T$169,9,FALSE),0)</f>
        <v>1533</v>
      </c>
      <c r="AM127" s="50">
        <f>IFERROR(VLOOKUP($B127,[1]DEN4!$G$3:$T$169,10,FALSE),0)</f>
        <v>1314</v>
      </c>
      <c r="AN127" s="50">
        <f>IFERROR(VLOOKUP($B127,[1]DEN4!$G$3:$T$169,11,FALSE),0)</f>
        <v>1160</v>
      </c>
      <c r="AO127" s="50">
        <f>IFERROR(VLOOKUP($B127,[1]DEN4!$G$3:$T$169,12,FALSE),0)</f>
        <v>307</v>
      </c>
      <c r="AP127" s="50">
        <f>IFERROR(VLOOKUP($B127,[1]DEN4!$G$3:$T$169,13,FALSE),0)</f>
        <v>1101</v>
      </c>
      <c r="AQ127" s="11">
        <f t="shared" ref="AQ127:AQ139" si="64">SUM(AE127:AP127)</f>
        <v>13376</v>
      </c>
    </row>
    <row r="128" spans="1:43" ht="14.4" thickBot="1" x14ac:dyDescent="0.3">
      <c r="A128" s="49" t="s">
        <v>145</v>
      </c>
      <c r="B128" s="62" t="s">
        <v>133</v>
      </c>
      <c r="C128" s="34"/>
      <c r="D128" s="72"/>
      <c r="E128" s="50">
        <f>IFERROR(VLOOKUP($B128,[1]NUM4!$G$3:$T$169,2,FALSE),0)</f>
        <v>522</v>
      </c>
      <c r="F128" s="50">
        <f>IFERROR(VLOOKUP($B128,[1]NUM4!$G$3:$T$169,3,FALSE),0)</f>
        <v>520</v>
      </c>
      <c r="G128" s="50">
        <f>IFERROR(VLOOKUP($B128,[1]NUM4!$G$3:$T$169,4,FALSE),0)</f>
        <v>550</v>
      </c>
      <c r="H128" s="50">
        <f>IFERROR(VLOOKUP($B128,[1]NUM4!$G$3:$T$169,5,FALSE),0)</f>
        <v>539</v>
      </c>
      <c r="I128" s="50">
        <f>IFERROR(VLOOKUP($B128,[1]NUM4!$G$3:$T$169,6,FALSE),0)</f>
        <v>556</v>
      </c>
      <c r="J128" s="50">
        <f>IFERROR(VLOOKUP($B128,[1]NUM4!$G$3:$T$169,7,FALSE),0)</f>
        <v>629</v>
      </c>
      <c r="K128" s="50">
        <f>IFERROR(VLOOKUP($B128,[1]NUM4!$G$3:$T$169,8,FALSE),0)</f>
        <v>690</v>
      </c>
      <c r="L128" s="50">
        <f>IFERROR(VLOOKUP($B128,[1]NUM4!$G$3:$T$169,9,FALSE),0)</f>
        <v>546</v>
      </c>
      <c r="M128" s="50">
        <f>IFERROR(VLOOKUP($B128,[1]NUM4!$G$3:$T$169,10,FALSE),0)</f>
        <v>488</v>
      </c>
      <c r="N128" s="50">
        <f>IFERROR(VLOOKUP($B128,[1]NUM4!$G$3:$T$169,11,FALSE),0)</f>
        <v>413</v>
      </c>
      <c r="O128" s="50">
        <f>IFERROR(VLOOKUP($B128,[1]NUM4!$G$3:$T$169,12,FALSE),0)</f>
        <v>158</v>
      </c>
      <c r="P128" s="50">
        <f>IFERROR(VLOOKUP($B128,[1]NUM4!$G$3:$T$169,13,FALSE),0)</f>
        <v>578</v>
      </c>
      <c r="Q128" s="11">
        <f t="shared" si="62"/>
        <v>6189</v>
      </c>
      <c r="R128" s="50">
        <f>IFERROR(VLOOKUP($B128,[1]NUM4!$AB$3:$AO$141,2,FALSE),0)</f>
        <v>12</v>
      </c>
      <c r="S128" s="50">
        <f>IFERROR(VLOOKUP($B128,[1]NUM4!$AB$3:$AO$141,3,FALSE),0)</f>
        <v>11</v>
      </c>
      <c r="T128" s="50">
        <f>IFERROR(VLOOKUP($B128,[1]NUM4!$AB$3:$AO$141,4,FALSE),0)</f>
        <v>37</v>
      </c>
      <c r="U128" s="50">
        <f>IFERROR(VLOOKUP($B128,[1]NUM4!$AB$3:$AO$141,5,FALSE),0)</f>
        <v>20</v>
      </c>
      <c r="V128" s="50">
        <f>IFERROR(VLOOKUP($B128,[1]NUM4!$AB$3:$AO$141,6,FALSE),0)</f>
        <v>17</v>
      </c>
      <c r="W128" s="50">
        <f>IFERROR(VLOOKUP($B128,[1]NUM4!$AB$3:$AO$141,7,FALSE),0)</f>
        <v>15</v>
      </c>
      <c r="X128" s="50">
        <f>IFERROR(VLOOKUP($B128,[1]NUM4!$AB$3:$AO$141,8,FALSE),0)</f>
        <v>35</v>
      </c>
      <c r="Y128" s="50">
        <f>IFERROR(VLOOKUP($B128,[1]NUM4!$AB$3:$AO$141,9,FALSE),0)</f>
        <v>16</v>
      </c>
      <c r="Z128" s="50">
        <f>IFERROR(VLOOKUP($B128,[1]NUM4!$AB$3:$AO$141,10,FALSE),0)</f>
        <v>31</v>
      </c>
      <c r="AA128" s="50">
        <f>IFERROR(VLOOKUP($B128,[1]NUM4!$AB$3:$AO$141,11,FALSE),0)</f>
        <v>29</v>
      </c>
      <c r="AB128" s="50">
        <f>IFERROR(VLOOKUP($B128,[1]NUM4!$AB$3:$AO$141,12,FALSE),0)</f>
        <v>83</v>
      </c>
      <c r="AC128" s="50">
        <f>IFERROR(VLOOKUP($B128,[1]NUM4!$AB$3:$AO$141,13,FALSE),0)</f>
        <v>31</v>
      </c>
      <c r="AD128" s="11">
        <f t="shared" si="63"/>
        <v>337</v>
      </c>
      <c r="AE128" s="50">
        <f>IFERROR(VLOOKUP($B128,[1]DEN4!$G$3:$T$169,2,FALSE),0)</f>
        <v>522</v>
      </c>
      <c r="AF128" s="50">
        <f>IFERROR(VLOOKUP($B128,[1]DEN4!$G$3:$T$169,3,FALSE),0)</f>
        <v>520</v>
      </c>
      <c r="AG128" s="50">
        <f>IFERROR(VLOOKUP($B128,[1]DEN4!$G$3:$T$169,4,FALSE),0)</f>
        <v>550</v>
      </c>
      <c r="AH128" s="50">
        <f>IFERROR(VLOOKUP($B128,[1]DEN4!$G$3:$T$169,5,FALSE),0)</f>
        <v>539</v>
      </c>
      <c r="AI128" s="50">
        <f>IFERROR(VLOOKUP($B128,[1]DEN4!$G$3:$T$169,6,FALSE),0)</f>
        <v>556</v>
      </c>
      <c r="AJ128" s="50">
        <f>IFERROR(VLOOKUP($B128,[1]DEN4!$G$3:$T$169,7,FALSE),0)</f>
        <v>629</v>
      </c>
      <c r="AK128" s="50">
        <f>IFERROR(VLOOKUP($B128,[1]DEN4!$G$3:$T$169,8,FALSE),0)</f>
        <v>690</v>
      </c>
      <c r="AL128" s="50">
        <f>IFERROR(VLOOKUP($B128,[1]DEN4!$G$3:$T$169,9,FALSE),0)</f>
        <v>546</v>
      </c>
      <c r="AM128" s="50">
        <f>IFERROR(VLOOKUP($B128,[1]DEN4!$G$3:$T$169,10,FALSE),0)</f>
        <v>488</v>
      </c>
      <c r="AN128" s="50">
        <f>IFERROR(VLOOKUP($B128,[1]DEN4!$G$3:$T$169,11,FALSE),0)</f>
        <v>413</v>
      </c>
      <c r="AO128" s="50">
        <f>IFERROR(VLOOKUP($B128,[1]DEN4!$G$3:$T$169,12,FALSE),0)</f>
        <v>158</v>
      </c>
      <c r="AP128" s="50">
        <f>IFERROR(VLOOKUP($B128,[1]DEN4!$G$3:$T$169,13,FALSE),0)</f>
        <v>578</v>
      </c>
      <c r="AQ128" s="11">
        <f t="shared" si="64"/>
        <v>6189</v>
      </c>
    </row>
    <row r="129" spans="1:43" ht="14.4" thickBot="1" x14ac:dyDescent="0.3">
      <c r="A129" s="49" t="s">
        <v>145</v>
      </c>
      <c r="B129" s="62" t="s">
        <v>134</v>
      </c>
      <c r="C129" s="34"/>
      <c r="D129" s="72"/>
      <c r="E129" s="50">
        <f>IFERROR(VLOOKUP($B129,[1]NUM4!$G$3:$T$169,2,FALSE),0)</f>
        <v>265</v>
      </c>
      <c r="F129" s="50">
        <f>IFERROR(VLOOKUP($B129,[1]NUM4!$G$3:$T$169,3,FALSE),0)</f>
        <v>352</v>
      </c>
      <c r="G129" s="50">
        <f>IFERROR(VLOOKUP($B129,[1]NUM4!$G$3:$T$169,4,FALSE),0)</f>
        <v>352</v>
      </c>
      <c r="H129" s="50">
        <f>IFERROR(VLOOKUP($B129,[1]NUM4!$G$3:$T$169,5,FALSE),0)</f>
        <v>321</v>
      </c>
      <c r="I129" s="50">
        <f>IFERROR(VLOOKUP($B129,[1]NUM4!$G$3:$T$169,6,FALSE),0)</f>
        <v>324</v>
      </c>
      <c r="J129" s="50">
        <f>IFERROR(VLOOKUP($B129,[1]NUM4!$G$3:$T$169,7,FALSE),0)</f>
        <v>219</v>
      </c>
      <c r="K129" s="50">
        <f>IFERROR(VLOOKUP($B129,[1]NUM4!$G$3:$T$169,8,FALSE),0)</f>
        <v>506</v>
      </c>
      <c r="L129" s="50">
        <f>IFERROR(VLOOKUP($B129,[1]NUM4!$G$3:$T$169,9,FALSE),0)</f>
        <v>360</v>
      </c>
      <c r="M129" s="50">
        <f>IFERROR(VLOOKUP($B129,[1]NUM4!$G$3:$T$169,10,FALSE),0)</f>
        <v>274</v>
      </c>
      <c r="N129" s="50">
        <f>IFERROR(VLOOKUP($B129,[1]NUM4!$G$3:$T$169,11,FALSE),0)</f>
        <v>295</v>
      </c>
      <c r="O129" s="50">
        <f>IFERROR(VLOOKUP($B129,[1]NUM4!$G$3:$T$169,12,FALSE),0)</f>
        <v>137</v>
      </c>
      <c r="P129" s="50">
        <f>IFERROR(VLOOKUP($B129,[1]NUM4!$G$3:$T$169,13,FALSE),0)</f>
        <v>252</v>
      </c>
      <c r="Q129" s="11">
        <f t="shared" si="62"/>
        <v>3657</v>
      </c>
      <c r="R129" s="50">
        <f>IFERROR(VLOOKUP($B129,[1]NUM4!$AB$3:$AO$141,2,FALSE),0)</f>
        <v>27</v>
      </c>
      <c r="S129" s="50">
        <f>IFERROR(VLOOKUP($B129,[1]NUM4!$AB$3:$AO$141,3,FALSE),0)</f>
        <v>26</v>
      </c>
      <c r="T129" s="50">
        <f>IFERROR(VLOOKUP($B129,[1]NUM4!$AB$3:$AO$141,4,FALSE),0)</f>
        <v>19</v>
      </c>
      <c r="U129" s="50">
        <f>IFERROR(VLOOKUP($B129,[1]NUM4!$AB$3:$AO$141,5,FALSE),0)</f>
        <v>40</v>
      </c>
      <c r="V129" s="50">
        <f>IFERROR(VLOOKUP($B129,[1]NUM4!$AB$3:$AO$141,6,FALSE),0)</f>
        <v>17</v>
      </c>
      <c r="W129" s="50">
        <f>IFERROR(VLOOKUP($B129,[1]NUM4!$AB$3:$AO$141,7,FALSE),0)</f>
        <v>21</v>
      </c>
      <c r="X129" s="50">
        <f>IFERROR(VLOOKUP($B129,[1]NUM4!$AB$3:$AO$141,8,FALSE),0)</f>
        <v>35</v>
      </c>
      <c r="Y129" s="50">
        <f>IFERROR(VLOOKUP($B129,[1]NUM4!$AB$3:$AO$141,9,FALSE),0)</f>
        <v>34</v>
      </c>
      <c r="Z129" s="50">
        <f>IFERROR(VLOOKUP($B129,[1]NUM4!$AB$3:$AO$141,10,FALSE),0)</f>
        <v>27</v>
      </c>
      <c r="AA129" s="50">
        <f>IFERROR(VLOOKUP($B129,[1]NUM4!$AB$3:$AO$141,11,FALSE),0)</f>
        <v>30</v>
      </c>
      <c r="AB129" s="50">
        <f>IFERROR(VLOOKUP($B129,[1]NUM4!$AB$3:$AO$141,12,FALSE),0)</f>
        <v>6</v>
      </c>
      <c r="AC129" s="50">
        <f>IFERROR(VLOOKUP($B129,[1]NUM4!$AB$3:$AO$141,13,FALSE),0)</f>
        <v>7</v>
      </c>
      <c r="AD129" s="11">
        <f t="shared" si="63"/>
        <v>289</v>
      </c>
      <c r="AE129" s="50">
        <f>IFERROR(VLOOKUP($B129,[1]DEN4!$G$3:$T$169,2,FALSE),0)</f>
        <v>265</v>
      </c>
      <c r="AF129" s="50">
        <f>IFERROR(VLOOKUP($B129,[1]DEN4!$G$3:$T$169,3,FALSE),0)</f>
        <v>352</v>
      </c>
      <c r="AG129" s="50">
        <f>IFERROR(VLOOKUP($B129,[1]DEN4!$G$3:$T$169,4,FALSE),0)</f>
        <v>352</v>
      </c>
      <c r="AH129" s="50">
        <f>IFERROR(VLOOKUP($B129,[1]DEN4!$G$3:$T$169,5,FALSE),0)</f>
        <v>321</v>
      </c>
      <c r="AI129" s="50">
        <f>IFERROR(VLOOKUP($B129,[1]DEN4!$G$3:$T$169,6,FALSE),0)</f>
        <v>324</v>
      </c>
      <c r="AJ129" s="50">
        <f>IFERROR(VLOOKUP($B129,[1]DEN4!$G$3:$T$169,7,FALSE),0)</f>
        <v>219</v>
      </c>
      <c r="AK129" s="50">
        <f>IFERROR(VLOOKUP($B129,[1]DEN4!$G$3:$T$169,8,FALSE),0)</f>
        <v>506</v>
      </c>
      <c r="AL129" s="50">
        <f>IFERROR(VLOOKUP($B129,[1]DEN4!$G$3:$T$169,9,FALSE),0)</f>
        <v>360</v>
      </c>
      <c r="AM129" s="50">
        <f>IFERROR(VLOOKUP($B129,[1]DEN4!$G$3:$T$169,10,FALSE),0)</f>
        <v>274</v>
      </c>
      <c r="AN129" s="50">
        <f>IFERROR(VLOOKUP($B129,[1]DEN4!$G$3:$T$169,11,FALSE),0)</f>
        <v>295</v>
      </c>
      <c r="AO129" s="50">
        <f>IFERROR(VLOOKUP($B129,[1]DEN4!$G$3:$T$169,12,FALSE),0)</f>
        <v>137</v>
      </c>
      <c r="AP129" s="50">
        <f>IFERROR(VLOOKUP($B129,[1]DEN4!$G$3:$T$169,13,FALSE),0)</f>
        <v>252</v>
      </c>
      <c r="AQ129" s="11">
        <f t="shared" si="64"/>
        <v>3657</v>
      </c>
    </row>
    <row r="130" spans="1:43" ht="14.4" thickBot="1" x14ac:dyDescent="0.3">
      <c r="A130" s="49" t="s">
        <v>145</v>
      </c>
      <c r="B130" s="62" t="s">
        <v>135</v>
      </c>
      <c r="C130" s="34"/>
      <c r="D130" s="72"/>
      <c r="E130" s="50">
        <f>IFERROR(VLOOKUP($B130,[1]NUM4!$G$3:$T$169,2,FALSE),0)</f>
        <v>1024</v>
      </c>
      <c r="F130" s="50">
        <f>IFERROR(VLOOKUP($B130,[1]NUM4!$G$3:$T$169,3,FALSE),0)</f>
        <v>1132</v>
      </c>
      <c r="G130" s="50">
        <f>IFERROR(VLOOKUP($B130,[1]NUM4!$G$3:$T$169,4,FALSE),0)</f>
        <v>920</v>
      </c>
      <c r="H130" s="50">
        <f>IFERROR(VLOOKUP($B130,[1]NUM4!$G$3:$T$169,5,FALSE),0)</f>
        <v>923</v>
      </c>
      <c r="I130" s="50">
        <f>IFERROR(VLOOKUP($B130,[1]NUM4!$G$3:$T$169,6,FALSE),0)</f>
        <v>925</v>
      </c>
      <c r="J130" s="50">
        <f>IFERROR(VLOOKUP($B130,[1]NUM4!$G$3:$T$169,7,FALSE),0)</f>
        <v>1202</v>
      </c>
      <c r="K130" s="50">
        <f>IFERROR(VLOOKUP($B130,[1]NUM4!$G$3:$T$169,8,FALSE),0)</f>
        <v>1230</v>
      </c>
      <c r="L130" s="50">
        <f>IFERROR(VLOOKUP($B130,[1]NUM4!$G$3:$T$169,9,FALSE),0)</f>
        <v>982</v>
      </c>
      <c r="M130" s="50">
        <f>IFERROR(VLOOKUP($B130,[1]NUM4!$G$3:$T$169,10,FALSE),0)</f>
        <v>1042</v>
      </c>
      <c r="N130" s="50">
        <f>IFERROR(VLOOKUP($B130,[1]NUM4!$G$3:$T$169,11,FALSE),0)</f>
        <v>815</v>
      </c>
      <c r="O130" s="50">
        <f>IFERROR(VLOOKUP($B130,[1]NUM4!$G$3:$T$169,12,FALSE),0)</f>
        <v>305</v>
      </c>
      <c r="P130" s="50">
        <f>IFERROR(VLOOKUP($B130,[1]NUM4!$G$3:$T$169,13,FALSE),0)</f>
        <v>921</v>
      </c>
      <c r="Q130" s="11">
        <f t="shared" si="62"/>
        <v>11421</v>
      </c>
      <c r="R130" s="50">
        <f>IFERROR(VLOOKUP($B130,[1]NUM4!$AB$3:$AO$141,2,FALSE),0)</f>
        <v>77</v>
      </c>
      <c r="S130" s="50">
        <f>IFERROR(VLOOKUP($B130,[1]NUM4!$AB$3:$AO$141,3,FALSE),0)</f>
        <v>94</v>
      </c>
      <c r="T130" s="50">
        <f>IFERROR(VLOOKUP($B130,[1]NUM4!$AB$3:$AO$141,4,FALSE),0)</f>
        <v>72</v>
      </c>
      <c r="U130" s="50">
        <f>IFERROR(VLOOKUP($B130,[1]NUM4!$AB$3:$AO$141,5,FALSE),0)</f>
        <v>69</v>
      </c>
      <c r="V130" s="50">
        <f>IFERROR(VLOOKUP($B130,[1]NUM4!$AB$3:$AO$141,6,FALSE),0)</f>
        <v>33</v>
      </c>
      <c r="W130" s="50">
        <f>IFERROR(VLOOKUP($B130,[1]NUM4!$AB$3:$AO$141,7,FALSE),0)</f>
        <v>110</v>
      </c>
      <c r="X130" s="50">
        <f>IFERROR(VLOOKUP($B130,[1]NUM4!$AB$3:$AO$141,8,FALSE),0)</f>
        <v>138</v>
      </c>
      <c r="Y130" s="50">
        <f>IFERROR(VLOOKUP($B130,[1]NUM4!$AB$3:$AO$141,9,FALSE),0)</f>
        <v>86</v>
      </c>
      <c r="Z130" s="50">
        <f>IFERROR(VLOOKUP($B130,[1]NUM4!$AB$3:$AO$141,10,FALSE),0)</f>
        <v>63</v>
      </c>
      <c r="AA130" s="50">
        <f>IFERROR(VLOOKUP($B130,[1]NUM4!$AB$3:$AO$141,11,FALSE),0)</f>
        <v>55</v>
      </c>
      <c r="AB130" s="50">
        <f>IFERROR(VLOOKUP($B130,[1]NUM4!$AB$3:$AO$141,12,FALSE),0)</f>
        <v>19</v>
      </c>
      <c r="AC130" s="50">
        <f>IFERROR(VLOOKUP($B130,[1]NUM4!$AB$3:$AO$141,13,FALSE),0)</f>
        <v>83</v>
      </c>
      <c r="AD130" s="11">
        <f t="shared" si="63"/>
        <v>899</v>
      </c>
      <c r="AE130" s="50">
        <f>IFERROR(VLOOKUP($B130,[1]DEN4!$G$3:$T$169,2,FALSE),0)</f>
        <v>1024</v>
      </c>
      <c r="AF130" s="50">
        <f>IFERROR(VLOOKUP($B130,[1]DEN4!$G$3:$T$169,3,FALSE),0)</f>
        <v>1132</v>
      </c>
      <c r="AG130" s="50">
        <f>IFERROR(VLOOKUP($B130,[1]DEN4!$G$3:$T$169,4,FALSE),0)</f>
        <v>920</v>
      </c>
      <c r="AH130" s="50">
        <f>IFERROR(VLOOKUP($B130,[1]DEN4!$G$3:$T$169,5,FALSE),0)</f>
        <v>923</v>
      </c>
      <c r="AI130" s="50">
        <f>IFERROR(VLOOKUP($B130,[1]DEN4!$G$3:$T$169,6,FALSE),0)</f>
        <v>925</v>
      </c>
      <c r="AJ130" s="50">
        <f>IFERROR(VLOOKUP($B130,[1]DEN4!$G$3:$T$169,7,FALSE),0)</f>
        <v>1202</v>
      </c>
      <c r="AK130" s="50">
        <f>IFERROR(VLOOKUP($B130,[1]DEN4!$G$3:$T$169,8,FALSE),0)</f>
        <v>1230</v>
      </c>
      <c r="AL130" s="50">
        <f>IFERROR(VLOOKUP($B130,[1]DEN4!$G$3:$T$169,9,FALSE),0)</f>
        <v>982</v>
      </c>
      <c r="AM130" s="50">
        <f>IFERROR(VLOOKUP($B130,[1]DEN4!$G$3:$T$169,10,FALSE),0)</f>
        <v>1042</v>
      </c>
      <c r="AN130" s="50">
        <f>IFERROR(VLOOKUP($B130,[1]DEN4!$G$3:$T$169,11,FALSE),0)</f>
        <v>815</v>
      </c>
      <c r="AO130" s="50">
        <f>IFERROR(VLOOKUP($B130,[1]DEN4!$G$3:$T$169,12,FALSE),0)</f>
        <v>305</v>
      </c>
      <c r="AP130" s="50">
        <f>IFERROR(VLOOKUP($B130,[1]DEN4!$G$3:$T$169,13,FALSE),0)</f>
        <v>921</v>
      </c>
      <c r="AQ130" s="11">
        <f t="shared" si="64"/>
        <v>11421</v>
      </c>
    </row>
    <row r="131" spans="1:43" ht="14.4" thickBot="1" x14ac:dyDescent="0.3">
      <c r="A131" s="49" t="s">
        <v>145</v>
      </c>
      <c r="B131" s="62" t="s">
        <v>136</v>
      </c>
      <c r="C131" s="34"/>
      <c r="D131" s="72"/>
      <c r="E131" s="50">
        <f>IFERROR(VLOOKUP($B131,[1]NUM4!$G$3:$T$169,2,FALSE),0)</f>
        <v>38</v>
      </c>
      <c r="F131" s="50">
        <f>IFERROR(VLOOKUP($B131,[1]NUM4!$G$3:$T$169,3,FALSE),0)</f>
        <v>14</v>
      </c>
      <c r="G131" s="50">
        <f>IFERROR(VLOOKUP($B131,[1]NUM4!$G$3:$T$169,4,FALSE),0)</f>
        <v>40</v>
      </c>
      <c r="H131" s="50">
        <f>IFERROR(VLOOKUP($B131,[1]NUM4!$G$3:$T$169,5,FALSE),0)</f>
        <v>0</v>
      </c>
      <c r="I131" s="50">
        <f>IFERROR(VLOOKUP($B131,[1]NUM4!$G$3:$T$169,6,FALSE),0)</f>
        <v>49</v>
      </c>
      <c r="J131" s="50">
        <f>IFERROR(VLOOKUP($B131,[1]NUM4!$G$3:$T$169,7,FALSE),0)</f>
        <v>26</v>
      </c>
      <c r="K131" s="50">
        <f>IFERROR(VLOOKUP($B131,[1]NUM4!$G$3:$T$169,8,FALSE),0)</f>
        <v>0</v>
      </c>
      <c r="L131" s="50">
        <f>IFERROR(VLOOKUP($B131,[1]NUM4!$G$3:$T$169,9,FALSE),0)</f>
        <v>53</v>
      </c>
      <c r="M131" s="50">
        <f>IFERROR(VLOOKUP($B131,[1]NUM4!$G$3:$T$169,10,FALSE),0)</f>
        <v>35</v>
      </c>
      <c r="N131" s="50">
        <f>IFERROR(VLOOKUP($B131,[1]NUM4!$G$3:$T$169,11,FALSE),0)</f>
        <v>31</v>
      </c>
      <c r="O131" s="50">
        <f>IFERROR(VLOOKUP($B131,[1]NUM4!$G$3:$T$169,12,FALSE),0)</f>
        <v>0</v>
      </c>
      <c r="P131" s="50">
        <f>IFERROR(VLOOKUP($B131,[1]NUM4!$G$3:$T$169,13,FALSE),0)</f>
        <v>20</v>
      </c>
      <c r="Q131" s="11">
        <f t="shared" si="62"/>
        <v>306</v>
      </c>
      <c r="R131" s="50">
        <f>IFERROR(VLOOKUP($B131,[1]NUM4!$AB$3:$AO$141,2,FALSE),0)</f>
        <v>0</v>
      </c>
      <c r="S131" s="50">
        <f>IFERROR(VLOOKUP($B131,[1]NUM4!$AB$3:$AO$141,3,FALSE),0)</f>
        <v>0</v>
      </c>
      <c r="T131" s="50">
        <f>IFERROR(VLOOKUP($B131,[1]NUM4!$AB$3:$AO$141,4,FALSE),0)</f>
        <v>0</v>
      </c>
      <c r="U131" s="50">
        <f>IFERROR(VLOOKUP($B131,[1]NUM4!$AB$3:$AO$141,5,FALSE),0)</f>
        <v>0</v>
      </c>
      <c r="V131" s="50">
        <f>IFERROR(VLOOKUP($B131,[1]NUM4!$AB$3:$AO$141,6,FALSE),0)</f>
        <v>0</v>
      </c>
      <c r="W131" s="50">
        <f>IFERROR(VLOOKUP($B131,[1]NUM4!$AB$3:$AO$141,7,FALSE),0)</f>
        <v>0</v>
      </c>
      <c r="X131" s="50">
        <f>IFERROR(VLOOKUP($B131,[1]NUM4!$AB$3:$AO$141,8,FALSE),0)</f>
        <v>0</v>
      </c>
      <c r="Y131" s="50">
        <f>IFERROR(VLOOKUP($B131,[1]NUM4!$AB$3:$AO$141,9,FALSE),0)</f>
        <v>0</v>
      </c>
      <c r="Z131" s="50">
        <f>IFERROR(VLOOKUP($B131,[1]NUM4!$AB$3:$AO$141,10,FALSE),0)</f>
        <v>0</v>
      </c>
      <c r="AA131" s="50">
        <f>IFERROR(VLOOKUP($B131,[1]NUM4!$AB$3:$AO$141,11,FALSE),0)</f>
        <v>0</v>
      </c>
      <c r="AB131" s="50">
        <f>IFERROR(VLOOKUP($B131,[1]NUM4!$AB$3:$AO$141,12,FALSE),0)</f>
        <v>0</v>
      </c>
      <c r="AC131" s="50">
        <f>IFERROR(VLOOKUP($B131,[1]NUM4!$AB$3:$AO$141,13,FALSE),0)</f>
        <v>0</v>
      </c>
      <c r="AD131" s="11">
        <f t="shared" si="63"/>
        <v>0</v>
      </c>
      <c r="AE131" s="50">
        <f>IFERROR(VLOOKUP($B131,[1]DEN4!$G$3:$T$169,2,FALSE),0)</f>
        <v>38</v>
      </c>
      <c r="AF131" s="50">
        <f>IFERROR(VLOOKUP($B131,[1]DEN4!$G$3:$T$169,3,FALSE),0)</f>
        <v>14</v>
      </c>
      <c r="AG131" s="50">
        <f>IFERROR(VLOOKUP($B131,[1]DEN4!$G$3:$T$169,4,FALSE),0)</f>
        <v>40</v>
      </c>
      <c r="AH131" s="50">
        <f>IFERROR(VLOOKUP($B131,[1]DEN4!$G$3:$T$169,5,FALSE),0)</f>
        <v>0</v>
      </c>
      <c r="AI131" s="50">
        <f>IFERROR(VLOOKUP($B131,[1]DEN4!$G$3:$T$169,6,FALSE),0)</f>
        <v>49</v>
      </c>
      <c r="AJ131" s="50">
        <f>IFERROR(VLOOKUP($B131,[1]DEN4!$G$3:$T$169,7,FALSE),0)</f>
        <v>26</v>
      </c>
      <c r="AK131" s="50">
        <f>IFERROR(VLOOKUP($B131,[1]DEN4!$G$3:$T$169,8,FALSE),0)</f>
        <v>0</v>
      </c>
      <c r="AL131" s="50">
        <f>IFERROR(VLOOKUP($B131,[1]DEN4!$G$3:$T$169,9,FALSE),0)</f>
        <v>53</v>
      </c>
      <c r="AM131" s="50">
        <f>IFERROR(VLOOKUP($B131,[1]DEN4!$G$3:$T$169,10,FALSE),0)</f>
        <v>35</v>
      </c>
      <c r="AN131" s="50">
        <f>IFERROR(VLOOKUP($B131,[1]DEN4!$G$3:$T$169,11,FALSE),0)</f>
        <v>31</v>
      </c>
      <c r="AO131" s="50">
        <f>IFERROR(VLOOKUP($B131,[1]DEN4!$G$3:$T$169,12,FALSE),0)</f>
        <v>0</v>
      </c>
      <c r="AP131" s="50">
        <f>IFERROR(VLOOKUP($B131,[1]DEN4!$G$3:$T$169,13,FALSE),0)</f>
        <v>20</v>
      </c>
      <c r="AQ131" s="11">
        <f t="shared" si="64"/>
        <v>306</v>
      </c>
    </row>
    <row r="132" spans="1:43" ht="14.4" thickBot="1" x14ac:dyDescent="0.3">
      <c r="A132" s="49" t="s">
        <v>145</v>
      </c>
      <c r="B132" s="62" t="s">
        <v>137</v>
      </c>
      <c r="C132" s="34"/>
      <c r="D132" s="72"/>
      <c r="E132" s="50">
        <f>IFERROR(VLOOKUP($B132,[1]NUM4!$G$3:$T$169,2,FALSE),0)</f>
        <v>33</v>
      </c>
      <c r="F132" s="50">
        <f>IFERROR(VLOOKUP($B132,[1]NUM4!$G$3:$T$169,3,FALSE),0)</f>
        <v>51</v>
      </c>
      <c r="G132" s="50">
        <f>IFERROR(VLOOKUP($B132,[1]NUM4!$G$3:$T$169,4,FALSE),0)</f>
        <v>47</v>
      </c>
      <c r="H132" s="50">
        <f>IFERROR(VLOOKUP($B132,[1]NUM4!$G$3:$T$169,5,FALSE),0)</f>
        <v>55</v>
      </c>
      <c r="I132" s="50">
        <f>IFERROR(VLOOKUP($B132,[1]NUM4!$G$3:$T$169,6,FALSE),0)</f>
        <v>61</v>
      </c>
      <c r="J132" s="50">
        <f>IFERROR(VLOOKUP($B132,[1]NUM4!$G$3:$T$169,7,FALSE),0)</f>
        <v>63</v>
      </c>
      <c r="K132" s="50">
        <f>IFERROR(VLOOKUP($B132,[1]NUM4!$G$3:$T$169,8,FALSE),0)</f>
        <v>71</v>
      </c>
      <c r="L132" s="50">
        <f>IFERROR(VLOOKUP($B132,[1]NUM4!$G$3:$T$169,9,FALSE),0)</f>
        <v>55</v>
      </c>
      <c r="M132" s="50">
        <f>IFERROR(VLOOKUP($B132,[1]NUM4!$G$3:$T$169,10,FALSE),0)</f>
        <v>29</v>
      </c>
      <c r="N132" s="50">
        <f>IFERROR(VLOOKUP($B132,[1]NUM4!$G$3:$T$169,11,FALSE),0)</f>
        <v>45</v>
      </c>
      <c r="O132" s="50">
        <f>IFERROR(VLOOKUP($B132,[1]NUM4!$G$3:$T$169,12,FALSE),0)</f>
        <v>15</v>
      </c>
      <c r="P132" s="50">
        <f>IFERROR(VLOOKUP($B132,[1]NUM4!$G$3:$T$169,13,FALSE),0)</f>
        <v>0</v>
      </c>
      <c r="Q132" s="182">
        <f t="shared" si="62"/>
        <v>525</v>
      </c>
      <c r="R132" s="50">
        <f>IFERROR(VLOOKUP($B132,[1]NUM4!$AB$3:$AO$141,2,FALSE),0)</f>
        <v>0</v>
      </c>
      <c r="S132" s="50">
        <f>IFERROR(VLOOKUP($B132,[1]NUM4!$AB$3:$AO$141,3,FALSE),0)</f>
        <v>0</v>
      </c>
      <c r="T132" s="50">
        <f>IFERROR(VLOOKUP($B132,[1]NUM4!$AB$3:$AO$141,4,FALSE),0)</f>
        <v>0</v>
      </c>
      <c r="U132" s="50">
        <f>IFERROR(VLOOKUP($B132,[1]NUM4!$AB$3:$AO$141,5,FALSE),0)</f>
        <v>0</v>
      </c>
      <c r="V132" s="50">
        <f>IFERROR(VLOOKUP($B132,[1]NUM4!$AB$3:$AO$141,6,FALSE),0)</f>
        <v>0</v>
      </c>
      <c r="W132" s="50">
        <f>IFERROR(VLOOKUP($B132,[1]NUM4!$AB$3:$AO$141,7,FALSE),0)</f>
        <v>0</v>
      </c>
      <c r="X132" s="50">
        <f>IFERROR(VLOOKUP($B132,[1]NUM4!$AB$3:$AO$141,8,FALSE),0)</f>
        <v>0</v>
      </c>
      <c r="Y132" s="50">
        <f>IFERROR(VLOOKUP($B132,[1]NUM4!$AB$3:$AO$141,9,FALSE),0)</f>
        <v>0</v>
      </c>
      <c r="Z132" s="50">
        <f>IFERROR(VLOOKUP($B132,[1]NUM4!$AB$3:$AO$141,10,FALSE),0)</f>
        <v>0</v>
      </c>
      <c r="AA132" s="50">
        <f>IFERROR(VLOOKUP($B132,[1]NUM4!$AB$3:$AO$141,11,FALSE),0)</f>
        <v>0</v>
      </c>
      <c r="AB132" s="50">
        <f>IFERROR(VLOOKUP($B132,[1]NUM4!$AB$3:$AO$141,12,FALSE),0)</f>
        <v>0</v>
      </c>
      <c r="AC132" s="50">
        <f>IFERROR(VLOOKUP($B132,[1]NUM4!$AB$3:$AO$141,13,FALSE),0)</f>
        <v>0</v>
      </c>
      <c r="AD132" s="182">
        <f t="shared" si="63"/>
        <v>0</v>
      </c>
      <c r="AE132" s="50">
        <f>IFERROR(VLOOKUP($B132,[1]DEN4!$G$3:$T$169,2,FALSE),0)</f>
        <v>33</v>
      </c>
      <c r="AF132" s="50">
        <f>IFERROR(VLOOKUP($B132,[1]DEN4!$G$3:$T$169,3,FALSE),0)</f>
        <v>51</v>
      </c>
      <c r="AG132" s="50">
        <f>IFERROR(VLOOKUP($B132,[1]DEN4!$G$3:$T$169,4,FALSE),0)</f>
        <v>47</v>
      </c>
      <c r="AH132" s="50">
        <f>IFERROR(VLOOKUP($B132,[1]DEN4!$G$3:$T$169,5,FALSE),0)</f>
        <v>55</v>
      </c>
      <c r="AI132" s="50">
        <f>IFERROR(VLOOKUP($B132,[1]DEN4!$G$3:$T$169,6,FALSE),0)</f>
        <v>61</v>
      </c>
      <c r="AJ132" s="50">
        <f>IFERROR(VLOOKUP($B132,[1]DEN4!$G$3:$T$169,7,FALSE),0)</f>
        <v>63</v>
      </c>
      <c r="AK132" s="50">
        <f>IFERROR(VLOOKUP($B132,[1]DEN4!$G$3:$T$169,8,FALSE),0)</f>
        <v>71</v>
      </c>
      <c r="AL132" s="50">
        <f>IFERROR(VLOOKUP($B132,[1]DEN4!$G$3:$T$169,9,FALSE),0)</f>
        <v>55</v>
      </c>
      <c r="AM132" s="50">
        <f>IFERROR(VLOOKUP($B132,[1]DEN4!$G$3:$T$169,10,FALSE),0)</f>
        <v>29</v>
      </c>
      <c r="AN132" s="50">
        <f>IFERROR(VLOOKUP($B132,[1]DEN4!$G$3:$T$169,11,FALSE),0)</f>
        <v>45</v>
      </c>
      <c r="AO132" s="50">
        <f>IFERROR(VLOOKUP($B132,[1]DEN4!$G$3:$T$169,12,FALSE),0)</f>
        <v>15</v>
      </c>
      <c r="AP132" s="50">
        <f>IFERROR(VLOOKUP($B132,[1]DEN4!$G$3:$T$169,13,FALSE),0)</f>
        <v>0</v>
      </c>
      <c r="AQ132" s="11">
        <f t="shared" si="64"/>
        <v>525</v>
      </c>
    </row>
    <row r="133" spans="1:43" ht="14.4" thickBot="1" x14ac:dyDescent="0.3">
      <c r="A133" s="49" t="s">
        <v>145</v>
      </c>
      <c r="B133" s="62" t="s">
        <v>138</v>
      </c>
      <c r="C133" s="34"/>
      <c r="D133" s="72"/>
      <c r="E133" s="50">
        <f>IFERROR(VLOOKUP($B133,[1]NUM4!$G$3:$T$169,2,FALSE),0)</f>
        <v>105</v>
      </c>
      <c r="F133" s="50">
        <f>IFERROR(VLOOKUP($B133,[1]NUM4!$G$3:$T$169,3,FALSE),0)</f>
        <v>58</v>
      </c>
      <c r="G133" s="50">
        <f>IFERROR(VLOOKUP($B133,[1]NUM4!$G$3:$T$169,4,FALSE),0)</f>
        <v>79</v>
      </c>
      <c r="H133" s="50">
        <f>IFERROR(VLOOKUP($B133,[1]NUM4!$G$3:$T$169,5,FALSE),0)</f>
        <v>40</v>
      </c>
      <c r="I133" s="50">
        <f>IFERROR(VLOOKUP($B133,[1]NUM4!$G$3:$T$169,6,FALSE),0)</f>
        <v>56</v>
      </c>
      <c r="J133" s="50">
        <f>IFERROR(VLOOKUP($B133,[1]NUM4!$G$3:$T$169,7,FALSE),0)</f>
        <v>53</v>
      </c>
      <c r="K133" s="50">
        <f>IFERROR(VLOOKUP($B133,[1]NUM4!$G$3:$T$169,8,FALSE),0)</f>
        <v>91</v>
      </c>
      <c r="L133" s="50">
        <f>IFERROR(VLOOKUP($B133,[1]NUM4!$G$3:$T$169,9,FALSE),0)</f>
        <v>46</v>
      </c>
      <c r="M133" s="50">
        <f>IFERROR(VLOOKUP($B133,[1]NUM4!$G$3:$T$169,10,FALSE),0)</f>
        <v>44</v>
      </c>
      <c r="N133" s="50">
        <f>IFERROR(VLOOKUP($B133,[1]NUM4!$G$3:$T$169,11,FALSE),0)</f>
        <v>71</v>
      </c>
      <c r="O133" s="50">
        <f>IFERROR(VLOOKUP($B133,[1]NUM4!$G$3:$T$169,12,FALSE),0)</f>
        <v>20</v>
      </c>
      <c r="P133" s="50">
        <f>IFERROR(VLOOKUP($B133,[1]NUM4!$G$3:$T$169,13,FALSE),0)</f>
        <v>65</v>
      </c>
      <c r="Q133" s="11">
        <f t="shared" si="62"/>
        <v>728</v>
      </c>
      <c r="R133" s="50">
        <f>IFERROR(VLOOKUP($B133,[1]NUM4!$AB$3:$AO$141,2,FALSE),0)</f>
        <v>0</v>
      </c>
      <c r="S133" s="50">
        <f>IFERROR(VLOOKUP($B133,[1]NUM4!$AB$3:$AO$141,3,FALSE),0)</f>
        <v>0</v>
      </c>
      <c r="T133" s="50">
        <f>IFERROR(VLOOKUP($B133,[1]NUM4!$AB$3:$AO$141,4,FALSE),0)</f>
        <v>0</v>
      </c>
      <c r="U133" s="50">
        <f>IFERROR(VLOOKUP($B133,[1]NUM4!$AB$3:$AO$141,5,FALSE),0)</f>
        <v>0</v>
      </c>
      <c r="V133" s="50">
        <f>IFERROR(VLOOKUP($B133,[1]NUM4!$AB$3:$AO$141,6,FALSE),0)</f>
        <v>0</v>
      </c>
      <c r="W133" s="50">
        <f>IFERROR(VLOOKUP($B133,[1]NUM4!$AB$3:$AO$141,7,FALSE),0)</f>
        <v>0</v>
      </c>
      <c r="X133" s="50">
        <f>IFERROR(VLOOKUP($B133,[1]NUM4!$AB$3:$AO$141,8,FALSE),0)</f>
        <v>0</v>
      </c>
      <c r="Y133" s="50">
        <f>IFERROR(VLOOKUP($B133,[1]NUM4!$AB$3:$AO$141,9,FALSE),0)</f>
        <v>0</v>
      </c>
      <c r="Z133" s="50">
        <f>IFERROR(VLOOKUP($B133,[1]NUM4!$AB$3:$AO$141,10,FALSE),0)</f>
        <v>0</v>
      </c>
      <c r="AA133" s="50">
        <f>IFERROR(VLOOKUP($B133,[1]NUM4!$AB$3:$AO$141,11,FALSE),0)</f>
        <v>0</v>
      </c>
      <c r="AB133" s="50">
        <f>IFERROR(VLOOKUP($B133,[1]NUM4!$AB$3:$AO$141,12,FALSE),0)</f>
        <v>0</v>
      </c>
      <c r="AC133" s="50">
        <f>IFERROR(VLOOKUP($B133,[1]NUM4!$AB$3:$AO$141,13,FALSE),0)</f>
        <v>0</v>
      </c>
      <c r="AD133" s="11">
        <f t="shared" si="63"/>
        <v>0</v>
      </c>
      <c r="AE133" s="50">
        <f>IFERROR(VLOOKUP($B133,[1]DEN4!$G$3:$T$169,2,FALSE),0)</f>
        <v>105</v>
      </c>
      <c r="AF133" s="50">
        <f>IFERROR(VLOOKUP($B133,[1]DEN4!$G$3:$T$169,3,FALSE),0)</f>
        <v>58</v>
      </c>
      <c r="AG133" s="50">
        <f>IFERROR(VLOOKUP($B133,[1]DEN4!$G$3:$T$169,4,FALSE),0)</f>
        <v>79</v>
      </c>
      <c r="AH133" s="50">
        <f>IFERROR(VLOOKUP($B133,[1]DEN4!$G$3:$T$169,5,FALSE),0)</f>
        <v>40</v>
      </c>
      <c r="AI133" s="50">
        <f>IFERROR(VLOOKUP($B133,[1]DEN4!$G$3:$T$169,6,FALSE),0)</f>
        <v>56</v>
      </c>
      <c r="AJ133" s="50">
        <f>IFERROR(VLOOKUP($B133,[1]DEN4!$G$3:$T$169,7,FALSE),0)</f>
        <v>53</v>
      </c>
      <c r="AK133" s="50">
        <f>IFERROR(VLOOKUP($B133,[1]DEN4!$G$3:$T$169,8,FALSE),0)</f>
        <v>91</v>
      </c>
      <c r="AL133" s="50">
        <f>IFERROR(VLOOKUP($B133,[1]DEN4!$G$3:$T$169,9,FALSE),0)</f>
        <v>46</v>
      </c>
      <c r="AM133" s="50">
        <f>IFERROR(VLOOKUP($B133,[1]DEN4!$G$3:$T$169,10,FALSE),0)</f>
        <v>44</v>
      </c>
      <c r="AN133" s="50">
        <f>IFERROR(VLOOKUP($B133,[1]DEN4!$G$3:$T$169,11,FALSE),0)</f>
        <v>71</v>
      </c>
      <c r="AO133" s="50">
        <f>IFERROR(VLOOKUP($B133,[1]DEN4!$G$3:$T$169,12,FALSE),0)</f>
        <v>20</v>
      </c>
      <c r="AP133" s="50">
        <f>IFERROR(VLOOKUP($B133,[1]DEN4!$G$3:$T$169,13,FALSE),0)</f>
        <v>65</v>
      </c>
      <c r="AQ133" s="11">
        <f t="shared" si="64"/>
        <v>728</v>
      </c>
    </row>
    <row r="134" spans="1:43" ht="14.4" thickBot="1" x14ac:dyDescent="0.3">
      <c r="A134" s="49" t="s">
        <v>145</v>
      </c>
      <c r="B134" s="62" t="s">
        <v>139</v>
      </c>
      <c r="C134" s="34"/>
      <c r="D134" s="72"/>
      <c r="E134" s="50">
        <f>IFERROR(VLOOKUP($B134,[1]NUM4!$G$3:$T$169,2,FALSE),0)</f>
        <v>16</v>
      </c>
      <c r="F134" s="50">
        <f>IFERROR(VLOOKUP($B134,[1]NUM4!$G$3:$T$169,3,FALSE),0)</f>
        <v>0</v>
      </c>
      <c r="G134" s="50">
        <f>IFERROR(VLOOKUP($B134,[1]NUM4!$G$3:$T$169,4,FALSE),0)</f>
        <v>24</v>
      </c>
      <c r="H134" s="50">
        <f>IFERROR(VLOOKUP($B134,[1]NUM4!$G$3:$T$169,5,FALSE),0)</f>
        <v>19</v>
      </c>
      <c r="I134" s="50">
        <f>IFERROR(VLOOKUP($B134,[1]NUM4!$G$3:$T$169,6,FALSE),0)</f>
        <v>47</v>
      </c>
      <c r="J134" s="50">
        <f>IFERROR(VLOOKUP($B134,[1]NUM4!$G$3:$T$169,7,FALSE),0)</f>
        <v>37</v>
      </c>
      <c r="K134" s="50">
        <f>IFERROR(VLOOKUP($B134,[1]NUM4!$G$3:$T$169,8,FALSE),0)</f>
        <v>35</v>
      </c>
      <c r="L134" s="50">
        <f>IFERROR(VLOOKUP($B134,[1]NUM4!$G$3:$T$169,9,FALSE),0)</f>
        <v>44</v>
      </c>
      <c r="M134" s="50">
        <f>IFERROR(VLOOKUP($B134,[1]NUM4!$G$3:$T$169,10,FALSE),0)</f>
        <v>20</v>
      </c>
      <c r="N134" s="50">
        <f>IFERROR(VLOOKUP($B134,[1]NUM4!$G$3:$T$169,11,FALSE),0)</f>
        <v>21</v>
      </c>
      <c r="O134" s="50">
        <f>IFERROR(VLOOKUP($B134,[1]NUM4!$G$3:$T$169,12,FALSE),0)</f>
        <v>0</v>
      </c>
      <c r="P134" s="50">
        <f>IFERROR(VLOOKUP($B134,[1]NUM4!$G$3:$T$169,13,FALSE),0)</f>
        <v>16</v>
      </c>
      <c r="Q134" s="11">
        <f t="shared" si="62"/>
        <v>279</v>
      </c>
      <c r="R134" s="50">
        <f>IFERROR(VLOOKUP($B134,[1]NUM4!$AB$3:$AO$141,2,FALSE),0)</f>
        <v>0</v>
      </c>
      <c r="S134" s="50">
        <f>IFERROR(VLOOKUP($B134,[1]NUM4!$AB$3:$AO$141,3,FALSE),0)</f>
        <v>0</v>
      </c>
      <c r="T134" s="50">
        <f>IFERROR(VLOOKUP($B134,[1]NUM4!$AB$3:$AO$141,4,FALSE),0)</f>
        <v>0</v>
      </c>
      <c r="U134" s="50">
        <f>IFERROR(VLOOKUP($B134,[1]NUM4!$AB$3:$AO$141,5,FALSE),0)</f>
        <v>0</v>
      </c>
      <c r="V134" s="50">
        <f>IFERROR(VLOOKUP($B134,[1]NUM4!$AB$3:$AO$141,6,FALSE),0)</f>
        <v>0</v>
      </c>
      <c r="W134" s="50">
        <f>IFERROR(VLOOKUP($B134,[1]NUM4!$AB$3:$AO$141,7,FALSE),0)</f>
        <v>0</v>
      </c>
      <c r="X134" s="50">
        <f>IFERROR(VLOOKUP($B134,[1]NUM4!$AB$3:$AO$141,8,FALSE),0)</f>
        <v>0</v>
      </c>
      <c r="Y134" s="50">
        <f>IFERROR(VLOOKUP($B134,[1]NUM4!$AB$3:$AO$141,9,FALSE),0)</f>
        <v>0</v>
      </c>
      <c r="Z134" s="50">
        <f>IFERROR(VLOOKUP($B134,[1]NUM4!$AB$3:$AO$141,10,FALSE),0)</f>
        <v>0</v>
      </c>
      <c r="AA134" s="50">
        <f>IFERROR(VLOOKUP($B134,[1]NUM4!$AB$3:$AO$141,11,FALSE),0)</f>
        <v>0</v>
      </c>
      <c r="AB134" s="50">
        <f>IFERROR(VLOOKUP($B134,[1]NUM4!$AB$3:$AO$141,12,FALSE),0)</f>
        <v>0</v>
      </c>
      <c r="AC134" s="50">
        <f>IFERROR(VLOOKUP($B134,[1]NUM4!$AB$3:$AO$141,13,FALSE),0)</f>
        <v>0</v>
      </c>
      <c r="AD134" s="11">
        <f t="shared" si="63"/>
        <v>0</v>
      </c>
      <c r="AE134" s="50">
        <f>IFERROR(VLOOKUP($B134,[1]DEN4!$G$3:$T$169,2,FALSE),0)</f>
        <v>16</v>
      </c>
      <c r="AF134" s="50">
        <f>IFERROR(VLOOKUP($B134,[1]DEN4!$G$3:$T$169,3,FALSE),0)</f>
        <v>0</v>
      </c>
      <c r="AG134" s="50">
        <f>IFERROR(VLOOKUP($B134,[1]DEN4!$G$3:$T$169,4,FALSE),0)</f>
        <v>24</v>
      </c>
      <c r="AH134" s="50">
        <f>IFERROR(VLOOKUP($B134,[1]DEN4!$G$3:$T$169,5,FALSE),0)</f>
        <v>19</v>
      </c>
      <c r="AI134" s="50">
        <f>IFERROR(VLOOKUP($B134,[1]DEN4!$G$3:$T$169,6,FALSE),0)</f>
        <v>47</v>
      </c>
      <c r="AJ134" s="50">
        <f>IFERROR(VLOOKUP($B134,[1]DEN4!$G$3:$T$169,7,FALSE),0)</f>
        <v>37</v>
      </c>
      <c r="AK134" s="50">
        <f>IFERROR(VLOOKUP($B134,[1]DEN4!$G$3:$T$169,8,FALSE),0)</f>
        <v>35</v>
      </c>
      <c r="AL134" s="50">
        <f>IFERROR(VLOOKUP($B134,[1]DEN4!$G$3:$T$169,9,FALSE),0)</f>
        <v>44</v>
      </c>
      <c r="AM134" s="50">
        <f>IFERROR(VLOOKUP($B134,[1]DEN4!$G$3:$T$169,10,FALSE),0)</f>
        <v>20</v>
      </c>
      <c r="AN134" s="50">
        <f>IFERROR(VLOOKUP($B134,[1]DEN4!$G$3:$T$169,11,FALSE),0)</f>
        <v>21</v>
      </c>
      <c r="AO134" s="50">
        <f>IFERROR(VLOOKUP($B134,[1]DEN4!$G$3:$T$169,12,FALSE),0)</f>
        <v>0</v>
      </c>
      <c r="AP134" s="50">
        <f>IFERROR(VLOOKUP($B134,[1]DEN4!$G$3:$T$169,13,FALSE),0)</f>
        <v>16</v>
      </c>
      <c r="AQ134" s="11">
        <f t="shared" si="64"/>
        <v>279</v>
      </c>
    </row>
    <row r="135" spans="1:43" ht="14.4" thickBot="1" x14ac:dyDescent="0.3">
      <c r="A135" s="49" t="s">
        <v>145</v>
      </c>
      <c r="B135" s="62" t="s">
        <v>140</v>
      </c>
      <c r="C135" s="34"/>
      <c r="D135" s="72"/>
      <c r="E135" s="50">
        <f>IFERROR(VLOOKUP($B135,[1]NUM4!$G$3:$T$169,2,FALSE),0)</f>
        <v>42</v>
      </c>
      <c r="F135" s="50">
        <f>IFERROR(VLOOKUP($B135,[1]NUM4!$G$3:$T$169,3,FALSE),0)</f>
        <v>40</v>
      </c>
      <c r="G135" s="50">
        <f>IFERROR(VLOOKUP($B135,[1]NUM4!$G$3:$T$169,4,FALSE),0)</f>
        <v>25</v>
      </c>
      <c r="H135" s="50">
        <f>IFERROR(VLOOKUP($B135,[1]NUM4!$G$3:$T$169,5,FALSE),0)</f>
        <v>48</v>
      </c>
      <c r="I135" s="50">
        <f>IFERROR(VLOOKUP($B135,[1]NUM4!$G$3:$T$169,6,FALSE),0)</f>
        <v>25</v>
      </c>
      <c r="J135" s="50">
        <f>IFERROR(VLOOKUP($B135,[1]NUM4!$G$3:$T$169,7,FALSE),0)</f>
        <v>18</v>
      </c>
      <c r="K135" s="50">
        <f>IFERROR(VLOOKUP($B135,[1]NUM4!$G$3:$T$169,8,FALSE),0)</f>
        <v>54</v>
      </c>
      <c r="L135" s="50">
        <f>IFERROR(VLOOKUP($B135,[1]NUM4!$G$3:$T$169,9,FALSE),0)</f>
        <v>33</v>
      </c>
      <c r="M135" s="50">
        <f>IFERROR(VLOOKUP($B135,[1]NUM4!$G$3:$T$169,10,FALSE),0)</f>
        <v>48</v>
      </c>
      <c r="N135" s="50">
        <f>IFERROR(VLOOKUP($B135,[1]NUM4!$G$3:$T$169,11,FALSE),0)</f>
        <v>41</v>
      </c>
      <c r="O135" s="50">
        <f>IFERROR(VLOOKUP($B135,[1]NUM4!$G$3:$T$169,12,FALSE),0)</f>
        <v>0</v>
      </c>
      <c r="P135" s="50">
        <f>IFERROR(VLOOKUP($B135,[1]NUM4!$G$3:$T$169,13,FALSE),0)</f>
        <v>30</v>
      </c>
      <c r="Q135" s="11">
        <f t="shared" si="62"/>
        <v>404</v>
      </c>
      <c r="R135" s="50">
        <f>IFERROR(VLOOKUP($B135,[1]NUM4!$AB$3:$AO$141,2,FALSE),0)</f>
        <v>0</v>
      </c>
      <c r="S135" s="50">
        <f>IFERROR(VLOOKUP($B135,[1]NUM4!$AB$3:$AO$141,3,FALSE),0)</f>
        <v>0</v>
      </c>
      <c r="T135" s="50">
        <f>IFERROR(VLOOKUP($B135,[1]NUM4!$AB$3:$AO$141,4,FALSE),0)</f>
        <v>0</v>
      </c>
      <c r="U135" s="50">
        <f>IFERROR(VLOOKUP($B135,[1]NUM4!$AB$3:$AO$141,5,FALSE),0)</f>
        <v>0</v>
      </c>
      <c r="V135" s="50">
        <f>IFERROR(VLOOKUP($B135,[1]NUM4!$AB$3:$AO$141,6,FALSE),0)</f>
        <v>0</v>
      </c>
      <c r="W135" s="50">
        <f>IFERROR(VLOOKUP($B135,[1]NUM4!$AB$3:$AO$141,7,FALSE),0)</f>
        <v>0</v>
      </c>
      <c r="X135" s="50">
        <f>IFERROR(VLOOKUP($B135,[1]NUM4!$AB$3:$AO$141,8,FALSE),0)</f>
        <v>0</v>
      </c>
      <c r="Y135" s="50">
        <f>IFERROR(VLOOKUP($B135,[1]NUM4!$AB$3:$AO$141,9,FALSE),0)</f>
        <v>0</v>
      </c>
      <c r="Z135" s="50">
        <f>IFERROR(VLOOKUP($B135,[1]NUM4!$AB$3:$AO$141,10,FALSE),0)</f>
        <v>0</v>
      </c>
      <c r="AA135" s="50">
        <f>IFERROR(VLOOKUP($B135,[1]NUM4!$AB$3:$AO$141,11,FALSE),0)</f>
        <v>0</v>
      </c>
      <c r="AB135" s="50">
        <f>IFERROR(VLOOKUP($B135,[1]NUM4!$AB$3:$AO$141,12,FALSE),0)</f>
        <v>0</v>
      </c>
      <c r="AC135" s="50">
        <f>IFERROR(VLOOKUP($B135,[1]NUM4!$AB$3:$AO$141,13,FALSE),0)</f>
        <v>0</v>
      </c>
      <c r="AD135" s="11">
        <f t="shared" si="63"/>
        <v>0</v>
      </c>
      <c r="AE135" s="50">
        <f>IFERROR(VLOOKUP($B135,[1]DEN4!$G$3:$T$169,2,FALSE),0)</f>
        <v>42</v>
      </c>
      <c r="AF135" s="50">
        <f>IFERROR(VLOOKUP($B135,[1]DEN4!$G$3:$T$169,3,FALSE),0)</f>
        <v>40</v>
      </c>
      <c r="AG135" s="50">
        <f>IFERROR(VLOOKUP($B135,[1]DEN4!$G$3:$T$169,4,FALSE),0)</f>
        <v>25</v>
      </c>
      <c r="AH135" s="50">
        <f>IFERROR(VLOOKUP($B135,[1]DEN4!$G$3:$T$169,5,FALSE),0)</f>
        <v>48</v>
      </c>
      <c r="AI135" s="50">
        <f>IFERROR(VLOOKUP($B135,[1]DEN4!$G$3:$T$169,6,FALSE),0)</f>
        <v>25</v>
      </c>
      <c r="AJ135" s="50">
        <f>IFERROR(VLOOKUP($B135,[1]DEN4!$G$3:$T$169,7,FALSE),0)</f>
        <v>18</v>
      </c>
      <c r="AK135" s="50">
        <f>IFERROR(VLOOKUP($B135,[1]DEN4!$G$3:$T$169,8,FALSE),0)</f>
        <v>54</v>
      </c>
      <c r="AL135" s="50">
        <f>IFERROR(VLOOKUP($B135,[1]DEN4!$G$3:$T$169,9,FALSE),0)</f>
        <v>33</v>
      </c>
      <c r="AM135" s="50">
        <f>IFERROR(VLOOKUP($B135,[1]DEN4!$G$3:$T$169,10,FALSE),0)</f>
        <v>48</v>
      </c>
      <c r="AN135" s="50">
        <f>IFERROR(VLOOKUP($B135,[1]DEN4!$G$3:$T$169,11,FALSE),0)</f>
        <v>41</v>
      </c>
      <c r="AO135" s="50">
        <f>IFERROR(VLOOKUP($B135,[1]DEN4!$G$3:$T$169,12,FALSE),0)</f>
        <v>0</v>
      </c>
      <c r="AP135" s="50">
        <f>IFERROR(VLOOKUP($B135,[1]DEN4!$G$3:$T$169,13,FALSE),0)</f>
        <v>30</v>
      </c>
      <c r="AQ135" s="11">
        <f t="shared" si="64"/>
        <v>404</v>
      </c>
    </row>
    <row r="136" spans="1:43" ht="14.4" thickBot="1" x14ac:dyDescent="0.3">
      <c r="A136" s="49" t="s">
        <v>145</v>
      </c>
      <c r="B136" s="62" t="s">
        <v>141</v>
      </c>
      <c r="C136" s="34"/>
      <c r="D136" s="72"/>
      <c r="E136" s="50">
        <f>IFERROR(VLOOKUP($B136,[1]NUM4!$G$3:$T$169,2,FALSE),0)</f>
        <v>197</v>
      </c>
      <c r="F136" s="50">
        <f>IFERROR(VLOOKUP($B136,[1]NUM4!$G$3:$T$169,3,FALSE),0)</f>
        <v>127</v>
      </c>
      <c r="G136" s="50">
        <f>IFERROR(VLOOKUP($B136,[1]NUM4!$G$3:$T$169,4,FALSE),0)</f>
        <v>202</v>
      </c>
      <c r="H136" s="50">
        <f>IFERROR(VLOOKUP($B136,[1]NUM4!$G$3:$T$169,5,FALSE),0)</f>
        <v>178</v>
      </c>
      <c r="I136" s="50">
        <f>IFERROR(VLOOKUP($B136,[1]NUM4!$G$3:$T$169,6,FALSE),0)</f>
        <v>212</v>
      </c>
      <c r="J136" s="50">
        <f>IFERROR(VLOOKUP($B136,[1]NUM4!$G$3:$T$169,7,FALSE),0)</f>
        <v>253</v>
      </c>
      <c r="K136" s="50">
        <f>IFERROR(VLOOKUP($B136,[1]NUM4!$G$3:$T$169,8,FALSE),0)</f>
        <v>199</v>
      </c>
      <c r="L136" s="50">
        <f>IFERROR(VLOOKUP($B136,[1]NUM4!$G$3:$T$169,9,FALSE),0)</f>
        <v>228</v>
      </c>
      <c r="M136" s="50">
        <f>IFERROR(VLOOKUP($B136,[1]NUM4!$G$3:$T$169,10,FALSE),0)</f>
        <v>251</v>
      </c>
      <c r="N136" s="50">
        <f>IFERROR(VLOOKUP($B136,[1]NUM4!$G$3:$T$169,11,FALSE),0)</f>
        <v>83</v>
      </c>
      <c r="O136" s="50">
        <f>IFERROR(VLOOKUP($B136,[1]NUM4!$G$3:$T$169,12,FALSE),0)</f>
        <v>23</v>
      </c>
      <c r="P136" s="50">
        <f>IFERROR(VLOOKUP($B136,[1]NUM4!$G$3:$T$169,13,FALSE),0)</f>
        <v>223</v>
      </c>
      <c r="Q136" s="11">
        <f t="shared" si="62"/>
        <v>2176</v>
      </c>
      <c r="R136" s="50">
        <f>IFERROR(VLOOKUP($B136,[1]NUM4!$AB$3:$AO$141,2,FALSE),0)</f>
        <v>0</v>
      </c>
      <c r="S136" s="50">
        <f>IFERROR(VLOOKUP($B136,[1]NUM4!$AB$3:$AO$141,3,FALSE),0)</f>
        <v>0</v>
      </c>
      <c r="T136" s="50">
        <f>IFERROR(VLOOKUP($B136,[1]NUM4!$AB$3:$AO$141,4,FALSE),0)</f>
        <v>0</v>
      </c>
      <c r="U136" s="50">
        <f>IFERROR(VLOOKUP($B136,[1]NUM4!$AB$3:$AO$141,5,FALSE),0)</f>
        <v>0</v>
      </c>
      <c r="V136" s="50">
        <f>IFERROR(VLOOKUP($B136,[1]NUM4!$AB$3:$AO$141,6,FALSE),0)</f>
        <v>0</v>
      </c>
      <c r="W136" s="50">
        <f>IFERROR(VLOOKUP($B136,[1]NUM4!$AB$3:$AO$141,7,FALSE),0)</f>
        <v>0</v>
      </c>
      <c r="X136" s="50">
        <f>IFERROR(VLOOKUP($B136,[1]NUM4!$AB$3:$AO$141,8,FALSE),0)</f>
        <v>0</v>
      </c>
      <c r="Y136" s="50">
        <f>IFERROR(VLOOKUP($B136,[1]NUM4!$AB$3:$AO$141,9,FALSE),0)</f>
        <v>0</v>
      </c>
      <c r="Z136" s="50">
        <f>IFERROR(VLOOKUP($B136,[1]NUM4!$AB$3:$AO$141,10,FALSE),0)</f>
        <v>0</v>
      </c>
      <c r="AA136" s="50">
        <f>IFERROR(VLOOKUP($B136,[1]NUM4!$AB$3:$AO$141,11,FALSE),0)</f>
        <v>0</v>
      </c>
      <c r="AB136" s="50">
        <f>IFERROR(VLOOKUP($B136,[1]NUM4!$AB$3:$AO$141,12,FALSE),0)</f>
        <v>0</v>
      </c>
      <c r="AC136" s="50">
        <f>IFERROR(VLOOKUP($B136,[1]NUM4!$AB$3:$AO$141,13,FALSE),0)</f>
        <v>0</v>
      </c>
      <c r="AD136" s="11">
        <f t="shared" si="63"/>
        <v>0</v>
      </c>
      <c r="AE136" s="50">
        <f>IFERROR(VLOOKUP($B136,[1]DEN4!$G$3:$T$169,2,FALSE),0)</f>
        <v>197</v>
      </c>
      <c r="AF136" s="50">
        <f>IFERROR(VLOOKUP($B136,[1]DEN4!$G$3:$T$169,3,FALSE),0)</f>
        <v>127</v>
      </c>
      <c r="AG136" s="50">
        <f>IFERROR(VLOOKUP($B136,[1]DEN4!$G$3:$T$169,4,FALSE),0)</f>
        <v>202</v>
      </c>
      <c r="AH136" s="50">
        <f>IFERROR(VLOOKUP($B136,[1]DEN4!$G$3:$T$169,5,FALSE),0)</f>
        <v>178</v>
      </c>
      <c r="AI136" s="50">
        <f>IFERROR(VLOOKUP($B136,[1]DEN4!$G$3:$T$169,6,FALSE),0)</f>
        <v>212</v>
      </c>
      <c r="AJ136" s="50">
        <f>IFERROR(VLOOKUP($B136,[1]DEN4!$G$3:$T$169,7,FALSE),0)</f>
        <v>253</v>
      </c>
      <c r="AK136" s="50">
        <f>IFERROR(VLOOKUP($B136,[1]DEN4!$G$3:$T$169,8,FALSE),0)</f>
        <v>199</v>
      </c>
      <c r="AL136" s="50">
        <f>IFERROR(VLOOKUP($B136,[1]DEN4!$G$3:$T$169,9,FALSE),0)</f>
        <v>228</v>
      </c>
      <c r="AM136" s="50">
        <f>IFERROR(VLOOKUP($B136,[1]DEN4!$G$3:$T$169,10,FALSE),0)</f>
        <v>251</v>
      </c>
      <c r="AN136" s="50">
        <f>IFERROR(VLOOKUP($B136,[1]DEN4!$G$3:$T$169,11,FALSE),0)</f>
        <v>83</v>
      </c>
      <c r="AO136" s="50">
        <f>IFERROR(VLOOKUP($B136,[1]DEN4!$G$3:$T$169,12,FALSE),0)</f>
        <v>23</v>
      </c>
      <c r="AP136" s="50">
        <f>IFERROR(VLOOKUP($B136,[1]DEN4!$G$3:$T$169,13,FALSE),0)</f>
        <v>223</v>
      </c>
      <c r="AQ136" s="11">
        <f t="shared" si="64"/>
        <v>2176</v>
      </c>
    </row>
    <row r="137" spans="1:43" ht="14.4" thickBot="1" x14ac:dyDescent="0.3">
      <c r="A137" s="49" t="s">
        <v>145</v>
      </c>
      <c r="B137" s="62" t="s">
        <v>142</v>
      </c>
      <c r="C137" s="34"/>
      <c r="D137" s="72"/>
      <c r="E137" s="50">
        <f>IFERROR(VLOOKUP($B137,[1]NUM4!$G$3:$T$169,2,FALSE),0)</f>
        <v>87</v>
      </c>
      <c r="F137" s="50">
        <f>IFERROR(VLOOKUP($B137,[1]NUM4!$G$3:$T$169,3,FALSE),0)</f>
        <v>0</v>
      </c>
      <c r="G137" s="50">
        <f>IFERROR(VLOOKUP($B137,[1]NUM4!$G$3:$T$169,4,FALSE),0)</f>
        <v>218</v>
      </c>
      <c r="H137" s="50">
        <f>IFERROR(VLOOKUP($B137,[1]NUM4!$G$3:$T$169,5,FALSE),0)</f>
        <v>74</v>
      </c>
      <c r="I137" s="50">
        <f>IFERROR(VLOOKUP($B137,[1]NUM4!$G$3:$T$169,6,FALSE),0)</f>
        <v>20</v>
      </c>
      <c r="J137" s="50">
        <f>IFERROR(VLOOKUP($B137,[1]NUM4!$G$3:$T$169,7,FALSE),0)</f>
        <v>66</v>
      </c>
      <c r="K137" s="50">
        <f>IFERROR(VLOOKUP($B137,[1]NUM4!$G$3:$T$169,8,FALSE),0)</f>
        <v>134</v>
      </c>
      <c r="L137" s="50">
        <f>IFERROR(VLOOKUP($B137,[1]NUM4!$G$3:$T$169,9,FALSE),0)</f>
        <v>39</v>
      </c>
      <c r="M137" s="50">
        <f>IFERROR(VLOOKUP($B137,[1]NUM4!$G$3:$T$169,10,FALSE),0)</f>
        <v>76</v>
      </c>
      <c r="N137" s="50">
        <f>IFERROR(VLOOKUP($B137,[1]NUM4!$G$3:$T$169,11,FALSE),0)</f>
        <v>124</v>
      </c>
      <c r="O137" s="50">
        <f>IFERROR(VLOOKUP($B137,[1]NUM4!$G$3:$T$169,12,FALSE),0)</f>
        <v>30</v>
      </c>
      <c r="P137" s="50">
        <f>IFERROR(VLOOKUP($B137,[1]NUM4!$G$3:$T$169,13,FALSE),0)</f>
        <v>84</v>
      </c>
      <c r="Q137" s="182">
        <f t="shared" si="62"/>
        <v>952</v>
      </c>
      <c r="R137" s="50">
        <f>IFERROR(VLOOKUP($B137,[1]NUM4!$AB$3:$AO$141,2,FALSE),0)</f>
        <v>0</v>
      </c>
      <c r="S137" s="50">
        <f>IFERROR(VLOOKUP($B137,[1]NUM4!$AB$3:$AO$141,3,FALSE),0)</f>
        <v>0</v>
      </c>
      <c r="T137" s="50">
        <f>IFERROR(VLOOKUP($B137,[1]NUM4!$AB$3:$AO$141,4,FALSE),0)</f>
        <v>0</v>
      </c>
      <c r="U137" s="50">
        <f>IFERROR(VLOOKUP($B137,[1]NUM4!$AB$3:$AO$141,5,FALSE),0)</f>
        <v>0</v>
      </c>
      <c r="V137" s="50">
        <f>IFERROR(VLOOKUP($B137,[1]NUM4!$AB$3:$AO$141,6,FALSE),0)</f>
        <v>0</v>
      </c>
      <c r="W137" s="50">
        <f>IFERROR(VLOOKUP($B137,[1]NUM4!$AB$3:$AO$141,7,FALSE),0)</f>
        <v>0</v>
      </c>
      <c r="X137" s="50">
        <f>IFERROR(VLOOKUP($B137,[1]NUM4!$AB$3:$AO$141,8,FALSE),0)</f>
        <v>0</v>
      </c>
      <c r="Y137" s="50">
        <f>IFERROR(VLOOKUP($B137,[1]NUM4!$AB$3:$AO$141,9,FALSE),0)</f>
        <v>0</v>
      </c>
      <c r="Z137" s="50">
        <f>IFERROR(VLOOKUP($B137,[1]NUM4!$AB$3:$AO$141,10,FALSE),0)</f>
        <v>0</v>
      </c>
      <c r="AA137" s="50">
        <f>IFERROR(VLOOKUP($B137,[1]NUM4!$AB$3:$AO$141,11,FALSE),0)</f>
        <v>0</v>
      </c>
      <c r="AB137" s="50">
        <f>IFERROR(VLOOKUP($B137,[1]NUM4!$AB$3:$AO$141,12,FALSE),0)</f>
        <v>0</v>
      </c>
      <c r="AC137" s="50">
        <f>IFERROR(VLOOKUP($B137,[1]NUM4!$AB$3:$AO$141,13,FALSE),0)</f>
        <v>0</v>
      </c>
      <c r="AD137" s="182">
        <f t="shared" si="63"/>
        <v>0</v>
      </c>
      <c r="AE137" s="50">
        <f>IFERROR(VLOOKUP($B137,[1]DEN4!$G$3:$T$169,2,FALSE),0)</f>
        <v>87</v>
      </c>
      <c r="AF137" s="50">
        <f>IFERROR(VLOOKUP($B137,[1]DEN4!$G$3:$T$169,3,FALSE),0)</f>
        <v>0</v>
      </c>
      <c r="AG137" s="50">
        <f>IFERROR(VLOOKUP($B137,[1]DEN4!$G$3:$T$169,4,FALSE),0)</f>
        <v>218</v>
      </c>
      <c r="AH137" s="50">
        <f>IFERROR(VLOOKUP($B137,[1]DEN4!$G$3:$T$169,5,FALSE),0)</f>
        <v>74</v>
      </c>
      <c r="AI137" s="50">
        <f>IFERROR(VLOOKUP($B137,[1]DEN4!$G$3:$T$169,6,FALSE),0)</f>
        <v>20</v>
      </c>
      <c r="AJ137" s="50">
        <f>IFERROR(VLOOKUP($B137,[1]DEN4!$G$3:$T$169,7,FALSE),0)</f>
        <v>66</v>
      </c>
      <c r="AK137" s="50">
        <f>IFERROR(VLOOKUP($B137,[1]DEN4!$G$3:$T$169,8,FALSE),0)</f>
        <v>134</v>
      </c>
      <c r="AL137" s="50">
        <f>IFERROR(VLOOKUP($B137,[1]DEN4!$G$3:$T$169,9,FALSE),0)</f>
        <v>39</v>
      </c>
      <c r="AM137" s="50">
        <f>IFERROR(VLOOKUP($B137,[1]DEN4!$G$3:$T$169,10,FALSE),0)</f>
        <v>76</v>
      </c>
      <c r="AN137" s="50">
        <f>IFERROR(VLOOKUP($B137,[1]DEN4!$G$3:$T$169,11,FALSE),0)</f>
        <v>124</v>
      </c>
      <c r="AO137" s="50">
        <f>IFERROR(VLOOKUP($B137,[1]DEN4!$G$3:$T$169,12,FALSE),0)</f>
        <v>30</v>
      </c>
      <c r="AP137" s="50">
        <f>IFERROR(VLOOKUP($B137,[1]DEN4!$G$3:$T$169,13,FALSE),0)</f>
        <v>84</v>
      </c>
      <c r="AQ137" s="11">
        <f t="shared" si="64"/>
        <v>952</v>
      </c>
    </row>
    <row r="138" spans="1:43" ht="14.4" thickBot="1" x14ac:dyDescent="0.3">
      <c r="A138" s="49" t="s">
        <v>145</v>
      </c>
      <c r="B138" s="62" t="s">
        <v>143</v>
      </c>
      <c r="C138" s="34"/>
      <c r="D138" s="72"/>
      <c r="E138" s="50">
        <f>IFERROR(VLOOKUP($B138,[1]NUM4!$G$3:$T$169,2,FALSE),0)</f>
        <v>25</v>
      </c>
      <c r="F138" s="50">
        <f>IFERROR(VLOOKUP($B138,[1]NUM4!$G$3:$T$169,3,FALSE),0)</f>
        <v>13</v>
      </c>
      <c r="G138" s="50">
        <f>IFERROR(VLOOKUP($B138,[1]NUM4!$G$3:$T$169,4,FALSE),0)</f>
        <v>10</v>
      </c>
      <c r="H138" s="50">
        <f>IFERROR(VLOOKUP($B138,[1]NUM4!$G$3:$T$169,5,FALSE),0)</f>
        <v>37</v>
      </c>
      <c r="I138" s="50">
        <f>IFERROR(VLOOKUP($B138,[1]NUM4!$G$3:$T$169,6,FALSE),0)</f>
        <v>27</v>
      </c>
      <c r="J138" s="50">
        <f>IFERROR(VLOOKUP($B138,[1]NUM4!$G$3:$T$169,7,FALSE),0)</f>
        <v>24</v>
      </c>
      <c r="K138" s="50">
        <f>IFERROR(VLOOKUP($B138,[1]NUM4!$G$3:$T$169,8,FALSE),0)</f>
        <v>13</v>
      </c>
      <c r="L138" s="50">
        <f>IFERROR(VLOOKUP($B138,[1]NUM4!$G$3:$T$169,9,FALSE),0)</f>
        <v>37</v>
      </c>
      <c r="M138" s="50">
        <f>IFERROR(VLOOKUP($B138,[1]NUM4!$G$3:$T$169,10,FALSE),0)</f>
        <v>27</v>
      </c>
      <c r="N138" s="50">
        <f>IFERROR(VLOOKUP($B138,[1]NUM4!$G$3:$T$169,11,FALSE),0)</f>
        <v>25</v>
      </c>
      <c r="O138" s="50">
        <f>IFERROR(VLOOKUP($B138,[1]NUM4!$G$3:$T$169,12,FALSE),0)</f>
        <v>0</v>
      </c>
      <c r="P138" s="50">
        <f>IFERROR(VLOOKUP($B138,[1]NUM4!$G$3:$T$169,13,FALSE),0)</f>
        <v>0</v>
      </c>
      <c r="Q138" s="11">
        <f t="shared" si="62"/>
        <v>238</v>
      </c>
      <c r="R138" s="50">
        <f>IFERROR(VLOOKUP($B138,[1]NUM4!$AB$3:$AO$141,2,FALSE),0)</f>
        <v>0</v>
      </c>
      <c r="S138" s="50">
        <f>IFERROR(VLOOKUP($B138,[1]NUM4!$AB$3:$AO$141,3,FALSE),0)</f>
        <v>0</v>
      </c>
      <c r="T138" s="50">
        <f>IFERROR(VLOOKUP($B138,[1]NUM4!$AB$3:$AO$141,4,FALSE),0)</f>
        <v>0</v>
      </c>
      <c r="U138" s="50">
        <f>IFERROR(VLOOKUP($B138,[1]NUM4!$AB$3:$AO$141,5,FALSE),0)</f>
        <v>0</v>
      </c>
      <c r="V138" s="50">
        <f>IFERROR(VLOOKUP($B138,[1]NUM4!$AB$3:$AO$141,6,FALSE),0)</f>
        <v>0</v>
      </c>
      <c r="W138" s="50">
        <f>IFERROR(VLOOKUP($B138,[1]NUM4!$AB$3:$AO$141,7,FALSE),0)</f>
        <v>0</v>
      </c>
      <c r="X138" s="50">
        <f>IFERROR(VLOOKUP($B138,[1]NUM4!$AB$3:$AO$141,8,FALSE),0)</f>
        <v>0</v>
      </c>
      <c r="Y138" s="50">
        <f>IFERROR(VLOOKUP($B138,[1]NUM4!$AB$3:$AO$141,9,FALSE),0)</f>
        <v>0</v>
      </c>
      <c r="Z138" s="50">
        <f>IFERROR(VLOOKUP($B138,[1]NUM4!$AB$3:$AO$141,10,FALSE),0)</f>
        <v>0</v>
      </c>
      <c r="AA138" s="50">
        <f>IFERROR(VLOOKUP($B138,[1]NUM4!$AB$3:$AO$141,11,FALSE),0)</f>
        <v>0</v>
      </c>
      <c r="AB138" s="50">
        <f>IFERROR(VLOOKUP($B138,[1]NUM4!$AB$3:$AO$141,12,FALSE),0)</f>
        <v>0</v>
      </c>
      <c r="AC138" s="50">
        <f>IFERROR(VLOOKUP($B138,[1]NUM4!$AB$3:$AO$141,13,FALSE),0)</f>
        <v>0</v>
      </c>
      <c r="AD138" s="11">
        <f t="shared" si="63"/>
        <v>0</v>
      </c>
      <c r="AE138" s="50">
        <f>IFERROR(VLOOKUP($B138,[1]DEN4!$G$3:$T$169,2,FALSE),0)</f>
        <v>25</v>
      </c>
      <c r="AF138" s="50">
        <f>IFERROR(VLOOKUP($B138,[1]DEN4!$G$3:$T$169,3,FALSE),0)</f>
        <v>13</v>
      </c>
      <c r="AG138" s="50">
        <f>IFERROR(VLOOKUP($B138,[1]DEN4!$G$3:$T$169,4,FALSE),0)</f>
        <v>10</v>
      </c>
      <c r="AH138" s="50">
        <f>IFERROR(VLOOKUP($B138,[1]DEN4!$G$3:$T$169,5,FALSE),0)</f>
        <v>37</v>
      </c>
      <c r="AI138" s="50">
        <f>IFERROR(VLOOKUP($B138,[1]DEN4!$G$3:$T$169,6,FALSE),0)</f>
        <v>27</v>
      </c>
      <c r="AJ138" s="50">
        <f>IFERROR(VLOOKUP($B138,[1]DEN4!$G$3:$T$169,7,FALSE),0)</f>
        <v>24</v>
      </c>
      <c r="AK138" s="50">
        <f>IFERROR(VLOOKUP($B138,[1]DEN4!$G$3:$T$169,8,FALSE),0)</f>
        <v>13</v>
      </c>
      <c r="AL138" s="50">
        <f>IFERROR(VLOOKUP($B138,[1]DEN4!$G$3:$T$169,9,FALSE),0)</f>
        <v>37</v>
      </c>
      <c r="AM138" s="50">
        <f>IFERROR(VLOOKUP($B138,[1]DEN4!$G$3:$T$169,10,FALSE),0)</f>
        <v>27</v>
      </c>
      <c r="AN138" s="50">
        <f>IFERROR(VLOOKUP($B138,[1]DEN4!$G$3:$T$169,11,FALSE),0)</f>
        <v>25</v>
      </c>
      <c r="AO138" s="50">
        <f>IFERROR(VLOOKUP($B138,[1]DEN4!$G$3:$T$169,12,FALSE),0)</f>
        <v>0</v>
      </c>
      <c r="AP138" s="50">
        <f>IFERROR(VLOOKUP($B138,[1]DEN4!$G$3:$T$169,13,FALSE),0)</f>
        <v>0</v>
      </c>
      <c r="AQ138" s="11">
        <f t="shared" si="64"/>
        <v>238</v>
      </c>
    </row>
    <row r="139" spans="1:43" ht="14.4" thickBot="1" x14ac:dyDescent="0.3">
      <c r="A139" s="49" t="s">
        <v>145</v>
      </c>
      <c r="B139" s="62" t="s">
        <v>144</v>
      </c>
      <c r="C139" s="34"/>
      <c r="D139" s="72"/>
      <c r="E139" s="50">
        <f>IFERROR(VLOOKUP($B139,[1]NUM4!$G$3:$T$169,2,FALSE),0)</f>
        <v>24</v>
      </c>
      <c r="F139" s="50">
        <f>IFERROR(VLOOKUP($B139,[1]NUM4!$G$3:$T$169,3,FALSE),0)</f>
        <v>0</v>
      </c>
      <c r="G139" s="50">
        <f>IFERROR(VLOOKUP($B139,[1]NUM4!$G$3:$T$169,4,FALSE),0)</f>
        <v>46</v>
      </c>
      <c r="H139" s="50">
        <f>IFERROR(VLOOKUP($B139,[1]NUM4!$G$3:$T$169,5,FALSE),0)</f>
        <v>20</v>
      </c>
      <c r="I139" s="50">
        <f>IFERROR(VLOOKUP($B139,[1]NUM4!$G$3:$T$169,6,FALSE),0)</f>
        <v>0</v>
      </c>
      <c r="J139" s="50">
        <f>IFERROR(VLOOKUP($B139,[1]NUM4!$G$3:$T$169,7,FALSE),0)</f>
        <v>8</v>
      </c>
      <c r="K139" s="50">
        <f>IFERROR(VLOOKUP($B139,[1]NUM4!$G$3:$T$169,8,FALSE),0)</f>
        <v>26</v>
      </c>
      <c r="L139" s="50">
        <f>IFERROR(VLOOKUP($B139,[1]NUM4!$G$3:$T$169,9,FALSE),0)</f>
        <v>15</v>
      </c>
      <c r="M139" s="50">
        <f>IFERROR(VLOOKUP($B139,[1]NUM4!$G$3:$T$169,10,FALSE),0)</f>
        <v>15</v>
      </c>
      <c r="N139" s="50">
        <f>IFERROR(VLOOKUP($B139,[1]NUM4!$G$3:$T$169,11,FALSE),0)</f>
        <v>19</v>
      </c>
      <c r="O139" s="50">
        <f>IFERROR(VLOOKUP($B139,[1]NUM4!$G$3:$T$169,12,FALSE),0)</f>
        <v>8</v>
      </c>
      <c r="P139" s="50">
        <f>IFERROR(VLOOKUP($B139,[1]NUM4!$G$3:$T$169,13,FALSE),0)</f>
        <v>15</v>
      </c>
      <c r="Q139" s="182">
        <f t="shared" si="62"/>
        <v>196</v>
      </c>
      <c r="R139" s="50">
        <f>IFERROR(VLOOKUP($B139,[1]NUM4!$AB$3:$AO$141,2,FALSE),0)</f>
        <v>0</v>
      </c>
      <c r="S139" s="50">
        <f>IFERROR(VLOOKUP($B139,[1]NUM4!$AB$3:$AO$141,3,FALSE),0)</f>
        <v>0</v>
      </c>
      <c r="T139" s="50">
        <f>IFERROR(VLOOKUP($B139,[1]NUM4!$AB$3:$AO$141,4,FALSE),0)</f>
        <v>0</v>
      </c>
      <c r="U139" s="50">
        <f>IFERROR(VLOOKUP($B139,[1]NUM4!$AB$3:$AO$141,5,FALSE),0)</f>
        <v>0</v>
      </c>
      <c r="V139" s="50">
        <f>IFERROR(VLOOKUP($B139,[1]NUM4!$AB$3:$AO$141,6,FALSE),0)</f>
        <v>0</v>
      </c>
      <c r="W139" s="50">
        <f>IFERROR(VLOOKUP($B139,[1]NUM4!$AB$3:$AO$141,7,FALSE),0)</f>
        <v>0</v>
      </c>
      <c r="X139" s="50">
        <f>IFERROR(VLOOKUP($B139,[1]NUM4!$AB$3:$AO$141,8,FALSE),0)</f>
        <v>0</v>
      </c>
      <c r="Y139" s="50">
        <f>IFERROR(VLOOKUP($B139,[1]NUM4!$AB$3:$AO$141,9,FALSE),0)</f>
        <v>0</v>
      </c>
      <c r="Z139" s="50">
        <f>IFERROR(VLOOKUP($B139,[1]NUM4!$AB$3:$AO$141,10,FALSE),0)</f>
        <v>0</v>
      </c>
      <c r="AA139" s="50">
        <f>IFERROR(VLOOKUP($B139,[1]NUM4!$AB$3:$AO$141,11,FALSE),0)</f>
        <v>0</v>
      </c>
      <c r="AB139" s="50">
        <f>IFERROR(VLOOKUP($B139,[1]NUM4!$AB$3:$AO$141,12,FALSE),0)</f>
        <v>0</v>
      </c>
      <c r="AC139" s="50">
        <f>IFERROR(VLOOKUP($B139,[1]NUM4!$AB$3:$AO$141,13,FALSE),0)</f>
        <v>0</v>
      </c>
      <c r="AD139" s="182">
        <f t="shared" si="63"/>
        <v>0</v>
      </c>
      <c r="AE139" s="50">
        <f>IFERROR(VLOOKUP($B139,[1]DEN4!$G$3:$T$169,2,FALSE),0)</f>
        <v>24</v>
      </c>
      <c r="AF139" s="50">
        <f>IFERROR(VLOOKUP($B139,[1]DEN4!$G$3:$T$169,3,FALSE),0)</f>
        <v>0</v>
      </c>
      <c r="AG139" s="50">
        <f>IFERROR(VLOOKUP($B139,[1]DEN4!$G$3:$T$169,4,FALSE),0)</f>
        <v>46</v>
      </c>
      <c r="AH139" s="50">
        <f>IFERROR(VLOOKUP($B139,[1]DEN4!$G$3:$T$169,5,FALSE),0)</f>
        <v>20</v>
      </c>
      <c r="AI139" s="50">
        <f>IFERROR(VLOOKUP($B139,[1]DEN4!$G$3:$T$169,6,FALSE),0)</f>
        <v>0</v>
      </c>
      <c r="AJ139" s="50">
        <f>IFERROR(VLOOKUP($B139,[1]DEN4!$G$3:$T$169,7,FALSE),0)</f>
        <v>8</v>
      </c>
      <c r="AK139" s="50">
        <f>IFERROR(VLOOKUP($B139,[1]DEN4!$G$3:$T$169,8,FALSE),0)</f>
        <v>26</v>
      </c>
      <c r="AL139" s="50">
        <f>IFERROR(VLOOKUP($B139,[1]DEN4!$G$3:$T$169,9,FALSE),0)</f>
        <v>15</v>
      </c>
      <c r="AM139" s="50">
        <f>IFERROR(VLOOKUP($B139,[1]DEN4!$G$3:$T$169,10,FALSE),0)</f>
        <v>15</v>
      </c>
      <c r="AN139" s="50">
        <f>IFERROR(VLOOKUP($B139,[1]DEN4!$G$3:$T$169,11,FALSE),0)</f>
        <v>19</v>
      </c>
      <c r="AO139" s="50">
        <f>IFERROR(VLOOKUP($B139,[1]DEN4!$G$3:$T$169,12,FALSE),0)</f>
        <v>8</v>
      </c>
      <c r="AP139" s="50">
        <f>IFERROR(VLOOKUP($B139,[1]DEN4!$G$3:$T$169,13,FALSE),0)</f>
        <v>15</v>
      </c>
      <c r="AQ139" s="11">
        <f t="shared" si="64"/>
        <v>196</v>
      </c>
    </row>
    <row r="140" spans="1:43" ht="17.25" customHeight="1" thickBot="1" x14ac:dyDescent="0.3">
      <c r="A140" s="344" t="s">
        <v>167</v>
      </c>
      <c r="B140" s="345"/>
      <c r="C140" s="89">
        <f>D140/Metas!E12</f>
        <v>1.0264028760370811</v>
      </c>
      <c r="D140" s="13">
        <f>(Q140-AD140)/AQ140</f>
        <v>0.92889460281355851</v>
      </c>
      <c r="E140" s="29">
        <f>SUM(E127:E139)</f>
        <v>3188</v>
      </c>
      <c r="F140" s="29">
        <f t="shared" ref="F140:H140" si="65">SUM(F127:F139)</f>
        <v>3076</v>
      </c>
      <c r="G140" s="29">
        <f t="shared" si="65"/>
        <v>3304</v>
      </c>
      <c r="H140" s="29">
        <f t="shared" si="65"/>
        <v>3477</v>
      </c>
      <c r="I140" s="29">
        <f t="shared" ref="I140:J140" si="66">SUM(I127:I139)</f>
        <v>3684</v>
      </c>
      <c r="J140" s="29">
        <f t="shared" si="66"/>
        <v>3995</v>
      </c>
      <c r="K140" s="29">
        <f t="shared" ref="K140:L140" si="67">SUM(K127:K139)</f>
        <v>4638</v>
      </c>
      <c r="L140" s="29">
        <f t="shared" si="67"/>
        <v>3971</v>
      </c>
      <c r="M140" s="29">
        <f t="shared" ref="M140:N140" si="68">SUM(M127:M139)</f>
        <v>3663</v>
      </c>
      <c r="N140" s="29">
        <f t="shared" si="68"/>
        <v>3143</v>
      </c>
      <c r="O140" s="29">
        <f t="shared" ref="O140:AD140" si="69">SUM(O127:O139)</f>
        <v>1003</v>
      </c>
      <c r="P140" s="29">
        <f t="shared" si="69"/>
        <v>3305</v>
      </c>
      <c r="Q140" s="29">
        <f t="shared" si="69"/>
        <v>40447</v>
      </c>
      <c r="R140" s="29">
        <f t="shared" si="69"/>
        <v>235</v>
      </c>
      <c r="S140" s="29">
        <f t="shared" si="69"/>
        <v>237</v>
      </c>
      <c r="T140" s="29">
        <f t="shared" si="69"/>
        <v>239</v>
      </c>
      <c r="U140" s="29">
        <f t="shared" si="69"/>
        <v>272</v>
      </c>
      <c r="V140" s="29">
        <f t="shared" si="69"/>
        <v>142</v>
      </c>
      <c r="W140" s="29">
        <f t="shared" si="69"/>
        <v>268</v>
      </c>
      <c r="X140" s="29">
        <f t="shared" si="69"/>
        <v>338</v>
      </c>
      <c r="Y140" s="29">
        <f t="shared" si="69"/>
        <v>216</v>
      </c>
      <c r="Z140" s="29">
        <f t="shared" si="69"/>
        <v>266</v>
      </c>
      <c r="AA140" s="29">
        <f t="shared" si="69"/>
        <v>248</v>
      </c>
      <c r="AB140" s="29">
        <f t="shared" si="69"/>
        <v>156</v>
      </c>
      <c r="AC140" s="29">
        <f t="shared" si="69"/>
        <v>259</v>
      </c>
      <c r="AD140" s="29">
        <f t="shared" si="69"/>
        <v>2876</v>
      </c>
      <c r="AE140" s="29">
        <f t="shared" ref="AE140:AH140" si="70">SUM(AE127:AE139)</f>
        <v>3188</v>
      </c>
      <c r="AF140" s="29">
        <f t="shared" si="70"/>
        <v>3076</v>
      </c>
      <c r="AG140" s="29">
        <f t="shared" si="70"/>
        <v>3304</v>
      </c>
      <c r="AH140" s="29">
        <f t="shared" si="70"/>
        <v>3477</v>
      </c>
      <c r="AI140" s="29">
        <f t="shared" ref="AI140:AJ140" si="71">SUM(AI127:AI139)</f>
        <v>3684</v>
      </c>
      <c r="AJ140" s="29">
        <f t="shared" si="71"/>
        <v>3995</v>
      </c>
      <c r="AK140" s="29">
        <f t="shared" ref="AK140:AL140" si="72">SUM(AK127:AK139)</f>
        <v>4638</v>
      </c>
      <c r="AL140" s="29">
        <f t="shared" si="72"/>
        <v>3971</v>
      </c>
      <c r="AM140" s="29">
        <f t="shared" ref="AM140:AN140" si="73">SUM(AM127:AM139)</f>
        <v>3663</v>
      </c>
      <c r="AN140" s="29">
        <f t="shared" si="73"/>
        <v>3143</v>
      </c>
      <c r="AO140" s="29">
        <f t="shared" ref="AO140:AP140" si="74">SUM(AO127:AO139)</f>
        <v>1003</v>
      </c>
      <c r="AP140" s="29">
        <f t="shared" si="74"/>
        <v>3305</v>
      </c>
      <c r="AQ140" s="8">
        <f>SUM(AQ127:AQ139)</f>
        <v>40447</v>
      </c>
    </row>
    <row r="141" spans="1:43" ht="14.4" thickBot="1" x14ac:dyDescent="0.3">
      <c r="A141" s="49" t="s">
        <v>150</v>
      </c>
      <c r="B141" s="62" t="s">
        <v>146</v>
      </c>
      <c r="C141" s="34"/>
      <c r="D141" s="72"/>
      <c r="E141" s="50">
        <f>IFERROR(VLOOKUP($B141,[1]NUM4!$G$3:$T$169,2,FALSE),0)</f>
        <v>1190</v>
      </c>
      <c r="F141" s="50">
        <f>IFERROR(VLOOKUP($B141,[1]NUM4!$G$3:$T$169,3,FALSE),0)</f>
        <v>1575</v>
      </c>
      <c r="G141" s="50">
        <f>IFERROR(VLOOKUP($B141,[1]NUM4!$G$3:$T$169,4,FALSE),0)</f>
        <v>1449</v>
      </c>
      <c r="H141" s="50">
        <f>IFERROR(VLOOKUP($B141,[1]NUM4!$G$3:$T$169,5,FALSE),0)</f>
        <v>1826</v>
      </c>
      <c r="I141" s="50">
        <f>IFERROR(VLOOKUP($B141,[1]NUM4!$G$3:$T$169,6,FALSE),0)</f>
        <v>1711</v>
      </c>
      <c r="J141" s="50">
        <f>IFERROR(VLOOKUP($B141,[1]NUM4!$G$3:$T$169,7,FALSE),0)</f>
        <v>1590</v>
      </c>
      <c r="K141" s="50">
        <f>IFERROR(VLOOKUP($B141,[1]NUM4!$G$3:$T$169,8,FALSE),0)</f>
        <v>1868</v>
      </c>
      <c r="L141" s="50">
        <f>IFERROR(VLOOKUP($B141,[1]NUM4!$G$3:$T$169,9,FALSE),0)</f>
        <v>1510</v>
      </c>
      <c r="M141" s="50">
        <f>IFERROR(VLOOKUP($B141,[1]NUM4!$G$3:$T$169,10,FALSE),0)</f>
        <v>1295</v>
      </c>
      <c r="N141" s="50">
        <f>IFERROR(VLOOKUP($B141,[1]NUM4!$G$3:$T$169,11,FALSE),0)</f>
        <v>1063</v>
      </c>
      <c r="O141" s="50">
        <f>IFERROR(VLOOKUP($B141,[1]NUM4!$G$3:$T$169,12,FALSE),0)</f>
        <v>332</v>
      </c>
      <c r="P141" s="50">
        <f>IFERROR(VLOOKUP($B141,[1]NUM4!$G$3:$T$169,13,FALSE),0)</f>
        <v>1565</v>
      </c>
      <c r="Q141" s="182">
        <f t="shared" ref="Q141:Q144" si="75">SUM(E141:P141)</f>
        <v>16974</v>
      </c>
      <c r="R141" s="50">
        <f>IFERROR(VLOOKUP($B141,[1]NUM4!$AB$3:$AO$141,2,FALSE),0)</f>
        <v>107</v>
      </c>
      <c r="S141" s="50">
        <f>IFERROR(VLOOKUP($B141,[1]NUM4!$AB$3:$AO$141,3,FALSE),0)</f>
        <v>110</v>
      </c>
      <c r="T141" s="50">
        <f>IFERROR(VLOOKUP($B141,[1]NUM4!$AB$3:$AO$141,4,FALSE),0)</f>
        <v>74</v>
      </c>
      <c r="U141" s="50">
        <f>IFERROR(VLOOKUP($B141,[1]NUM4!$AB$3:$AO$141,5,FALSE),0)</f>
        <v>113</v>
      </c>
      <c r="V141" s="50">
        <f>IFERROR(VLOOKUP($B141,[1]NUM4!$AB$3:$AO$141,6,FALSE),0)</f>
        <v>105</v>
      </c>
      <c r="W141" s="50">
        <f>IFERROR(VLOOKUP($B141,[1]NUM4!$AB$3:$AO$141,7,FALSE),0)</f>
        <v>105</v>
      </c>
      <c r="X141" s="50">
        <f>IFERROR(VLOOKUP($B141,[1]NUM4!$AB$3:$AO$141,8,FALSE),0)</f>
        <v>147</v>
      </c>
      <c r="Y141" s="50">
        <f>IFERROR(VLOOKUP($B141,[1]NUM4!$AB$3:$AO$141,9,FALSE),0)</f>
        <v>140</v>
      </c>
      <c r="Z141" s="50">
        <f>IFERROR(VLOOKUP($B141,[1]NUM4!$AB$3:$AO$141,10,FALSE),0)</f>
        <v>94</v>
      </c>
      <c r="AA141" s="50">
        <f>IFERROR(VLOOKUP($B141,[1]NUM4!$AB$3:$AO$141,11,FALSE),0)</f>
        <v>70</v>
      </c>
      <c r="AB141" s="50">
        <f>IFERROR(VLOOKUP($B141,[1]NUM4!$AB$3:$AO$141,12,FALSE),0)</f>
        <v>36</v>
      </c>
      <c r="AC141" s="50">
        <f>IFERROR(VLOOKUP($B141,[1]NUM4!$AB$3:$AO$141,13,FALSE),0)</f>
        <v>140</v>
      </c>
      <c r="AD141" s="182">
        <f t="shared" ref="AD141:AD144" si="76">SUM(R141:AC141)</f>
        <v>1241</v>
      </c>
      <c r="AE141" s="50">
        <f>IFERROR(VLOOKUP($B141,[1]DEN4!$G$3:$T$169,2,FALSE),0)</f>
        <v>1190</v>
      </c>
      <c r="AF141" s="50">
        <f>IFERROR(VLOOKUP($B141,[1]DEN4!$G$3:$T$169,3,FALSE),0)</f>
        <v>1575</v>
      </c>
      <c r="AG141" s="50">
        <f>IFERROR(VLOOKUP($B141,[1]DEN4!$G$3:$T$169,4,FALSE),0)</f>
        <v>1449</v>
      </c>
      <c r="AH141" s="50">
        <f>IFERROR(VLOOKUP($B141,[1]DEN4!$G$3:$T$169,5,FALSE),0)</f>
        <v>1826</v>
      </c>
      <c r="AI141" s="50">
        <f>IFERROR(VLOOKUP($B141,[1]DEN4!$G$3:$T$169,6,FALSE),0)</f>
        <v>1711</v>
      </c>
      <c r="AJ141" s="50">
        <f>IFERROR(VLOOKUP($B141,[1]DEN4!$G$3:$T$169,7,FALSE),0)</f>
        <v>1590</v>
      </c>
      <c r="AK141" s="50">
        <f>IFERROR(VLOOKUP($B141,[1]DEN4!$G$3:$T$169,8,FALSE),0)</f>
        <v>1868</v>
      </c>
      <c r="AL141" s="50">
        <f>IFERROR(VLOOKUP($B141,[1]DEN4!$G$3:$T$169,9,FALSE),0)</f>
        <v>1510</v>
      </c>
      <c r="AM141" s="50">
        <f>IFERROR(VLOOKUP($B141,[1]DEN4!$G$3:$T$169,10,FALSE),0)</f>
        <v>1295</v>
      </c>
      <c r="AN141" s="50">
        <f>IFERROR(VLOOKUP($B141,[1]DEN4!$G$3:$T$169,11,FALSE),0)</f>
        <v>1063</v>
      </c>
      <c r="AO141" s="50">
        <f>IFERROR(VLOOKUP($B141,[1]DEN4!$G$3:$T$169,12,FALSE),0)</f>
        <v>332</v>
      </c>
      <c r="AP141" s="50">
        <f>IFERROR(VLOOKUP($B141,[1]DEN4!$G$3:$T$169,13,FALSE),0)</f>
        <v>1565</v>
      </c>
      <c r="AQ141" s="11">
        <f>SUM(AE141:AP141)</f>
        <v>16974</v>
      </c>
    </row>
    <row r="142" spans="1:43" ht="14.4" thickBot="1" x14ac:dyDescent="0.3">
      <c r="A142" s="49" t="s">
        <v>150</v>
      </c>
      <c r="B142" s="62" t="s">
        <v>147</v>
      </c>
      <c r="C142" s="34"/>
      <c r="D142" s="72"/>
      <c r="E142" s="50">
        <f>IFERROR(VLOOKUP($B142,[1]NUM4!$G$3:$T$169,2,FALSE),0)</f>
        <v>18</v>
      </c>
      <c r="F142" s="50">
        <f>IFERROR(VLOOKUP($B142,[1]NUM4!$G$3:$T$169,3,FALSE),0)</f>
        <v>68</v>
      </c>
      <c r="G142" s="50">
        <f>IFERROR(VLOOKUP($B142,[1]NUM4!$G$3:$T$169,4,FALSE),0)</f>
        <v>44</v>
      </c>
      <c r="H142" s="50">
        <f>IFERROR(VLOOKUP($B142,[1]NUM4!$G$3:$T$169,5,FALSE),0)</f>
        <v>29</v>
      </c>
      <c r="I142" s="50">
        <f>IFERROR(VLOOKUP($B142,[1]NUM4!$G$3:$T$169,6,FALSE),0)</f>
        <v>10</v>
      </c>
      <c r="J142" s="50">
        <f>IFERROR(VLOOKUP($B142,[1]NUM4!$G$3:$T$169,7,FALSE),0)</f>
        <v>54</v>
      </c>
      <c r="K142" s="50">
        <f>IFERROR(VLOOKUP($B142,[1]NUM4!$G$3:$T$169,8,FALSE),0)</f>
        <v>51</v>
      </c>
      <c r="L142" s="50">
        <f>IFERROR(VLOOKUP($B142,[1]NUM4!$G$3:$T$169,9,FALSE),0)</f>
        <v>86</v>
      </c>
      <c r="M142" s="50">
        <f>IFERROR(VLOOKUP($B142,[1]NUM4!$G$3:$T$169,10,FALSE),0)</f>
        <v>81</v>
      </c>
      <c r="N142" s="50">
        <f>IFERROR(VLOOKUP($B142,[1]NUM4!$G$3:$T$169,11,FALSE),0)</f>
        <v>0</v>
      </c>
      <c r="O142" s="50">
        <f>IFERROR(VLOOKUP($B142,[1]NUM4!$G$3:$T$169,12,FALSE),0)</f>
        <v>0</v>
      </c>
      <c r="P142" s="50">
        <f>IFERROR(VLOOKUP($B142,[1]NUM4!$G$3:$T$169,13,FALSE),0)</f>
        <v>41</v>
      </c>
      <c r="Q142" s="11">
        <f t="shared" si="75"/>
        <v>482</v>
      </c>
      <c r="R142" s="50">
        <f>IFERROR(VLOOKUP($B142,[1]NUM4!$AB$3:$AO$141,2,FALSE),0)</f>
        <v>0</v>
      </c>
      <c r="S142" s="50">
        <f>IFERROR(VLOOKUP($B142,[1]NUM4!$AB$3:$AO$141,3,FALSE),0)</f>
        <v>0</v>
      </c>
      <c r="T142" s="50">
        <f>IFERROR(VLOOKUP($B142,[1]NUM4!$AB$3:$AO$141,4,FALSE),0)</f>
        <v>0</v>
      </c>
      <c r="U142" s="50">
        <f>IFERROR(VLOOKUP($B142,[1]NUM4!$AB$3:$AO$141,5,FALSE),0)</f>
        <v>0</v>
      </c>
      <c r="V142" s="50">
        <f>IFERROR(VLOOKUP($B142,[1]NUM4!$AB$3:$AO$141,6,FALSE),0)</f>
        <v>0</v>
      </c>
      <c r="W142" s="50">
        <f>IFERROR(VLOOKUP($B142,[1]NUM4!$AB$3:$AO$141,7,FALSE),0)</f>
        <v>0</v>
      </c>
      <c r="X142" s="50">
        <f>IFERROR(VLOOKUP($B142,[1]NUM4!$AB$3:$AO$141,8,FALSE),0)</f>
        <v>0</v>
      </c>
      <c r="Y142" s="50">
        <f>IFERROR(VLOOKUP($B142,[1]NUM4!$AB$3:$AO$141,9,FALSE),0)</f>
        <v>0</v>
      </c>
      <c r="Z142" s="50">
        <f>IFERROR(VLOOKUP($B142,[1]NUM4!$AB$3:$AO$141,10,FALSE),0)</f>
        <v>0</v>
      </c>
      <c r="AA142" s="50">
        <f>IFERROR(VLOOKUP($B142,[1]NUM4!$AB$3:$AO$141,11,FALSE),0)</f>
        <v>0</v>
      </c>
      <c r="AB142" s="50">
        <f>IFERROR(VLOOKUP($B142,[1]NUM4!$AB$3:$AO$141,12,FALSE),0)</f>
        <v>0</v>
      </c>
      <c r="AC142" s="50">
        <f>IFERROR(VLOOKUP($B142,[1]NUM4!$AB$3:$AO$141,13,FALSE),0)</f>
        <v>0</v>
      </c>
      <c r="AD142" s="11">
        <f t="shared" si="76"/>
        <v>0</v>
      </c>
      <c r="AE142" s="50">
        <f>IFERROR(VLOOKUP($B142,[1]DEN4!$G$3:$T$169,2,FALSE),0)</f>
        <v>18</v>
      </c>
      <c r="AF142" s="50">
        <f>IFERROR(VLOOKUP($B142,[1]DEN4!$G$3:$T$169,3,FALSE),0)</f>
        <v>68</v>
      </c>
      <c r="AG142" s="50">
        <f>IFERROR(VLOOKUP($B142,[1]DEN4!$G$3:$T$169,4,FALSE),0)</f>
        <v>44</v>
      </c>
      <c r="AH142" s="50">
        <f>IFERROR(VLOOKUP($B142,[1]DEN4!$G$3:$T$169,5,FALSE),0)</f>
        <v>29</v>
      </c>
      <c r="AI142" s="50">
        <f>IFERROR(VLOOKUP($B142,[1]DEN4!$G$3:$T$169,6,FALSE),0)</f>
        <v>10</v>
      </c>
      <c r="AJ142" s="50">
        <f>IFERROR(VLOOKUP($B142,[1]DEN4!$G$3:$T$169,7,FALSE),0)</f>
        <v>54</v>
      </c>
      <c r="AK142" s="50">
        <f>IFERROR(VLOOKUP($B142,[1]DEN4!$G$3:$T$169,8,FALSE),0)</f>
        <v>51</v>
      </c>
      <c r="AL142" s="50">
        <f>IFERROR(VLOOKUP($B142,[1]DEN4!$G$3:$T$169,9,FALSE),0)</f>
        <v>86</v>
      </c>
      <c r="AM142" s="50">
        <f>IFERROR(VLOOKUP($B142,[1]DEN4!$G$3:$T$169,10,FALSE),0)</f>
        <v>81</v>
      </c>
      <c r="AN142" s="50">
        <f>IFERROR(VLOOKUP($B142,[1]DEN4!$G$3:$T$169,11,FALSE),0)</f>
        <v>0</v>
      </c>
      <c r="AO142" s="50">
        <f>IFERROR(VLOOKUP($B142,[1]DEN4!$G$3:$T$169,12,FALSE),0)</f>
        <v>0</v>
      </c>
      <c r="AP142" s="50">
        <f>IFERROR(VLOOKUP($B142,[1]DEN4!$G$3:$T$169,13,FALSE),0)</f>
        <v>41</v>
      </c>
      <c r="AQ142" s="11">
        <f>SUM(AE142:AP142)</f>
        <v>482</v>
      </c>
    </row>
    <row r="143" spans="1:43" ht="14.4" thickBot="1" x14ac:dyDescent="0.3">
      <c r="A143" s="49" t="s">
        <v>150</v>
      </c>
      <c r="B143" s="62" t="s">
        <v>148</v>
      </c>
      <c r="C143" s="34"/>
      <c r="D143" s="72"/>
      <c r="E143" s="50">
        <f>IFERROR(VLOOKUP($B143,[1]NUM4!$G$3:$T$169,2,FALSE),0)</f>
        <v>23</v>
      </c>
      <c r="F143" s="50">
        <f>IFERROR(VLOOKUP($B143,[1]NUM4!$G$3:$T$169,3,FALSE),0)</f>
        <v>12</v>
      </c>
      <c r="G143" s="50">
        <f>IFERROR(VLOOKUP($B143,[1]NUM4!$G$3:$T$169,4,FALSE),0)</f>
        <v>27</v>
      </c>
      <c r="H143" s="50">
        <f>IFERROR(VLOOKUP($B143,[1]NUM4!$G$3:$T$169,5,FALSE),0)</f>
        <v>27</v>
      </c>
      <c r="I143" s="50">
        <f>IFERROR(VLOOKUP($B143,[1]NUM4!$G$3:$T$169,6,FALSE),0)</f>
        <v>30</v>
      </c>
      <c r="J143" s="50">
        <f>IFERROR(VLOOKUP($B143,[1]NUM4!$G$3:$T$169,7,FALSE),0)</f>
        <v>11</v>
      </c>
      <c r="K143" s="50">
        <f>IFERROR(VLOOKUP($B143,[1]NUM4!$G$3:$T$169,8,FALSE),0)</f>
        <v>17</v>
      </c>
      <c r="L143" s="50">
        <f>IFERROR(VLOOKUP($B143,[1]NUM4!$G$3:$T$169,9,FALSE),0)</f>
        <v>17</v>
      </c>
      <c r="M143" s="50">
        <f>IFERROR(VLOOKUP($B143,[1]NUM4!$G$3:$T$169,10,FALSE),0)</f>
        <v>7</v>
      </c>
      <c r="N143" s="50">
        <f>IFERROR(VLOOKUP($B143,[1]NUM4!$G$3:$T$169,11,FALSE),0)</f>
        <v>3</v>
      </c>
      <c r="O143" s="50">
        <f>IFERROR(VLOOKUP($B143,[1]NUM4!$G$3:$T$169,12,FALSE),0)</f>
        <v>0</v>
      </c>
      <c r="P143" s="50">
        <f>IFERROR(VLOOKUP($B143,[1]NUM4!$G$3:$T$169,13,FALSE),0)</f>
        <v>11</v>
      </c>
      <c r="Q143" s="11">
        <f t="shared" si="75"/>
        <v>185</v>
      </c>
      <c r="R143" s="50">
        <f>IFERROR(VLOOKUP($B143,[1]NUM4!$AB$3:$AO$141,2,FALSE),0)</f>
        <v>0</v>
      </c>
      <c r="S143" s="50">
        <f>IFERROR(VLOOKUP($B143,[1]NUM4!$AB$3:$AO$141,3,FALSE),0)</f>
        <v>0</v>
      </c>
      <c r="T143" s="50">
        <f>IFERROR(VLOOKUP($B143,[1]NUM4!$AB$3:$AO$141,4,FALSE),0)</f>
        <v>0</v>
      </c>
      <c r="U143" s="50">
        <f>IFERROR(VLOOKUP($B143,[1]NUM4!$AB$3:$AO$141,5,FALSE),0)</f>
        <v>0</v>
      </c>
      <c r="V143" s="50">
        <f>IFERROR(VLOOKUP($B143,[1]NUM4!$AB$3:$AO$141,6,FALSE),0)</f>
        <v>0</v>
      </c>
      <c r="W143" s="50">
        <f>IFERROR(VLOOKUP($B143,[1]NUM4!$AB$3:$AO$141,7,FALSE),0)</f>
        <v>0</v>
      </c>
      <c r="X143" s="50">
        <f>IFERROR(VLOOKUP($B143,[1]NUM4!$AB$3:$AO$141,8,FALSE),0)</f>
        <v>0</v>
      </c>
      <c r="Y143" s="50">
        <f>IFERROR(VLOOKUP($B143,[1]NUM4!$AB$3:$AO$141,9,FALSE),0)</f>
        <v>0</v>
      </c>
      <c r="Z143" s="50">
        <f>IFERROR(VLOOKUP($B143,[1]NUM4!$AB$3:$AO$141,10,FALSE),0)</f>
        <v>0</v>
      </c>
      <c r="AA143" s="50">
        <f>IFERROR(VLOOKUP($B143,[1]NUM4!$AB$3:$AO$141,11,FALSE),0)</f>
        <v>0</v>
      </c>
      <c r="AB143" s="50">
        <f>IFERROR(VLOOKUP($B143,[1]NUM4!$AB$3:$AO$141,12,FALSE),0)</f>
        <v>0</v>
      </c>
      <c r="AC143" s="50">
        <f>IFERROR(VLOOKUP($B143,[1]NUM4!$AB$3:$AO$141,13,FALSE),0)</f>
        <v>0</v>
      </c>
      <c r="AD143" s="11">
        <f t="shared" si="76"/>
        <v>0</v>
      </c>
      <c r="AE143" s="50">
        <f>IFERROR(VLOOKUP($B143,[1]DEN4!$G$3:$T$169,2,FALSE),0)</f>
        <v>23</v>
      </c>
      <c r="AF143" s="50">
        <f>IFERROR(VLOOKUP($B143,[1]DEN4!$G$3:$T$169,3,FALSE),0)</f>
        <v>12</v>
      </c>
      <c r="AG143" s="50">
        <f>IFERROR(VLOOKUP($B143,[1]DEN4!$G$3:$T$169,4,FALSE),0)</f>
        <v>27</v>
      </c>
      <c r="AH143" s="50">
        <f>IFERROR(VLOOKUP($B143,[1]DEN4!$G$3:$T$169,5,FALSE),0)</f>
        <v>27</v>
      </c>
      <c r="AI143" s="50">
        <f>IFERROR(VLOOKUP($B143,[1]DEN4!$G$3:$T$169,6,FALSE),0)</f>
        <v>30</v>
      </c>
      <c r="AJ143" s="50">
        <f>IFERROR(VLOOKUP($B143,[1]DEN4!$G$3:$T$169,7,FALSE),0)</f>
        <v>11</v>
      </c>
      <c r="AK143" s="50">
        <f>IFERROR(VLOOKUP($B143,[1]DEN4!$G$3:$T$169,8,FALSE),0)</f>
        <v>17</v>
      </c>
      <c r="AL143" s="50">
        <f>IFERROR(VLOOKUP($B143,[1]DEN4!$G$3:$T$169,9,FALSE),0)</f>
        <v>17</v>
      </c>
      <c r="AM143" s="50">
        <f>IFERROR(VLOOKUP($B143,[1]DEN4!$G$3:$T$169,10,FALSE),0)</f>
        <v>7</v>
      </c>
      <c r="AN143" s="50">
        <f>IFERROR(VLOOKUP($B143,[1]DEN4!$G$3:$T$169,11,FALSE),0)</f>
        <v>3</v>
      </c>
      <c r="AO143" s="50">
        <f>IFERROR(VLOOKUP($B143,[1]DEN4!$G$3:$T$169,12,FALSE),0)</f>
        <v>0</v>
      </c>
      <c r="AP143" s="50">
        <f>IFERROR(VLOOKUP($B143,[1]DEN4!$G$3:$T$169,13,FALSE),0)</f>
        <v>11</v>
      </c>
      <c r="AQ143" s="11">
        <f>SUM(AE143:AP143)</f>
        <v>185</v>
      </c>
    </row>
    <row r="144" spans="1:43" ht="14.4" thickBot="1" x14ac:dyDescent="0.3">
      <c r="A144" s="49" t="s">
        <v>150</v>
      </c>
      <c r="B144" s="62" t="s">
        <v>149</v>
      </c>
      <c r="C144" s="34"/>
      <c r="D144" s="72"/>
      <c r="E144" s="50">
        <f>IFERROR(VLOOKUP($B144,[1]NUM4!$G$3:$T$169,2,FALSE),0)</f>
        <v>23</v>
      </c>
      <c r="F144" s="50">
        <f>IFERROR(VLOOKUP($B144,[1]NUM4!$G$3:$T$169,3,FALSE),0)</f>
        <v>38</v>
      </c>
      <c r="G144" s="50">
        <f>IFERROR(VLOOKUP($B144,[1]NUM4!$G$3:$T$169,4,FALSE),0)</f>
        <v>45</v>
      </c>
      <c r="H144" s="50">
        <f>IFERROR(VLOOKUP($B144,[1]NUM4!$G$3:$T$169,5,FALSE),0)</f>
        <v>49</v>
      </c>
      <c r="I144" s="50">
        <f>IFERROR(VLOOKUP($B144,[1]NUM4!$G$3:$T$169,6,FALSE),0)</f>
        <v>29</v>
      </c>
      <c r="J144" s="50">
        <f>IFERROR(VLOOKUP($B144,[1]NUM4!$G$3:$T$169,7,FALSE),0)</f>
        <v>42</v>
      </c>
      <c r="K144" s="50">
        <f>IFERROR(VLOOKUP($B144,[1]NUM4!$G$3:$T$169,8,FALSE),0)</f>
        <v>31</v>
      </c>
      <c r="L144" s="50">
        <f>IFERROR(VLOOKUP($B144,[1]NUM4!$G$3:$T$169,9,FALSE),0)</f>
        <v>43</v>
      </c>
      <c r="M144" s="50">
        <f>IFERROR(VLOOKUP($B144,[1]NUM4!$G$3:$T$169,10,FALSE),0)</f>
        <v>40</v>
      </c>
      <c r="N144" s="50">
        <f>IFERROR(VLOOKUP($B144,[1]NUM4!$G$3:$T$169,11,FALSE),0)</f>
        <v>47</v>
      </c>
      <c r="O144" s="50">
        <f>IFERROR(VLOOKUP($B144,[1]NUM4!$G$3:$T$169,12,FALSE),0)</f>
        <v>0</v>
      </c>
      <c r="P144" s="50">
        <f>IFERROR(VLOOKUP($B144,[1]NUM4!$G$3:$T$169,13,FALSE),0)</f>
        <v>17</v>
      </c>
      <c r="Q144" s="11">
        <f t="shared" si="75"/>
        <v>404</v>
      </c>
      <c r="R144" s="50">
        <f>IFERROR(VLOOKUP($B144,[1]NUM4!$AB$3:$AO$141,2,FALSE),0)</f>
        <v>0</v>
      </c>
      <c r="S144" s="50">
        <f>IFERROR(VLOOKUP($B144,[1]NUM4!$AB$3:$AO$141,3,FALSE),0)</f>
        <v>0</v>
      </c>
      <c r="T144" s="50">
        <f>IFERROR(VLOOKUP($B144,[1]NUM4!$AB$3:$AO$141,4,FALSE),0)</f>
        <v>0</v>
      </c>
      <c r="U144" s="50">
        <f>IFERROR(VLOOKUP($B144,[1]NUM4!$AB$3:$AO$141,5,FALSE),0)</f>
        <v>0</v>
      </c>
      <c r="V144" s="50">
        <f>IFERROR(VLOOKUP($B144,[1]NUM4!$AB$3:$AO$141,6,FALSE),0)</f>
        <v>0</v>
      </c>
      <c r="W144" s="50">
        <f>IFERROR(VLOOKUP($B144,[1]NUM4!$AB$3:$AO$141,7,FALSE),0)</f>
        <v>0</v>
      </c>
      <c r="X144" s="50">
        <f>IFERROR(VLOOKUP($B144,[1]NUM4!$AB$3:$AO$141,8,FALSE),0)</f>
        <v>0</v>
      </c>
      <c r="Y144" s="50">
        <f>IFERROR(VLOOKUP($B144,[1]NUM4!$AB$3:$AO$141,9,FALSE),0)</f>
        <v>0</v>
      </c>
      <c r="Z144" s="50">
        <f>IFERROR(VLOOKUP($B144,[1]NUM4!$AB$3:$AO$141,10,FALSE),0)</f>
        <v>0</v>
      </c>
      <c r="AA144" s="50">
        <f>IFERROR(VLOOKUP($B144,[1]NUM4!$AB$3:$AO$141,11,FALSE),0)</f>
        <v>0</v>
      </c>
      <c r="AB144" s="50">
        <f>IFERROR(VLOOKUP($B144,[1]NUM4!$AB$3:$AO$141,12,FALSE),0)</f>
        <v>0</v>
      </c>
      <c r="AC144" s="50">
        <f>IFERROR(VLOOKUP($B144,[1]NUM4!$AB$3:$AO$141,13,FALSE),0)</f>
        <v>0</v>
      </c>
      <c r="AD144" s="11">
        <f t="shared" si="76"/>
        <v>0</v>
      </c>
      <c r="AE144" s="50">
        <f>IFERROR(VLOOKUP($B144,[1]DEN4!$G$3:$T$169,2,FALSE),0)</f>
        <v>23</v>
      </c>
      <c r="AF144" s="50">
        <f>IFERROR(VLOOKUP($B144,[1]DEN4!$G$3:$T$169,3,FALSE),0)</f>
        <v>38</v>
      </c>
      <c r="AG144" s="50">
        <f>IFERROR(VLOOKUP($B144,[1]DEN4!$G$3:$T$169,4,FALSE),0)</f>
        <v>45</v>
      </c>
      <c r="AH144" s="50">
        <f>IFERROR(VLOOKUP($B144,[1]DEN4!$G$3:$T$169,5,FALSE),0)</f>
        <v>49</v>
      </c>
      <c r="AI144" s="50">
        <f>IFERROR(VLOOKUP($B144,[1]DEN4!$G$3:$T$169,6,FALSE),0)</f>
        <v>29</v>
      </c>
      <c r="AJ144" s="50">
        <f>IFERROR(VLOOKUP($B144,[1]DEN4!$G$3:$T$169,7,FALSE),0)</f>
        <v>42</v>
      </c>
      <c r="AK144" s="50">
        <f>IFERROR(VLOOKUP($B144,[1]DEN4!$G$3:$T$169,8,FALSE),0)</f>
        <v>31</v>
      </c>
      <c r="AL144" s="50">
        <f>IFERROR(VLOOKUP($B144,[1]DEN4!$G$3:$T$169,9,FALSE),0)</f>
        <v>43</v>
      </c>
      <c r="AM144" s="50">
        <f>IFERROR(VLOOKUP($B144,[1]DEN4!$G$3:$T$169,10,FALSE),0)</f>
        <v>40</v>
      </c>
      <c r="AN144" s="50">
        <f>IFERROR(VLOOKUP($B144,[1]DEN4!$G$3:$T$169,11,FALSE),0)</f>
        <v>47</v>
      </c>
      <c r="AO144" s="50">
        <f>IFERROR(VLOOKUP($B144,[1]DEN4!$G$3:$T$169,12,FALSE),0)</f>
        <v>0</v>
      </c>
      <c r="AP144" s="50">
        <f>IFERROR(VLOOKUP($B144,[1]DEN4!$G$3:$T$169,13,FALSE),0)</f>
        <v>17</v>
      </c>
      <c r="AQ144" s="11">
        <f>SUM(AE144:AP144)</f>
        <v>404</v>
      </c>
    </row>
    <row r="145" spans="1:43" ht="14.4" thickBot="1" x14ac:dyDescent="0.3">
      <c r="A145" s="344" t="s">
        <v>168</v>
      </c>
      <c r="B145" s="345"/>
      <c r="C145" s="89">
        <f>D145/Metas!E14</f>
        <v>1.0289806484402866</v>
      </c>
      <c r="D145" s="13">
        <f>(Q145-AD145)/AQ145</f>
        <v>0.93122748683845946</v>
      </c>
      <c r="E145" s="29">
        <f>SUM(E141:E144)</f>
        <v>1254</v>
      </c>
      <c r="F145" s="29">
        <f t="shared" ref="F145:H145" si="77">SUM(F141:F144)</f>
        <v>1693</v>
      </c>
      <c r="G145" s="29">
        <f t="shared" si="77"/>
        <v>1565</v>
      </c>
      <c r="H145" s="29">
        <f t="shared" si="77"/>
        <v>1931</v>
      </c>
      <c r="I145" s="29">
        <f t="shared" ref="I145:J145" si="78">SUM(I141:I144)</f>
        <v>1780</v>
      </c>
      <c r="J145" s="29">
        <f t="shared" si="78"/>
        <v>1697</v>
      </c>
      <c r="K145" s="29">
        <f t="shared" ref="K145:L145" si="79">SUM(K141:K144)</f>
        <v>1967</v>
      </c>
      <c r="L145" s="29">
        <f t="shared" si="79"/>
        <v>1656</v>
      </c>
      <c r="M145" s="29">
        <f t="shared" ref="M145:N145" si="80">SUM(M141:M144)</f>
        <v>1423</v>
      </c>
      <c r="N145" s="29">
        <f t="shared" si="80"/>
        <v>1113</v>
      </c>
      <c r="O145" s="29">
        <f t="shared" ref="O145:AD145" si="81">SUM(O141:O144)</f>
        <v>332</v>
      </c>
      <c r="P145" s="29">
        <f t="shared" si="81"/>
        <v>1634</v>
      </c>
      <c r="Q145" s="29">
        <f t="shared" si="81"/>
        <v>18045</v>
      </c>
      <c r="R145" s="29">
        <f t="shared" si="81"/>
        <v>107</v>
      </c>
      <c r="S145" s="29">
        <f t="shared" si="81"/>
        <v>110</v>
      </c>
      <c r="T145" s="29">
        <f t="shared" si="81"/>
        <v>74</v>
      </c>
      <c r="U145" s="29">
        <f t="shared" si="81"/>
        <v>113</v>
      </c>
      <c r="V145" s="29">
        <f t="shared" si="81"/>
        <v>105</v>
      </c>
      <c r="W145" s="29">
        <f t="shared" si="81"/>
        <v>105</v>
      </c>
      <c r="X145" s="29">
        <f t="shared" si="81"/>
        <v>147</v>
      </c>
      <c r="Y145" s="29">
        <f t="shared" si="81"/>
        <v>140</v>
      </c>
      <c r="Z145" s="29">
        <f t="shared" si="81"/>
        <v>94</v>
      </c>
      <c r="AA145" s="29">
        <f t="shared" si="81"/>
        <v>70</v>
      </c>
      <c r="AB145" s="29">
        <f t="shared" si="81"/>
        <v>36</v>
      </c>
      <c r="AC145" s="29">
        <f t="shared" si="81"/>
        <v>140</v>
      </c>
      <c r="AD145" s="29">
        <f t="shared" si="81"/>
        <v>1241</v>
      </c>
      <c r="AE145" s="29">
        <f t="shared" ref="AE145:AH145" si="82">SUM(AE141:AE144)</f>
        <v>1254</v>
      </c>
      <c r="AF145" s="29">
        <f t="shared" si="82"/>
        <v>1693</v>
      </c>
      <c r="AG145" s="29">
        <f t="shared" si="82"/>
        <v>1565</v>
      </c>
      <c r="AH145" s="29">
        <f t="shared" si="82"/>
        <v>1931</v>
      </c>
      <c r="AI145" s="29">
        <f t="shared" ref="AI145:AJ145" si="83">SUM(AI141:AI144)</f>
        <v>1780</v>
      </c>
      <c r="AJ145" s="29">
        <f t="shared" si="83"/>
        <v>1697</v>
      </c>
      <c r="AK145" s="29">
        <f t="shared" ref="AK145:AL145" si="84">SUM(AK141:AK144)</f>
        <v>1967</v>
      </c>
      <c r="AL145" s="29">
        <f t="shared" si="84"/>
        <v>1656</v>
      </c>
      <c r="AM145" s="29">
        <f t="shared" ref="AM145:AN145" si="85">SUM(AM141:AM144)</f>
        <v>1423</v>
      </c>
      <c r="AN145" s="29">
        <f t="shared" si="85"/>
        <v>1113</v>
      </c>
      <c r="AO145" s="29">
        <f t="shared" ref="AO145:AP145" si="86">SUM(AO141:AO144)</f>
        <v>332</v>
      </c>
      <c r="AP145" s="29">
        <f t="shared" si="86"/>
        <v>1634</v>
      </c>
      <c r="AQ145" s="8">
        <f>SUM(AQ141:AQ144)</f>
        <v>18045</v>
      </c>
    </row>
    <row r="146" spans="1:43" ht="14.4" thickBot="1" x14ac:dyDescent="0.3">
      <c r="A146" s="49" t="s">
        <v>158</v>
      </c>
      <c r="B146" s="62" t="s">
        <v>151</v>
      </c>
      <c r="C146" s="34"/>
      <c r="D146" s="72"/>
      <c r="E146" s="50">
        <f>IFERROR(VLOOKUP($B146,[1]NUM4!$G$3:$T$169,2,FALSE),0)</f>
        <v>276</v>
      </c>
      <c r="F146" s="50">
        <f>IFERROR(VLOOKUP($B146,[1]NUM4!$G$3:$T$169,3,FALSE),0)</f>
        <v>133</v>
      </c>
      <c r="G146" s="50">
        <f>IFERROR(VLOOKUP($B146,[1]NUM4!$G$3:$T$169,4,FALSE),0)</f>
        <v>204</v>
      </c>
      <c r="H146" s="50">
        <f>IFERROR(VLOOKUP($B146,[1]NUM4!$G$3:$T$169,5,FALSE),0)</f>
        <v>279</v>
      </c>
      <c r="I146" s="50">
        <f>IFERROR(VLOOKUP($B146,[1]NUM4!$G$3:$T$169,6,FALSE),0)</f>
        <v>167</v>
      </c>
      <c r="J146" s="50">
        <f>IFERROR(VLOOKUP($B146,[1]NUM4!$G$3:$T$169,7,FALSE),0)</f>
        <v>288</v>
      </c>
      <c r="K146" s="50">
        <f>IFERROR(VLOOKUP($B146,[1]NUM4!$G$3:$T$169,8,FALSE),0)</f>
        <v>253</v>
      </c>
      <c r="L146" s="50">
        <f>IFERROR(VLOOKUP($B146,[1]NUM4!$G$3:$T$169,9,FALSE),0)</f>
        <v>349</v>
      </c>
      <c r="M146" s="50">
        <f>IFERROR(VLOOKUP($B146,[1]NUM4!$G$3:$T$169,10,FALSE),0)</f>
        <v>340</v>
      </c>
      <c r="N146" s="50">
        <f>IFERROR(VLOOKUP($B146,[1]NUM4!$G$3:$T$169,11,FALSE),0)</f>
        <v>278</v>
      </c>
      <c r="O146" s="50">
        <f>IFERROR(VLOOKUP($B146,[1]NUM4!$G$3:$T$169,12,FALSE),0)</f>
        <v>85</v>
      </c>
      <c r="P146" s="50">
        <f>IFERROR(VLOOKUP($B146,[1]NUM4!$G$3:$T$169,13,FALSE),0)</f>
        <v>349</v>
      </c>
      <c r="Q146" s="182">
        <f t="shared" ref="Q146:Q152" si="87">SUM(E146:P146)</f>
        <v>3001</v>
      </c>
      <c r="R146" s="50">
        <f>IFERROR(VLOOKUP($B146,[1]NUM4!$AB$3:$AO$141,2,FALSE),0)</f>
        <v>0</v>
      </c>
      <c r="S146" s="50">
        <f>IFERROR(VLOOKUP($B146,[1]NUM4!$AB$3:$AO$141,3,FALSE),0)</f>
        <v>15</v>
      </c>
      <c r="T146" s="50">
        <f>IFERROR(VLOOKUP($B146,[1]NUM4!$AB$3:$AO$141,4,FALSE),0)</f>
        <v>16</v>
      </c>
      <c r="U146" s="50">
        <f>IFERROR(VLOOKUP($B146,[1]NUM4!$AB$3:$AO$141,5,FALSE),0)</f>
        <v>18</v>
      </c>
      <c r="V146" s="50">
        <f>IFERROR(VLOOKUP($B146,[1]NUM4!$AB$3:$AO$141,6,FALSE),0)</f>
        <v>0</v>
      </c>
      <c r="W146" s="50">
        <f>IFERROR(VLOOKUP($B146,[1]NUM4!$AB$3:$AO$141,7,FALSE),0)</f>
        <v>52</v>
      </c>
      <c r="X146" s="50">
        <f>IFERROR(VLOOKUP($B146,[1]NUM4!$AB$3:$AO$141,8,FALSE),0)</f>
        <v>38</v>
      </c>
      <c r="Y146" s="50">
        <f>IFERROR(VLOOKUP($B146,[1]NUM4!$AB$3:$AO$141,9,FALSE),0)</f>
        <v>15</v>
      </c>
      <c r="Z146" s="50">
        <f>IFERROR(VLOOKUP($B146,[1]NUM4!$AB$3:$AO$141,10,FALSE),0)</f>
        <v>20</v>
      </c>
      <c r="AA146" s="50">
        <f>IFERROR(VLOOKUP($B146,[1]NUM4!$AB$3:$AO$141,11,FALSE),0)</f>
        <v>13</v>
      </c>
      <c r="AB146" s="50">
        <f>IFERROR(VLOOKUP($B146,[1]NUM4!$AB$3:$AO$141,12,FALSE),0)</f>
        <v>0</v>
      </c>
      <c r="AC146" s="50">
        <f>IFERROR(VLOOKUP($B146,[1]NUM4!$AB$3:$AO$141,13,FALSE),0)</f>
        <v>37</v>
      </c>
      <c r="AD146" s="182">
        <f t="shared" ref="AD146:AD152" si="88">SUM(R146:AC146)</f>
        <v>224</v>
      </c>
      <c r="AE146" s="50">
        <f>IFERROR(VLOOKUP($B146,[1]DEN4!$G$3:$T$169,2,FALSE),0)</f>
        <v>276</v>
      </c>
      <c r="AF146" s="50">
        <f>IFERROR(VLOOKUP($B146,[1]DEN4!$G$3:$T$169,3,FALSE),0)</f>
        <v>133</v>
      </c>
      <c r="AG146" s="50">
        <f>IFERROR(VLOOKUP($B146,[1]DEN4!$G$3:$T$169,4,FALSE),0)</f>
        <v>204</v>
      </c>
      <c r="AH146" s="50">
        <f>IFERROR(VLOOKUP($B146,[1]DEN4!$G$3:$T$169,5,FALSE),0)</f>
        <v>279</v>
      </c>
      <c r="AI146" s="50">
        <f>IFERROR(VLOOKUP($B146,[1]DEN4!$G$3:$T$169,6,FALSE),0)</f>
        <v>167</v>
      </c>
      <c r="AJ146" s="50">
        <f>IFERROR(VLOOKUP($B146,[1]DEN4!$G$3:$T$169,7,FALSE),0)</f>
        <v>288</v>
      </c>
      <c r="AK146" s="50">
        <f>IFERROR(VLOOKUP($B146,[1]DEN4!$G$3:$T$169,8,FALSE),0)</f>
        <v>253</v>
      </c>
      <c r="AL146" s="50">
        <f>IFERROR(VLOOKUP($B146,[1]DEN4!$G$3:$T$169,9,FALSE),0)</f>
        <v>349</v>
      </c>
      <c r="AM146" s="50">
        <f>IFERROR(VLOOKUP($B146,[1]DEN4!$G$3:$T$169,10,FALSE),0)</f>
        <v>340</v>
      </c>
      <c r="AN146" s="50">
        <f>IFERROR(VLOOKUP($B146,[1]DEN4!$G$3:$T$169,11,FALSE),0)</f>
        <v>278</v>
      </c>
      <c r="AO146" s="50">
        <f>IFERROR(VLOOKUP($B146,[1]DEN4!$G$3:$T$169,12,FALSE),0)</f>
        <v>85</v>
      </c>
      <c r="AP146" s="50">
        <f>IFERROR(VLOOKUP($B146,[1]DEN4!$G$3:$T$169,13,FALSE),0)</f>
        <v>349</v>
      </c>
      <c r="AQ146" s="11">
        <f t="shared" ref="AQ146:AQ152" si="89">SUM(AE146:AP146)</f>
        <v>3001</v>
      </c>
    </row>
    <row r="147" spans="1:43" ht="14.4" thickBot="1" x14ac:dyDescent="0.3">
      <c r="A147" s="49" t="s">
        <v>158</v>
      </c>
      <c r="B147" s="62" t="s">
        <v>152</v>
      </c>
      <c r="C147" s="34"/>
      <c r="D147" s="72"/>
      <c r="E147" s="50">
        <f>IFERROR(VLOOKUP($B147,[1]NUM4!$G$3:$T$169,2,FALSE),0)</f>
        <v>45</v>
      </c>
      <c r="F147" s="50">
        <f>IFERROR(VLOOKUP($B147,[1]NUM4!$G$3:$T$169,3,FALSE),0)</f>
        <v>19</v>
      </c>
      <c r="G147" s="50">
        <f>IFERROR(VLOOKUP($B147,[1]NUM4!$G$3:$T$169,4,FALSE),0)</f>
        <v>26</v>
      </c>
      <c r="H147" s="50">
        <f>IFERROR(VLOOKUP($B147,[1]NUM4!$G$3:$T$169,5,FALSE),0)</f>
        <v>24</v>
      </c>
      <c r="I147" s="50">
        <f>IFERROR(VLOOKUP($B147,[1]NUM4!$G$3:$T$169,6,FALSE),0)</f>
        <v>5</v>
      </c>
      <c r="J147" s="50">
        <f>IFERROR(VLOOKUP($B147,[1]NUM4!$G$3:$T$169,7,FALSE),0)</f>
        <v>23</v>
      </c>
      <c r="K147" s="50">
        <f>IFERROR(VLOOKUP($B147,[1]NUM4!$G$3:$T$169,8,FALSE),0)</f>
        <v>24</v>
      </c>
      <c r="L147" s="50">
        <f>IFERROR(VLOOKUP($B147,[1]NUM4!$G$3:$T$169,9,FALSE),0)</f>
        <v>1</v>
      </c>
      <c r="M147" s="50">
        <f>IFERROR(VLOOKUP($B147,[1]NUM4!$G$3:$T$169,10,FALSE),0)</f>
        <v>24</v>
      </c>
      <c r="N147" s="50">
        <f>IFERROR(VLOOKUP($B147,[1]NUM4!$G$3:$T$169,11,FALSE),0)</f>
        <v>14</v>
      </c>
      <c r="O147" s="50">
        <f>IFERROR(VLOOKUP($B147,[1]NUM4!$G$3:$T$169,12,FALSE),0)</f>
        <v>1</v>
      </c>
      <c r="P147" s="50">
        <f>IFERROR(VLOOKUP($B147,[1]NUM4!$G$3:$T$169,13,FALSE),0)</f>
        <v>2</v>
      </c>
      <c r="Q147" s="11">
        <f t="shared" si="87"/>
        <v>208</v>
      </c>
      <c r="R147" s="50">
        <f>IFERROR(VLOOKUP($B147,[1]NUM4!$AB$3:$AO$141,2,FALSE),0)</f>
        <v>0</v>
      </c>
      <c r="S147" s="50">
        <f>IFERROR(VLOOKUP($B147,[1]NUM4!$AB$3:$AO$141,3,FALSE),0)</f>
        <v>0</v>
      </c>
      <c r="T147" s="50">
        <f>IFERROR(VLOOKUP($B147,[1]NUM4!$AB$3:$AO$141,4,FALSE),0)</f>
        <v>0</v>
      </c>
      <c r="U147" s="50">
        <f>IFERROR(VLOOKUP($B147,[1]NUM4!$AB$3:$AO$141,5,FALSE),0)</f>
        <v>0</v>
      </c>
      <c r="V147" s="50">
        <f>IFERROR(VLOOKUP($B147,[1]NUM4!$AB$3:$AO$141,6,FALSE),0)</f>
        <v>0</v>
      </c>
      <c r="W147" s="50">
        <f>IFERROR(VLOOKUP($B147,[1]NUM4!$AB$3:$AO$141,7,FALSE),0)</f>
        <v>0</v>
      </c>
      <c r="X147" s="50">
        <f>IFERROR(VLOOKUP($B147,[1]NUM4!$AB$3:$AO$141,8,FALSE),0)</f>
        <v>0</v>
      </c>
      <c r="Y147" s="50">
        <f>IFERROR(VLOOKUP($B147,[1]NUM4!$AB$3:$AO$141,9,FALSE),0)</f>
        <v>0</v>
      </c>
      <c r="Z147" s="50">
        <f>IFERROR(VLOOKUP($B147,[1]NUM4!$AB$3:$AO$141,10,FALSE),0)</f>
        <v>4</v>
      </c>
      <c r="AA147" s="50">
        <f>IFERROR(VLOOKUP($B147,[1]NUM4!$AB$3:$AO$141,11,FALSE),0)</f>
        <v>0</v>
      </c>
      <c r="AB147" s="50">
        <f>IFERROR(VLOOKUP($B147,[1]NUM4!$AB$3:$AO$141,12,FALSE),0)</f>
        <v>0</v>
      </c>
      <c r="AC147" s="50">
        <f>IFERROR(VLOOKUP($B147,[1]NUM4!$AB$3:$AO$141,13,FALSE),0)</f>
        <v>0</v>
      </c>
      <c r="AD147" s="11">
        <f t="shared" si="88"/>
        <v>4</v>
      </c>
      <c r="AE147" s="50">
        <f>IFERROR(VLOOKUP($B147,[1]DEN4!$G$3:$T$169,2,FALSE),0)</f>
        <v>45</v>
      </c>
      <c r="AF147" s="50">
        <f>IFERROR(VLOOKUP($B147,[1]DEN4!$G$3:$T$169,3,FALSE),0)</f>
        <v>19</v>
      </c>
      <c r="AG147" s="50">
        <f>IFERROR(VLOOKUP($B147,[1]DEN4!$G$3:$T$169,4,FALSE),0)</f>
        <v>26</v>
      </c>
      <c r="AH147" s="50">
        <f>IFERROR(VLOOKUP($B147,[1]DEN4!$G$3:$T$169,5,FALSE),0)</f>
        <v>24</v>
      </c>
      <c r="AI147" s="50">
        <f>IFERROR(VLOOKUP($B147,[1]DEN4!$G$3:$T$169,6,FALSE),0)</f>
        <v>5</v>
      </c>
      <c r="AJ147" s="50">
        <f>IFERROR(VLOOKUP($B147,[1]DEN4!$G$3:$T$169,7,FALSE),0)</f>
        <v>23</v>
      </c>
      <c r="AK147" s="50">
        <f>IFERROR(VLOOKUP($B147,[1]DEN4!$G$3:$T$169,8,FALSE),0)</f>
        <v>24</v>
      </c>
      <c r="AL147" s="50">
        <f>IFERROR(VLOOKUP($B147,[1]DEN4!$G$3:$T$169,9,FALSE),0)</f>
        <v>1</v>
      </c>
      <c r="AM147" s="50">
        <f>IFERROR(VLOOKUP($B147,[1]DEN4!$G$3:$T$169,10,FALSE),0)</f>
        <v>24</v>
      </c>
      <c r="AN147" s="50">
        <f>IFERROR(VLOOKUP($B147,[1]DEN4!$G$3:$T$169,11,FALSE),0)</f>
        <v>14</v>
      </c>
      <c r="AO147" s="50">
        <f>IFERROR(VLOOKUP($B147,[1]DEN4!$G$3:$T$169,12,FALSE),0)</f>
        <v>1</v>
      </c>
      <c r="AP147" s="50">
        <f>IFERROR(VLOOKUP($B147,[1]DEN4!$G$3:$T$169,13,FALSE),0)</f>
        <v>2</v>
      </c>
      <c r="AQ147" s="11">
        <f t="shared" si="89"/>
        <v>208</v>
      </c>
    </row>
    <row r="148" spans="1:43" ht="14.4" thickBot="1" x14ac:dyDescent="0.3">
      <c r="A148" s="49" t="s">
        <v>158</v>
      </c>
      <c r="B148" s="62" t="s">
        <v>153</v>
      </c>
      <c r="C148" s="34"/>
      <c r="D148" s="72"/>
      <c r="E148" s="50">
        <f>IFERROR(VLOOKUP($B148,[1]NUM4!$G$3:$T$169,2,FALSE),0)</f>
        <v>45</v>
      </c>
      <c r="F148" s="50">
        <f>IFERROR(VLOOKUP($B148,[1]NUM4!$G$3:$T$169,3,FALSE),0)</f>
        <v>37</v>
      </c>
      <c r="G148" s="50">
        <f>IFERROR(VLOOKUP($B148,[1]NUM4!$G$3:$T$169,4,FALSE),0)</f>
        <v>27</v>
      </c>
      <c r="H148" s="50">
        <f>IFERROR(VLOOKUP($B148,[1]NUM4!$G$3:$T$169,5,FALSE),0)</f>
        <v>31</v>
      </c>
      <c r="I148" s="50">
        <f>IFERROR(VLOOKUP($B148,[1]NUM4!$G$3:$T$169,6,FALSE),0)</f>
        <v>22</v>
      </c>
      <c r="J148" s="50">
        <f>IFERROR(VLOOKUP($B148,[1]NUM4!$G$3:$T$169,7,FALSE),0)</f>
        <v>22</v>
      </c>
      <c r="K148" s="50">
        <f>IFERROR(VLOOKUP($B148,[1]NUM4!$G$3:$T$169,8,FALSE),0)</f>
        <v>8</v>
      </c>
      <c r="L148" s="50">
        <f>IFERROR(VLOOKUP($B148,[1]NUM4!$G$3:$T$169,9,FALSE),0)</f>
        <v>22</v>
      </c>
      <c r="M148" s="50">
        <f>IFERROR(VLOOKUP($B148,[1]NUM4!$G$3:$T$169,10,FALSE),0)</f>
        <v>73</v>
      </c>
      <c r="N148" s="50">
        <f>IFERROR(VLOOKUP($B148,[1]NUM4!$G$3:$T$169,11,FALSE),0)</f>
        <v>24</v>
      </c>
      <c r="O148" s="50">
        <f>IFERROR(VLOOKUP($B148,[1]NUM4!$G$3:$T$169,12,FALSE),0)</f>
        <v>4</v>
      </c>
      <c r="P148" s="50">
        <f>IFERROR(VLOOKUP($B148,[1]NUM4!$G$3:$T$169,13,FALSE),0)</f>
        <v>46</v>
      </c>
      <c r="Q148" s="11">
        <f t="shared" si="87"/>
        <v>361</v>
      </c>
      <c r="R148" s="50">
        <f>IFERROR(VLOOKUP($B148,[1]NUM4!$AB$3:$AO$141,2,FALSE),0)</f>
        <v>0</v>
      </c>
      <c r="S148" s="50">
        <f>IFERROR(VLOOKUP($B148,[1]NUM4!$AB$3:$AO$141,3,FALSE),0)</f>
        <v>0</v>
      </c>
      <c r="T148" s="50">
        <f>IFERROR(VLOOKUP($B148,[1]NUM4!$AB$3:$AO$141,4,FALSE),0)</f>
        <v>0</v>
      </c>
      <c r="U148" s="50">
        <f>IFERROR(VLOOKUP($B148,[1]NUM4!$AB$3:$AO$141,5,FALSE),0)</f>
        <v>0</v>
      </c>
      <c r="V148" s="50">
        <f>IFERROR(VLOOKUP($B148,[1]NUM4!$AB$3:$AO$141,6,FALSE),0)</f>
        <v>1</v>
      </c>
      <c r="W148" s="50">
        <f>IFERROR(VLOOKUP($B148,[1]NUM4!$AB$3:$AO$141,7,FALSE),0)</f>
        <v>1</v>
      </c>
      <c r="X148" s="50">
        <f>IFERROR(VLOOKUP($B148,[1]NUM4!$AB$3:$AO$141,8,FALSE),0)</f>
        <v>0</v>
      </c>
      <c r="Y148" s="50">
        <f>IFERROR(VLOOKUP($B148,[1]NUM4!$AB$3:$AO$141,9,FALSE),0)</f>
        <v>1</v>
      </c>
      <c r="Z148" s="50">
        <f>IFERROR(VLOOKUP($B148,[1]NUM4!$AB$3:$AO$141,10,FALSE),0)</f>
        <v>4</v>
      </c>
      <c r="AA148" s="50">
        <f>IFERROR(VLOOKUP($B148,[1]NUM4!$AB$3:$AO$141,11,FALSE),0)</f>
        <v>1</v>
      </c>
      <c r="AB148" s="50">
        <f>IFERROR(VLOOKUP($B148,[1]NUM4!$AB$3:$AO$141,12,FALSE),0)</f>
        <v>0</v>
      </c>
      <c r="AC148" s="50">
        <f>IFERROR(VLOOKUP($B148,[1]NUM4!$AB$3:$AO$141,13,FALSE),0)</f>
        <v>2</v>
      </c>
      <c r="AD148" s="11">
        <f t="shared" si="88"/>
        <v>10</v>
      </c>
      <c r="AE148" s="50">
        <f>IFERROR(VLOOKUP($B148,[1]DEN4!$G$3:$T$169,2,FALSE),0)</f>
        <v>45</v>
      </c>
      <c r="AF148" s="50">
        <f>IFERROR(VLOOKUP($B148,[1]DEN4!$G$3:$T$169,3,FALSE),0)</f>
        <v>37</v>
      </c>
      <c r="AG148" s="50">
        <f>IFERROR(VLOOKUP($B148,[1]DEN4!$G$3:$T$169,4,FALSE),0)</f>
        <v>27</v>
      </c>
      <c r="AH148" s="50">
        <f>IFERROR(VLOOKUP($B148,[1]DEN4!$G$3:$T$169,5,FALSE),0)</f>
        <v>31</v>
      </c>
      <c r="AI148" s="50">
        <f>IFERROR(VLOOKUP($B148,[1]DEN4!$G$3:$T$169,6,FALSE),0)</f>
        <v>22</v>
      </c>
      <c r="AJ148" s="50">
        <f>IFERROR(VLOOKUP($B148,[1]DEN4!$G$3:$T$169,7,FALSE),0)</f>
        <v>22</v>
      </c>
      <c r="AK148" s="50">
        <f>IFERROR(VLOOKUP($B148,[1]DEN4!$G$3:$T$169,8,FALSE),0)</f>
        <v>8</v>
      </c>
      <c r="AL148" s="50">
        <f>IFERROR(VLOOKUP($B148,[1]DEN4!$G$3:$T$169,9,FALSE),0)</f>
        <v>22</v>
      </c>
      <c r="AM148" s="50">
        <f>IFERROR(VLOOKUP($B148,[1]DEN4!$G$3:$T$169,10,FALSE),0)</f>
        <v>73</v>
      </c>
      <c r="AN148" s="50">
        <f>IFERROR(VLOOKUP($B148,[1]DEN4!$G$3:$T$169,11,FALSE),0)</f>
        <v>24</v>
      </c>
      <c r="AO148" s="50">
        <f>IFERROR(VLOOKUP($B148,[1]DEN4!$G$3:$T$169,12,FALSE),0)</f>
        <v>4</v>
      </c>
      <c r="AP148" s="50">
        <f>IFERROR(VLOOKUP($B148,[1]DEN4!$G$3:$T$169,13,FALSE),0)</f>
        <v>46</v>
      </c>
      <c r="AQ148" s="11">
        <f t="shared" si="89"/>
        <v>361</v>
      </c>
    </row>
    <row r="149" spans="1:43" ht="14.4" thickBot="1" x14ac:dyDescent="0.3">
      <c r="A149" s="49" t="s">
        <v>158</v>
      </c>
      <c r="B149" s="62" t="s">
        <v>154</v>
      </c>
      <c r="C149" s="34"/>
      <c r="D149" s="72"/>
      <c r="E149" s="50">
        <f>IFERROR(VLOOKUP($B149,[1]NUM4!$G$3:$T$169,2,FALSE),0)</f>
        <v>21</v>
      </c>
      <c r="F149" s="50">
        <f>IFERROR(VLOOKUP($B149,[1]NUM4!$G$3:$T$169,3,FALSE),0)</f>
        <v>23</v>
      </c>
      <c r="G149" s="50">
        <f>IFERROR(VLOOKUP($B149,[1]NUM4!$G$3:$T$169,4,FALSE),0)</f>
        <v>25</v>
      </c>
      <c r="H149" s="50">
        <f>IFERROR(VLOOKUP($B149,[1]NUM4!$G$3:$T$169,5,FALSE),0)</f>
        <v>13</v>
      </c>
      <c r="I149" s="50">
        <f>IFERROR(VLOOKUP($B149,[1]NUM4!$G$3:$T$169,6,FALSE),0)</f>
        <v>21</v>
      </c>
      <c r="J149" s="50">
        <f>IFERROR(VLOOKUP($B149,[1]NUM4!$G$3:$T$169,7,FALSE),0)</f>
        <v>10</v>
      </c>
      <c r="K149" s="50">
        <f>IFERROR(VLOOKUP($B149,[1]NUM4!$G$3:$T$169,8,FALSE),0)</f>
        <v>40</v>
      </c>
      <c r="L149" s="50">
        <f>IFERROR(VLOOKUP($B149,[1]NUM4!$G$3:$T$169,9,FALSE),0)</f>
        <v>28</v>
      </c>
      <c r="M149" s="50">
        <f>IFERROR(VLOOKUP($B149,[1]NUM4!$G$3:$T$169,10,FALSE),0)</f>
        <v>37</v>
      </c>
      <c r="N149" s="50">
        <f>IFERROR(VLOOKUP($B149,[1]NUM4!$G$3:$T$169,11,FALSE),0)</f>
        <v>22</v>
      </c>
      <c r="O149" s="50">
        <f>IFERROR(VLOOKUP($B149,[1]NUM4!$G$3:$T$169,12,FALSE),0)</f>
        <v>1</v>
      </c>
      <c r="P149" s="50">
        <f>IFERROR(VLOOKUP($B149,[1]NUM4!$G$3:$T$169,13,FALSE),0)</f>
        <v>23</v>
      </c>
      <c r="Q149" s="11">
        <f t="shared" si="87"/>
        <v>264</v>
      </c>
      <c r="R149" s="50">
        <f>IFERROR(VLOOKUP($B149,[1]NUM4!$AB$3:$AO$141,2,FALSE),0)</f>
        <v>3</v>
      </c>
      <c r="S149" s="50">
        <f>IFERROR(VLOOKUP($B149,[1]NUM4!$AB$3:$AO$141,3,FALSE),0)</f>
        <v>0</v>
      </c>
      <c r="T149" s="50">
        <f>IFERROR(VLOOKUP($B149,[1]NUM4!$AB$3:$AO$141,4,FALSE),0)</f>
        <v>0</v>
      </c>
      <c r="U149" s="50">
        <f>IFERROR(VLOOKUP($B149,[1]NUM4!$AB$3:$AO$141,5,FALSE),0)</f>
        <v>0</v>
      </c>
      <c r="V149" s="50">
        <f>IFERROR(VLOOKUP($B149,[1]NUM4!$AB$3:$AO$141,6,FALSE),0)</f>
        <v>0</v>
      </c>
      <c r="W149" s="50">
        <f>IFERROR(VLOOKUP($B149,[1]NUM4!$AB$3:$AO$141,7,FALSE),0)</f>
        <v>1</v>
      </c>
      <c r="X149" s="50">
        <f>IFERROR(VLOOKUP($B149,[1]NUM4!$AB$3:$AO$141,8,FALSE),0)</f>
        <v>0</v>
      </c>
      <c r="Y149" s="50">
        <f>IFERROR(VLOOKUP($B149,[1]NUM4!$AB$3:$AO$141,9,FALSE),0)</f>
        <v>0</v>
      </c>
      <c r="Z149" s="50">
        <f>IFERROR(VLOOKUP($B149,[1]NUM4!$AB$3:$AO$141,10,FALSE),0)</f>
        <v>3</v>
      </c>
      <c r="AA149" s="50">
        <f>IFERROR(VLOOKUP($B149,[1]NUM4!$AB$3:$AO$141,11,FALSE),0)</f>
        <v>1</v>
      </c>
      <c r="AB149" s="50">
        <f>IFERROR(VLOOKUP($B149,[1]NUM4!$AB$3:$AO$141,12,FALSE),0)</f>
        <v>0</v>
      </c>
      <c r="AC149" s="50">
        <f>IFERROR(VLOOKUP($B149,[1]NUM4!$AB$3:$AO$141,13,FALSE),0)</f>
        <v>3</v>
      </c>
      <c r="AD149" s="11">
        <f t="shared" si="88"/>
        <v>11</v>
      </c>
      <c r="AE149" s="50">
        <f>IFERROR(VLOOKUP($B149,[1]DEN4!$G$3:$T$169,2,FALSE),0)</f>
        <v>21</v>
      </c>
      <c r="AF149" s="50">
        <f>IFERROR(VLOOKUP($B149,[1]DEN4!$G$3:$T$169,3,FALSE),0)</f>
        <v>23</v>
      </c>
      <c r="AG149" s="50">
        <f>IFERROR(VLOOKUP($B149,[1]DEN4!$G$3:$T$169,4,FALSE),0)</f>
        <v>25</v>
      </c>
      <c r="AH149" s="50">
        <f>IFERROR(VLOOKUP($B149,[1]DEN4!$G$3:$T$169,5,FALSE),0)</f>
        <v>13</v>
      </c>
      <c r="AI149" s="50">
        <f>IFERROR(VLOOKUP($B149,[1]DEN4!$G$3:$T$169,6,FALSE),0)</f>
        <v>21</v>
      </c>
      <c r="AJ149" s="50">
        <f>IFERROR(VLOOKUP($B149,[1]DEN4!$G$3:$T$169,7,FALSE),0)</f>
        <v>10</v>
      </c>
      <c r="AK149" s="50">
        <f>IFERROR(VLOOKUP($B149,[1]DEN4!$G$3:$T$169,8,FALSE),0)</f>
        <v>40</v>
      </c>
      <c r="AL149" s="50">
        <f>IFERROR(VLOOKUP($B149,[1]DEN4!$G$3:$T$169,9,FALSE),0)</f>
        <v>28</v>
      </c>
      <c r="AM149" s="50">
        <f>IFERROR(VLOOKUP($B149,[1]DEN4!$G$3:$T$169,10,FALSE),0)</f>
        <v>37</v>
      </c>
      <c r="AN149" s="50">
        <f>IFERROR(VLOOKUP($B149,[1]DEN4!$G$3:$T$169,11,FALSE),0)</f>
        <v>22</v>
      </c>
      <c r="AO149" s="50">
        <f>IFERROR(VLOOKUP($B149,[1]DEN4!$G$3:$T$169,12,FALSE),0)</f>
        <v>1</v>
      </c>
      <c r="AP149" s="50">
        <f>IFERROR(VLOOKUP($B149,[1]DEN4!$G$3:$T$169,13,FALSE),0)</f>
        <v>23</v>
      </c>
      <c r="AQ149" s="11">
        <f t="shared" si="89"/>
        <v>264</v>
      </c>
    </row>
    <row r="150" spans="1:43" ht="14.4" thickBot="1" x14ac:dyDescent="0.3">
      <c r="A150" s="49" t="s">
        <v>158</v>
      </c>
      <c r="B150" s="62" t="s">
        <v>155</v>
      </c>
      <c r="C150" s="34"/>
      <c r="D150" s="72"/>
      <c r="E150" s="50">
        <f>IFERROR(VLOOKUP($B150,[1]NUM4!$G$3:$T$169,2,FALSE),0)</f>
        <v>33</v>
      </c>
      <c r="F150" s="50">
        <f>IFERROR(VLOOKUP($B150,[1]NUM4!$G$3:$T$169,3,FALSE),0)</f>
        <v>18</v>
      </c>
      <c r="G150" s="50">
        <f>IFERROR(VLOOKUP($B150,[1]NUM4!$G$3:$T$169,4,FALSE),0)</f>
        <v>41</v>
      </c>
      <c r="H150" s="50">
        <f>IFERROR(VLOOKUP($B150,[1]NUM4!$G$3:$T$169,5,FALSE),0)</f>
        <v>54</v>
      </c>
      <c r="I150" s="50">
        <f>IFERROR(VLOOKUP($B150,[1]NUM4!$G$3:$T$169,6,FALSE),0)</f>
        <v>42</v>
      </c>
      <c r="J150" s="50">
        <f>IFERROR(VLOOKUP($B150,[1]NUM4!$G$3:$T$169,7,FALSE),0)</f>
        <v>24</v>
      </c>
      <c r="K150" s="50">
        <f>IFERROR(VLOOKUP($B150,[1]NUM4!$G$3:$T$169,8,FALSE),0)</f>
        <v>86</v>
      </c>
      <c r="L150" s="50">
        <f>IFERROR(VLOOKUP($B150,[1]NUM4!$G$3:$T$169,9,FALSE),0)</f>
        <v>41</v>
      </c>
      <c r="M150" s="50">
        <f>IFERROR(VLOOKUP($B150,[1]NUM4!$G$3:$T$169,10,FALSE),0)</f>
        <v>23</v>
      </c>
      <c r="N150" s="50">
        <f>IFERROR(VLOOKUP($B150,[1]NUM4!$G$3:$T$169,11,FALSE),0)</f>
        <v>25</v>
      </c>
      <c r="O150" s="50">
        <f>IFERROR(VLOOKUP($B150,[1]NUM4!$G$3:$T$169,12,FALSE),0)</f>
        <v>16</v>
      </c>
      <c r="P150" s="50">
        <f>IFERROR(VLOOKUP($B150,[1]NUM4!$G$3:$T$169,13,FALSE),0)</f>
        <v>99</v>
      </c>
      <c r="Q150" s="182">
        <f t="shared" si="87"/>
        <v>502</v>
      </c>
      <c r="R150" s="50">
        <f>IFERROR(VLOOKUP($B150,[1]NUM4!$AB$3:$AO$141,2,FALSE),0)</f>
        <v>5</v>
      </c>
      <c r="S150" s="50">
        <f>IFERROR(VLOOKUP($B150,[1]NUM4!$AB$3:$AO$141,3,FALSE),0)</f>
        <v>0</v>
      </c>
      <c r="T150" s="50">
        <f>IFERROR(VLOOKUP($B150,[1]NUM4!$AB$3:$AO$141,4,FALSE),0)</f>
        <v>0</v>
      </c>
      <c r="U150" s="50">
        <f>IFERROR(VLOOKUP($B150,[1]NUM4!$AB$3:$AO$141,5,FALSE),0)</f>
        <v>0</v>
      </c>
      <c r="V150" s="50">
        <f>IFERROR(VLOOKUP($B150,[1]NUM4!$AB$3:$AO$141,6,FALSE),0)</f>
        <v>3</v>
      </c>
      <c r="W150" s="50">
        <f>IFERROR(VLOOKUP($B150,[1]NUM4!$AB$3:$AO$141,7,FALSE),0)</f>
        <v>0</v>
      </c>
      <c r="X150" s="50">
        <f>IFERROR(VLOOKUP($B150,[1]NUM4!$AB$3:$AO$141,8,FALSE),0)</f>
        <v>4</v>
      </c>
      <c r="Y150" s="50">
        <f>IFERROR(VLOOKUP($B150,[1]NUM4!$AB$3:$AO$141,9,FALSE),0)</f>
        <v>2</v>
      </c>
      <c r="Z150" s="50">
        <f>IFERROR(VLOOKUP($B150,[1]NUM4!$AB$3:$AO$141,10,FALSE),0)</f>
        <v>3</v>
      </c>
      <c r="AA150" s="50">
        <f>IFERROR(VLOOKUP($B150,[1]NUM4!$AB$3:$AO$141,11,FALSE),0)</f>
        <v>3</v>
      </c>
      <c r="AB150" s="50">
        <f>IFERROR(VLOOKUP($B150,[1]NUM4!$AB$3:$AO$141,12,FALSE),0)</f>
        <v>0</v>
      </c>
      <c r="AC150" s="50">
        <f>IFERROR(VLOOKUP($B150,[1]NUM4!$AB$3:$AO$141,13,FALSE),0)</f>
        <v>7</v>
      </c>
      <c r="AD150" s="182">
        <f t="shared" si="88"/>
        <v>27</v>
      </c>
      <c r="AE150" s="50">
        <f>IFERROR(VLOOKUP($B150,[1]DEN4!$G$3:$T$169,2,FALSE),0)</f>
        <v>33</v>
      </c>
      <c r="AF150" s="50">
        <f>IFERROR(VLOOKUP($B150,[1]DEN4!$G$3:$T$169,3,FALSE),0)</f>
        <v>18</v>
      </c>
      <c r="AG150" s="50">
        <f>IFERROR(VLOOKUP($B150,[1]DEN4!$G$3:$T$169,4,FALSE),0)</f>
        <v>41</v>
      </c>
      <c r="AH150" s="50">
        <f>IFERROR(VLOOKUP($B150,[1]DEN4!$G$3:$T$169,5,FALSE),0)</f>
        <v>54</v>
      </c>
      <c r="AI150" s="50">
        <f>IFERROR(VLOOKUP($B150,[1]DEN4!$G$3:$T$169,6,FALSE),0)</f>
        <v>42</v>
      </c>
      <c r="AJ150" s="50">
        <f>IFERROR(VLOOKUP($B150,[1]DEN4!$G$3:$T$169,7,FALSE),0)</f>
        <v>24</v>
      </c>
      <c r="AK150" s="50">
        <f>IFERROR(VLOOKUP($B150,[1]DEN4!$G$3:$T$169,8,FALSE),0)</f>
        <v>86</v>
      </c>
      <c r="AL150" s="50">
        <f>IFERROR(VLOOKUP($B150,[1]DEN4!$G$3:$T$169,9,FALSE),0)</f>
        <v>41</v>
      </c>
      <c r="AM150" s="50">
        <f>IFERROR(VLOOKUP($B150,[1]DEN4!$G$3:$T$169,10,FALSE),0)</f>
        <v>23</v>
      </c>
      <c r="AN150" s="50">
        <f>IFERROR(VLOOKUP($B150,[1]DEN4!$G$3:$T$169,11,FALSE),0)</f>
        <v>25</v>
      </c>
      <c r="AO150" s="50">
        <f>IFERROR(VLOOKUP($B150,[1]DEN4!$G$3:$T$169,12,FALSE),0)</f>
        <v>16</v>
      </c>
      <c r="AP150" s="50">
        <f>IFERROR(VLOOKUP($B150,[1]DEN4!$G$3:$T$169,13,FALSE),0)</f>
        <v>99</v>
      </c>
      <c r="AQ150" s="11">
        <f t="shared" si="89"/>
        <v>502</v>
      </c>
    </row>
    <row r="151" spans="1:43" ht="14.4" thickBot="1" x14ac:dyDescent="0.3">
      <c r="A151" s="49" t="s">
        <v>158</v>
      </c>
      <c r="B151" s="62" t="s">
        <v>156</v>
      </c>
      <c r="C151" s="34"/>
      <c r="D151" s="72"/>
      <c r="E151" s="50">
        <f>IFERROR(VLOOKUP($B151,[1]NUM4!$G$3:$T$169,2,FALSE),0)</f>
        <v>53</v>
      </c>
      <c r="F151" s="50">
        <f>IFERROR(VLOOKUP($B151,[1]NUM4!$G$3:$T$169,3,FALSE),0)</f>
        <v>28</v>
      </c>
      <c r="G151" s="50">
        <f>IFERROR(VLOOKUP($B151,[1]NUM4!$G$3:$T$169,4,FALSE),0)</f>
        <v>8</v>
      </c>
      <c r="H151" s="50">
        <f>IFERROR(VLOOKUP($B151,[1]NUM4!$G$3:$T$169,5,FALSE),0)</f>
        <v>6</v>
      </c>
      <c r="I151" s="50">
        <f>IFERROR(VLOOKUP($B151,[1]NUM4!$G$3:$T$169,6,FALSE),0)</f>
        <v>31</v>
      </c>
      <c r="J151" s="50">
        <f>IFERROR(VLOOKUP($B151,[1]NUM4!$G$3:$T$169,7,FALSE),0)</f>
        <v>46</v>
      </c>
      <c r="K151" s="50">
        <f>IFERROR(VLOOKUP($B151,[1]NUM4!$G$3:$T$169,8,FALSE),0)</f>
        <v>64</v>
      </c>
      <c r="L151" s="50">
        <f>IFERROR(VLOOKUP($B151,[1]NUM4!$G$3:$T$169,9,FALSE),0)</f>
        <v>30</v>
      </c>
      <c r="M151" s="50">
        <f>IFERROR(VLOOKUP($B151,[1]NUM4!$G$3:$T$169,10,FALSE),0)</f>
        <v>31</v>
      </c>
      <c r="N151" s="50">
        <f>IFERROR(VLOOKUP($B151,[1]NUM4!$G$3:$T$169,11,FALSE),0)</f>
        <v>30</v>
      </c>
      <c r="O151" s="50">
        <f>IFERROR(VLOOKUP($B151,[1]NUM4!$G$3:$T$169,12,FALSE),0)</f>
        <v>14</v>
      </c>
      <c r="P151" s="50">
        <f>IFERROR(VLOOKUP($B151,[1]NUM4!$G$3:$T$169,13,FALSE),0)</f>
        <v>22</v>
      </c>
      <c r="Q151" s="11">
        <f t="shared" si="87"/>
        <v>363</v>
      </c>
      <c r="R151" s="50">
        <f>IFERROR(VLOOKUP($B151,[1]NUM4!$AB$3:$AO$141,2,FALSE),0)</f>
        <v>0</v>
      </c>
      <c r="S151" s="50">
        <f>IFERROR(VLOOKUP($B151,[1]NUM4!$AB$3:$AO$141,3,FALSE),0)</f>
        <v>0</v>
      </c>
      <c r="T151" s="50">
        <f>IFERROR(VLOOKUP($B151,[1]NUM4!$AB$3:$AO$141,4,FALSE),0)</f>
        <v>0</v>
      </c>
      <c r="U151" s="50">
        <f>IFERROR(VLOOKUP($B151,[1]NUM4!$AB$3:$AO$141,5,FALSE),0)</f>
        <v>0</v>
      </c>
      <c r="V151" s="50">
        <f>IFERROR(VLOOKUP($B151,[1]NUM4!$AB$3:$AO$141,6,FALSE),0)</f>
        <v>1</v>
      </c>
      <c r="W151" s="50">
        <f>IFERROR(VLOOKUP($B151,[1]NUM4!$AB$3:$AO$141,7,FALSE),0)</f>
        <v>1</v>
      </c>
      <c r="X151" s="50">
        <f>IFERROR(VLOOKUP($B151,[1]NUM4!$AB$3:$AO$141,8,FALSE),0)</f>
        <v>7</v>
      </c>
      <c r="Y151" s="50">
        <f>IFERROR(VLOOKUP($B151,[1]NUM4!$AB$3:$AO$141,9,FALSE),0)</f>
        <v>0</v>
      </c>
      <c r="Z151" s="50">
        <f>IFERROR(VLOOKUP($B151,[1]NUM4!$AB$3:$AO$141,10,FALSE),0)</f>
        <v>5</v>
      </c>
      <c r="AA151" s="50">
        <f>IFERROR(VLOOKUP($B151,[1]NUM4!$AB$3:$AO$141,11,FALSE),0)</f>
        <v>4</v>
      </c>
      <c r="AB151" s="50">
        <f>IFERROR(VLOOKUP($B151,[1]NUM4!$AB$3:$AO$141,12,FALSE),0)</f>
        <v>0</v>
      </c>
      <c r="AC151" s="50">
        <f>IFERROR(VLOOKUP($B151,[1]NUM4!$AB$3:$AO$141,13,FALSE),0)</f>
        <v>4</v>
      </c>
      <c r="AD151" s="11">
        <f t="shared" si="88"/>
        <v>22</v>
      </c>
      <c r="AE151" s="50">
        <f>IFERROR(VLOOKUP($B151,[1]DEN4!$G$3:$T$169,2,FALSE),0)</f>
        <v>53</v>
      </c>
      <c r="AF151" s="50">
        <f>IFERROR(VLOOKUP($B151,[1]DEN4!$G$3:$T$169,3,FALSE),0)</f>
        <v>28</v>
      </c>
      <c r="AG151" s="50">
        <f>IFERROR(VLOOKUP($B151,[1]DEN4!$G$3:$T$169,4,FALSE),0)</f>
        <v>8</v>
      </c>
      <c r="AH151" s="50">
        <f>IFERROR(VLOOKUP($B151,[1]DEN4!$G$3:$T$169,5,FALSE),0)</f>
        <v>6</v>
      </c>
      <c r="AI151" s="50">
        <f>IFERROR(VLOOKUP($B151,[1]DEN4!$G$3:$T$169,6,FALSE),0)</f>
        <v>31</v>
      </c>
      <c r="AJ151" s="50">
        <f>IFERROR(VLOOKUP($B151,[1]DEN4!$G$3:$T$169,7,FALSE),0)</f>
        <v>46</v>
      </c>
      <c r="AK151" s="50">
        <f>IFERROR(VLOOKUP($B151,[1]DEN4!$G$3:$T$169,8,FALSE),0)</f>
        <v>64</v>
      </c>
      <c r="AL151" s="50">
        <f>IFERROR(VLOOKUP($B151,[1]DEN4!$G$3:$T$169,9,FALSE),0)</f>
        <v>30</v>
      </c>
      <c r="AM151" s="50">
        <f>IFERROR(VLOOKUP($B151,[1]DEN4!$G$3:$T$169,10,FALSE),0)</f>
        <v>31</v>
      </c>
      <c r="AN151" s="50">
        <f>IFERROR(VLOOKUP($B151,[1]DEN4!$G$3:$T$169,11,FALSE),0)</f>
        <v>30</v>
      </c>
      <c r="AO151" s="50">
        <f>IFERROR(VLOOKUP($B151,[1]DEN4!$G$3:$T$169,12,FALSE),0)</f>
        <v>14</v>
      </c>
      <c r="AP151" s="50">
        <f>IFERROR(VLOOKUP($B151,[1]DEN4!$G$3:$T$169,13,FALSE),0)</f>
        <v>22</v>
      </c>
      <c r="AQ151" s="11">
        <f t="shared" si="89"/>
        <v>363</v>
      </c>
    </row>
    <row r="152" spans="1:43" ht="14.4" thickBot="1" x14ac:dyDescent="0.3">
      <c r="A152" s="49" t="s">
        <v>158</v>
      </c>
      <c r="B152" s="62" t="s">
        <v>157</v>
      </c>
      <c r="C152" s="34"/>
      <c r="D152" s="72"/>
      <c r="E152" s="50">
        <f>IFERROR(VLOOKUP($B152,[1]NUM4!$G$3:$T$169,2,FALSE),0)</f>
        <v>36</v>
      </c>
      <c r="F152" s="50">
        <f>IFERROR(VLOOKUP($B152,[1]NUM4!$G$3:$T$169,3,FALSE),0)</f>
        <v>11</v>
      </c>
      <c r="G152" s="50">
        <f>IFERROR(VLOOKUP($B152,[1]NUM4!$G$3:$T$169,4,FALSE),0)</f>
        <v>14</v>
      </c>
      <c r="H152" s="50">
        <f>IFERROR(VLOOKUP($B152,[1]NUM4!$G$3:$T$169,5,FALSE),0)</f>
        <v>11</v>
      </c>
      <c r="I152" s="50">
        <f>IFERROR(VLOOKUP($B152,[1]NUM4!$G$3:$T$169,6,FALSE),0)</f>
        <v>23</v>
      </c>
      <c r="J152" s="50">
        <f>IFERROR(VLOOKUP($B152,[1]NUM4!$G$3:$T$169,7,FALSE),0)</f>
        <v>0</v>
      </c>
      <c r="K152" s="50">
        <f>IFERROR(VLOOKUP($B152,[1]NUM4!$G$3:$T$169,8,FALSE),0)</f>
        <v>67</v>
      </c>
      <c r="L152" s="50">
        <f>IFERROR(VLOOKUP($B152,[1]NUM4!$G$3:$T$169,9,FALSE),0)</f>
        <v>27</v>
      </c>
      <c r="M152" s="50">
        <f>IFERROR(VLOOKUP($B152,[1]NUM4!$G$3:$T$169,10,FALSE),0)</f>
        <v>39</v>
      </c>
      <c r="N152" s="50">
        <f>IFERROR(VLOOKUP($B152,[1]NUM4!$G$3:$T$169,11,FALSE),0)</f>
        <v>32</v>
      </c>
      <c r="O152" s="50">
        <f>IFERROR(VLOOKUP($B152,[1]NUM4!$G$3:$T$169,12,FALSE),0)</f>
        <v>6</v>
      </c>
      <c r="P152" s="50">
        <f>IFERROR(VLOOKUP($B152,[1]NUM4!$G$3:$T$169,13,FALSE),0)</f>
        <v>38</v>
      </c>
      <c r="Q152" s="11">
        <f t="shared" si="87"/>
        <v>304</v>
      </c>
      <c r="R152" s="50">
        <f>IFERROR(VLOOKUP($B152,[1]NUM4!$AB$3:$AO$141,2,FALSE),0)</f>
        <v>3</v>
      </c>
      <c r="S152" s="50">
        <f>IFERROR(VLOOKUP($B152,[1]NUM4!$AB$3:$AO$141,3,FALSE),0)</f>
        <v>0</v>
      </c>
      <c r="T152" s="50">
        <f>IFERROR(VLOOKUP($B152,[1]NUM4!$AB$3:$AO$141,4,FALSE),0)</f>
        <v>0</v>
      </c>
      <c r="U152" s="50">
        <f>IFERROR(VLOOKUP($B152,[1]NUM4!$AB$3:$AO$141,5,FALSE),0)</f>
        <v>0</v>
      </c>
      <c r="V152" s="50">
        <f>IFERROR(VLOOKUP($B152,[1]NUM4!$AB$3:$AO$141,6,FALSE),0)</f>
        <v>0</v>
      </c>
      <c r="W152" s="50">
        <f>IFERROR(VLOOKUP($B152,[1]NUM4!$AB$3:$AO$141,7,FALSE),0)</f>
        <v>0</v>
      </c>
      <c r="X152" s="50">
        <f>IFERROR(VLOOKUP($B152,[1]NUM4!$AB$3:$AO$141,8,FALSE),0)</f>
        <v>4</v>
      </c>
      <c r="Y152" s="50">
        <f>IFERROR(VLOOKUP($B152,[1]NUM4!$AB$3:$AO$141,9,FALSE),0)</f>
        <v>3</v>
      </c>
      <c r="Z152" s="50">
        <f>IFERROR(VLOOKUP($B152,[1]NUM4!$AB$3:$AO$141,10,FALSE),0)</f>
        <v>3</v>
      </c>
      <c r="AA152" s="50">
        <f>IFERROR(VLOOKUP($B152,[1]NUM4!$AB$3:$AO$141,11,FALSE),0)</f>
        <v>1</v>
      </c>
      <c r="AB152" s="50">
        <f>IFERROR(VLOOKUP($B152,[1]NUM4!$AB$3:$AO$141,12,FALSE),0)</f>
        <v>0</v>
      </c>
      <c r="AC152" s="50">
        <f>IFERROR(VLOOKUP($B152,[1]NUM4!$AB$3:$AO$141,13,FALSE),0)</f>
        <v>8</v>
      </c>
      <c r="AD152" s="11">
        <f t="shared" si="88"/>
        <v>22</v>
      </c>
      <c r="AE152" s="50">
        <f>IFERROR(VLOOKUP($B152,[1]DEN4!$G$3:$T$169,2,FALSE),0)</f>
        <v>36</v>
      </c>
      <c r="AF152" s="50">
        <f>IFERROR(VLOOKUP($B152,[1]DEN4!$G$3:$T$169,3,FALSE),0)</f>
        <v>11</v>
      </c>
      <c r="AG152" s="50">
        <f>IFERROR(VLOOKUP($B152,[1]DEN4!$G$3:$T$169,4,FALSE),0)</f>
        <v>14</v>
      </c>
      <c r="AH152" s="50">
        <f>IFERROR(VLOOKUP($B152,[1]DEN4!$G$3:$T$169,5,FALSE),0)</f>
        <v>11</v>
      </c>
      <c r="AI152" s="50">
        <f>IFERROR(VLOOKUP($B152,[1]DEN4!$G$3:$T$169,6,FALSE),0)</f>
        <v>23</v>
      </c>
      <c r="AJ152" s="50">
        <f>IFERROR(VLOOKUP($B152,[1]DEN4!$G$3:$T$169,7,FALSE),0)</f>
        <v>0</v>
      </c>
      <c r="AK152" s="50">
        <f>IFERROR(VLOOKUP($B152,[1]DEN4!$G$3:$T$169,8,FALSE),0)</f>
        <v>67</v>
      </c>
      <c r="AL152" s="50">
        <f>IFERROR(VLOOKUP($B152,[1]DEN4!$G$3:$T$169,9,FALSE),0)</f>
        <v>27</v>
      </c>
      <c r="AM152" s="50">
        <f>IFERROR(VLOOKUP($B152,[1]DEN4!$G$3:$T$169,10,FALSE),0)</f>
        <v>39</v>
      </c>
      <c r="AN152" s="50">
        <f>IFERROR(VLOOKUP($B152,[1]DEN4!$G$3:$T$169,11,FALSE),0)</f>
        <v>32</v>
      </c>
      <c r="AO152" s="50">
        <f>IFERROR(VLOOKUP($B152,[1]DEN4!$G$3:$T$169,12,FALSE),0)</f>
        <v>6</v>
      </c>
      <c r="AP152" s="50">
        <f>IFERROR(VLOOKUP($B152,[1]DEN4!$G$3:$T$169,13,FALSE),0)</f>
        <v>38</v>
      </c>
      <c r="AQ152" s="11">
        <f t="shared" si="89"/>
        <v>304</v>
      </c>
    </row>
    <row r="153" spans="1:43" ht="14.4" thickBot="1" x14ac:dyDescent="0.3">
      <c r="A153" s="344" t="s">
        <v>169</v>
      </c>
      <c r="B153" s="345"/>
      <c r="C153" s="89">
        <f>D153/Metas!E15</f>
        <v>1.0341822748578231</v>
      </c>
      <c r="D153" s="13">
        <f>(Q153-AD153)/AQ153</f>
        <v>0.93603837697381576</v>
      </c>
      <c r="E153" s="29">
        <f>SUM(E146:E152)</f>
        <v>509</v>
      </c>
      <c r="F153" s="29">
        <f t="shared" ref="F153:H153" si="90">SUM(F146:F152)</f>
        <v>269</v>
      </c>
      <c r="G153" s="29">
        <f t="shared" si="90"/>
        <v>345</v>
      </c>
      <c r="H153" s="29">
        <f t="shared" si="90"/>
        <v>418</v>
      </c>
      <c r="I153" s="29">
        <f t="shared" ref="I153:J153" si="91">SUM(I146:I152)</f>
        <v>311</v>
      </c>
      <c r="J153" s="29">
        <f t="shared" si="91"/>
        <v>413</v>
      </c>
      <c r="K153" s="29">
        <f t="shared" ref="K153:L153" si="92">SUM(K146:K152)</f>
        <v>542</v>
      </c>
      <c r="L153" s="29">
        <f t="shared" si="92"/>
        <v>498</v>
      </c>
      <c r="M153" s="29">
        <f t="shared" ref="M153:N153" si="93">SUM(M146:M152)</f>
        <v>567</v>
      </c>
      <c r="N153" s="29">
        <f t="shared" si="93"/>
        <v>425</v>
      </c>
      <c r="O153" s="29">
        <f t="shared" ref="O153:AD153" si="94">SUM(O146:O152)</f>
        <v>127</v>
      </c>
      <c r="P153" s="29">
        <f t="shared" si="94"/>
        <v>579</v>
      </c>
      <c r="Q153" s="29">
        <f t="shared" si="94"/>
        <v>5003</v>
      </c>
      <c r="R153" s="29">
        <f t="shared" si="94"/>
        <v>11</v>
      </c>
      <c r="S153" s="29">
        <f t="shared" si="94"/>
        <v>15</v>
      </c>
      <c r="T153" s="29">
        <f t="shared" si="94"/>
        <v>16</v>
      </c>
      <c r="U153" s="29">
        <f t="shared" si="94"/>
        <v>18</v>
      </c>
      <c r="V153" s="29">
        <f t="shared" si="94"/>
        <v>5</v>
      </c>
      <c r="W153" s="29">
        <f t="shared" si="94"/>
        <v>55</v>
      </c>
      <c r="X153" s="29">
        <f t="shared" si="94"/>
        <v>53</v>
      </c>
      <c r="Y153" s="29">
        <f t="shared" si="94"/>
        <v>21</v>
      </c>
      <c r="Z153" s="29">
        <f t="shared" si="94"/>
        <v>42</v>
      </c>
      <c r="AA153" s="29">
        <f t="shared" si="94"/>
        <v>23</v>
      </c>
      <c r="AB153" s="29">
        <f t="shared" si="94"/>
        <v>0</v>
      </c>
      <c r="AC153" s="29">
        <f t="shared" si="94"/>
        <v>61</v>
      </c>
      <c r="AD153" s="182">
        <f t="shared" si="94"/>
        <v>320</v>
      </c>
      <c r="AE153" s="29">
        <f t="shared" ref="AE153:AH153" si="95">SUM(AE146:AE152)</f>
        <v>509</v>
      </c>
      <c r="AF153" s="29">
        <f t="shared" si="95"/>
        <v>269</v>
      </c>
      <c r="AG153" s="29">
        <f t="shared" si="95"/>
        <v>345</v>
      </c>
      <c r="AH153" s="29">
        <f t="shared" si="95"/>
        <v>418</v>
      </c>
      <c r="AI153" s="29">
        <f t="shared" ref="AI153:AJ153" si="96">SUM(AI146:AI152)</f>
        <v>311</v>
      </c>
      <c r="AJ153" s="29">
        <f t="shared" si="96"/>
        <v>413</v>
      </c>
      <c r="AK153" s="29">
        <f t="shared" ref="AK153:AL153" si="97">SUM(AK146:AK152)</f>
        <v>542</v>
      </c>
      <c r="AL153" s="29">
        <f t="shared" si="97"/>
        <v>498</v>
      </c>
      <c r="AM153" s="29">
        <f t="shared" ref="AM153:AN153" si="98">SUM(AM146:AM152)</f>
        <v>567</v>
      </c>
      <c r="AN153" s="29">
        <f t="shared" si="98"/>
        <v>425</v>
      </c>
      <c r="AO153" s="29">
        <f t="shared" ref="AO153:AP153" si="99">SUM(AO146:AO152)</f>
        <v>127</v>
      </c>
      <c r="AP153" s="29">
        <f t="shared" si="99"/>
        <v>579</v>
      </c>
      <c r="AQ153" s="8">
        <f>SUM(AQ146:AQ152)</f>
        <v>5003</v>
      </c>
    </row>
    <row r="154" spans="1:43" x14ac:dyDescent="0.25">
      <c r="C154" s="91"/>
    </row>
  </sheetData>
  <sheetProtection selectLockedCells="1" selectUnlockedCells="1"/>
  <mergeCells count="22">
    <mergeCell ref="A153:B153"/>
    <mergeCell ref="A26:B26"/>
    <mergeCell ref="A40:B40"/>
    <mergeCell ref="A51:B51"/>
    <mergeCell ref="A66:B66"/>
    <mergeCell ref="A77:B77"/>
    <mergeCell ref="A83:B83"/>
    <mergeCell ref="A94:B94"/>
    <mergeCell ref="A113:B113"/>
    <mergeCell ref="A126:B126"/>
    <mergeCell ref="A140:B140"/>
    <mergeCell ref="A145:B145"/>
    <mergeCell ref="A1:A10"/>
    <mergeCell ref="B1:B10"/>
    <mergeCell ref="C1:C11"/>
    <mergeCell ref="D1:D10"/>
    <mergeCell ref="E1:AQ1"/>
    <mergeCell ref="E2:AD9"/>
    <mergeCell ref="AE2:AQ9"/>
    <mergeCell ref="AE10:AQ10"/>
    <mergeCell ref="E10:Q10"/>
    <mergeCell ref="R10:AD10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4"/>
  <sheetViews>
    <sheetView zoomScale="80" zoomScaleNormal="80" workbookViewId="0">
      <pane xSplit="2" ySplit="11" topLeftCell="C12" activePane="bottomRight" state="frozen"/>
      <selection activeCell="B12" sqref="B12"/>
      <selection pane="topRight" activeCell="B12" sqref="B12"/>
      <selection pane="bottomLeft" activeCell="B12" sqref="B12"/>
      <selection pane="bottomRight" activeCell="C12" sqref="C12"/>
    </sheetView>
  </sheetViews>
  <sheetFormatPr baseColWidth="10" defaultColWidth="11.44140625" defaultRowHeight="13.8" x14ac:dyDescent="0.25"/>
  <cols>
    <col min="1" max="1" width="24.33203125" style="49" bestFit="1" customWidth="1"/>
    <col min="2" max="2" width="52.5546875" style="49" customWidth="1"/>
    <col min="3" max="3" width="16.6640625" style="91" customWidth="1"/>
    <col min="4" max="4" width="12.33203125" style="33" bestFit="1" customWidth="1"/>
    <col min="5" max="5" width="10.88671875" style="40" bestFit="1" customWidth="1"/>
    <col min="6" max="6" width="11" style="40" customWidth="1"/>
    <col min="7" max="16" width="10.88671875" style="40" bestFit="1" customWidth="1"/>
    <col min="17" max="17" width="11.6640625" style="40" bestFit="1" customWidth="1"/>
    <col min="18" max="18" width="14.109375" style="33" customWidth="1"/>
    <col min="19" max="19" width="15.6640625" style="33" customWidth="1"/>
    <col min="20" max="16384" width="11.44140625" style="35"/>
  </cols>
  <sheetData>
    <row r="1" spans="1:19" s="232" customFormat="1" ht="73.5" customHeight="1" thickBot="1" x14ac:dyDescent="0.3">
      <c r="A1" s="312" t="s">
        <v>0</v>
      </c>
      <c r="B1" s="315" t="s">
        <v>1</v>
      </c>
      <c r="C1" s="358" t="s">
        <v>174</v>
      </c>
      <c r="D1" s="319" t="s">
        <v>172</v>
      </c>
      <c r="E1" s="322" t="s">
        <v>268</v>
      </c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4"/>
    </row>
    <row r="2" spans="1:19" s="232" customFormat="1" ht="15" customHeight="1" thickTop="1" x14ac:dyDescent="0.25">
      <c r="A2" s="313"/>
      <c r="B2" s="316"/>
      <c r="C2" s="359"/>
      <c r="D2" s="320"/>
      <c r="E2" s="325" t="s">
        <v>2</v>
      </c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9" t="s">
        <v>3</v>
      </c>
      <c r="S2" s="330"/>
    </row>
    <row r="3" spans="1:19" s="232" customFormat="1" ht="15" customHeight="1" x14ac:dyDescent="0.25">
      <c r="A3" s="313"/>
      <c r="B3" s="316"/>
      <c r="C3" s="359"/>
      <c r="D3" s="320"/>
      <c r="E3" s="325"/>
      <c r="F3" s="326"/>
      <c r="G3" s="326"/>
      <c r="H3" s="326"/>
      <c r="I3" s="326"/>
      <c r="J3" s="326"/>
      <c r="K3" s="326"/>
      <c r="L3" s="326"/>
      <c r="M3" s="326"/>
      <c r="N3" s="326"/>
      <c r="O3" s="326"/>
      <c r="P3" s="326"/>
      <c r="Q3" s="326"/>
      <c r="R3" s="329"/>
      <c r="S3" s="330"/>
    </row>
    <row r="4" spans="1:19" s="232" customFormat="1" ht="15" customHeight="1" x14ac:dyDescent="0.25">
      <c r="A4" s="313"/>
      <c r="B4" s="316"/>
      <c r="C4" s="359"/>
      <c r="D4" s="320"/>
      <c r="E4" s="325"/>
      <c r="F4" s="326"/>
      <c r="G4" s="326"/>
      <c r="H4" s="326"/>
      <c r="I4" s="326"/>
      <c r="J4" s="326"/>
      <c r="K4" s="326"/>
      <c r="L4" s="326"/>
      <c r="M4" s="326"/>
      <c r="N4" s="326"/>
      <c r="O4" s="326"/>
      <c r="P4" s="326"/>
      <c r="Q4" s="326"/>
      <c r="R4" s="329"/>
      <c r="S4" s="330"/>
    </row>
    <row r="5" spans="1:19" s="232" customFormat="1" ht="15" customHeight="1" x14ac:dyDescent="0.25">
      <c r="A5" s="313"/>
      <c r="B5" s="316"/>
      <c r="C5" s="359"/>
      <c r="D5" s="320"/>
      <c r="E5" s="325"/>
      <c r="F5" s="326"/>
      <c r="G5" s="326"/>
      <c r="H5" s="326"/>
      <c r="I5" s="326"/>
      <c r="J5" s="326"/>
      <c r="K5" s="326"/>
      <c r="L5" s="326"/>
      <c r="M5" s="326"/>
      <c r="N5" s="326"/>
      <c r="O5" s="326"/>
      <c r="P5" s="326"/>
      <c r="Q5" s="326"/>
      <c r="R5" s="329"/>
      <c r="S5" s="330"/>
    </row>
    <row r="6" spans="1:19" s="232" customFormat="1" ht="15" customHeight="1" x14ac:dyDescent="0.25">
      <c r="A6" s="313"/>
      <c r="B6" s="316"/>
      <c r="C6" s="359"/>
      <c r="D6" s="320"/>
      <c r="E6" s="325"/>
      <c r="F6" s="326"/>
      <c r="G6" s="326"/>
      <c r="H6" s="326"/>
      <c r="I6" s="326"/>
      <c r="J6" s="326"/>
      <c r="K6" s="326"/>
      <c r="L6" s="326"/>
      <c r="M6" s="326"/>
      <c r="N6" s="326"/>
      <c r="O6" s="326"/>
      <c r="P6" s="326"/>
      <c r="Q6" s="326"/>
      <c r="R6" s="329"/>
      <c r="S6" s="330"/>
    </row>
    <row r="7" spans="1:19" s="232" customFormat="1" ht="15" customHeight="1" x14ac:dyDescent="0.25">
      <c r="A7" s="313"/>
      <c r="B7" s="316"/>
      <c r="C7" s="359"/>
      <c r="D7" s="320"/>
      <c r="E7" s="325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9"/>
      <c r="S7" s="330"/>
    </row>
    <row r="8" spans="1:19" s="232" customFormat="1" ht="15" customHeight="1" x14ac:dyDescent="0.25">
      <c r="A8" s="313"/>
      <c r="B8" s="316"/>
      <c r="C8" s="359"/>
      <c r="D8" s="320"/>
      <c r="E8" s="325"/>
      <c r="F8" s="326"/>
      <c r="G8" s="326"/>
      <c r="H8" s="326"/>
      <c r="I8" s="326"/>
      <c r="J8" s="326"/>
      <c r="K8" s="326"/>
      <c r="L8" s="326"/>
      <c r="M8" s="326"/>
      <c r="N8" s="326"/>
      <c r="O8" s="326"/>
      <c r="P8" s="326"/>
      <c r="Q8" s="326"/>
      <c r="R8" s="329"/>
      <c r="S8" s="330"/>
    </row>
    <row r="9" spans="1:19" s="232" customFormat="1" ht="15.75" customHeight="1" thickBot="1" x14ac:dyDescent="0.3">
      <c r="A9" s="313"/>
      <c r="B9" s="316"/>
      <c r="C9" s="359"/>
      <c r="D9" s="320"/>
      <c r="E9" s="327"/>
      <c r="F9" s="328"/>
      <c r="G9" s="328"/>
      <c r="H9" s="328"/>
      <c r="I9" s="328"/>
      <c r="J9" s="328"/>
      <c r="K9" s="328"/>
      <c r="L9" s="328"/>
      <c r="M9" s="328"/>
      <c r="N9" s="328"/>
      <c r="O9" s="328"/>
      <c r="P9" s="328"/>
      <c r="Q9" s="328"/>
      <c r="R9" s="331"/>
      <c r="S9" s="332"/>
    </row>
    <row r="10" spans="1:19" s="232" customFormat="1" ht="57.75" customHeight="1" thickTop="1" thickBot="1" x14ac:dyDescent="0.3">
      <c r="A10" s="314"/>
      <c r="B10" s="317"/>
      <c r="C10" s="359"/>
      <c r="D10" s="321"/>
      <c r="E10" s="333" t="s">
        <v>24</v>
      </c>
      <c r="F10" s="333"/>
      <c r="G10" s="333"/>
      <c r="H10" s="333"/>
      <c r="I10" s="333"/>
      <c r="J10" s="333"/>
      <c r="K10" s="333"/>
      <c r="L10" s="333"/>
      <c r="M10" s="333"/>
      <c r="N10" s="333"/>
      <c r="O10" s="333"/>
      <c r="P10" s="333"/>
      <c r="Q10" s="333"/>
      <c r="R10" s="334" t="s">
        <v>248</v>
      </c>
      <c r="S10" s="335"/>
    </row>
    <row r="11" spans="1:19" s="232" customFormat="1" ht="14.4" thickBot="1" x14ac:dyDescent="0.3">
      <c r="A11" s="133"/>
      <c r="B11" s="134"/>
      <c r="C11" s="360"/>
      <c r="D11" s="135" t="s">
        <v>173</v>
      </c>
      <c r="E11" s="136" t="s">
        <v>4</v>
      </c>
      <c r="F11" s="136" t="s">
        <v>5</v>
      </c>
      <c r="G11" s="136" t="s">
        <v>6</v>
      </c>
      <c r="H11" s="136" t="s">
        <v>7</v>
      </c>
      <c r="I11" s="136" t="s">
        <v>8</v>
      </c>
      <c r="J11" s="136" t="s">
        <v>9</v>
      </c>
      <c r="K11" s="136" t="s">
        <v>10</v>
      </c>
      <c r="L11" s="136" t="s">
        <v>11</v>
      </c>
      <c r="M11" s="136" t="s">
        <v>12</v>
      </c>
      <c r="N11" s="136" t="s">
        <v>13</v>
      </c>
      <c r="O11" s="136" t="s">
        <v>14</v>
      </c>
      <c r="P11" s="136" t="s">
        <v>15</v>
      </c>
      <c r="Q11" s="217" t="s">
        <v>16</v>
      </c>
      <c r="R11" s="336"/>
      <c r="S11" s="337"/>
    </row>
    <row r="12" spans="1:19" ht="14.4" thickBot="1" x14ac:dyDescent="0.3">
      <c r="A12" s="49" t="s">
        <v>40</v>
      </c>
      <c r="B12" s="62" t="s">
        <v>27</v>
      </c>
      <c r="C12" s="37"/>
      <c r="D12" s="37"/>
      <c r="E12" s="50">
        <f>IFERROR(VLOOKUP($B12,[1]NUM5!$G$3:$T$161,2,FALSE),0)</f>
        <v>187</v>
      </c>
      <c r="F12" s="50">
        <f>IFERROR(VLOOKUP($B12,[1]NUM5!$G$3:$T$161,3,FALSE),0)</f>
        <v>186</v>
      </c>
      <c r="G12" s="50">
        <f>IFERROR(VLOOKUP($B12,[1]NUM5!$G$3:$T$161,4,FALSE),0)</f>
        <v>263</v>
      </c>
      <c r="H12" s="50">
        <f>IFERROR(VLOOKUP($B12,[1]NUM5!$G$3:$T$161,5,FALSE),0)</f>
        <v>258</v>
      </c>
      <c r="I12" s="50">
        <f>IFERROR(VLOOKUP($B12,[1]NUM5!$G$3:$T$161,6,FALSE),0)</f>
        <v>237</v>
      </c>
      <c r="J12" s="50">
        <f>IFERROR(VLOOKUP($B12,[1]NUM5!$G$3:$T$161,7,FALSE),0)</f>
        <v>223</v>
      </c>
      <c r="K12" s="50">
        <f>IFERROR(VLOOKUP($B12,[1]NUM5!$G$3:$T$161,8,FALSE),0)</f>
        <v>312</v>
      </c>
      <c r="L12" s="50">
        <f>IFERROR(VLOOKUP($B12,[1]NUM5!$G$3:$T$161,9,FALSE),0)</f>
        <v>401</v>
      </c>
      <c r="M12" s="50">
        <f>IFERROR(VLOOKUP($B12,[1]NUM5!$G$3:$T$161,10,FALSE),0)</f>
        <v>250</v>
      </c>
      <c r="N12" s="50">
        <f>IFERROR(VLOOKUP($B12,[1]NUM5!$G$3:$T$161,11,FALSE),0)</f>
        <v>415</v>
      </c>
      <c r="O12" s="50">
        <f>IFERROR(VLOOKUP($B12,[1]NUM5!$G$3:$T$161,12,FALSE),0)</f>
        <v>86</v>
      </c>
      <c r="P12" s="50">
        <f>IFERROR(VLOOKUP($B12,[1]NUM5!$G$3:$T$161,13,FALSE),0)</f>
        <v>324</v>
      </c>
      <c r="Q12" s="182">
        <f>SUM(E12:P12)</f>
        <v>3142</v>
      </c>
    </row>
    <row r="13" spans="1:19" ht="14.4" thickBot="1" x14ac:dyDescent="0.3">
      <c r="A13" s="49" t="s">
        <v>40</v>
      </c>
      <c r="B13" s="62" t="s">
        <v>28</v>
      </c>
      <c r="C13" s="37"/>
      <c r="D13" s="37"/>
      <c r="E13" s="50">
        <f>IFERROR(VLOOKUP($B13,[1]NUM5!$G$3:$T$161,2,FALSE),0)</f>
        <v>74</v>
      </c>
      <c r="F13" s="50">
        <f>IFERROR(VLOOKUP($B13,[1]NUM5!$G$3:$T$161,3,FALSE),0)</f>
        <v>121</v>
      </c>
      <c r="G13" s="50">
        <f>IFERROR(VLOOKUP($B13,[1]NUM5!$G$3:$T$161,4,FALSE),0)</f>
        <v>75</v>
      </c>
      <c r="H13" s="50">
        <f>IFERROR(VLOOKUP($B13,[1]NUM5!$G$3:$T$161,5,FALSE),0)</f>
        <v>280</v>
      </c>
      <c r="I13" s="50">
        <f>IFERROR(VLOOKUP($B13,[1]NUM5!$G$3:$T$161,6,FALSE),0)</f>
        <v>229</v>
      </c>
      <c r="J13" s="50">
        <f>IFERROR(VLOOKUP($B13,[1]NUM5!$G$3:$T$161,7,FALSE),0)</f>
        <v>201</v>
      </c>
      <c r="K13" s="50">
        <f>IFERROR(VLOOKUP($B13,[1]NUM5!$G$3:$T$161,8,FALSE),0)</f>
        <v>139</v>
      </c>
      <c r="L13" s="50">
        <f>IFERROR(VLOOKUP($B13,[1]NUM5!$G$3:$T$161,9,FALSE),0)</f>
        <v>364</v>
      </c>
      <c r="M13" s="50">
        <f>IFERROR(VLOOKUP($B13,[1]NUM5!$G$3:$T$161,10,FALSE),0)</f>
        <v>247</v>
      </c>
      <c r="N13" s="50">
        <f>IFERROR(VLOOKUP($B13,[1]NUM5!$G$3:$T$161,11,FALSE),0)</f>
        <v>436</v>
      </c>
      <c r="O13" s="50">
        <f>IFERROR(VLOOKUP($B13,[1]NUM5!$G$3:$T$161,12,FALSE),0)</f>
        <v>235</v>
      </c>
      <c r="P13" s="50">
        <f>IFERROR(VLOOKUP($B13,[1]NUM5!$G$3:$T$161,13,FALSE),0)</f>
        <v>144</v>
      </c>
      <c r="Q13" s="11">
        <f t="shared" ref="Q13:Q24" si="0">SUM(E13:P13)</f>
        <v>2545</v>
      </c>
    </row>
    <row r="14" spans="1:19" ht="14.4" thickBot="1" x14ac:dyDescent="0.3">
      <c r="A14" s="49" t="s">
        <v>40</v>
      </c>
      <c r="B14" s="62" t="s">
        <v>29</v>
      </c>
      <c r="C14" s="37"/>
      <c r="D14" s="37"/>
      <c r="E14" s="50">
        <f>IFERROR(VLOOKUP($B14,[1]NUM5!$G$3:$T$161,2,FALSE),0)</f>
        <v>179</v>
      </c>
      <c r="F14" s="50">
        <f>IFERROR(VLOOKUP($B14,[1]NUM5!$G$3:$T$161,3,FALSE),0)</f>
        <v>173</v>
      </c>
      <c r="G14" s="50">
        <f>IFERROR(VLOOKUP($B14,[1]NUM5!$G$3:$T$161,4,FALSE),0)</f>
        <v>257</v>
      </c>
      <c r="H14" s="50">
        <f>IFERROR(VLOOKUP($B14,[1]NUM5!$G$3:$T$161,5,FALSE),0)</f>
        <v>303</v>
      </c>
      <c r="I14" s="50">
        <f>IFERROR(VLOOKUP($B14,[1]NUM5!$G$3:$T$161,6,FALSE),0)</f>
        <v>214</v>
      </c>
      <c r="J14" s="50">
        <f>IFERROR(VLOOKUP($B14,[1]NUM5!$G$3:$T$161,7,FALSE),0)</f>
        <v>391</v>
      </c>
      <c r="K14" s="50">
        <f>IFERROR(VLOOKUP($B14,[1]NUM5!$G$3:$T$161,8,FALSE),0)</f>
        <v>135</v>
      </c>
      <c r="L14" s="50">
        <f>IFERROR(VLOOKUP($B14,[1]NUM5!$G$3:$T$161,9,FALSE),0)</f>
        <v>242</v>
      </c>
      <c r="M14" s="50">
        <f>IFERROR(VLOOKUP($B14,[1]NUM5!$G$3:$T$161,10,FALSE),0)</f>
        <v>162</v>
      </c>
      <c r="N14" s="50">
        <f>IFERROR(VLOOKUP($B14,[1]NUM5!$G$3:$T$161,11,FALSE),0)</f>
        <v>145</v>
      </c>
      <c r="O14" s="50">
        <f>IFERROR(VLOOKUP($B14,[1]NUM5!$G$3:$T$161,12,FALSE),0)</f>
        <v>83</v>
      </c>
      <c r="P14" s="50">
        <f>IFERROR(VLOOKUP($B14,[1]NUM5!$G$3:$T$161,13,FALSE),0)</f>
        <v>135</v>
      </c>
      <c r="Q14" s="11">
        <f t="shared" si="0"/>
        <v>2419</v>
      </c>
    </row>
    <row r="15" spans="1:19" ht="14.4" thickBot="1" x14ac:dyDescent="0.3">
      <c r="A15" s="49" t="s">
        <v>40</v>
      </c>
      <c r="B15" s="62" t="s">
        <v>30</v>
      </c>
      <c r="C15" s="37"/>
      <c r="D15" s="37"/>
      <c r="E15" s="50">
        <f>IFERROR(VLOOKUP($B15,[1]NUM5!$G$3:$T$161,2,FALSE),0)</f>
        <v>254</v>
      </c>
      <c r="F15" s="50">
        <f>IFERROR(VLOOKUP($B15,[1]NUM5!$G$3:$T$161,3,FALSE),0)</f>
        <v>418</v>
      </c>
      <c r="G15" s="50">
        <f>IFERROR(VLOOKUP($B15,[1]NUM5!$G$3:$T$161,4,FALSE),0)</f>
        <v>313</v>
      </c>
      <c r="H15" s="50">
        <f>IFERROR(VLOOKUP($B15,[1]NUM5!$G$3:$T$161,5,FALSE),0)</f>
        <v>385</v>
      </c>
      <c r="I15" s="50">
        <f>IFERROR(VLOOKUP($B15,[1]NUM5!$G$3:$T$161,6,FALSE),0)</f>
        <v>345</v>
      </c>
      <c r="J15" s="50">
        <f>IFERROR(VLOOKUP($B15,[1]NUM5!$G$3:$T$161,7,FALSE),0)</f>
        <v>315</v>
      </c>
      <c r="K15" s="50">
        <f>IFERROR(VLOOKUP($B15,[1]NUM5!$G$3:$T$161,8,FALSE),0)</f>
        <v>360</v>
      </c>
      <c r="L15" s="50">
        <f>IFERROR(VLOOKUP($B15,[1]NUM5!$G$3:$T$161,9,FALSE),0)</f>
        <v>334</v>
      </c>
      <c r="M15" s="50">
        <f>IFERROR(VLOOKUP($B15,[1]NUM5!$G$3:$T$161,10,FALSE),0)</f>
        <v>389</v>
      </c>
      <c r="N15" s="50">
        <f>IFERROR(VLOOKUP($B15,[1]NUM5!$G$3:$T$161,11,FALSE),0)</f>
        <v>485</v>
      </c>
      <c r="O15" s="50">
        <f>IFERROR(VLOOKUP($B15,[1]NUM5!$G$3:$T$161,12,FALSE),0)</f>
        <v>110</v>
      </c>
      <c r="P15" s="50">
        <f>IFERROR(VLOOKUP($B15,[1]NUM5!$G$3:$T$161,13,FALSE),0)</f>
        <v>374</v>
      </c>
      <c r="Q15" s="11">
        <f t="shared" si="0"/>
        <v>4082</v>
      </c>
    </row>
    <row r="16" spans="1:19" ht="14.4" thickBot="1" x14ac:dyDescent="0.3">
      <c r="A16" s="49" t="s">
        <v>40</v>
      </c>
      <c r="B16" s="62" t="s">
        <v>31</v>
      </c>
      <c r="C16" s="106"/>
      <c r="D16" s="37"/>
      <c r="E16" s="50">
        <f>IFERROR(VLOOKUP($B16,[1]NUM5!$G$3:$T$161,2,FALSE),0)</f>
        <v>102</v>
      </c>
      <c r="F16" s="50">
        <f>IFERROR(VLOOKUP($B16,[1]NUM5!$G$3:$T$161,3,FALSE),0)</f>
        <v>116</v>
      </c>
      <c r="G16" s="50">
        <f>IFERROR(VLOOKUP($B16,[1]NUM5!$G$3:$T$161,4,FALSE),0)</f>
        <v>148</v>
      </c>
      <c r="H16" s="50">
        <f>IFERROR(VLOOKUP($B16,[1]NUM5!$G$3:$T$161,5,FALSE),0)</f>
        <v>175</v>
      </c>
      <c r="I16" s="50">
        <f>IFERROR(VLOOKUP($B16,[1]NUM5!$G$3:$T$161,6,FALSE),0)</f>
        <v>128</v>
      </c>
      <c r="J16" s="50">
        <f>IFERROR(VLOOKUP($B16,[1]NUM5!$G$3:$T$161,7,FALSE),0)</f>
        <v>146</v>
      </c>
      <c r="K16" s="50">
        <f>IFERROR(VLOOKUP($B16,[1]NUM5!$G$3:$T$161,8,FALSE),0)</f>
        <v>124</v>
      </c>
      <c r="L16" s="50">
        <f>IFERROR(VLOOKUP($B16,[1]NUM5!$G$3:$T$161,9,FALSE),0)</f>
        <v>181</v>
      </c>
      <c r="M16" s="50">
        <f>IFERROR(VLOOKUP($B16,[1]NUM5!$G$3:$T$161,10,FALSE),0)</f>
        <v>104</v>
      </c>
      <c r="N16" s="50">
        <f>IFERROR(VLOOKUP($B16,[1]NUM5!$G$3:$T$161,11,FALSE),0)</f>
        <v>106</v>
      </c>
      <c r="O16" s="50">
        <f>IFERROR(VLOOKUP($B16,[1]NUM5!$G$3:$T$161,12,FALSE),0)</f>
        <v>58</v>
      </c>
      <c r="P16" s="50">
        <f>IFERROR(VLOOKUP($B16,[1]NUM5!$G$3:$T$161,13,FALSE),0)</f>
        <v>117</v>
      </c>
      <c r="Q16" s="11">
        <f t="shared" si="0"/>
        <v>1505</v>
      </c>
    </row>
    <row r="17" spans="1:30" ht="14.4" thickBot="1" x14ac:dyDescent="0.3">
      <c r="A17" s="49" t="s">
        <v>40</v>
      </c>
      <c r="B17" s="62" t="s">
        <v>32</v>
      </c>
      <c r="C17" s="37"/>
      <c r="D17" s="37"/>
      <c r="E17" s="50">
        <f>IFERROR(VLOOKUP($B17,[1]NUM5!$G$3:$T$161,2,FALSE),0)</f>
        <v>258</v>
      </c>
      <c r="F17" s="50">
        <f>IFERROR(VLOOKUP($B17,[1]NUM5!$G$3:$T$161,3,FALSE),0)</f>
        <v>107</v>
      </c>
      <c r="G17" s="50">
        <f>IFERROR(VLOOKUP($B17,[1]NUM5!$G$3:$T$161,4,FALSE),0)</f>
        <v>211</v>
      </c>
      <c r="H17" s="50">
        <f>IFERROR(VLOOKUP($B17,[1]NUM5!$G$3:$T$161,5,FALSE),0)</f>
        <v>87</v>
      </c>
      <c r="I17" s="50">
        <f>IFERROR(VLOOKUP($B17,[1]NUM5!$G$3:$T$161,6,FALSE),0)</f>
        <v>165</v>
      </c>
      <c r="J17" s="50">
        <f>IFERROR(VLOOKUP($B17,[1]NUM5!$G$3:$T$161,7,FALSE),0)</f>
        <v>159</v>
      </c>
      <c r="K17" s="50">
        <f>IFERROR(VLOOKUP($B17,[1]NUM5!$G$3:$T$161,8,FALSE),0)</f>
        <v>118</v>
      </c>
      <c r="L17" s="50">
        <f>IFERROR(VLOOKUP($B17,[1]NUM5!$G$3:$T$161,9,FALSE),0)</f>
        <v>467</v>
      </c>
      <c r="M17" s="50">
        <f>IFERROR(VLOOKUP($B17,[1]NUM5!$G$3:$T$161,10,FALSE),0)</f>
        <v>331</v>
      </c>
      <c r="N17" s="50">
        <f>IFERROR(VLOOKUP($B17,[1]NUM5!$G$3:$T$161,11,FALSE),0)</f>
        <v>143</v>
      </c>
      <c r="O17" s="50">
        <f>IFERROR(VLOOKUP($B17,[1]NUM5!$G$3:$T$161,12,FALSE),0)</f>
        <v>85</v>
      </c>
      <c r="P17" s="50">
        <f>IFERROR(VLOOKUP($B17,[1]NUM5!$G$3:$T$161,13,FALSE),0)</f>
        <v>150</v>
      </c>
      <c r="Q17" s="11">
        <f t="shared" si="0"/>
        <v>2281</v>
      </c>
    </row>
    <row r="18" spans="1:30" ht="14.4" thickBot="1" x14ac:dyDescent="0.3">
      <c r="A18" s="49" t="s">
        <v>40</v>
      </c>
      <c r="B18" s="62" t="s">
        <v>33</v>
      </c>
      <c r="C18" s="37"/>
      <c r="D18" s="37"/>
      <c r="E18" s="50">
        <f>IFERROR(VLOOKUP($B18,[1]NUM5!$G$3:$T$161,2,FALSE),0)</f>
        <v>55</v>
      </c>
      <c r="F18" s="50">
        <f>IFERROR(VLOOKUP($B18,[1]NUM5!$G$3:$T$161,3,FALSE),0)</f>
        <v>61</v>
      </c>
      <c r="G18" s="50">
        <f>IFERROR(VLOOKUP($B18,[1]NUM5!$G$3:$T$161,4,FALSE),0)</f>
        <v>13</v>
      </c>
      <c r="H18" s="50">
        <f>IFERROR(VLOOKUP($B18,[1]NUM5!$G$3:$T$161,5,FALSE),0)</f>
        <v>59</v>
      </c>
      <c r="I18" s="50">
        <f>IFERROR(VLOOKUP($B18,[1]NUM5!$G$3:$T$161,6,FALSE),0)</f>
        <v>17</v>
      </c>
      <c r="J18" s="50">
        <f>IFERROR(VLOOKUP($B18,[1]NUM5!$G$3:$T$161,7,FALSE),0)</f>
        <v>20</v>
      </c>
      <c r="K18" s="50">
        <f>IFERROR(VLOOKUP($B18,[1]NUM5!$G$3:$T$161,8,FALSE),0)</f>
        <v>37</v>
      </c>
      <c r="L18" s="50">
        <f>IFERROR(VLOOKUP($B18,[1]NUM5!$G$3:$T$161,9,FALSE),0)</f>
        <v>16</v>
      </c>
      <c r="M18" s="50">
        <f>IFERROR(VLOOKUP($B18,[1]NUM5!$G$3:$T$161,10,FALSE),0)</f>
        <v>43</v>
      </c>
      <c r="N18" s="50">
        <f>IFERROR(VLOOKUP($B18,[1]NUM5!$G$3:$T$161,11,FALSE),0)</f>
        <v>38</v>
      </c>
      <c r="O18" s="50">
        <f>IFERROR(VLOOKUP($B18,[1]NUM5!$G$3:$T$161,12,FALSE),0)</f>
        <v>3</v>
      </c>
      <c r="P18" s="50">
        <f>IFERROR(VLOOKUP($B18,[1]NUM5!$G$3:$T$161,13,FALSE),0)</f>
        <v>9</v>
      </c>
      <c r="Q18" s="11">
        <f t="shared" si="0"/>
        <v>371</v>
      </c>
    </row>
    <row r="19" spans="1:30" ht="14.4" thickBot="1" x14ac:dyDescent="0.3">
      <c r="A19" s="49" t="s">
        <v>40</v>
      </c>
      <c r="B19" s="62" t="s">
        <v>34</v>
      </c>
      <c r="C19" s="37"/>
      <c r="D19" s="37"/>
      <c r="E19" s="50">
        <f>IFERROR(VLOOKUP($B19,[1]NUM5!$G$3:$T$161,2,FALSE),0)</f>
        <v>22</v>
      </c>
      <c r="F19" s="50">
        <f>IFERROR(VLOOKUP($B19,[1]NUM5!$G$3:$T$161,3,FALSE),0)</f>
        <v>24</v>
      </c>
      <c r="G19" s="50">
        <f>IFERROR(VLOOKUP($B19,[1]NUM5!$G$3:$T$161,4,FALSE),0)</f>
        <v>9</v>
      </c>
      <c r="H19" s="50">
        <f>IFERROR(VLOOKUP($B19,[1]NUM5!$G$3:$T$161,5,FALSE),0)</f>
        <v>26</v>
      </c>
      <c r="I19" s="50">
        <f>IFERROR(VLOOKUP($B19,[1]NUM5!$G$3:$T$161,6,FALSE),0)</f>
        <v>12</v>
      </c>
      <c r="J19" s="50">
        <f>IFERROR(VLOOKUP($B19,[1]NUM5!$G$3:$T$161,7,FALSE),0)</f>
        <v>6</v>
      </c>
      <c r="K19" s="50">
        <f>IFERROR(VLOOKUP($B19,[1]NUM5!$G$3:$T$161,8,FALSE),0)</f>
        <v>14</v>
      </c>
      <c r="L19" s="50">
        <f>IFERROR(VLOOKUP($B19,[1]NUM5!$G$3:$T$161,9,FALSE),0)</f>
        <v>8</v>
      </c>
      <c r="M19" s="50">
        <f>IFERROR(VLOOKUP($B19,[1]NUM5!$G$3:$T$161,10,FALSE),0)</f>
        <v>1</v>
      </c>
      <c r="N19" s="50">
        <f>IFERROR(VLOOKUP($B19,[1]NUM5!$G$3:$T$161,11,FALSE),0)</f>
        <v>5</v>
      </c>
      <c r="O19" s="50">
        <f>IFERROR(VLOOKUP($B19,[1]NUM5!$G$3:$T$161,12,FALSE),0)</f>
        <v>6</v>
      </c>
      <c r="P19" s="50">
        <f>IFERROR(VLOOKUP($B19,[1]NUM5!$G$3:$T$161,13,FALSE),0)</f>
        <v>4</v>
      </c>
      <c r="Q19" s="11">
        <f t="shared" si="0"/>
        <v>137</v>
      </c>
    </row>
    <row r="20" spans="1:30" ht="14.4" thickBot="1" x14ac:dyDescent="0.3">
      <c r="A20" s="49" t="s">
        <v>40</v>
      </c>
      <c r="B20" s="62" t="s">
        <v>35</v>
      </c>
      <c r="C20" s="37"/>
      <c r="D20" s="37"/>
      <c r="E20" s="50">
        <f>IFERROR(VLOOKUP($B20,[1]NUM5!$G$3:$T$161,2,FALSE),0)</f>
        <v>10</v>
      </c>
      <c r="F20" s="50">
        <f>IFERROR(VLOOKUP($B20,[1]NUM5!$G$3:$T$161,3,FALSE),0)</f>
        <v>15</v>
      </c>
      <c r="G20" s="50">
        <f>IFERROR(VLOOKUP($B20,[1]NUM5!$G$3:$T$161,4,FALSE),0)</f>
        <v>12</v>
      </c>
      <c r="H20" s="50">
        <f>IFERROR(VLOOKUP($B20,[1]NUM5!$G$3:$T$161,5,FALSE),0)</f>
        <v>10</v>
      </c>
      <c r="I20" s="50">
        <f>IFERROR(VLOOKUP($B20,[1]NUM5!$G$3:$T$161,6,FALSE),0)</f>
        <v>1</v>
      </c>
      <c r="J20" s="50">
        <f>IFERROR(VLOOKUP($B20,[1]NUM5!$G$3:$T$161,7,FALSE),0)</f>
        <v>4</v>
      </c>
      <c r="K20" s="50">
        <f>IFERROR(VLOOKUP($B20,[1]NUM5!$G$3:$T$161,8,FALSE),0)</f>
        <v>12</v>
      </c>
      <c r="L20" s="50">
        <f>IFERROR(VLOOKUP($B20,[1]NUM5!$G$3:$T$161,9,FALSE),0)</f>
        <v>3</v>
      </c>
      <c r="M20" s="50">
        <f>IFERROR(VLOOKUP($B20,[1]NUM5!$G$3:$T$161,10,FALSE),0)</f>
        <v>7</v>
      </c>
      <c r="N20" s="50">
        <f>IFERROR(VLOOKUP($B20,[1]NUM5!$G$3:$T$161,11,FALSE),0)</f>
        <v>6</v>
      </c>
      <c r="O20" s="50">
        <f>IFERROR(VLOOKUP($B20,[1]NUM5!$G$3:$T$161,12,FALSE),0)</f>
        <v>0</v>
      </c>
      <c r="P20" s="50">
        <f>IFERROR(VLOOKUP($B20,[1]NUM5!$G$3:$T$161,13,FALSE),0)</f>
        <v>4</v>
      </c>
      <c r="Q20" s="11">
        <f t="shared" si="0"/>
        <v>84</v>
      </c>
    </row>
    <row r="21" spans="1:30" ht="14.4" thickBot="1" x14ac:dyDescent="0.3">
      <c r="A21" s="49" t="s">
        <v>40</v>
      </c>
      <c r="B21" s="62" t="s">
        <v>36</v>
      </c>
      <c r="C21" s="37"/>
      <c r="D21" s="37"/>
      <c r="E21" s="50">
        <f>IFERROR(VLOOKUP($B21,[1]NUM5!$G$3:$T$161,2,FALSE),0)</f>
        <v>11</v>
      </c>
      <c r="F21" s="50">
        <f>IFERROR(VLOOKUP($B21,[1]NUM5!$G$3:$T$161,3,FALSE),0)</f>
        <v>45</v>
      </c>
      <c r="G21" s="50">
        <f>IFERROR(VLOOKUP($B21,[1]NUM5!$G$3:$T$161,4,FALSE),0)</f>
        <v>34</v>
      </c>
      <c r="H21" s="50">
        <f>IFERROR(VLOOKUP($B21,[1]NUM5!$G$3:$T$161,5,FALSE),0)</f>
        <v>12</v>
      </c>
      <c r="I21" s="50">
        <f>IFERROR(VLOOKUP($B21,[1]NUM5!$G$3:$T$161,6,FALSE),0)</f>
        <v>37</v>
      </c>
      <c r="J21" s="50">
        <f>IFERROR(VLOOKUP($B21,[1]NUM5!$G$3:$T$161,7,FALSE),0)</f>
        <v>2</v>
      </c>
      <c r="K21" s="50">
        <f>IFERROR(VLOOKUP($B21,[1]NUM5!$G$3:$T$161,8,FALSE),0)</f>
        <v>34</v>
      </c>
      <c r="L21" s="50">
        <f>IFERROR(VLOOKUP($B21,[1]NUM5!$G$3:$T$161,9,FALSE),0)</f>
        <v>13</v>
      </c>
      <c r="M21" s="50">
        <f>IFERROR(VLOOKUP($B21,[1]NUM5!$G$3:$T$161,10,FALSE),0)</f>
        <v>14</v>
      </c>
      <c r="N21" s="50">
        <f>IFERROR(VLOOKUP($B21,[1]NUM5!$G$3:$T$161,11,FALSE),0)</f>
        <v>7</v>
      </c>
      <c r="O21" s="50">
        <f>IFERROR(VLOOKUP($B21,[1]NUM5!$G$3:$T$161,12,FALSE),0)</f>
        <v>0</v>
      </c>
      <c r="P21" s="50">
        <f>IFERROR(VLOOKUP($B21,[1]NUM5!$G$3:$T$161,13,FALSE),0)</f>
        <v>21</v>
      </c>
      <c r="Q21" s="11">
        <f t="shared" si="0"/>
        <v>230</v>
      </c>
    </row>
    <row r="22" spans="1:30" ht="14.4" thickBot="1" x14ac:dyDescent="0.3">
      <c r="A22" s="49" t="s">
        <v>40</v>
      </c>
      <c r="B22" s="62" t="s">
        <v>37</v>
      </c>
      <c r="C22" s="37"/>
      <c r="D22" s="37"/>
      <c r="E22" s="50">
        <f>IFERROR(VLOOKUP($B22,[1]NUM5!$G$3:$T$161,2,FALSE),0)</f>
        <v>13</v>
      </c>
      <c r="F22" s="50">
        <f>IFERROR(VLOOKUP($B22,[1]NUM5!$G$3:$T$161,3,FALSE),0)</f>
        <v>21</v>
      </c>
      <c r="G22" s="50">
        <f>IFERROR(VLOOKUP($B22,[1]NUM5!$G$3:$T$161,4,FALSE),0)</f>
        <v>14</v>
      </c>
      <c r="H22" s="50">
        <f>IFERROR(VLOOKUP($B22,[1]NUM5!$G$3:$T$161,5,FALSE),0)</f>
        <v>11</v>
      </c>
      <c r="I22" s="50">
        <f>IFERROR(VLOOKUP($B22,[1]NUM5!$G$3:$T$161,6,FALSE),0)</f>
        <v>28</v>
      </c>
      <c r="J22" s="50">
        <f>IFERROR(VLOOKUP($B22,[1]NUM5!$G$3:$T$161,7,FALSE),0)</f>
        <v>23</v>
      </c>
      <c r="K22" s="50">
        <f>IFERROR(VLOOKUP($B22,[1]NUM5!$G$3:$T$161,8,FALSE),0)</f>
        <v>27</v>
      </c>
      <c r="L22" s="50">
        <f>IFERROR(VLOOKUP($B22,[1]NUM5!$G$3:$T$161,9,FALSE),0)</f>
        <v>19</v>
      </c>
      <c r="M22" s="50">
        <f>IFERROR(VLOOKUP($B22,[1]NUM5!$G$3:$T$161,10,FALSE),0)</f>
        <v>20</v>
      </c>
      <c r="N22" s="50">
        <f>IFERROR(VLOOKUP($B22,[1]NUM5!$G$3:$T$161,11,FALSE),0)</f>
        <v>27</v>
      </c>
      <c r="O22" s="50">
        <f>IFERROR(VLOOKUP($B22,[1]NUM5!$G$3:$T$161,12,FALSE),0)</f>
        <v>13</v>
      </c>
      <c r="P22" s="50">
        <f>IFERROR(VLOOKUP($B22,[1]NUM5!$G$3:$T$161,13,FALSE),0)</f>
        <v>32</v>
      </c>
      <c r="Q22" s="11">
        <f t="shared" si="0"/>
        <v>248</v>
      </c>
    </row>
    <row r="23" spans="1:30" ht="14.4" thickBot="1" x14ac:dyDescent="0.3">
      <c r="A23" s="49" t="s">
        <v>40</v>
      </c>
      <c r="B23" s="62" t="s">
        <v>38</v>
      </c>
      <c r="C23" s="37"/>
      <c r="D23" s="37"/>
      <c r="E23" s="50">
        <f>IFERROR(VLOOKUP($B23,[1]NUM5!$G$3:$T$161,2,FALSE),0)</f>
        <v>0</v>
      </c>
      <c r="F23" s="50">
        <f>IFERROR(VLOOKUP($B23,[1]NUM5!$G$3:$T$161,3,FALSE),0)</f>
        <v>35</v>
      </c>
      <c r="G23" s="50">
        <f>IFERROR(VLOOKUP($B23,[1]NUM5!$G$3:$T$161,4,FALSE),0)</f>
        <v>17</v>
      </c>
      <c r="H23" s="50">
        <f>IFERROR(VLOOKUP($B23,[1]NUM5!$G$3:$T$161,5,FALSE),0)</f>
        <v>11</v>
      </c>
      <c r="I23" s="50">
        <f>IFERROR(VLOOKUP($B23,[1]NUM5!$G$3:$T$161,6,FALSE),0)</f>
        <v>16</v>
      </c>
      <c r="J23" s="50">
        <f>IFERROR(VLOOKUP($B23,[1]NUM5!$G$3:$T$161,7,FALSE),0)</f>
        <v>13</v>
      </c>
      <c r="K23" s="50">
        <f>IFERROR(VLOOKUP($B23,[1]NUM5!$G$3:$T$161,8,FALSE),0)</f>
        <v>3</v>
      </c>
      <c r="L23" s="50">
        <f>IFERROR(VLOOKUP($B23,[1]NUM5!$G$3:$T$161,9,FALSE),0)</f>
        <v>4</v>
      </c>
      <c r="M23" s="50">
        <f>IFERROR(VLOOKUP($B23,[1]NUM5!$G$3:$T$161,10,FALSE),0)</f>
        <v>7</v>
      </c>
      <c r="N23" s="50">
        <f>IFERROR(VLOOKUP($B23,[1]NUM5!$G$3:$T$161,11,FALSE),0)</f>
        <v>0</v>
      </c>
      <c r="O23" s="50">
        <f>IFERROR(VLOOKUP($B23,[1]NUM5!$G$3:$T$161,12,FALSE),0)</f>
        <v>9</v>
      </c>
      <c r="P23" s="50">
        <f>IFERROR(VLOOKUP($B23,[1]NUM5!$G$3:$T$161,13,FALSE),0)</f>
        <v>1</v>
      </c>
      <c r="Q23" s="11">
        <f t="shared" si="0"/>
        <v>116</v>
      </c>
      <c r="U23" s="233"/>
    </row>
    <row r="24" spans="1:30" ht="14.4" thickBot="1" x14ac:dyDescent="0.3">
      <c r="A24" s="49" t="s">
        <v>40</v>
      </c>
      <c r="B24" s="62" t="s">
        <v>39</v>
      </c>
      <c r="C24" s="37"/>
      <c r="D24" s="37"/>
      <c r="E24" s="50">
        <f>IFERROR(VLOOKUP($B24,[1]NUM5!$G$3:$T$161,2,FALSE),0)</f>
        <v>36</v>
      </c>
      <c r="F24" s="50">
        <f>IFERROR(VLOOKUP($B24,[1]NUM5!$G$3:$T$161,3,FALSE),0)</f>
        <v>11</v>
      </c>
      <c r="G24" s="50">
        <f>IFERROR(VLOOKUP($B24,[1]NUM5!$G$3:$T$161,4,FALSE),0)</f>
        <v>14</v>
      </c>
      <c r="H24" s="50">
        <f>IFERROR(VLOOKUP($B24,[1]NUM5!$G$3:$T$161,5,FALSE),0)</f>
        <v>33</v>
      </c>
      <c r="I24" s="50">
        <f>IFERROR(VLOOKUP($B24,[1]NUM5!$G$3:$T$161,6,FALSE),0)</f>
        <v>24</v>
      </c>
      <c r="J24" s="50">
        <f>IFERROR(VLOOKUP($B24,[1]NUM5!$G$3:$T$161,7,FALSE),0)</f>
        <v>21</v>
      </c>
      <c r="K24" s="50">
        <f>IFERROR(VLOOKUP($B24,[1]NUM5!$G$3:$T$161,8,FALSE),0)</f>
        <v>4</v>
      </c>
      <c r="L24" s="50">
        <f>IFERROR(VLOOKUP($B24,[1]NUM5!$G$3:$T$161,9,FALSE),0)</f>
        <v>46</v>
      </c>
      <c r="M24" s="50">
        <f>IFERROR(VLOOKUP($B24,[1]NUM5!$G$3:$T$161,10,FALSE),0)</f>
        <v>34</v>
      </c>
      <c r="N24" s="50">
        <f>IFERROR(VLOOKUP($B24,[1]NUM5!$G$3:$T$161,11,FALSE),0)</f>
        <v>29</v>
      </c>
      <c r="O24" s="50">
        <f>IFERROR(VLOOKUP($B24,[1]NUM5!$G$3:$T$161,12,FALSE),0)</f>
        <v>32</v>
      </c>
      <c r="P24" s="50">
        <f>IFERROR(VLOOKUP($B24,[1]NUM5!$G$3:$T$161,13,FALSE),0)</f>
        <v>15</v>
      </c>
      <c r="Q24" s="11">
        <f t="shared" si="0"/>
        <v>299</v>
      </c>
    </row>
    <row r="25" spans="1:30" ht="14.4" thickBot="1" x14ac:dyDescent="0.3">
      <c r="A25" s="47" t="s">
        <v>40</v>
      </c>
      <c r="B25" s="62" t="s">
        <v>256</v>
      </c>
      <c r="C25" s="37"/>
      <c r="D25" s="37"/>
      <c r="E25" s="50">
        <f>IFERROR(VLOOKUP($B25,[1]NUM5!$G$3:$T$161,2,FALSE),0)</f>
        <v>10</v>
      </c>
      <c r="F25" s="50">
        <f>IFERROR(VLOOKUP($B25,[1]NUM5!$G$3:$T$161,3,FALSE),0)</f>
        <v>12</v>
      </c>
      <c r="G25" s="50">
        <f>IFERROR(VLOOKUP($B25,[1]NUM5!$G$3:$T$161,4,FALSE),0)</f>
        <v>6</v>
      </c>
      <c r="H25" s="50">
        <f>IFERROR(VLOOKUP($B25,[1]NUM5!$G$3:$T$161,5,FALSE),0)</f>
        <v>2</v>
      </c>
      <c r="I25" s="50">
        <f>IFERROR(VLOOKUP($B25,[1]NUM5!$G$3:$T$161,6,FALSE),0)</f>
        <v>7</v>
      </c>
      <c r="J25" s="50">
        <f>IFERROR(VLOOKUP($B25,[1]NUM5!$G$3:$T$161,7,FALSE),0)</f>
        <v>0</v>
      </c>
      <c r="K25" s="50">
        <f>IFERROR(VLOOKUP($B25,[1]NUM5!$G$3:$T$161,8,FALSE),0)</f>
        <v>4</v>
      </c>
      <c r="L25" s="50">
        <f>IFERROR(VLOOKUP($B25,[1]NUM5!$G$3:$T$161,9,FALSE),0)</f>
        <v>11</v>
      </c>
      <c r="M25" s="50">
        <f>IFERROR(VLOOKUP($B25,[1]NUM5!$G$3:$T$161,10,FALSE),0)</f>
        <v>19</v>
      </c>
      <c r="N25" s="50">
        <f>IFERROR(VLOOKUP($B25,[1]NUM5!$G$3:$T$161,11,FALSE),0)</f>
        <v>36</v>
      </c>
      <c r="O25" s="50">
        <f>IFERROR(VLOOKUP($B25,[1]NUM5!$G$3:$T$161,12,FALSE),0)</f>
        <v>38</v>
      </c>
      <c r="P25" s="50">
        <f>IFERROR(VLOOKUP($B25,[1]NUM5!$G$3:$T$161,13,FALSE),0)</f>
        <v>31</v>
      </c>
      <c r="Q25" s="11">
        <f t="shared" ref="Q25" si="1">SUM(E25:P25)</f>
        <v>176</v>
      </c>
    </row>
    <row r="26" spans="1:30" ht="14.4" thickBot="1" x14ac:dyDescent="0.3">
      <c r="A26" s="338" t="s">
        <v>159</v>
      </c>
      <c r="B26" s="339"/>
      <c r="C26" s="89">
        <f>D26/Metas!F10</f>
        <v>1.1192859926451453</v>
      </c>
      <c r="D26" s="128">
        <f>Q26/R26</f>
        <v>0.30220721801418926</v>
      </c>
      <c r="E26" s="41">
        <f>SUM(E12:E25)</f>
        <v>1211</v>
      </c>
      <c r="F26" s="41">
        <f t="shared" ref="F26:N26" si="2">SUM(F12:F25)</f>
        <v>1345</v>
      </c>
      <c r="G26" s="41">
        <f t="shared" si="2"/>
        <v>1386</v>
      </c>
      <c r="H26" s="41">
        <f t="shared" si="2"/>
        <v>1652</v>
      </c>
      <c r="I26" s="41">
        <f t="shared" si="2"/>
        <v>1460</v>
      </c>
      <c r="J26" s="41">
        <f t="shared" si="2"/>
        <v>1524</v>
      </c>
      <c r="K26" s="41">
        <f t="shared" si="2"/>
        <v>1323</v>
      </c>
      <c r="L26" s="41">
        <f t="shared" si="2"/>
        <v>2109</v>
      </c>
      <c r="M26" s="41">
        <f t="shared" si="2"/>
        <v>1628</v>
      </c>
      <c r="N26" s="41">
        <f t="shared" si="2"/>
        <v>1878</v>
      </c>
      <c r="O26" s="41">
        <f t="shared" ref="O26:P26" si="3">SUM(O12:O25)</f>
        <v>758</v>
      </c>
      <c r="P26" s="41">
        <f t="shared" si="3"/>
        <v>1361</v>
      </c>
      <c r="Q26" s="53">
        <f>SUM(Q12:Q25)</f>
        <v>17635</v>
      </c>
      <c r="R26" s="340">
        <v>58354</v>
      </c>
      <c r="S26" s="341"/>
      <c r="T26" s="45"/>
      <c r="Z26" s="35">
        <f>SUM(Z12:Z25)</f>
        <v>0</v>
      </c>
      <c r="AA26" s="35">
        <f>SUM(AA12:AA25)</f>
        <v>0</v>
      </c>
      <c r="AB26" s="35">
        <f>SUM(AB12:AB25)</f>
        <v>0</v>
      </c>
      <c r="AC26" s="35">
        <f>SUM(AC12:AC25)</f>
        <v>0</v>
      </c>
      <c r="AD26" s="35">
        <f>SUM(AD12:AD25)</f>
        <v>0</v>
      </c>
    </row>
    <row r="27" spans="1:30" ht="14.4" thickBot="1" x14ac:dyDescent="0.3">
      <c r="A27" s="49" t="s">
        <v>41</v>
      </c>
      <c r="B27" s="62" t="s">
        <v>42</v>
      </c>
      <c r="C27" s="37"/>
      <c r="D27" s="37"/>
      <c r="E27" s="50">
        <f>IFERROR(VLOOKUP($B27,[1]NUM5!$G$3:$T$161,2,FALSE),0)</f>
        <v>189</v>
      </c>
      <c r="F27" s="50">
        <f>IFERROR(VLOOKUP($B27,[1]NUM5!$G$3:$T$161,3,FALSE),0)</f>
        <v>352</v>
      </c>
      <c r="G27" s="50">
        <f>IFERROR(VLOOKUP($B27,[1]NUM5!$G$3:$T$161,4,FALSE),0)</f>
        <v>229</v>
      </c>
      <c r="H27" s="50">
        <f>IFERROR(VLOOKUP($B27,[1]NUM5!$G$3:$T$161,5,FALSE),0)</f>
        <v>276</v>
      </c>
      <c r="I27" s="50">
        <f>IFERROR(VLOOKUP($B27,[1]NUM5!$G$3:$T$161,6,FALSE),0)</f>
        <v>236</v>
      </c>
      <c r="J27" s="50">
        <f>IFERROR(VLOOKUP($B27,[1]NUM5!$G$3:$T$161,7,FALSE),0)</f>
        <v>216</v>
      </c>
      <c r="K27" s="50">
        <f>IFERROR(VLOOKUP($B27,[1]NUM5!$G$3:$T$161,8,FALSE),0)</f>
        <v>260</v>
      </c>
      <c r="L27" s="50">
        <f>IFERROR(VLOOKUP($B27,[1]NUM5!$G$3:$T$161,9,FALSE),0)</f>
        <v>255</v>
      </c>
      <c r="M27" s="50">
        <f>IFERROR(VLOOKUP($B27,[1]NUM5!$G$3:$T$161,10,FALSE),0)</f>
        <v>225</v>
      </c>
      <c r="N27" s="50">
        <f>IFERROR(VLOOKUP($B27,[1]NUM5!$G$3:$T$161,11,FALSE),0)</f>
        <v>199</v>
      </c>
      <c r="O27" s="50">
        <f>IFERROR(VLOOKUP($B27,[1]NUM5!$G$3:$T$161,12,FALSE),0)</f>
        <v>13</v>
      </c>
      <c r="P27" s="50">
        <f>IFERROR(VLOOKUP($B27,[1]NUM5!$G$3:$T$161,13,FALSE),0)</f>
        <v>138</v>
      </c>
      <c r="Q27" s="11">
        <f t="shared" ref="Q27:Q37" si="4">SUM(E27:P27)</f>
        <v>2588</v>
      </c>
      <c r="U27" s="234"/>
    </row>
    <row r="28" spans="1:30" ht="14.4" thickBot="1" x14ac:dyDescent="0.3">
      <c r="A28" s="49" t="s">
        <v>41</v>
      </c>
      <c r="B28" s="62" t="s">
        <v>43</v>
      </c>
      <c r="C28" s="37"/>
      <c r="D28" s="37"/>
      <c r="E28" s="50">
        <f>IFERROR(VLOOKUP($B28,[1]NUM5!$G$3:$T$161,2,FALSE),0)</f>
        <v>173</v>
      </c>
      <c r="F28" s="50">
        <f>IFERROR(VLOOKUP($B28,[1]NUM5!$G$3:$T$161,3,FALSE),0)</f>
        <v>186</v>
      </c>
      <c r="G28" s="50">
        <f>IFERROR(VLOOKUP($B28,[1]NUM5!$G$3:$T$161,4,FALSE),0)</f>
        <v>215</v>
      </c>
      <c r="H28" s="50">
        <f>IFERROR(VLOOKUP($B28,[1]NUM5!$G$3:$T$161,5,FALSE),0)</f>
        <v>247</v>
      </c>
      <c r="I28" s="50">
        <f>IFERROR(VLOOKUP($B28,[1]NUM5!$G$3:$T$161,6,FALSE),0)</f>
        <v>223</v>
      </c>
      <c r="J28" s="50">
        <f>IFERROR(VLOOKUP($B28,[1]NUM5!$G$3:$T$161,7,FALSE),0)</f>
        <v>272</v>
      </c>
      <c r="K28" s="50">
        <f>IFERROR(VLOOKUP($B28,[1]NUM5!$G$3:$T$161,8,FALSE),0)</f>
        <v>291</v>
      </c>
      <c r="L28" s="50">
        <f>IFERROR(VLOOKUP($B28,[1]NUM5!$G$3:$T$161,9,FALSE),0)</f>
        <v>337</v>
      </c>
      <c r="M28" s="50">
        <f>IFERROR(VLOOKUP($B28,[1]NUM5!$G$3:$T$161,10,FALSE),0)</f>
        <v>189</v>
      </c>
      <c r="N28" s="50">
        <f>IFERROR(VLOOKUP($B28,[1]NUM5!$G$3:$T$161,11,FALSE),0)</f>
        <v>120</v>
      </c>
      <c r="O28" s="50">
        <f>IFERROR(VLOOKUP($B28,[1]NUM5!$G$3:$T$161,12,FALSE),0)</f>
        <v>29</v>
      </c>
      <c r="P28" s="50">
        <f>IFERROR(VLOOKUP($B28,[1]NUM5!$G$3:$T$161,13,FALSE),0)</f>
        <v>57</v>
      </c>
      <c r="Q28" s="11">
        <f t="shared" si="4"/>
        <v>2339</v>
      </c>
    </row>
    <row r="29" spans="1:30" ht="14.4" thickBot="1" x14ac:dyDescent="0.3">
      <c r="A29" s="49" t="s">
        <v>41</v>
      </c>
      <c r="B29" s="62" t="s">
        <v>44</v>
      </c>
      <c r="C29" s="37"/>
      <c r="D29" s="37"/>
      <c r="E29" s="50">
        <f>IFERROR(VLOOKUP($B29,[1]NUM5!$G$3:$T$161,2,FALSE),0)</f>
        <v>272</v>
      </c>
      <c r="F29" s="50">
        <f>IFERROR(VLOOKUP($B29,[1]NUM5!$G$3:$T$161,3,FALSE),0)</f>
        <v>197</v>
      </c>
      <c r="G29" s="50">
        <f>IFERROR(VLOOKUP($B29,[1]NUM5!$G$3:$T$161,4,FALSE),0)</f>
        <v>166</v>
      </c>
      <c r="H29" s="50">
        <f>IFERROR(VLOOKUP($B29,[1]NUM5!$G$3:$T$161,5,FALSE),0)</f>
        <v>148</v>
      </c>
      <c r="I29" s="50">
        <f>IFERROR(VLOOKUP($B29,[1]NUM5!$G$3:$T$161,6,FALSE),0)</f>
        <v>173</v>
      </c>
      <c r="J29" s="50">
        <f>IFERROR(VLOOKUP($B29,[1]NUM5!$G$3:$T$161,7,FALSE),0)</f>
        <v>140</v>
      </c>
      <c r="K29" s="50">
        <f>IFERROR(VLOOKUP($B29,[1]NUM5!$G$3:$T$161,8,FALSE),0)</f>
        <v>204</v>
      </c>
      <c r="L29" s="50">
        <f>IFERROR(VLOOKUP($B29,[1]NUM5!$G$3:$T$161,9,FALSE),0)</f>
        <v>175</v>
      </c>
      <c r="M29" s="50">
        <f>IFERROR(VLOOKUP($B29,[1]NUM5!$G$3:$T$161,10,FALSE),0)</f>
        <v>142</v>
      </c>
      <c r="N29" s="50">
        <f>IFERROR(VLOOKUP($B29,[1]NUM5!$G$3:$T$161,11,FALSE),0)</f>
        <v>131</v>
      </c>
      <c r="O29" s="50">
        <f>IFERROR(VLOOKUP($B29,[1]NUM5!$G$3:$T$161,12,FALSE),0)</f>
        <v>11</v>
      </c>
      <c r="P29" s="50">
        <f>IFERROR(VLOOKUP($B29,[1]NUM5!$G$3:$T$161,13,FALSE),0)</f>
        <v>108</v>
      </c>
      <c r="Q29" s="11">
        <f t="shared" si="4"/>
        <v>1867</v>
      </c>
    </row>
    <row r="30" spans="1:30" ht="14.4" thickBot="1" x14ac:dyDescent="0.3">
      <c r="A30" s="49" t="s">
        <v>41</v>
      </c>
      <c r="B30" s="62" t="s">
        <v>45</v>
      </c>
      <c r="C30" s="37"/>
      <c r="D30" s="37"/>
      <c r="E30" s="50">
        <f>IFERROR(VLOOKUP($B30,[1]NUM5!$G$3:$T$161,2,FALSE),0)</f>
        <v>45</v>
      </c>
      <c r="F30" s="50">
        <f>IFERROR(VLOOKUP($B30,[1]NUM5!$G$3:$T$161,3,FALSE),0)</f>
        <v>0</v>
      </c>
      <c r="G30" s="50">
        <f>IFERROR(VLOOKUP($B30,[1]NUM5!$G$3:$T$161,4,FALSE),0)</f>
        <v>73</v>
      </c>
      <c r="H30" s="50">
        <f>IFERROR(VLOOKUP($B30,[1]NUM5!$G$3:$T$161,5,FALSE),0)</f>
        <v>56</v>
      </c>
      <c r="I30" s="50">
        <f>IFERROR(VLOOKUP($B30,[1]NUM5!$G$3:$T$161,6,FALSE),0)</f>
        <v>45</v>
      </c>
      <c r="J30" s="50">
        <f>IFERROR(VLOOKUP($B30,[1]NUM5!$G$3:$T$161,7,FALSE),0)</f>
        <v>37</v>
      </c>
      <c r="K30" s="50">
        <f>IFERROR(VLOOKUP($B30,[1]NUM5!$G$3:$T$161,8,FALSE),0)</f>
        <v>31</v>
      </c>
      <c r="L30" s="50">
        <f>IFERROR(VLOOKUP($B30,[1]NUM5!$G$3:$T$161,9,FALSE),0)</f>
        <v>62</v>
      </c>
      <c r="M30" s="50">
        <f>IFERROR(VLOOKUP($B30,[1]NUM5!$G$3:$T$161,10,FALSE),0)</f>
        <v>76</v>
      </c>
      <c r="N30" s="50">
        <f>IFERROR(VLOOKUP($B30,[1]NUM5!$G$3:$T$161,11,FALSE),0)</f>
        <v>33</v>
      </c>
      <c r="O30" s="50">
        <f>IFERROR(VLOOKUP($B30,[1]NUM5!$G$3:$T$161,12,FALSE),0)</f>
        <v>0</v>
      </c>
      <c r="P30" s="50">
        <f>IFERROR(VLOOKUP($B30,[1]NUM5!$G$3:$T$161,13,FALSE),0)</f>
        <v>16</v>
      </c>
      <c r="Q30" s="11">
        <f t="shared" si="4"/>
        <v>474</v>
      </c>
    </row>
    <row r="31" spans="1:30" ht="14.4" thickBot="1" x14ac:dyDescent="0.3">
      <c r="A31" s="49" t="s">
        <v>41</v>
      </c>
      <c r="B31" s="62" t="s">
        <v>46</v>
      </c>
      <c r="C31" s="37"/>
      <c r="D31" s="37"/>
      <c r="E31" s="50">
        <f>IFERROR(VLOOKUP($B31,[1]NUM5!$G$3:$T$161,2,FALSE),0)</f>
        <v>302</v>
      </c>
      <c r="F31" s="50">
        <f>IFERROR(VLOOKUP($B31,[1]NUM5!$G$3:$T$161,3,FALSE),0)</f>
        <v>405</v>
      </c>
      <c r="G31" s="50">
        <f>IFERROR(VLOOKUP($B31,[1]NUM5!$G$3:$T$161,4,FALSE),0)</f>
        <v>368</v>
      </c>
      <c r="H31" s="50">
        <f>IFERROR(VLOOKUP($B31,[1]NUM5!$G$3:$T$161,5,FALSE),0)</f>
        <v>425</v>
      </c>
      <c r="I31" s="50">
        <f>IFERROR(VLOOKUP($B31,[1]NUM5!$G$3:$T$161,6,FALSE),0)</f>
        <v>570</v>
      </c>
      <c r="J31" s="50">
        <f>IFERROR(VLOOKUP($B31,[1]NUM5!$G$3:$T$161,7,FALSE),0)</f>
        <v>286</v>
      </c>
      <c r="K31" s="50">
        <f>IFERROR(VLOOKUP($B31,[1]NUM5!$G$3:$T$161,8,FALSE),0)</f>
        <v>451</v>
      </c>
      <c r="L31" s="50">
        <f>IFERROR(VLOOKUP($B31,[1]NUM5!$G$3:$T$161,9,FALSE),0)</f>
        <v>376</v>
      </c>
      <c r="M31" s="50">
        <f>IFERROR(VLOOKUP($B31,[1]NUM5!$G$3:$T$161,10,FALSE),0)</f>
        <v>329</v>
      </c>
      <c r="N31" s="50">
        <f>IFERROR(VLOOKUP($B31,[1]NUM5!$G$3:$T$161,11,FALSE),0)</f>
        <v>163</v>
      </c>
      <c r="O31" s="50">
        <f>IFERROR(VLOOKUP($B31,[1]NUM5!$G$3:$T$161,12,FALSE),0)</f>
        <v>100</v>
      </c>
      <c r="P31" s="50">
        <f>IFERROR(VLOOKUP($B31,[1]NUM5!$G$3:$T$161,13,FALSE),0)</f>
        <v>372</v>
      </c>
      <c r="Q31" s="11">
        <f t="shared" si="4"/>
        <v>4147</v>
      </c>
    </row>
    <row r="32" spans="1:30" ht="14.4" thickBot="1" x14ac:dyDescent="0.3">
      <c r="A32" s="49" t="s">
        <v>41</v>
      </c>
      <c r="B32" s="62" t="s">
        <v>47</v>
      </c>
      <c r="C32" s="37"/>
      <c r="D32" s="37"/>
      <c r="E32" s="50">
        <f>IFERROR(VLOOKUP($B32,[1]NUM5!$G$3:$T$161,2,FALSE),0)</f>
        <v>0</v>
      </c>
      <c r="F32" s="50">
        <f>IFERROR(VLOOKUP($B32,[1]NUM5!$G$3:$T$161,3,FALSE),0)</f>
        <v>0</v>
      </c>
      <c r="G32" s="50">
        <f>IFERROR(VLOOKUP($B32,[1]NUM5!$G$3:$T$161,4,FALSE),0)</f>
        <v>0</v>
      </c>
      <c r="H32" s="50">
        <f>IFERROR(VLOOKUP($B32,[1]NUM5!$G$3:$T$161,5,FALSE),0)</f>
        <v>1</v>
      </c>
      <c r="I32" s="50">
        <f>IFERROR(VLOOKUP($B32,[1]NUM5!$G$3:$T$161,6,FALSE),0)</f>
        <v>0</v>
      </c>
      <c r="J32" s="50">
        <f>IFERROR(VLOOKUP($B32,[1]NUM5!$G$3:$T$161,7,FALSE),0)</f>
        <v>0</v>
      </c>
      <c r="K32" s="50">
        <f>IFERROR(VLOOKUP($B32,[1]NUM5!$G$3:$T$161,8,FALSE),0)</f>
        <v>0</v>
      </c>
      <c r="L32" s="50">
        <f>IFERROR(VLOOKUP($B32,[1]NUM5!$G$3:$T$161,9,FALSE),0)</f>
        <v>0</v>
      </c>
      <c r="M32" s="50">
        <f>IFERROR(VLOOKUP($B32,[1]NUM5!$G$3:$T$161,10,FALSE),0)</f>
        <v>1</v>
      </c>
      <c r="N32" s="50">
        <f>IFERROR(VLOOKUP($B32,[1]NUM5!$G$3:$T$161,11,FALSE),0)</f>
        <v>0</v>
      </c>
      <c r="O32" s="50">
        <f>IFERROR(VLOOKUP($B32,[1]NUM5!$G$3:$T$161,12,FALSE),0)</f>
        <v>0</v>
      </c>
      <c r="P32" s="50">
        <f>IFERROR(VLOOKUP($B32,[1]NUM5!$G$3:$T$161,13,FALSE),0)</f>
        <v>0</v>
      </c>
      <c r="Q32" s="11">
        <f t="shared" si="4"/>
        <v>2</v>
      </c>
    </row>
    <row r="33" spans="1:19" ht="14.4" thickBot="1" x14ac:dyDescent="0.3">
      <c r="A33" s="49" t="s">
        <v>41</v>
      </c>
      <c r="B33" s="62" t="s">
        <v>48</v>
      </c>
      <c r="C33" s="37"/>
      <c r="D33" s="37"/>
      <c r="E33" s="50">
        <f>IFERROR(VLOOKUP($B33,[1]NUM5!$G$3:$T$161,2,FALSE),0)</f>
        <v>13</v>
      </c>
      <c r="F33" s="50">
        <f>IFERROR(VLOOKUP($B33,[1]NUM5!$G$3:$T$161,3,FALSE),0)</f>
        <v>6</v>
      </c>
      <c r="G33" s="50">
        <f>IFERROR(VLOOKUP($B33,[1]NUM5!$G$3:$T$161,4,FALSE),0)</f>
        <v>8</v>
      </c>
      <c r="H33" s="50">
        <f>IFERROR(VLOOKUP($B33,[1]NUM5!$G$3:$T$161,5,FALSE),0)</f>
        <v>5</v>
      </c>
      <c r="I33" s="50">
        <f>IFERROR(VLOOKUP($B33,[1]NUM5!$G$3:$T$161,6,FALSE),0)</f>
        <v>39</v>
      </c>
      <c r="J33" s="50">
        <f>IFERROR(VLOOKUP($B33,[1]NUM5!$G$3:$T$161,7,FALSE),0)</f>
        <v>33</v>
      </c>
      <c r="K33" s="50">
        <f>IFERROR(VLOOKUP($B33,[1]NUM5!$G$3:$T$161,8,FALSE),0)</f>
        <v>20</v>
      </c>
      <c r="L33" s="50">
        <f>IFERROR(VLOOKUP($B33,[1]NUM5!$G$3:$T$161,9,FALSE),0)</f>
        <v>41</v>
      </c>
      <c r="M33" s="50">
        <f>IFERROR(VLOOKUP($B33,[1]NUM5!$G$3:$T$161,10,FALSE),0)</f>
        <v>50</v>
      </c>
      <c r="N33" s="50">
        <f>IFERROR(VLOOKUP($B33,[1]NUM5!$G$3:$T$161,11,FALSE),0)</f>
        <v>26</v>
      </c>
      <c r="O33" s="50">
        <f>IFERROR(VLOOKUP($B33,[1]NUM5!$G$3:$T$161,12,FALSE),0)</f>
        <v>0</v>
      </c>
      <c r="P33" s="50">
        <f>IFERROR(VLOOKUP($B33,[1]NUM5!$G$3:$T$161,13,FALSE),0)</f>
        <v>14</v>
      </c>
      <c r="Q33" s="11">
        <f t="shared" si="4"/>
        <v>255</v>
      </c>
    </row>
    <row r="34" spans="1:19" ht="14.4" thickBot="1" x14ac:dyDescent="0.3">
      <c r="A34" s="49" t="s">
        <v>41</v>
      </c>
      <c r="B34" s="62" t="s">
        <v>49</v>
      </c>
      <c r="C34" s="37"/>
      <c r="D34" s="37"/>
      <c r="E34" s="50">
        <f>IFERROR(VLOOKUP($B34,[1]NUM5!$G$3:$T$161,2,FALSE),0)</f>
        <v>18</v>
      </c>
      <c r="F34" s="50">
        <f>IFERROR(VLOOKUP($B34,[1]NUM5!$G$3:$T$161,3,FALSE),0)</f>
        <v>5</v>
      </c>
      <c r="G34" s="50">
        <f>IFERROR(VLOOKUP($B34,[1]NUM5!$G$3:$T$161,4,FALSE),0)</f>
        <v>1</v>
      </c>
      <c r="H34" s="50">
        <f>IFERROR(VLOOKUP($B34,[1]NUM5!$G$3:$T$161,5,FALSE),0)</f>
        <v>2</v>
      </c>
      <c r="I34" s="50">
        <f>IFERROR(VLOOKUP($B34,[1]NUM5!$G$3:$T$161,6,FALSE),0)</f>
        <v>5</v>
      </c>
      <c r="J34" s="50">
        <f>IFERROR(VLOOKUP($B34,[1]NUM5!$G$3:$T$161,7,FALSE),0)</f>
        <v>5</v>
      </c>
      <c r="K34" s="50">
        <f>IFERROR(VLOOKUP($B34,[1]NUM5!$G$3:$T$161,8,FALSE),0)</f>
        <v>2</v>
      </c>
      <c r="L34" s="50">
        <f>IFERROR(VLOOKUP($B34,[1]NUM5!$G$3:$T$161,9,FALSE),0)</f>
        <v>0</v>
      </c>
      <c r="M34" s="50">
        <f>IFERROR(VLOOKUP($B34,[1]NUM5!$G$3:$T$161,10,FALSE),0)</f>
        <v>0</v>
      </c>
      <c r="N34" s="50">
        <f>IFERROR(VLOOKUP($B34,[1]NUM5!$G$3:$T$161,11,FALSE),0)</f>
        <v>2</v>
      </c>
      <c r="O34" s="50">
        <f>IFERROR(VLOOKUP($B34,[1]NUM5!$G$3:$T$161,12,FALSE),0)</f>
        <v>0</v>
      </c>
      <c r="P34" s="50">
        <f>IFERROR(VLOOKUP($B34,[1]NUM5!$G$3:$T$161,13,FALSE),0)</f>
        <v>0</v>
      </c>
      <c r="Q34" s="11">
        <f t="shared" si="4"/>
        <v>40</v>
      </c>
    </row>
    <row r="35" spans="1:19" ht="14.4" thickBot="1" x14ac:dyDescent="0.3">
      <c r="A35" s="49" t="s">
        <v>41</v>
      </c>
      <c r="B35" s="62" t="s">
        <v>50</v>
      </c>
      <c r="C35" s="37"/>
      <c r="D35" s="37"/>
      <c r="E35" s="50">
        <f>IFERROR(VLOOKUP($B35,[1]NUM5!$G$3:$T$161,2,FALSE),0)</f>
        <v>48</v>
      </c>
      <c r="F35" s="50">
        <f>IFERROR(VLOOKUP($B35,[1]NUM5!$G$3:$T$161,3,FALSE),0)</f>
        <v>41</v>
      </c>
      <c r="G35" s="50">
        <f>IFERROR(VLOOKUP($B35,[1]NUM5!$G$3:$T$161,4,FALSE),0)</f>
        <v>41</v>
      </c>
      <c r="H35" s="50">
        <f>IFERROR(VLOOKUP($B35,[1]NUM5!$G$3:$T$161,5,FALSE),0)</f>
        <v>42</v>
      </c>
      <c r="I35" s="50">
        <f>IFERROR(VLOOKUP($B35,[1]NUM5!$G$3:$T$161,6,FALSE),0)</f>
        <v>38</v>
      </c>
      <c r="J35" s="50">
        <f>IFERROR(VLOOKUP($B35,[1]NUM5!$G$3:$T$161,7,FALSE),0)</f>
        <v>31</v>
      </c>
      <c r="K35" s="50">
        <f>IFERROR(VLOOKUP($B35,[1]NUM5!$G$3:$T$161,8,FALSE),0)</f>
        <v>42</v>
      </c>
      <c r="L35" s="50">
        <f>IFERROR(VLOOKUP($B35,[1]NUM5!$G$3:$T$161,9,FALSE),0)</f>
        <v>39</v>
      </c>
      <c r="M35" s="50">
        <f>IFERROR(VLOOKUP($B35,[1]NUM5!$G$3:$T$161,10,FALSE),0)</f>
        <v>69</v>
      </c>
      <c r="N35" s="50">
        <f>IFERROR(VLOOKUP($B35,[1]NUM5!$G$3:$T$161,11,FALSE),0)</f>
        <v>11</v>
      </c>
      <c r="O35" s="50">
        <f>IFERROR(VLOOKUP($B35,[1]NUM5!$G$3:$T$161,12,FALSE),0)</f>
        <v>1</v>
      </c>
      <c r="P35" s="50">
        <f>IFERROR(VLOOKUP($B35,[1]NUM5!$G$3:$T$161,13,FALSE),0)</f>
        <v>6</v>
      </c>
      <c r="Q35" s="11">
        <f t="shared" si="4"/>
        <v>409</v>
      </c>
    </row>
    <row r="36" spans="1:19" ht="14.4" thickBot="1" x14ac:dyDescent="0.3">
      <c r="A36" s="49" t="s">
        <v>41</v>
      </c>
      <c r="B36" s="62" t="s">
        <v>240</v>
      </c>
      <c r="C36" s="37"/>
      <c r="D36" s="37"/>
      <c r="E36" s="50">
        <f>IFERROR(VLOOKUP($B36,[1]NUM5!$G$3:$T$161,2,FALSE),0)</f>
        <v>5</v>
      </c>
      <c r="F36" s="50">
        <f>IFERROR(VLOOKUP($B36,[1]NUM5!$G$3:$T$161,3,FALSE),0)</f>
        <v>14</v>
      </c>
      <c r="G36" s="50">
        <f>IFERROR(VLOOKUP($B36,[1]NUM5!$G$3:$T$161,4,FALSE),0)</f>
        <v>15</v>
      </c>
      <c r="H36" s="50">
        <f>IFERROR(VLOOKUP($B36,[1]NUM5!$G$3:$T$161,5,FALSE),0)</f>
        <v>13</v>
      </c>
      <c r="I36" s="50">
        <f>IFERROR(VLOOKUP($B36,[1]NUM5!$G$3:$T$161,6,FALSE),0)</f>
        <v>18</v>
      </c>
      <c r="J36" s="50">
        <f>IFERROR(VLOOKUP($B36,[1]NUM5!$G$3:$T$161,7,FALSE),0)</f>
        <v>11</v>
      </c>
      <c r="K36" s="50">
        <f>IFERROR(VLOOKUP($B36,[1]NUM5!$G$3:$T$161,8,FALSE),0)</f>
        <v>11</v>
      </c>
      <c r="L36" s="50">
        <f>IFERROR(VLOOKUP($B36,[1]NUM5!$G$3:$T$161,9,FALSE),0)</f>
        <v>14</v>
      </c>
      <c r="M36" s="50">
        <f>IFERROR(VLOOKUP($B36,[1]NUM5!$G$3:$T$161,10,FALSE),0)</f>
        <v>19</v>
      </c>
      <c r="N36" s="50">
        <f>IFERROR(VLOOKUP($B36,[1]NUM5!$G$3:$T$161,11,FALSE),0)</f>
        <v>3</v>
      </c>
      <c r="O36" s="50">
        <f>IFERROR(VLOOKUP($B36,[1]NUM5!$G$3:$T$161,12,FALSE),0)</f>
        <v>1</v>
      </c>
      <c r="P36" s="50">
        <f>IFERROR(VLOOKUP($B36,[1]NUM5!$G$3:$T$161,13,FALSE),0)</f>
        <v>9</v>
      </c>
      <c r="Q36" s="11">
        <f t="shared" si="4"/>
        <v>133</v>
      </c>
    </row>
    <row r="37" spans="1:19" ht="14.4" thickBot="1" x14ac:dyDescent="0.3">
      <c r="A37" s="49" t="s">
        <v>41</v>
      </c>
      <c r="B37" s="229" t="s">
        <v>323</v>
      </c>
      <c r="C37" s="37"/>
      <c r="D37" s="37"/>
      <c r="E37" s="50">
        <f>IFERROR(VLOOKUP($B37,[1]NUM5!$G$3:$T$161,2,FALSE),0)</f>
        <v>0</v>
      </c>
      <c r="F37" s="50">
        <f>IFERROR(VLOOKUP($B37,[1]NUM5!$G$3:$T$161,3,FALSE),0)</f>
        <v>0</v>
      </c>
      <c r="G37" s="50">
        <f>IFERROR(VLOOKUP($B37,[1]NUM5!$G$3:$T$161,4,FALSE),0)</f>
        <v>0</v>
      </c>
      <c r="H37" s="50">
        <f>IFERROR(VLOOKUP($B37,[1]NUM5!$G$3:$T$161,5,FALSE),0)</f>
        <v>0</v>
      </c>
      <c r="I37" s="50">
        <f>IFERROR(VLOOKUP($B37,[1]NUM5!$G$3:$T$161,6,FALSE),0)</f>
        <v>0</v>
      </c>
      <c r="J37" s="50">
        <f>IFERROR(VLOOKUP($B37,[1]NUM5!$G$3:$T$161,7,FALSE),0)</f>
        <v>0</v>
      </c>
      <c r="K37" s="50">
        <f>IFERROR(VLOOKUP($B37,[1]NUM5!$G$3:$T$161,8,FALSE),0)</f>
        <v>0</v>
      </c>
      <c r="L37" s="50">
        <f>IFERROR(VLOOKUP($B37,[1]NUM5!$G$3:$T$161,9,FALSE),0)</f>
        <v>0</v>
      </c>
      <c r="M37" s="50">
        <f>IFERROR(VLOOKUP($B37,[1]NUM5!$G$3:$T$161,10,FALSE),0)</f>
        <v>0</v>
      </c>
      <c r="N37" s="50">
        <f>IFERROR(VLOOKUP($B37,[1]NUM5!$G$3:$T$161,11,FALSE),0)</f>
        <v>0</v>
      </c>
      <c r="O37" s="50">
        <f>IFERROR(VLOOKUP($B37,[1]NUM5!$G$3:$T$161,12,FALSE),0)</f>
        <v>0</v>
      </c>
      <c r="P37" s="50">
        <f>IFERROR(VLOOKUP($B37,[1]NUM5!$G$3:$T$161,13,FALSE),0)</f>
        <v>20</v>
      </c>
      <c r="Q37" s="11">
        <f t="shared" si="4"/>
        <v>20</v>
      </c>
    </row>
    <row r="38" spans="1:19" ht="14.4" thickBot="1" x14ac:dyDescent="0.3">
      <c r="A38" s="49" t="s">
        <v>41</v>
      </c>
      <c r="B38" s="47" t="s">
        <v>260</v>
      </c>
      <c r="C38" s="37"/>
      <c r="D38" s="37"/>
      <c r="E38" s="50">
        <f>IFERROR(VLOOKUP($B38,[1]NUM5!$G$3:$T$161,2,FALSE),0)</f>
        <v>19</v>
      </c>
      <c r="F38" s="50">
        <f>IFERROR(VLOOKUP($B38,[1]NUM5!$G$3:$T$161,3,FALSE),0)</f>
        <v>46</v>
      </c>
      <c r="G38" s="50">
        <f>IFERROR(VLOOKUP($B38,[1]NUM5!$G$3:$T$161,4,FALSE),0)</f>
        <v>37</v>
      </c>
      <c r="H38" s="50">
        <f>IFERROR(VLOOKUP($B38,[1]NUM5!$G$3:$T$161,5,FALSE),0)</f>
        <v>65</v>
      </c>
      <c r="I38" s="50">
        <f>IFERROR(VLOOKUP($B38,[1]NUM5!$G$3:$T$161,6,FALSE),0)</f>
        <v>23</v>
      </c>
      <c r="J38" s="50">
        <f>IFERROR(VLOOKUP($B38,[1]NUM5!$G$3:$T$161,7,FALSE),0)</f>
        <v>68</v>
      </c>
      <c r="K38" s="50">
        <f>IFERROR(VLOOKUP($B38,[1]NUM5!$G$3:$T$161,8,FALSE),0)</f>
        <v>37</v>
      </c>
      <c r="L38" s="50">
        <f>IFERROR(VLOOKUP($B38,[1]NUM5!$G$3:$T$161,9,FALSE),0)</f>
        <v>61</v>
      </c>
      <c r="M38" s="50">
        <f>IFERROR(VLOOKUP($B38,[1]NUM5!$G$3:$T$161,10,FALSE),0)</f>
        <v>74</v>
      </c>
      <c r="N38" s="50">
        <f>IFERROR(VLOOKUP($B38,[1]NUM5!$G$3:$T$161,11,FALSE),0)</f>
        <v>36</v>
      </c>
      <c r="O38" s="50">
        <f>IFERROR(VLOOKUP($B38,[1]NUM5!$G$3:$T$161,12,FALSE),0)</f>
        <v>23</v>
      </c>
      <c r="P38" s="50">
        <f>IFERROR(VLOOKUP($B38,[1]NUM5!$G$3:$T$161,13,FALSE),0)</f>
        <v>36</v>
      </c>
      <c r="Q38" s="11">
        <f>SUM(E38:P38)</f>
        <v>525</v>
      </c>
    </row>
    <row r="39" spans="1:19" ht="14.4" thickBot="1" x14ac:dyDescent="0.3">
      <c r="A39" s="49" t="s">
        <v>41</v>
      </c>
      <c r="B39" s="47" t="s">
        <v>261</v>
      </c>
      <c r="C39" s="37"/>
      <c r="D39" s="37"/>
      <c r="E39" s="50">
        <f>IFERROR(VLOOKUP($B39,[1]NUM5!$G$3:$T$161,2,FALSE),0)</f>
        <v>101</v>
      </c>
      <c r="F39" s="50">
        <f>IFERROR(VLOOKUP($B39,[1]NUM5!$G$3:$T$161,3,FALSE),0)</f>
        <v>69</v>
      </c>
      <c r="G39" s="50">
        <f>IFERROR(VLOOKUP($B39,[1]NUM5!$G$3:$T$161,4,FALSE),0)</f>
        <v>77</v>
      </c>
      <c r="H39" s="50">
        <f>IFERROR(VLOOKUP($B39,[1]NUM5!$G$3:$T$161,5,FALSE),0)</f>
        <v>81</v>
      </c>
      <c r="I39" s="50">
        <f>IFERROR(VLOOKUP($B39,[1]NUM5!$G$3:$T$161,6,FALSE),0)</f>
        <v>72</v>
      </c>
      <c r="J39" s="50">
        <f>IFERROR(VLOOKUP($B39,[1]NUM5!$G$3:$T$161,7,FALSE),0)</f>
        <v>76</v>
      </c>
      <c r="K39" s="50">
        <f>IFERROR(VLOOKUP($B39,[1]NUM5!$G$3:$T$161,8,FALSE),0)</f>
        <v>61</v>
      </c>
      <c r="L39" s="50">
        <f>IFERROR(VLOOKUP($B39,[1]NUM5!$G$3:$T$161,9,FALSE),0)</f>
        <v>65</v>
      </c>
      <c r="M39" s="50">
        <f>IFERROR(VLOOKUP($B39,[1]NUM5!$G$3:$T$161,10,FALSE),0)</f>
        <v>57</v>
      </c>
      <c r="N39" s="50">
        <f>IFERROR(VLOOKUP($B39,[1]NUM5!$G$3:$T$161,11,FALSE),0)</f>
        <v>27</v>
      </c>
      <c r="O39" s="50">
        <f>IFERROR(VLOOKUP($B39,[1]NUM5!$G$3:$T$161,12,FALSE),0)</f>
        <v>3</v>
      </c>
      <c r="P39" s="50">
        <f>IFERROR(VLOOKUP($B39,[1]NUM5!$G$3:$T$161,13,FALSE),0)</f>
        <v>70</v>
      </c>
      <c r="Q39" s="11">
        <f>SUM(E39:P39)</f>
        <v>759</v>
      </c>
    </row>
    <row r="40" spans="1:19" ht="14.4" thickBot="1" x14ac:dyDescent="0.3">
      <c r="A40" s="338" t="s">
        <v>160</v>
      </c>
      <c r="B40" s="339"/>
      <c r="C40" s="89">
        <f>D40/Metas!F8</f>
        <v>1.0807251811039691</v>
      </c>
      <c r="D40" s="128">
        <f>Q40/R40</f>
        <v>0.23775953984287318</v>
      </c>
      <c r="E40" s="53">
        <f t="shared" ref="E40:Q40" si="5">SUM(E27:E39)</f>
        <v>1185</v>
      </c>
      <c r="F40" s="53">
        <f t="shared" si="5"/>
        <v>1321</v>
      </c>
      <c r="G40" s="53">
        <f t="shared" si="5"/>
        <v>1230</v>
      </c>
      <c r="H40" s="53">
        <f t="shared" si="5"/>
        <v>1361</v>
      </c>
      <c r="I40" s="53">
        <f t="shared" si="5"/>
        <v>1442</v>
      </c>
      <c r="J40" s="53">
        <f t="shared" si="5"/>
        <v>1175</v>
      </c>
      <c r="K40" s="53">
        <f t="shared" si="5"/>
        <v>1410</v>
      </c>
      <c r="L40" s="53">
        <f t="shared" si="5"/>
        <v>1425</v>
      </c>
      <c r="M40" s="53">
        <f t="shared" si="5"/>
        <v>1231</v>
      </c>
      <c r="N40" s="53">
        <f t="shared" si="5"/>
        <v>751</v>
      </c>
      <c r="O40" s="53">
        <f t="shared" si="5"/>
        <v>181</v>
      </c>
      <c r="P40" s="53">
        <f t="shared" si="5"/>
        <v>846</v>
      </c>
      <c r="Q40" s="53">
        <f t="shared" si="5"/>
        <v>13558</v>
      </c>
      <c r="R40" s="342">
        <v>57024</v>
      </c>
      <c r="S40" s="343"/>
    </row>
    <row r="41" spans="1:19" ht="14.4" thickBot="1" x14ac:dyDescent="0.3">
      <c r="A41" s="49" t="s">
        <v>60</v>
      </c>
      <c r="B41" s="62" t="s">
        <v>51</v>
      </c>
      <c r="C41" s="37"/>
      <c r="D41" s="37"/>
      <c r="E41" s="50">
        <f>IFERROR(VLOOKUP($B41,[1]NUM5!$G$3:$T$161,2,FALSE),0)</f>
        <v>12</v>
      </c>
      <c r="F41" s="50">
        <f>IFERROR(VLOOKUP($B41,[1]NUM5!$G$3:$T$161,3,FALSE),0)</f>
        <v>27</v>
      </c>
      <c r="G41" s="50">
        <f>IFERROR(VLOOKUP($B41,[1]NUM5!$G$3:$T$161,4,FALSE),0)</f>
        <v>16</v>
      </c>
      <c r="H41" s="50">
        <f>IFERROR(VLOOKUP($B41,[1]NUM5!$G$3:$T$161,5,FALSE),0)</f>
        <v>23</v>
      </c>
      <c r="I41" s="50">
        <f>IFERROR(VLOOKUP($B41,[1]NUM5!$G$3:$T$161,6,FALSE),0)</f>
        <v>13</v>
      </c>
      <c r="J41" s="50">
        <f>IFERROR(VLOOKUP($B41,[1]NUM5!$G$3:$T$161,7,FALSE),0)</f>
        <v>9</v>
      </c>
      <c r="K41" s="50">
        <f>IFERROR(VLOOKUP($B41,[1]NUM5!$G$3:$T$161,8,FALSE),0)</f>
        <v>13</v>
      </c>
      <c r="L41" s="50">
        <f>IFERROR(VLOOKUP($B41,[1]NUM5!$G$3:$T$161,9,FALSE),0)</f>
        <v>20</v>
      </c>
      <c r="M41" s="50">
        <f>IFERROR(VLOOKUP($B41,[1]NUM5!$G$3:$T$161,10,FALSE),0)</f>
        <v>20</v>
      </c>
      <c r="N41" s="50">
        <f>IFERROR(VLOOKUP($B41,[1]NUM5!$G$3:$T$161,11,FALSE),0)</f>
        <v>23</v>
      </c>
      <c r="O41" s="50">
        <f>IFERROR(VLOOKUP($B41,[1]NUM5!$G$3:$T$161,12,FALSE),0)</f>
        <v>29</v>
      </c>
      <c r="P41" s="50">
        <f>IFERROR(VLOOKUP($B41,[1]NUM5!$G$3:$T$161,13,FALSE),0)</f>
        <v>45</v>
      </c>
      <c r="Q41" s="11">
        <f t="shared" ref="Q41:Q49" si="6">SUM(E41:P41)</f>
        <v>250</v>
      </c>
    </row>
    <row r="42" spans="1:19" ht="14.4" thickBot="1" x14ac:dyDescent="0.3">
      <c r="A42" s="49" t="s">
        <v>60</v>
      </c>
      <c r="B42" s="62" t="s">
        <v>52</v>
      </c>
      <c r="C42" s="37"/>
      <c r="D42" s="37"/>
      <c r="E42" s="50">
        <f>IFERROR(VLOOKUP($B42,[1]NUM5!$G$3:$T$161,2,FALSE),0)</f>
        <v>12</v>
      </c>
      <c r="F42" s="50">
        <f>IFERROR(VLOOKUP($B42,[1]NUM5!$G$3:$T$161,3,FALSE),0)</f>
        <v>14</v>
      </c>
      <c r="G42" s="50">
        <f>IFERROR(VLOOKUP($B42,[1]NUM5!$G$3:$T$161,4,FALSE),0)</f>
        <v>25</v>
      </c>
      <c r="H42" s="50">
        <f>IFERROR(VLOOKUP($B42,[1]NUM5!$G$3:$T$161,5,FALSE),0)</f>
        <v>26</v>
      </c>
      <c r="I42" s="50">
        <f>IFERROR(VLOOKUP($B42,[1]NUM5!$G$3:$T$161,6,FALSE),0)</f>
        <v>34</v>
      </c>
      <c r="J42" s="50">
        <f>IFERROR(VLOOKUP($B42,[1]NUM5!$G$3:$T$161,7,FALSE),0)</f>
        <v>11</v>
      </c>
      <c r="K42" s="50">
        <f>IFERROR(VLOOKUP($B42,[1]NUM5!$G$3:$T$161,8,FALSE),0)</f>
        <v>11</v>
      </c>
      <c r="L42" s="50">
        <f>IFERROR(VLOOKUP($B42,[1]NUM5!$G$3:$T$161,9,FALSE),0)</f>
        <v>15</v>
      </c>
      <c r="M42" s="50">
        <f>IFERROR(VLOOKUP($B42,[1]NUM5!$G$3:$T$161,10,FALSE),0)</f>
        <v>16</v>
      </c>
      <c r="N42" s="50">
        <f>IFERROR(VLOOKUP($B42,[1]NUM5!$G$3:$T$161,11,FALSE),0)</f>
        <v>23</v>
      </c>
      <c r="O42" s="50">
        <f>IFERROR(VLOOKUP($B42,[1]NUM5!$G$3:$T$161,12,FALSE),0)</f>
        <v>22</v>
      </c>
      <c r="P42" s="50">
        <f>IFERROR(VLOOKUP($B42,[1]NUM5!$G$3:$T$161,13,FALSE),0)</f>
        <v>21</v>
      </c>
      <c r="Q42" s="11">
        <f t="shared" si="6"/>
        <v>230</v>
      </c>
    </row>
    <row r="43" spans="1:19" ht="14.4" thickBot="1" x14ac:dyDescent="0.3">
      <c r="A43" s="49" t="s">
        <v>60</v>
      </c>
      <c r="B43" s="62" t="s">
        <v>53</v>
      </c>
      <c r="C43" s="37"/>
      <c r="D43" s="37"/>
      <c r="E43" s="50">
        <f>IFERROR(VLOOKUP($B43,[1]NUM5!$G$3:$T$161,2,FALSE),0)</f>
        <v>7</v>
      </c>
      <c r="F43" s="50">
        <f>IFERROR(VLOOKUP($B43,[1]NUM5!$G$3:$T$161,3,FALSE),0)</f>
        <v>26</v>
      </c>
      <c r="G43" s="50">
        <f>IFERROR(VLOOKUP($B43,[1]NUM5!$G$3:$T$161,4,FALSE),0)</f>
        <v>4</v>
      </c>
      <c r="H43" s="50">
        <f>IFERROR(VLOOKUP($B43,[1]NUM5!$G$3:$T$161,5,FALSE),0)</f>
        <v>17</v>
      </c>
      <c r="I43" s="50">
        <f>IFERROR(VLOOKUP($B43,[1]NUM5!$G$3:$T$161,6,FALSE),0)</f>
        <v>24</v>
      </c>
      <c r="J43" s="50">
        <f>IFERROR(VLOOKUP($B43,[1]NUM5!$G$3:$T$161,7,FALSE),0)</f>
        <v>37</v>
      </c>
      <c r="K43" s="50">
        <f>IFERROR(VLOOKUP($B43,[1]NUM5!$G$3:$T$161,8,FALSE),0)</f>
        <v>34</v>
      </c>
      <c r="L43" s="50">
        <f>IFERROR(VLOOKUP($B43,[1]NUM5!$G$3:$T$161,9,FALSE),0)</f>
        <v>20</v>
      </c>
      <c r="M43" s="50">
        <f>IFERROR(VLOOKUP($B43,[1]NUM5!$G$3:$T$161,10,FALSE),0)</f>
        <v>22</v>
      </c>
      <c r="N43" s="50">
        <f>IFERROR(VLOOKUP($B43,[1]NUM5!$G$3:$T$161,11,FALSE),0)</f>
        <v>33</v>
      </c>
      <c r="O43" s="50">
        <f>IFERROR(VLOOKUP($B43,[1]NUM5!$G$3:$T$161,12,FALSE),0)</f>
        <v>39</v>
      </c>
      <c r="P43" s="50">
        <f>IFERROR(VLOOKUP($B43,[1]NUM5!$G$3:$T$161,13,FALSE),0)</f>
        <v>33</v>
      </c>
      <c r="Q43" s="11">
        <f t="shared" si="6"/>
        <v>296</v>
      </c>
    </row>
    <row r="44" spans="1:19" ht="14.4" thickBot="1" x14ac:dyDescent="0.3">
      <c r="A44" s="49" t="s">
        <v>60</v>
      </c>
      <c r="B44" s="62" t="s">
        <v>54</v>
      </c>
      <c r="C44" s="37"/>
      <c r="D44" s="37"/>
      <c r="E44" s="50">
        <f>IFERROR(VLOOKUP($B44,[1]NUM5!$G$3:$T$161,2,FALSE),0)</f>
        <v>1</v>
      </c>
      <c r="F44" s="50">
        <f>IFERROR(VLOOKUP($B44,[1]NUM5!$G$3:$T$161,3,FALSE),0)</f>
        <v>7</v>
      </c>
      <c r="G44" s="50">
        <f>IFERROR(VLOOKUP($B44,[1]NUM5!$G$3:$T$161,4,FALSE),0)</f>
        <v>10</v>
      </c>
      <c r="H44" s="50">
        <f>IFERROR(VLOOKUP($B44,[1]NUM5!$G$3:$T$161,5,FALSE),0)</f>
        <v>1</v>
      </c>
      <c r="I44" s="50">
        <f>IFERROR(VLOOKUP($B44,[1]NUM5!$G$3:$T$161,6,FALSE),0)</f>
        <v>8</v>
      </c>
      <c r="J44" s="50">
        <f>IFERROR(VLOOKUP($B44,[1]NUM5!$G$3:$T$161,7,FALSE),0)</f>
        <v>4</v>
      </c>
      <c r="K44" s="50">
        <f>IFERROR(VLOOKUP($B44,[1]NUM5!$G$3:$T$161,8,FALSE),0)</f>
        <v>4</v>
      </c>
      <c r="L44" s="50">
        <f>IFERROR(VLOOKUP($B44,[1]NUM5!$G$3:$T$161,9,FALSE),0)</f>
        <v>2</v>
      </c>
      <c r="M44" s="50">
        <f>IFERROR(VLOOKUP($B44,[1]NUM5!$G$3:$T$161,10,FALSE),0)</f>
        <v>0</v>
      </c>
      <c r="N44" s="50">
        <f>IFERROR(VLOOKUP($B44,[1]NUM5!$G$3:$T$161,11,FALSE),0)</f>
        <v>15</v>
      </c>
      <c r="O44" s="50">
        <f>IFERROR(VLOOKUP($B44,[1]NUM5!$G$3:$T$161,12,FALSE),0)</f>
        <v>9</v>
      </c>
      <c r="P44" s="50">
        <f>IFERROR(VLOOKUP($B44,[1]NUM5!$G$3:$T$161,13,FALSE),0)</f>
        <v>12</v>
      </c>
      <c r="Q44" s="11">
        <f t="shared" si="6"/>
        <v>73</v>
      </c>
    </row>
    <row r="45" spans="1:19" ht="14.4" thickBot="1" x14ac:dyDescent="0.3">
      <c r="A45" s="49" t="s">
        <v>60</v>
      </c>
      <c r="B45" s="62" t="s">
        <v>55</v>
      </c>
      <c r="C45" s="37"/>
      <c r="D45" s="37"/>
      <c r="E45" s="50">
        <f>IFERROR(VLOOKUP($B45,[1]NUM5!$G$3:$T$161,2,FALSE),0)</f>
        <v>19</v>
      </c>
      <c r="F45" s="50">
        <f>IFERROR(VLOOKUP($B45,[1]NUM5!$G$3:$T$161,3,FALSE),0)</f>
        <v>20</v>
      </c>
      <c r="G45" s="50">
        <f>IFERROR(VLOOKUP($B45,[1]NUM5!$G$3:$T$161,4,FALSE),0)</f>
        <v>16</v>
      </c>
      <c r="H45" s="50">
        <f>IFERROR(VLOOKUP($B45,[1]NUM5!$G$3:$T$161,5,FALSE),0)</f>
        <v>23</v>
      </c>
      <c r="I45" s="50">
        <f>IFERROR(VLOOKUP($B45,[1]NUM5!$G$3:$T$161,6,FALSE),0)</f>
        <v>13</v>
      </c>
      <c r="J45" s="50">
        <f>IFERROR(VLOOKUP($B45,[1]NUM5!$G$3:$T$161,7,FALSE),0)</f>
        <v>18</v>
      </c>
      <c r="K45" s="50">
        <f>IFERROR(VLOOKUP($B45,[1]NUM5!$G$3:$T$161,8,FALSE),0)</f>
        <v>19</v>
      </c>
      <c r="L45" s="50">
        <f>IFERROR(VLOOKUP($B45,[1]NUM5!$G$3:$T$161,9,FALSE),0)</f>
        <v>16</v>
      </c>
      <c r="M45" s="50">
        <f>IFERROR(VLOOKUP($B45,[1]NUM5!$G$3:$T$161,10,FALSE),0)</f>
        <v>11</v>
      </c>
      <c r="N45" s="50">
        <f>IFERROR(VLOOKUP($B45,[1]NUM5!$G$3:$T$161,11,FALSE),0)</f>
        <v>16</v>
      </c>
      <c r="O45" s="50">
        <f>IFERROR(VLOOKUP($B45,[1]NUM5!$G$3:$T$161,12,FALSE),0)</f>
        <v>11</v>
      </c>
      <c r="P45" s="50">
        <f>IFERROR(VLOOKUP($B45,[1]NUM5!$G$3:$T$161,13,FALSE),0)</f>
        <v>20</v>
      </c>
      <c r="Q45" s="11">
        <f t="shared" si="6"/>
        <v>202</v>
      </c>
    </row>
    <row r="46" spans="1:19" ht="14.4" thickBot="1" x14ac:dyDescent="0.3">
      <c r="A46" s="49" t="s">
        <v>60</v>
      </c>
      <c r="B46" s="62" t="s">
        <v>56</v>
      </c>
      <c r="C46" s="37"/>
      <c r="D46" s="37"/>
      <c r="E46" s="50">
        <f>IFERROR(VLOOKUP($B46,[1]NUM5!$G$3:$T$161,2,FALSE),0)</f>
        <v>17</v>
      </c>
      <c r="F46" s="50">
        <f>IFERROR(VLOOKUP($B46,[1]NUM5!$G$3:$T$161,3,FALSE),0)</f>
        <v>8</v>
      </c>
      <c r="G46" s="50">
        <f>IFERROR(VLOOKUP($B46,[1]NUM5!$G$3:$T$161,4,FALSE),0)</f>
        <v>16</v>
      </c>
      <c r="H46" s="50">
        <f>IFERROR(VLOOKUP($B46,[1]NUM5!$G$3:$T$161,5,FALSE),0)</f>
        <v>11</v>
      </c>
      <c r="I46" s="50">
        <f>IFERROR(VLOOKUP($B46,[1]NUM5!$G$3:$T$161,6,FALSE),0)</f>
        <v>18</v>
      </c>
      <c r="J46" s="50">
        <f>IFERROR(VLOOKUP($B46,[1]NUM5!$G$3:$T$161,7,FALSE),0)</f>
        <v>9</v>
      </c>
      <c r="K46" s="50">
        <f>IFERROR(VLOOKUP($B46,[1]NUM5!$G$3:$T$161,8,FALSE),0)</f>
        <v>25</v>
      </c>
      <c r="L46" s="50">
        <f>IFERROR(VLOOKUP($B46,[1]NUM5!$G$3:$T$161,9,FALSE),0)</f>
        <v>10</v>
      </c>
      <c r="M46" s="50">
        <f>IFERROR(VLOOKUP($B46,[1]NUM5!$G$3:$T$161,10,FALSE),0)</f>
        <v>8</v>
      </c>
      <c r="N46" s="50">
        <f>IFERROR(VLOOKUP($B46,[1]NUM5!$G$3:$T$161,11,FALSE),0)</f>
        <v>20</v>
      </c>
      <c r="O46" s="50">
        <f>IFERROR(VLOOKUP($B46,[1]NUM5!$G$3:$T$161,12,FALSE),0)</f>
        <v>21</v>
      </c>
      <c r="P46" s="50">
        <f>IFERROR(VLOOKUP($B46,[1]NUM5!$G$3:$T$161,13,FALSE),0)</f>
        <v>24</v>
      </c>
      <c r="Q46" s="11">
        <f t="shared" si="6"/>
        <v>187</v>
      </c>
    </row>
    <row r="47" spans="1:19" ht="14.4" thickBot="1" x14ac:dyDescent="0.3">
      <c r="A47" s="49" t="s">
        <v>60</v>
      </c>
      <c r="B47" s="62" t="s">
        <v>57</v>
      </c>
      <c r="C47" s="37"/>
      <c r="D47" s="37"/>
      <c r="E47" s="50">
        <f>IFERROR(VLOOKUP($B47,[1]NUM5!$G$3:$T$161,2,FALSE),0)</f>
        <v>42</v>
      </c>
      <c r="F47" s="50">
        <f>IFERROR(VLOOKUP($B47,[1]NUM5!$G$3:$T$161,3,FALSE),0)</f>
        <v>12</v>
      </c>
      <c r="G47" s="50">
        <f>IFERROR(VLOOKUP($B47,[1]NUM5!$G$3:$T$161,4,FALSE),0)</f>
        <v>15</v>
      </c>
      <c r="H47" s="50">
        <f>IFERROR(VLOOKUP($B47,[1]NUM5!$G$3:$T$161,5,FALSE),0)</f>
        <v>16</v>
      </c>
      <c r="I47" s="50">
        <f>IFERROR(VLOOKUP($B47,[1]NUM5!$G$3:$T$161,6,FALSE),0)</f>
        <v>29</v>
      </c>
      <c r="J47" s="50">
        <f>IFERROR(VLOOKUP($B47,[1]NUM5!$G$3:$T$161,7,FALSE),0)</f>
        <v>10</v>
      </c>
      <c r="K47" s="50">
        <f>IFERROR(VLOOKUP($B47,[1]NUM5!$G$3:$T$161,8,FALSE),0)</f>
        <v>34</v>
      </c>
      <c r="L47" s="50">
        <f>IFERROR(VLOOKUP($B47,[1]NUM5!$G$3:$T$161,9,FALSE),0)</f>
        <v>45</v>
      </c>
      <c r="M47" s="50">
        <f>IFERROR(VLOOKUP($B47,[1]NUM5!$G$3:$T$161,10,FALSE),0)</f>
        <v>24</v>
      </c>
      <c r="N47" s="50">
        <f>IFERROR(VLOOKUP($B47,[1]NUM5!$G$3:$T$161,11,FALSE),0)</f>
        <v>24</v>
      </c>
      <c r="O47" s="50">
        <f>IFERROR(VLOOKUP($B47,[1]NUM5!$G$3:$T$161,12,FALSE),0)</f>
        <v>20</v>
      </c>
      <c r="P47" s="50">
        <f>IFERROR(VLOOKUP($B47,[1]NUM5!$G$3:$T$161,13,FALSE),0)</f>
        <v>9</v>
      </c>
      <c r="Q47" s="11">
        <f t="shared" si="6"/>
        <v>280</v>
      </c>
    </row>
    <row r="48" spans="1:19" ht="14.4" thickBot="1" x14ac:dyDescent="0.3">
      <c r="A48" s="49" t="s">
        <v>60</v>
      </c>
      <c r="B48" s="62" t="s">
        <v>58</v>
      </c>
      <c r="C48" s="37"/>
      <c r="D48" s="37"/>
      <c r="E48" s="50">
        <f>IFERROR(VLOOKUP($B48,[1]NUM5!$G$3:$T$161,2,FALSE),0)</f>
        <v>4</v>
      </c>
      <c r="F48" s="50">
        <f>IFERROR(VLOOKUP($B48,[1]NUM5!$G$3:$T$161,3,FALSE),0)</f>
        <v>1</v>
      </c>
      <c r="G48" s="50">
        <f>IFERROR(VLOOKUP($B48,[1]NUM5!$G$3:$T$161,4,FALSE),0)</f>
        <v>5</v>
      </c>
      <c r="H48" s="50">
        <f>IFERROR(VLOOKUP($B48,[1]NUM5!$G$3:$T$161,5,FALSE),0)</f>
        <v>2</v>
      </c>
      <c r="I48" s="50">
        <f>IFERROR(VLOOKUP($B48,[1]NUM5!$G$3:$T$161,6,FALSE),0)</f>
        <v>4</v>
      </c>
      <c r="J48" s="50">
        <f>IFERROR(VLOOKUP($B48,[1]NUM5!$G$3:$T$161,7,FALSE),0)</f>
        <v>1</v>
      </c>
      <c r="K48" s="50">
        <f>IFERROR(VLOOKUP($B48,[1]NUM5!$G$3:$T$161,8,FALSE),0)</f>
        <v>6</v>
      </c>
      <c r="L48" s="50">
        <f>IFERROR(VLOOKUP($B48,[1]NUM5!$G$3:$T$161,9,FALSE),0)</f>
        <v>2</v>
      </c>
      <c r="M48" s="50">
        <f>IFERROR(VLOOKUP($B48,[1]NUM5!$G$3:$T$161,10,FALSE),0)</f>
        <v>2</v>
      </c>
      <c r="N48" s="50">
        <f>IFERROR(VLOOKUP($B48,[1]NUM5!$G$3:$T$161,11,FALSE),0)</f>
        <v>8</v>
      </c>
      <c r="O48" s="50">
        <f>IFERROR(VLOOKUP($B48,[1]NUM5!$G$3:$T$161,12,FALSE),0)</f>
        <v>1</v>
      </c>
      <c r="P48" s="50">
        <f>IFERROR(VLOOKUP($B48,[1]NUM5!$G$3:$T$161,13,FALSE),0)</f>
        <v>14</v>
      </c>
      <c r="Q48" s="11">
        <f t="shared" si="6"/>
        <v>50</v>
      </c>
    </row>
    <row r="49" spans="1:19" ht="14.4" thickBot="1" x14ac:dyDescent="0.3">
      <c r="A49" s="49" t="s">
        <v>60</v>
      </c>
      <c r="B49" s="62" t="s">
        <v>59</v>
      </c>
      <c r="C49" s="37"/>
      <c r="D49" s="37"/>
      <c r="E49" s="50">
        <f>IFERROR(VLOOKUP($B49,[1]NUM5!$G$3:$T$161,2,FALSE),0)</f>
        <v>10</v>
      </c>
      <c r="F49" s="50">
        <f>IFERROR(VLOOKUP($B49,[1]NUM5!$G$3:$T$161,3,FALSE),0)</f>
        <v>3</v>
      </c>
      <c r="G49" s="50">
        <f>IFERROR(VLOOKUP($B49,[1]NUM5!$G$3:$T$161,4,FALSE),0)</f>
        <v>9</v>
      </c>
      <c r="H49" s="50">
        <f>IFERROR(VLOOKUP($B49,[1]NUM5!$G$3:$T$161,5,FALSE),0)</f>
        <v>8</v>
      </c>
      <c r="I49" s="50">
        <f>IFERROR(VLOOKUP($B49,[1]NUM5!$G$3:$T$161,6,FALSE),0)</f>
        <v>14</v>
      </c>
      <c r="J49" s="50">
        <f>IFERROR(VLOOKUP($B49,[1]NUM5!$G$3:$T$161,7,FALSE),0)</f>
        <v>8</v>
      </c>
      <c r="K49" s="50">
        <f>IFERROR(VLOOKUP($B49,[1]NUM5!$G$3:$T$161,8,FALSE),0)</f>
        <v>11</v>
      </c>
      <c r="L49" s="50">
        <f>IFERROR(VLOOKUP($B49,[1]NUM5!$G$3:$T$161,9,FALSE),0)</f>
        <v>11</v>
      </c>
      <c r="M49" s="50">
        <f>IFERROR(VLOOKUP($B49,[1]NUM5!$G$3:$T$161,10,FALSE),0)</f>
        <v>9</v>
      </c>
      <c r="N49" s="50">
        <f>IFERROR(VLOOKUP($B49,[1]NUM5!$G$3:$T$161,11,FALSE),0)</f>
        <v>13</v>
      </c>
      <c r="O49" s="50">
        <f>IFERROR(VLOOKUP($B49,[1]NUM5!$G$3:$T$161,12,FALSE),0)</f>
        <v>23</v>
      </c>
      <c r="P49" s="50">
        <f>IFERROR(VLOOKUP($B49,[1]NUM5!$G$3:$T$161,13,FALSE),0)</f>
        <v>27</v>
      </c>
      <c r="Q49" s="11">
        <f t="shared" si="6"/>
        <v>146</v>
      </c>
    </row>
    <row r="50" spans="1:19" ht="14.4" thickBot="1" x14ac:dyDescent="0.3">
      <c r="A50" s="47" t="s">
        <v>60</v>
      </c>
      <c r="B50" s="47" t="s">
        <v>263</v>
      </c>
      <c r="C50" s="37"/>
      <c r="D50" s="37"/>
      <c r="E50" s="50">
        <f>IFERROR(VLOOKUP($B50,[1]NUM5!$G$3:$T$161,2,FALSE),0)</f>
        <v>32</v>
      </c>
      <c r="F50" s="50">
        <f>IFERROR(VLOOKUP($B50,[1]NUM5!$G$3:$T$161,3,FALSE),0)</f>
        <v>23</v>
      </c>
      <c r="G50" s="50">
        <f>IFERROR(VLOOKUP($B50,[1]NUM5!$G$3:$T$161,4,FALSE),0)</f>
        <v>13</v>
      </c>
      <c r="H50" s="50">
        <f>IFERROR(VLOOKUP($B50,[1]NUM5!$G$3:$T$161,5,FALSE),0)</f>
        <v>13</v>
      </c>
      <c r="I50" s="50">
        <f>IFERROR(VLOOKUP($B50,[1]NUM5!$G$3:$T$161,6,FALSE),0)</f>
        <v>36</v>
      </c>
      <c r="J50" s="50">
        <f>IFERROR(VLOOKUP($B50,[1]NUM5!$G$3:$T$161,7,FALSE),0)</f>
        <v>17</v>
      </c>
      <c r="K50" s="50">
        <f>IFERROR(VLOOKUP($B50,[1]NUM5!$G$3:$T$161,8,FALSE),0)</f>
        <v>21</v>
      </c>
      <c r="L50" s="50">
        <f>IFERROR(VLOOKUP($B50,[1]NUM5!$G$3:$T$161,9,FALSE),0)</f>
        <v>33</v>
      </c>
      <c r="M50" s="50">
        <f>IFERROR(VLOOKUP($B50,[1]NUM5!$G$3:$T$161,10,FALSE),0)</f>
        <v>13</v>
      </c>
      <c r="N50" s="50">
        <f>IFERROR(VLOOKUP($B50,[1]NUM5!$G$3:$T$161,11,FALSE),0)</f>
        <v>27</v>
      </c>
      <c r="O50" s="50">
        <f>IFERROR(VLOOKUP($B50,[1]NUM5!$G$3:$T$161,12,FALSE),0)</f>
        <v>21</v>
      </c>
      <c r="P50" s="50">
        <f>IFERROR(VLOOKUP($B50,[1]NUM5!$G$3:$T$161,13,FALSE),0)</f>
        <v>44</v>
      </c>
      <c r="Q50" s="11">
        <f>SUM(E50:P50)</f>
        <v>293</v>
      </c>
    </row>
    <row r="51" spans="1:19" ht="14.4" thickBot="1" x14ac:dyDescent="0.3">
      <c r="A51" s="344" t="s">
        <v>161</v>
      </c>
      <c r="B51" s="345"/>
      <c r="C51" s="89">
        <f>D51/Metas!F17</f>
        <v>0.95768437929454875</v>
      </c>
      <c r="D51" s="88">
        <f>Q51/R51</f>
        <v>0.4596885020613834</v>
      </c>
      <c r="E51" s="8">
        <f t="shared" ref="E51:Q51" si="7">SUM(E41:E50)</f>
        <v>156</v>
      </c>
      <c r="F51" s="8">
        <f t="shared" si="7"/>
        <v>141</v>
      </c>
      <c r="G51" s="8">
        <f t="shared" si="7"/>
        <v>129</v>
      </c>
      <c r="H51" s="8">
        <f t="shared" si="7"/>
        <v>140</v>
      </c>
      <c r="I51" s="8">
        <f t="shared" si="7"/>
        <v>193</v>
      </c>
      <c r="J51" s="8">
        <f t="shared" si="7"/>
        <v>124</v>
      </c>
      <c r="K51" s="8">
        <f t="shared" si="7"/>
        <v>178</v>
      </c>
      <c r="L51" s="8">
        <f t="shared" si="7"/>
        <v>174</v>
      </c>
      <c r="M51" s="8">
        <f t="shared" si="7"/>
        <v>125</v>
      </c>
      <c r="N51" s="8">
        <f t="shared" si="7"/>
        <v>202</v>
      </c>
      <c r="O51" s="8">
        <f t="shared" si="7"/>
        <v>196</v>
      </c>
      <c r="P51" s="8">
        <f t="shared" si="7"/>
        <v>249</v>
      </c>
      <c r="Q51" s="8">
        <f t="shared" si="7"/>
        <v>2007</v>
      </c>
      <c r="R51" s="346">
        <v>4366</v>
      </c>
      <c r="S51" s="347"/>
    </row>
    <row r="52" spans="1:19" ht="14.4" thickBot="1" x14ac:dyDescent="0.3">
      <c r="A52" s="63" t="s">
        <v>74</v>
      </c>
      <c r="B52" s="62" t="s">
        <v>61</v>
      </c>
      <c r="C52" s="37"/>
      <c r="D52" s="37"/>
      <c r="E52" s="50">
        <f>IFERROR(VLOOKUP($B52,[1]NUM5!$G$3:$T$161,2,FALSE),0)</f>
        <v>59</v>
      </c>
      <c r="F52" s="50">
        <f>IFERROR(VLOOKUP($B52,[1]NUM5!$G$3:$T$161,3,FALSE),0)</f>
        <v>51</v>
      </c>
      <c r="G52" s="50">
        <f>IFERROR(VLOOKUP($B52,[1]NUM5!$G$3:$T$161,4,FALSE),0)</f>
        <v>16</v>
      </c>
      <c r="H52" s="50">
        <f>IFERROR(VLOOKUP($B52,[1]NUM5!$G$3:$T$161,5,FALSE),0)</f>
        <v>29</v>
      </c>
      <c r="I52" s="50">
        <f>IFERROR(VLOOKUP($B52,[1]NUM5!$G$3:$T$161,6,FALSE),0)</f>
        <v>28</v>
      </c>
      <c r="J52" s="50">
        <f>IFERROR(VLOOKUP($B52,[1]NUM5!$G$3:$T$161,7,FALSE),0)</f>
        <v>45</v>
      </c>
      <c r="K52" s="50">
        <f>IFERROR(VLOOKUP($B52,[1]NUM5!$G$3:$T$161,8,FALSE),0)</f>
        <v>117</v>
      </c>
      <c r="L52" s="50">
        <f>IFERROR(VLOOKUP($B52,[1]NUM5!$G$3:$T$161,9,FALSE),0)</f>
        <v>228</v>
      </c>
      <c r="M52" s="50">
        <f>IFERROR(VLOOKUP($B52,[1]NUM5!$G$3:$T$161,10,FALSE),0)</f>
        <v>21</v>
      </c>
      <c r="N52" s="50">
        <f>IFERROR(VLOOKUP($B52,[1]NUM5!$G$3:$T$161,11,FALSE),0)</f>
        <v>175</v>
      </c>
      <c r="O52" s="50">
        <f>IFERROR(VLOOKUP($B52,[1]NUM5!$G$3:$T$161,12,FALSE),0)</f>
        <v>50</v>
      </c>
      <c r="P52" s="50">
        <f>IFERROR(VLOOKUP($B52,[1]NUM5!$G$3:$T$161,13,FALSE),0)</f>
        <v>73</v>
      </c>
      <c r="Q52" s="11">
        <f t="shared" ref="Q52:Q64" si="8">SUM(E52:P52)</f>
        <v>892</v>
      </c>
    </row>
    <row r="53" spans="1:19" ht="14.4" thickBot="1" x14ac:dyDescent="0.3">
      <c r="A53" s="63" t="s">
        <v>74</v>
      </c>
      <c r="B53" s="62" t="s">
        <v>62</v>
      </c>
      <c r="C53" s="37"/>
      <c r="D53" s="37"/>
      <c r="E53" s="50">
        <f>IFERROR(VLOOKUP($B53,[1]NUM5!$G$3:$T$161,2,FALSE),0)</f>
        <v>14</v>
      </c>
      <c r="F53" s="50">
        <f>IFERROR(VLOOKUP($B53,[1]NUM5!$G$3:$T$161,3,FALSE),0)</f>
        <v>30</v>
      </c>
      <c r="G53" s="50">
        <f>IFERROR(VLOOKUP($B53,[1]NUM5!$G$3:$T$161,4,FALSE),0)</f>
        <v>23</v>
      </c>
      <c r="H53" s="50">
        <f>IFERROR(VLOOKUP($B53,[1]NUM5!$G$3:$T$161,5,FALSE),0)</f>
        <v>4</v>
      </c>
      <c r="I53" s="50">
        <f>IFERROR(VLOOKUP($B53,[1]NUM5!$G$3:$T$161,6,FALSE),0)</f>
        <v>24</v>
      </c>
      <c r="J53" s="50">
        <f>IFERROR(VLOOKUP($B53,[1]NUM5!$G$3:$T$161,7,FALSE),0)</f>
        <v>24</v>
      </c>
      <c r="K53" s="50">
        <f>IFERROR(VLOOKUP($B53,[1]NUM5!$G$3:$T$161,8,FALSE),0)</f>
        <v>27</v>
      </c>
      <c r="L53" s="50">
        <f>IFERROR(VLOOKUP($B53,[1]NUM5!$G$3:$T$161,9,FALSE),0)</f>
        <v>24</v>
      </c>
      <c r="M53" s="50">
        <f>IFERROR(VLOOKUP($B53,[1]NUM5!$G$3:$T$161,10,FALSE),0)</f>
        <v>16</v>
      </c>
      <c r="N53" s="50">
        <f>IFERROR(VLOOKUP($B53,[1]NUM5!$G$3:$T$161,11,FALSE),0)</f>
        <v>8</v>
      </c>
      <c r="O53" s="50">
        <f>IFERROR(VLOOKUP($B53,[1]NUM5!$G$3:$T$161,12,FALSE),0)</f>
        <v>7</v>
      </c>
      <c r="P53" s="50">
        <f>IFERROR(VLOOKUP($B53,[1]NUM5!$G$3:$T$161,13,FALSE),0)</f>
        <v>1</v>
      </c>
      <c r="Q53" s="11">
        <f t="shared" si="8"/>
        <v>202</v>
      </c>
    </row>
    <row r="54" spans="1:19" ht="14.4" thickBot="1" x14ac:dyDescent="0.3">
      <c r="A54" s="63" t="s">
        <v>74</v>
      </c>
      <c r="B54" s="62" t="s">
        <v>63</v>
      </c>
      <c r="C54" s="37"/>
      <c r="D54" s="37"/>
      <c r="E54" s="50">
        <f>IFERROR(VLOOKUP($B54,[1]NUM5!$G$3:$T$161,2,FALSE),0)</f>
        <v>10</v>
      </c>
      <c r="F54" s="50">
        <f>IFERROR(VLOOKUP($B54,[1]NUM5!$G$3:$T$161,3,FALSE),0)</f>
        <v>15</v>
      </c>
      <c r="G54" s="50">
        <f>IFERROR(VLOOKUP($B54,[1]NUM5!$G$3:$T$161,4,FALSE),0)</f>
        <v>8</v>
      </c>
      <c r="H54" s="50">
        <f>IFERROR(VLOOKUP($B54,[1]NUM5!$G$3:$T$161,5,FALSE),0)</f>
        <v>5</v>
      </c>
      <c r="I54" s="50">
        <f>IFERROR(VLOOKUP($B54,[1]NUM5!$G$3:$T$161,6,FALSE),0)</f>
        <v>34</v>
      </c>
      <c r="J54" s="50">
        <f>IFERROR(VLOOKUP($B54,[1]NUM5!$G$3:$T$161,7,FALSE),0)</f>
        <v>1</v>
      </c>
      <c r="K54" s="50">
        <f>IFERROR(VLOOKUP($B54,[1]NUM5!$G$3:$T$161,8,FALSE),0)</f>
        <v>4</v>
      </c>
      <c r="L54" s="50">
        <f>IFERROR(VLOOKUP($B54,[1]NUM5!$G$3:$T$161,9,FALSE),0)</f>
        <v>0</v>
      </c>
      <c r="M54" s="50">
        <f>IFERROR(VLOOKUP($B54,[1]NUM5!$G$3:$T$161,10,FALSE),0)</f>
        <v>12</v>
      </c>
      <c r="N54" s="50">
        <f>IFERROR(VLOOKUP($B54,[1]NUM5!$G$3:$T$161,11,FALSE),0)</f>
        <v>26</v>
      </c>
      <c r="O54" s="50">
        <f>IFERROR(VLOOKUP($B54,[1]NUM5!$G$3:$T$161,12,FALSE),0)</f>
        <v>13</v>
      </c>
      <c r="P54" s="50">
        <f>IFERROR(VLOOKUP($B54,[1]NUM5!$G$3:$T$161,13,FALSE),0)</f>
        <v>1</v>
      </c>
      <c r="Q54" s="11">
        <f t="shared" si="8"/>
        <v>129</v>
      </c>
    </row>
    <row r="55" spans="1:19" ht="14.4" thickBot="1" x14ac:dyDescent="0.3">
      <c r="A55" s="63" t="s">
        <v>74</v>
      </c>
      <c r="B55" s="62" t="s">
        <v>64</v>
      </c>
      <c r="C55" s="37"/>
      <c r="D55" s="37"/>
      <c r="E55" s="50">
        <f>IFERROR(VLOOKUP($B55,[1]NUM5!$G$3:$T$161,2,FALSE),0)</f>
        <v>2</v>
      </c>
      <c r="F55" s="50">
        <f>IFERROR(VLOOKUP($B55,[1]NUM5!$G$3:$T$161,3,FALSE),0)</f>
        <v>0</v>
      </c>
      <c r="G55" s="50">
        <f>IFERROR(VLOOKUP($B55,[1]NUM5!$G$3:$T$161,4,FALSE),0)</f>
        <v>3</v>
      </c>
      <c r="H55" s="50">
        <f>IFERROR(VLOOKUP($B55,[1]NUM5!$G$3:$T$161,5,FALSE),0)</f>
        <v>6</v>
      </c>
      <c r="I55" s="50">
        <f>IFERROR(VLOOKUP($B55,[1]NUM5!$G$3:$T$161,6,FALSE),0)</f>
        <v>0</v>
      </c>
      <c r="J55" s="50">
        <f>IFERROR(VLOOKUP($B55,[1]NUM5!$G$3:$T$161,7,FALSE),0)</f>
        <v>0</v>
      </c>
      <c r="K55" s="50">
        <f>IFERROR(VLOOKUP($B55,[1]NUM5!$G$3:$T$161,8,FALSE),0)</f>
        <v>3</v>
      </c>
      <c r="L55" s="50">
        <f>IFERROR(VLOOKUP($B55,[1]NUM5!$G$3:$T$161,9,FALSE),0)</f>
        <v>4</v>
      </c>
      <c r="M55" s="50">
        <f>IFERROR(VLOOKUP($B55,[1]NUM5!$G$3:$T$161,10,FALSE),0)</f>
        <v>3</v>
      </c>
      <c r="N55" s="50">
        <f>IFERROR(VLOOKUP($B55,[1]NUM5!$G$3:$T$161,11,FALSE),0)</f>
        <v>3</v>
      </c>
      <c r="O55" s="50">
        <f>IFERROR(VLOOKUP($B55,[1]NUM5!$G$3:$T$161,12,FALSE),0)</f>
        <v>1</v>
      </c>
      <c r="P55" s="50">
        <f>IFERROR(VLOOKUP($B55,[1]NUM5!$G$3:$T$161,13,FALSE),0)</f>
        <v>4</v>
      </c>
      <c r="Q55" s="11">
        <f t="shared" si="8"/>
        <v>29</v>
      </c>
    </row>
    <row r="56" spans="1:19" ht="14.4" thickBot="1" x14ac:dyDescent="0.3">
      <c r="A56" s="63" t="s">
        <v>74</v>
      </c>
      <c r="B56" s="62" t="s">
        <v>65</v>
      </c>
      <c r="C56" s="37"/>
      <c r="D56" s="37"/>
      <c r="E56" s="50">
        <f>IFERROR(VLOOKUP($B56,[1]NUM5!$G$3:$T$161,2,FALSE),0)</f>
        <v>0</v>
      </c>
      <c r="F56" s="50">
        <f>IFERROR(VLOOKUP($B56,[1]NUM5!$G$3:$T$161,3,FALSE),0)</f>
        <v>0</v>
      </c>
      <c r="G56" s="50">
        <f>IFERROR(VLOOKUP($B56,[1]NUM5!$G$3:$T$161,4,FALSE),0)</f>
        <v>4</v>
      </c>
      <c r="H56" s="50">
        <f>IFERROR(VLOOKUP($B56,[1]NUM5!$G$3:$T$161,5,FALSE),0)</f>
        <v>1</v>
      </c>
      <c r="I56" s="50">
        <f>IFERROR(VLOOKUP($B56,[1]NUM5!$G$3:$T$161,6,FALSE),0)</f>
        <v>0</v>
      </c>
      <c r="J56" s="50">
        <f>IFERROR(VLOOKUP($B56,[1]NUM5!$G$3:$T$161,7,FALSE),0)</f>
        <v>0</v>
      </c>
      <c r="K56" s="50">
        <f>IFERROR(VLOOKUP($B56,[1]NUM5!$G$3:$T$161,8,FALSE),0)</f>
        <v>1</v>
      </c>
      <c r="L56" s="50">
        <f>IFERROR(VLOOKUP($B56,[1]NUM5!$G$3:$T$161,9,FALSE),0)</f>
        <v>0</v>
      </c>
      <c r="M56" s="50">
        <f>IFERROR(VLOOKUP($B56,[1]NUM5!$G$3:$T$161,10,FALSE),0)</f>
        <v>0</v>
      </c>
      <c r="N56" s="50">
        <f>IFERROR(VLOOKUP($B56,[1]NUM5!$G$3:$T$161,11,FALSE),0)</f>
        <v>3</v>
      </c>
      <c r="O56" s="50">
        <f>IFERROR(VLOOKUP($B56,[1]NUM5!$G$3:$T$161,12,FALSE),0)</f>
        <v>1</v>
      </c>
      <c r="P56" s="50">
        <f>IFERROR(VLOOKUP($B56,[1]NUM5!$G$3:$T$161,13,FALSE),0)</f>
        <v>0</v>
      </c>
      <c r="Q56" s="11">
        <f t="shared" si="8"/>
        <v>10</v>
      </c>
    </row>
    <row r="57" spans="1:19" ht="14.4" thickBot="1" x14ac:dyDescent="0.3">
      <c r="A57" s="63" t="s">
        <v>74</v>
      </c>
      <c r="B57" s="62" t="s">
        <v>66</v>
      </c>
      <c r="C57" s="37"/>
      <c r="D57" s="37"/>
      <c r="E57" s="50">
        <f>IFERROR(VLOOKUP($B57,[1]NUM5!$G$3:$T$161,2,FALSE),0)</f>
        <v>1</v>
      </c>
      <c r="F57" s="50">
        <f>IFERROR(VLOOKUP($B57,[1]NUM5!$G$3:$T$161,3,FALSE),0)</f>
        <v>5</v>
      </c>
      <c r="G57" s="50">
        <f>IFERROR(VLOOKUP($B57,[1]NUM5!$G$3:$T$161,4,FALSE),0)</f>
        <v>2</v>
      </c>
      <c r="H57" s="50">
        <f>IFERROR(VLOOKUP($B57,[1]NUM5!$G$3:$T$161,5,FALSE),0)</f>
        <v>0</v>
      </c>
      <c r="I57" s="50">
        <f>IFERROR(VLOOKUP($B57,[1]NUM5!$G$3:$T$161,6,FALSE),0)</f>
        <v>7</v>
      </c>
      <c r="J57" s="50">
        <f>IFERROR(VLOOKUP($B57,[1]NUM5!$G$3:$T$161,7,FALSE),0)</f>
        <v>5</v>
      </c>
      <c r="K57" s="50">
        <f>IFERROR(VLOOKUP($B57,[1]NUM5!$G$3:$T$161,8,FALSE),0)</f>
        <v>8</v>
      </c>
      <c r="L57" s="50">
        <f>IFERROR(VLOOKUP($B57,[1]NUM5!$G$3:$T$161,9,FALSE),0)</f>
        <v>0</v>
      </c>
      <c r="M57" s="50">
        <f>IFERROR(VLOOKUP($B57,[1]NUM5!$G$3:$T$161,10,FALSE),0)</f>
        <v>4</v>
      </c>
      <c r="N57" s="50">
        <f>IFERROR(VLOOKUP($B57,[1]NUM5!$G$3:$T$161,11,FALSE),0)</f>
        <v>7</v>
      </c>
      <c r="O57" s="50">
        <f>IFERROR(VLOOKUP($B57,[1]NUM5!$G$3:$T$161,12,FALSE),0)</f>
        <v>3</v>
      </c>
      <c r="P57" s="50">
        <f>IFERROR(VLOOKUP($B57,[1]NUM5!$G$3:$T$161,13,FALSE),0)</f>
        <v>2</v>
      </c>
      <c r="Q57" s="11">
        <f t="shared" si="8"/>
        <v>44</v>
      </c>
    </row>
    <row r="58" spans="1:19" ht="14.4" thickBot="1" x14ac:dyDescent="0.3">
      <c r="A58" s="63" t="s">
        <v>74</v>
      </c>
      <c r="B58" s="62" t="s">
        <v>67</v>
      </c>
      <c r="C58" s="37"/>
      <c r="D58" s="37"/>
      <c r="E58" s="50">
        <f>IFERROR(VLOOKUP($B58,[1]NUM5!$G$3:$T$161,2,FALSE),0)</f>
        <v>4</v>
      </c>
      <c r="F58" s="50">
        <f>IFERROR(VLOOKUP($B58,[1]NUM5!$G$3:$T$161,3,FALSE),0)</f>
        <v>2</v>
      </c>
      <c r="G58" s="50">
        <f>IFERROR(VLOOKUP($B58,[1]NUM5!$G$3:$T$161,4,FALSE),0)</f>
        <v>3</v>
      </c>
      <c r="H58" s="50">
        <f>IFERROR(VLOOKUP($B58,[1]NUM5!$G$3:$T$161,5,FALSE),0)</f>
        <v>1</v>
      </c>
      <c r="I58" s="50">
        <f>IFERROR(VLOOKUP($B58,[1]NUM5!$G$3:$T$161,6,FALSE),0)</f>
        <v>1</v>
      </c>
      <c r="J58" s="50">
        <f>IFERROR(VLOOKUP($B58,[1]NUM5!$G$3:$T$161,7,FALSE),0)</f>
        <v>1</v>
      </c>
      <c r="K58" s="50">
        <f>IFERROR(VLOOKUP($B58,[1]NUM5!$G$3:$T$161,8,FALSE),0)</f>
        <v>2</v>
      </c>
      <c r="L58" s="50">
        <f>IFERROR(VLOOKUP($B58,[1]NUM5!$G$3:$T$161,9,FALSE),0)</f>
        <v>4</v>
      </c>
      <c r="M58" s="50">
        <f>IFERROR(VLOOKUP($B58,[1]NUM5!$G$3:$T$161,10,FALSE),0)</f>
        <v>4</v>
      </c>
      <c r="N58" s="50">
        <f>IFERROR(VLOOKUP($B58,[1]NUM5!$G$3:$T$161,11,FALSE),0)</f>
        <v>1</v>
      </c>
      <c r="O58" s="50">
        <f>IFERROR(VLOOKUP($B58,[1]NUM5!$G$3:$T$161,12,FALSE),0)</f>
        <v>1</v>
      </c>
      <c r="P58" s="50">
        <f>IFERROR(VLOOKUP($B58,[1]NUM5!$G$3:$T$161,13,FALSE),0)</f>
        <v>0</v>
      </c>
      <c r="Q58" s="11">
        <f t="shared" si="8"/>
        <v>24</v>
      </c>
    </row>
    <row r="59" spans="1:19" ht="14.4" thickBot="1" x14ac:dyDescent="0.3">
      <c r="A59" s="63" t="s">
        <v>74</v>
      </c>
      <c r="B59" s="62" t="s">
        <v>68</v>
      </c>
      <c r="C59" s="37"/>
      <c r="D59" s="37"/>
      <c r="E59" s="50">
        <f>IFERROR(VLOOKUP($B59,[1]NUM5!$G$3:$T$161,2,FALSE),0)</f>
        <v>0</v>
      </c>
      <c r="F59" s="50">
        <f>IFERROR(VLOOKUP($B59,[1]NUM5!$G$3:$T$161,3,FALSE),0)</f>
        <v>0</v>
      </c>
      <c r="G59" s="50">
        <f>IFERROR(VLOOKUP($B59,[1]NUM5!$G$3:$T$161,4,FALSE),0)</f>
        <v>8</v>
      </c>
      <c r="H59" s="50">
        <f>IFERROR(VLOOKUP($B59,[1]NUM5!$G$3:$T$161,5,FALSE),0)</f>
        <v>1</v>
      </c>
      <c r="I59" s="50">
        <f>IFERROR(VLOOKUP($B59,[1]NUM5!$G$3:$T$161,6,FALSE),0)</f>
        <v>0</v>
      </c>
      <c r="J59" s="50">
        <f>IFERROR(VLOOKUP($B59,[1]NUM5!$G$3:$T$161,7,FALSE),0)</f>
        <v>1</v>
      </c>
      <c r="K59" s="50">
        <f>IFERROR(VLOOKUP($B59,[1]NUM5!$G$3:$T$161,8,FALSE),0)</f>
        <v>3</v>
      </c>
      <c r="L59" s="50">
        <f>IFERROR(VLOOKUP($B59,[1]NUM5!$G$3:$T$161,9,FALSE),0)</f>
        <v>3</v>
      </c>
      <c r="M59" s="50">
        <f>IFERROR(VLOOKUP($B59,[1]NUM5!$G$3:$T$161,10,FALSE),0)</f>
        <v>4</v>
      </c>
      <c r="N59" s="50">
        <f>IFERROR(VLOOKUP($B59,[1]NUM5!$G$3:$T$161,11,FALSE),0)</f>
        <v>2</v>
      </c>
      <c r="O59" s="50">
        <f>IFERROR(VLOOKUP($B59,[1]NUM5!$G$3:$T$161,12,FALSE),0)</f>
        <v>6</v>
      </c>
      <c r="P59" s="50">
        <f>IFERROR(VLOOKUP($B59,[1]NUM5!$G$3:$T$161,13,FALSE),0)</f>
        <v>0</v>
      </c>
      <c r="Q59" s="11">
        <f t="shared" si="8"/>
        <v>28</v>
      </c>
    </row>
    <row r="60" spans="1:19" ht="14.4" thickBot="1" x14ac:dyDescent="0.3">
      <c r="A60" s="63" t="s">
        <v>74</v>
      </c>
      <c r="B60" s="62" t="s">
        <v>69</v>
      </c>
      <c r="C60" s="37"/>
      <c r="D60" s="37"/>
      <c r="E60" s="50">
        <f>IFERROR(VLOOKUP($B60,[1]NUM5!$G$3:$T$161,2,FALSE),0)</f>
        <v>7</v>
      </c>
      <c r="F60" s="50">
        <f>IFERROR(VLOOKUP($B60,[1]NUM5!$G$3:$T$161,3,FALSE),0)</f>
        <v>9</v>
      </c>
      <c r="G60" s="50">
        <f>IFERROR(VLOOKUP($B60,[1]NUM5!$G$3:$T$161,4,FALSE),0)</f>
        <v>6</v>
      </c>
      <c r="H60" s="50">
        <f>IFERROR(VLOOKUP($B60,[1]NUM5!$G$3:$T$161,5,FALSE),0)</f>
        <v>10</v>
      </c>
      <c r="I60" s="50">
        <f>IFERROR(VLOOKUP($B60,[1]NUM5!$G$3:$T$161,6,FALSE),0)</f>
        <v>4</v>
      </c>
      <c r="J60" s="50">
        <f>IFERROR(VLOOKUP($B60,[1]NUM5!$G$3:$T$161,7,FALSE),0)</f>
        <v>8</v>
      </c>
      <c r="K60" s="50">
        <f>IFERROR(VLOOKUP($B60,[1]NUM5!$G$3:$T$161,8,FALSE),0)</f>
        <v>2</v>
      </c>
      <c r="L60" s="50">
        <f>IFERROR(VLOOKUP($B60,[1]NUM5!$G$3:$T$161,9,FALSE),0)</f>
        <v>5</v>
      </c>
      <c r="M60" s="50">
        <f>IFERROR(VLOOKUP($B60,[1]NUM5!$G$3:$T$161,10,FALSE),0)</f>
        <v>4</v>
      </c>
      <c r="N60" s="50">
        <f>IFERROR(VLOOKUP($B60,[1]NUM5!$G$3:$T$161,11,FALSE),0)</f>
        <v>7</v>
      </c>
      <c r="O60" s="50">
        <f>IFERROR(VLOOKUP($B60,[1]NUM5!$G$3:$T$161,12,FALSE),0)</f>
        <v>3</v>
      </c>
      <c r="P60" s="50">
        <f>IFERROR(VLOOKUP($B60,[1]NUM5!$G$3:$T$161,13,FALSE),0)</f>
        <v>1</v>
      </c>
      <c r="Q60" s="11">
        <f t="shared" si="8"/>
        <v>66</v>
      </c>
    </row>
    <row r="61" spans="1:19" ht="14.4" thickBot="1" x14ac:dyDescent="0.3">
      <c r="A61" s="63" t="s">
        <v>74</v>
      </c>
      <c r="B61" s="62" t="s">
        <v>70</v>
      </c>
      <c r="C61" s="37"/>
      <c r="D61" s="37"/>
      <c r="E61" s="50">
        <f>IFERROR(VLOOKUP($B61,[1]NUM5!$G$3:$T$161,2,FALSE),0)</f>
        <v>5</v>
      </c>
      <c r="F61" s="50">
        <f>IFERROR(VLOOKUP($B61,[1]NUM5!$G$3:$T$161,3,FALSE),0)</f>
        <v>0</v>
      </c>
      <c r="G61" s="50">
        <f>IFERROR(VLOOKUP($B61,[1]NUM5!$G$3:$T$161,4,FALSE),0)</f>
        <v>8</v>
      </c>
      <c r="H61" s="50">
        <f>IFERROR(VLOOKUP($B61,[1]NUM5!$G$3:$T$161,5,FALSE),0)</f>
        <v>0</v>
      </c>
      <c r="I61" s="50">
        <f>IFERROR(VLOOKUP($B61,[1]NUM5!$G$3:$T$161,6,FALSE),0)</f>
        <v>6</v>
      </c>
      <c r="J61" s="50">
        <f>IFERROR(VLOOKUP($B61,[1]NUM5!$G$3:$T$161,7,FALSE),0)</f>
        <v>2</v>
      </c>
      <c r="K61" s="50">
        <f>IFERROR(VLOOKUP($B61,[1]NUM5!$G$3:$T$161,8,FALSE),0)</f>
        <v>27</v>
      </c>
      <c r="L61" s="50">
        <f>IFERROR(VLOOKUP($B61,[1]NUM5!$G$3:$T$161,9,FALSE),0)</f>
        <v>12</v>
      </c>
      <c r="M61" s="50">
        <f>IFERROR(VLOOKUP($B61,[1]NUM5!$G$3:$T$161,10,FALSE),0)</f>
        <v>7</v>
      </c>
      <c r="N61" s="50">
        <f>IFERROR(VLOOKUP($B61,[1]NUM5!$G$3:$T$161,11,FALSE),0)</f>
        <v>13</v>
      </c>
      <c r="O61" s="50">
        <f>IFERROR(VLOOKUP($B61,[1]NUM5!$G$3:$T$161,12,FALSE),0)</f>
        <v>1</v>
      </c>
      <c r="P61" s="50">
        <f>IFERROR(VLOOKUP($B61,[1]NUM5!$G$3:$T$161,13,FALSE),0)</f>
        <v>5</v>
      </c>
      <c r="Q61" s="11">
        <f t="shared" si="8"/>
        <v>86</v>
      </c>
    </row>
    <row r="62" spans="1:19" ht="14.4" thickBot="1" x14ac:dyDescent="0.3">
      <c r="A62" s="63" t="s">
        <v>74</v>
      </c>
      <c r="B62" s="62" t="s">
        <v>71</v>
      </c>
      <c r="C62" s="37"/>
      <c r="D62" s="37"/>
      <c r="E62" s="50">
        <f>IFERROR(VLOOKUP($B62,[1]NUM5!$G$3:$T$161,2,FALSE),0)</f>
        <v>7</v>
      </c>
      <c r="F62" s="50">
        <f>IFERROR(VLOOKUP($B62,[1]NUM5!$G$3:$T$161,3,FALSE),0)</f>
        <v>13</v>
      </c>
      <c r="G62" s="50">
        <f>IFERROR(VLOOKUP($B62,[1]NUM5!$G$3:$T$161,4,FALSE),0)</f>
        <v>14</v>
      </c>
      <c r="H62" s="50">
        <f>IFERROR(VLOOKUP($B62,[1]NUM5!$G$3:$T$161,5,FALSE),0)</f>
        <v>0</v>
      </c>
      <c r="I62" s="50">
        <f>IFERROR(VLOOKUP($B62,[1]NUM5!$G$3:$T$161,6,FALSE),0)</f>
        <v>5</v>
      </c>
      <c r="J62" s="50">
        <f>IFERROR(VLOOKUP($B62,[1]NUM5!$G$3:$T$161,7,FALSE),0)</f>
        <v>8</v>
      </c>
      <c r="K62" s="50">
        <f>IFERROR(VLOOKUP($B62,[1]NUM5!$G$3:$T$161,8,FALSE),0)</f>
        <v>13</v>
      </c>
      <c r="L62" s="50">
        <f>IFERROR(VLOOKUP($B62,[1]NUM5!$G$3:$T$161,9,FALSE),0)</f>
        <v>9</v>
      </c>
      <c r="M62" s="50">
        <f>IFERROR(VLOOKUP($B62,[1]NUM5!$G$3:$T$161,10,FALSE),0)</f>
        <v>25</v>
      </c>
      <c r="N62" s="50">
        <f>IFERROR(VLOOKUP($B62,[1]NUM5!$G$3:$T$161,11,FALSE),0)</f>
        <v>30</v>
      </c>
      <c r="O62" s="50">
        <f>IFERROR(VLOOKUP($B62,[1]NUM5!$G$3:$T$161,12,FALSE),0)</f>
        <v>24</v>
      </c>
      <c r="P62" s="50">
        <f>IFERROR(VLOOKUP($B62,[1]NUM5!$G$3:$T$161,13,FALSE),0)</f>
        <v>1</v>
      </c>
      <c r="Q62" s="11">
        <f t="shared" si="8"/>
        <v>149</v>
      </c>
    </row>
    <row r="63" spans="1:19" ht="14.4" thickBot="1" x14ac:dyDescent="0.3">
      <c r="A63" s="63" t="s">
        <v>74</v>
      </c>
      <c r="B63" s="62" t="s">
        <v>72</v>
      </c>
      <c r="C63" s="37"/>
      <c r="D63" s="37"/>
      <c r="E63" s="50">
        <f>IFERROR(VLOOKUP($B63,[1]NUM5!$G$3:$T$161,2,FALSE),0)</f>
        <v>3</v>
      </c>
      <c r="F63" s="50">
        <f>IFERROR(VLOOKUP($B63,[1]NUM5!$G$3:$T$161,3,FALSE),0)</f>
        <v>0</v>
      </c>
      <c r="G63" s="50">
        <f>IFERROR(VLOOKUP($B63,[1]NUM5!$G$3:$T$161,4,FALSE),0)</f>
        <v>7</v>
      </c>
      <c r="H63" s="50">
        <f>IFERROR(VLOOKUP($B63,[1]NUM5!$G$3:$T$161,5,FALSE),0)</f>
        <v>4</v>
      </c>
      <c r="I63" s="50">
        <f>IFERROR(VLOOKUP($B63,[1]NUM5!$G$3:$T$161,6,FALSE),0)</f>
        <v>2</v>
      </c>
      <c r="J63" s="50">
        <f>IFERROR(VLOOKUP($B63,[1]NUM5!$G$3:$T$161,7,FALSE),0)</f>
        <v>4</v>
      </c>
      <c r="K63" s="50">
        <f>IFERROR(VLOOKUP($B63,[1]NUM5!$G$3:$T$161,8,FALSE),0)</f>
        <v>3</v>
      </c>
      <c r="L63" s="50">
        <f>IFERROR(VLOOKUP($B63,[1]NUM5!$G$3:$T$161,9,FALSE),0)</f>
        <v>5</v>
      </c>
      <c r="M63" s="50">
        <f>IFERROR(VLOOKUP($B63,[1]NUM5!$G$3:$T$161,10,FALSE),0)</f>
        <v>6</v>
      </c>
      <c r="N63" s="50">
        <f>IFERROR(VLOOKUP($B63,[1]NUM5!$G$3:$T$161,11,FALSE),0)</f>
        <v>4</v>
      </c>
      <c r="O63" s="50">
        <f>IFERROR(VLOOKUP($B63,[1]NUM5!$G$3:$T$161,12,FALSE),0)</f>
        <v>3</v>
      </c>
      <c r="P63" s="50">
        <f>IFERROR(VLOOKUP($B63,[1]NUM5!$G$3:$T$161,13,FALSE),0)</f>
        <v>1</v>
      </c>
      <c r="Q63" s="11">
        <f t="shared" si="8"/>
        <v>42</v>
      </c>
    </row>
    <row r="64" spans="1:19" ht="14.4" thickBot="1" x14ac:dyDescent="0.3">
      <c r="A64" s="63" t="s">
        <v>74</v>
      </c>
      <c r="B64" s="62" t="s">
        <v>73</v>
      </c>
      <c r="C64" s="37"/>
      <c r="D64" s="37"/>
      <c r="E64" s="50">
        <f>IFERROR(VLOOKUP($B64,[1]NUM5!$G$3:$T$161,2,FALSE),0)</f>
        <v>1</v>
      </c>
      <c r="F64" s="50">
        <f>IFERROR(VLOOKUP($B64,[1]NUM5!$G$3:$T$161,3,FALSE),0)</f>
        <v>3</v>
      </c>
      <c r="G64" s="50">
        <f>IFERROR(VLOOKUP($B64,[1]NUM5!$G$3:$T$161,4,FALSE),0)</f>
        <v>5</v>
      </c>
      <c r="H64" s="50">
        <f>IFERROR(VLOOKUP($B64,[1]NUM5!$G$3:$T$161,5,FALSE),0)</f>
        <v>6</v>
      </c>
      <c r="I64" s="50">
        <f>IFERROR(VLOOKUP($B64,[1]NUM5!$G$3:$T$161,6,FALSE),0)</f>
        <v>0</v>
      </c>
      <c r="J64" s="50">
        <f>IFERROR(VLOOKUP($B64,[1]NUM5!$G$3:$T$161,7,FALSE),0)</f>
        <v>4</v>
      </c>
      <c r="K64" s="50">
        <f>IFERROR(VLOOKUP($B64,[1]NUM5!$G$3:$T$161,8,FALSE),0)</f>
        <v>1</v>
      </c>
      <c r="L64" s="50">
        <f>IFERROR(VLOOKUP($B64,[1]NUM5!$G$3:$T$161,9,FALSE),0)</f>
        <v>7</v>
      </c>
      <c r="M64" s="50">
        <f>IFERROR(VLOOKUP($B64,[1]NUM5!$G$3:$T$161,10,FALSE),0)</f>
        <v>3</v>
      </c>
      <c r="N64" s="50">
        <f>IFERROR(VLOOKUP($B64,[1]NUM5!$G$3:$T$161,11,FALSE),0)</f>
        <v>2</v>
      </c>
      <c r="O64" s="50">
        <f>IFERROR(VLOOKUP($B64,[1]NUM5!$G$3:$T$161,12,FALSE),0)</f>
        <v>2</v>
      </c>
      <c r="P64" s="50">
        <f>IFERROR(VLOOKUP($B64,[1]NUM5!$G$3:$T$161,13,FALSE),0)</f>
        <v>1</v>
      </c>
      <c r="Q64" s="11">
        <f t="shared" si="8"/>
        <v>35</v>
      </c>
    </row>
    <row r="65" spans="1:22" ht="14.4" thickBot="1" x14ac:dyDescent="0.3">
      <c r="A65" s="61" t="s">
        <v>74</v>
      </c>
      <c r="B65" s="62" t="s">
        <v>258</v>
      </c>
      <c r="C65" s="37"/>
      <c r="D65" s="37"/>
      <c r="E65" s="50">
        <f>IFERROR(VLOOKUP($B65,[1]NUM5!$G$3:$T$161,2,FALSE),0)</f>
        <v>63</v>
      </c>
      <c r="F65" s="50">
        <f>IFERROR(VLOOKUP($B65,[1]NUM5!$G$3:$T$161,3,FALSE),0)</f>
        <v>104</v>
      </c>
      <c r="G65" s="50">
        <f>IFERROR(VLOOKUP($B65,[1]NUM5!$G$3:$T$161,4,FALSE),0)</f>
        <v>54</v>
      </c>
      <c r="H65" s="50">
        <f>IFERROR(VLOOKUP($B65,[1]NUM5!$G$3:$T$161,5,FALSE),0)</f>
        <v>59</v>
      </c>
      <c r="I65" s="50">
        <f>IFERROR(VLOOKUP($B65,[1]NUM5!$G$3:$T$161,6,FALSE),0)</f>
        <v>89</v>
      </c>
      <c r="J65" s="50">
        <f>IFERROR(VLOOKUP($B65,[1]NUM5!$G$3:$T$161,7,FALSE),0)</f>
        <v>86</v>
      </c>
      <c r="K65" s="50">
        <f>IFERROR(VLOOKUP($B65,[1]NUM5!$G$3:$T$161,8,FALSE),0)</f>
        <v>295</v>
      </c>
      <c r="L65" s="50">
        <f>IFERROR(VLOOKUP($B65,[1]NUM5!$G$3:$T$161,9,FALSE),0)</f>
        <v>285</v>
      </c>
      <c r="M65" s="50">
        <f>IFERROR(VLOOKUP($B65,[1]NUM5!$G$3:$T$161,10,FALSE),0)</f>
        <v>220</v>
      </c>
      <c r="N65" s="50">
        <f>IFERROR(VLOOKUP($B65,[1]NUM5!$G$3:$T$161,11,FALSE),0)</f>
        <v>144</v>
      </c>
      <c r="O65" s="50">
        <f>IFERROR(VLOOKUP($B65,[1]NUM5!$G$3:$T$161,12,FALSE),0)</f>
        <v>233</v>
      </c>
      <c r="P65" s="50">
        <f>IFERROR(VLOOKUP($B65,[1]NUM5!$G$3:$T$161,13,FALSE),0)</f>
        <v>270</v>
      </c>
      <c r="Q65" s="11">
        <f t="shared" ref="Q65" si="9">SUM(E65:P65)</f>
        <v>1902</v>
      </c>
    </row>
    <row r="66" spans="1:22" ht="14.4" thickBot="1" x14ac:dyDescent="0.3">
      <c r="A66" s="344" t="s">
        <v>162</v>
      </c>
      <c r="B66" s="345"/>
      <c r="C66" s="89">
        <f>D66/Metas!F9</f>
        <v>1.1934011934011934</v>
      </c>
      <c r="D66" s="88">
        <f>Q66/R66</f>
        <v>0.44155844155844154</v>
      </c>
      <c r="E66" s="8">
        <f>SUM(E52:E65)</f>
        <v>176</v>
      </c>
      <c r="F66" s="8">
        <f t="shared" ref="F66:Q66" si="10">SUM(F52:F65)</f>
        <v>232</v>
      </c>
      <c r="G66" s="8">
        <f t="shared" si="10"/>
        <v>161</v>
      </c>
      <c r="H66" s="8">
        <f t="shared" si="10"/>
        <v>126</v>
      </c>
      <c r="I66" s="8">
        <f t="shared" si="10"/>
        <v>200</v>
      </c>
      <c r="J66" s="8">
        <f t="shared" si="10"/>
        <v>189</v>
      </c>
      <c r="K66" s="8">
        <f t="shared" si="10"/>
        <v>506</v>
      </c>
      <c r="L66" s="8">
        <f t="shared" si="10"/>
        <v>586</v>
      </c>
      <c r="M66" s="8">
        <f t="shared" si="10"/>
        <v>329</v>
      </c>
      <c r="N66" s="8">
        <f t="shared" si="10"/>
        <v>425</v>
      </c>
      <c r="O66" s="8">
        <f t="shared" si="10"/>
        <v>348</v>
      </c>
      <c r="P66" s="8">
        <f t="shared" si="10"/>
        <v>360</v>
      </c>
      <c r="Q66" s="8">
        <f t="shared" si="10"/>
        <v>3638</v>
      </c>
      <c r="R66" s="348">
        <v>8239</v>
      </c>
      <c r="S66" s="349"/>
    </row>
    <row r="67" spans="1:22" ht="14.4" thickBot="1" x14ac:dyDescent="0.3">
      <c r="A67" s="63" t="s">
        <v>85</v>
      </c>
      <c r="B67" s="62" t="s">
        <v>75</v>
      </c>
      <c r="C67" s="37"/>
      <c r="D67" s="37"/>
      <c r="E67" s="50">
        <f>IFERROR(VLOOKUP($B67,[1]NUM5!$G$3:$T$161,2,FALSE),0)</f>
        <v>6</v>
      </c>
      <c r="F67" s="50">
        <f>IFERROR(VLOOKUP($B67,[1]NUM5!$G$3:$T$161,3,FALSE),0)</f>
        <v>39</v>
      </c>
      <c r="G67" s="50">
        <f>IFERROR(VLOOKUP($B67,[1]NUM5!$G$3:$T$161,4,FALSE),0)</f>
        <v>69</v>
      </c>
      <c r="H67" s="50">
        <f>IFERROR(VLOOKUP($B67,[1]NUM5!$G$3:$T$161,5,FALSE),0)</f>
        <v>42</v>
      </c>
      <c r="I67" s="50">
        <f>IFERROR(VLOOKUP($B67,[1]NUM5!$G$3:$T$161,6,FALSE),0)</f>
        <v>71</v>
      </c>
      <c r="J67" s="50">
        <f>IFERROR(VLOOKUP($B67,[1]NUM5!$G$3:$T$161,7,FALSE),0)</f>
        <v>65</v>
      </c>
      <c r="K67" s="50">
        <f>IFERROR(VLOOKUP($B67,[1]NUM5!$G$3:$T$161,8,FALSE),0)</f>
        <v>70</v>
      </c>
      <c r="L67" s="50">
        <f>IFERROR(VLOOKUP($B67,[1]NUM5!$G$3:$T$161,9,FALSE),0)</f>
        <v>68</v>
      </c>
      <c r="M67" s="50">
        <f>IFERROR(VLOOKUP($B67,[1]NUM5!$G$3:$T$161,10,FALSE),0)</f>
        <v>59</v>
      </c>
      <c r="N67" s="50">
        <f>IFERROR(VLOOKUP($B67,[1]NUM5!$G$3:$T$161,11,FALSE),0)</f>
        <v>61</v>
      </c>
      <c r="O67" s="50">
        <f>IFERROR(VLOOKUP($B67,[1]NUM5!$G$3:$T$161,12,FALSE),0)</f>
        <v>44</v>
      </c>
      <c r="P67" s="50">
        <f>IFERROR(VLOOKUP($B67,[1]NUM5!$G$3:$T$161,13,FALSE),0)</f>
        <v>64</v>
      </c>
      <c r="Q67" s="11">
        <f t="shared" ref="Q67:Q76" si="11">SUM(E67:P67)</f>
        <v>658</v>
      </c>
    </row>
    <row r="68" spans="1:22" ht="14.4" thickBot="1" x14ac:dyDescent="0.3">
      <c r="A68" s="63" t="s">
        <v>85</v>
      </c>
      <c r="B68" s="62" t="s">
        <v>76</v>
      </c>
      <c r="C68" s="37"/>
      <c r="D68" s="37"/>
      <c r="E68" s="50">
        <f>IFERROR(VLOOKUP($B68,[1]NUM5!$G$3:$T$161,2,FALSE),0)</f>
        <v>0</v>
      </c>
      <c r="F68" s="50">
        <f>IFERROR(VLOOKUP($B68,[1]NUM5!$G$3:$T$161,3,FALSE),0)</f>
        <v>0</v>
      </c>
      <c r="G68" s="50">
        <f>IFERROR(VLOOKUP($B68,[1]NUM5!$G$3:$T$161,4,FALSE),0)</f>
        <v>0</v>
      </c>
      <c r="H68" s="50">
        <f>IFERROR(VLOOKUP($B68,[1]NUM5!$G$3:$T$161,5,FALSE),0)</f>
        <v>2</v>
      </c>
      <c r="I68" s="50">
        <f>IFERROR(VLOOKUP($B68,[1]NUM5!$G$3:$T$161,6,FALSE),0)</f>
        <v>0</v>
      </c>
      <c r="J68" s="50">
        <f>IFERROR(VLOOKUP($B68,[1]NUM5!$G$3:$T$161,7,FALSE),0)</f>
        <v>0</v>
      </c>
      <c r="K68" s="50">
        <f>IFERROR(VLOOKUP($B68,[1]NUM5!$G$3:$T$161,8,FALSE),0)</f>
        <v>1</v>
      </c>
      <c r="L68" s="50">
        <f>IFERROR(VLOOKUP($B68,[1]NUM5!$G$3:$T$161,9,FALSE),0)</f>
        <v>0</v>
      </c>
      <c r="M68" s="50">
        <f>IFERROR(VLOOKUP($B68,[1]NUM5!$G$3:$T$161,10,FALSE),0)</f>
        <v>3</v>
      </c>
      <c r="N68" s="50">
        <f>IFERROR(VLOOKUP($B68,[1]NUM5!$G$3:$T$161,11,FALSE),0)</f>
        <v>0</v>
      </c>
      <c r="O68" s="50">
        <f>IFERROR(VLOOKUP($B68,[1]NUM5!$G$3:$T$161,12,FALSE),0)</f>
        <v>2</v>
      </c>
      <c r="P68" s="50">
        <f>IFERROR(VLOOKUP($B68,[1]NUM5!$G$3:$T$161,13,FALSE),0)</f>
        <v>1</v>
      </c>
      <c r="Q68" s="11">
        <f t="shared" si="11"/>
        <v>9</v>
      </c>
    </row>
    <row r="69" spans="1:22" ht="14.4" thickBot="1" x14ac:dyDescent="0.3">
      <c r="A69" s="63" t="s">
        <v>85</v>
      </c>
      <c r="B69" s="62" t="s">
        <v>77</v>
      </c>
      <c r="C69" s="37"/>
      <c r="D69" s="37"/>
      <c r="E69" s="50">
        <f>IFERROR(VLOOKUP($B69,[1]NUM5!$G$3:$T$161,2,FALSE),0)</f>
        <v>0</v>
      </c>
      <c r="F69" s="50">
        <f>IFERROR(VLOOKUP($B69,[1]NUM5!$G$3:$T$161,3,FALSE),0)</f>
        <v>0</v>
      </c>
      <c r="G69" s="50">
        <f>IFERROR(VLOOKUP($B69,[1]NUM5!$G$3:$T$161,4,FALSE),0)</f>
        <v>4</v>
      </c>
      <c r="H69" s="50">
        <f>IFERROR(VLOOKUP($B69,[1]NUM5!$G$3:$T$161,5,FALSE),0)</f>
        <v>2</v>
      </c>
      <c r="I69" s="50">
        <f>IFERROR(VLOOKUP($B69,[1]NUM5!$G$3:$T$161,6,FALSE),0)</f>
        <v>0</v>
      </c>
      <c r="J69" s="50">
        <f>IFERROR(VLOOKUP($B69,[1]NUM5!$G$3:$T$161,7,FALSE),0)</f>
        <v>1</v>
      </c>
      <c r="K69" s="50">
        <f>IFERROR(VLOOKUP($B69,[1]NUM5!$G$3:$T$161,8,FALSE),0)</f>
        <v>0</v>
      </c>
      <c r="L69" s="50">
        <f>IFERROR(VLOOKUP($B69,[1]NUM5!$G$3:$T$161,9,FALSE),0)</f>
        <v>0</v>
      </c>
      <c r="M69" s="50">
        <f>IFERROR(VLOOKUP($B69,[1]NUM5!$G$3:$T$161,10,FALSE),0)</f>
        <v>0</v>
      </c>
      <c r="N69" s="50">
        <f>IFERROR(VLOOKUP($B69,[1]NUM5!$G$3:$T$161,11,FALSE),0)</f>
        <v>0</v>
      </c>
      <c r="O69" s="50">
        <f>IFERROR(VLOOKUP($B69,[1]NUM5!$G$3:$T$161,12,FALSE),0)</f>
        <v>0</v>
      </c>
      <c r="P69" s="50">
        <f>IFERROR(VLOOKUP($B69,[1]NUM5!$G$3:$T$161,13,FALSE),0)</f>
        <v>0</v>
      </c>
      <c r="Q69" s="11">
        <f t="shared" si="11"/>
        <v>7</v>
      </c>
    </row>
    <row r="70" spans="1:22" ht="14.4" thickBot="1" x14ac:dyDescent="0.3">
      <c r="A70" s="63" t="s">
        <v>85</v>
      </c>
      <c r="B70" s="62" t="s">
        <v>78</v>
      </c>
      <c r="C70" s="37"/>
      <c r="D70" s="37"/>
      <c r="E70" s="50">
        <f>IFERROR(VLOOKUP($B70,[1]NUM5!$G$3:$T$161,2,FALSE),0)</f>
        <v>0</v>
      </c>
      <c r="F70" s="50">
        <f>IFERROR(VLOOKUP($B70,[1]NUM5!$G$3:$T$161,3,FALSE),0)</f>
        <v>0</v>
      </c>
      <c r="G70" s="50">
        <f>IFERROR(VLOOKUP($B70,[1]NUM5!$G$3:$T$161,4,FALSE),0)</f>
        <v>0</v>
      </c>
      <c r="H70" s="50">
        <f>IFERROR(VLOOKUP($B70,[1]NUM5!$G$3:$T$161,5,FALSE),0)</f>
        <v>0</v>
      </c>
      <c r="I70" s="50">
        <f>IFERROR(VLOOKUP($B70,[1]NUM5!$G$3:$T$161,6,FALSE),0)</f>
        <v>0</v>
      </c>
      <c r="J70" s="50">
        <f>IFERROR(VLOOKUP($B70,[1]NUM5!$G$3:$T$161,7,FALSE),0)</f>
        <v>0</v>
      </c>
      <c r="K70" s="50">
        <f>IFERROR(VLOOKUP($B70,[1]NUM5!$G$3:$T$161,8,FALSE),0)</f>
        <v>0</v>
      </c>
      <c r="L70" s="50">
        <f>IFERROR(VLOOKUP($B70,[1]NUM5!$G$3:$T$161,9,FALSE),0)</f>
        <v>0</v>
      </c>
      <c r="M70" s="50">
        <f>IFERROR(VLOOKUP($B70,[1]NUM5!$G$3:$T$161,10,FALSE),0)</f>
        <v>0</v>
      </c>
      <c r="N70" s="50">
        <f>IFERROR(VLOOKUP($B70,[1]NUM5!$G$3:$T$161,11,FALSE),0)</f>
        <v>0</v>
      </c>
      <c r="O70" s="50">
        <f>IFERROR(VLOOKUP($B70,[1]NUM5!$G$3:$T$161,12,FALSE),0)</f>
        <v>0</v>
      </c>
      <c r="P70" s="50">
        <f>IFERROR(VLOOKUP($B70,[1]NUM5!$G$3:$T$161,13,FALSE),0)</f>
        <v>0</v>
      </c>
      <c r="Q70" s="11">
        <f t="shared" si="11"/>
        <v>0</v>
      </c>
    </row>
    <row r="71" spans="1:22" ht="14.4" thickBot="1" x14ac:dyDescent="0.3">
      <c r="A71" s="63" t="s">
        <v>85</v>
      </c>
      <c r="B71" s="62" t="s">
        <v>79</v>
      </c>
      <c r="C71" s="37"/>
      <c r="D71" s="37"/>
      <c r="E71" s="50">
        <f>IFERROR(VLOOKUP($B71,[1]NUM5!$G$3:$T$161,2,FALSE),0)</f>
        <v>0</v>
      </c>
      <c r="F71" s="50">
        <f>IFERROR(VLOOKUP($B71,[1]NUM5!$G$3:$T$161,3,FALSE),0)</f>
        <v>2</v>
      </c>
      <c r="G71" s="50">
        <f>IFERROR(VLOOKUP($B71,[1]NUM5!$G$3:$T$161,4,FALSE),0)</f>
        <v>0</v>
      </c>
      <c r="H71" s="50">
        <f>IFERROR(VLOOKUP($B71,[1]NUM5!$G$3:$T$161,5,FALSE),0)</f>
        <v>1</v>
      </c>
      <c r="I71" s="50">
        <f>IFERROR(VLOOKUP($B71,[1]NUM5!$G$3:$T$161,6,FALSE),0)</f>
        <v>0</v>
      </c>
      <c r="J71" s="50">
        <f>IFERROR(VLOOKUP($B71,[1]NUM5!$G$3:$T$161,7,FALSE),0)</f>
        <v>0</v>
      </c>
      <c r="K71" s="50">
        <f>IFERROR(VLOOKUP($B71,[1]NUM5!$G$3:$T$161,8,FALSE),0)</f>
        <v>0</v>
      </c>
      <c r="L71" s="50">
        <f>IFERROR(VLOOKUP($B71,[1]NUM5!$G$3:$T$161,9,FALSE),0)</f>
        <v>0</v>
      </c>
      <c r="M71" s="50">
        <f>IFERROR(VLOOKUP($B71,[1]NUM5!$G$3:$T$161,10,FALSE),0)</f>
        <v>0</v>
      </c>
      <c r="N71" s="50">
        <f>IFERROR(VLOOKUP($B71,[1]NUM5!$G$3:$T$161,11,FALSE),0)</f>
        <v>0</v>
      </c>
      <c r="O71" s="50">
        <f>IFERROR(VLOOKUP($B71,[1]NUM5!$G$3:$T$161,12,FALSE),0)</f>
        <v>4</v>
      </c>
      <c r="P71" s="50">
        <f>IFERROR(VLOOKUP($B71,[1]NUM5!$G$3:$T$161,13,FALSE),0)</f>
        <v>1</v>
      </c>
      <c r="Q71" s="11">
        <f t="shared" si="11"/>
        <v>8</v>
      </c>
    </row>
    <row r="72" spans="1:22" ht="14.4" thickBot="1" x14ac:dyDescent="0.3">
      <c r="A72" s="63" t="s">
        <v>85</v>
      </c>
      <c r="B72" s="62" t="s">
        <v>80</v>
      </c>
      <c r="C72" s="37"/>
      <c r="D72" s="37"/>
      <c r="E72" s="50">
        <f>IFERROR(VLOOKUP($B72,[1]NUM5!$G$3:$T$161,2,FALSE),0)</f>
        <v>1</v>
      </c>
      <c r="F72" s="50">
        <f>IFERROR(VLOOKUP($B72,[1]NUM5!$G$3:$T$161,3,FALSE),0)</f>
        <v>0</v>
      </c>
      <c r="G72" s="50">
        <f>IFERROR(VLOOKUP($B72,[1]NUM5!$G$3:$T$161,4,FALSE),0)</f>
        <v>1</v>
      </c>
      <c r="H72" s="50">
        <f>IFERROR(VLOOKUP($B72,[1]NUM5!$G$3:$T$161,5,FALSE),0)</f>
        <v>3</v>
      </c>
      <c r="I72" s="50">
        <f>IFERROR(VLOOKUP($B72,[1]NUM5!$G$3:$T$161,6,FALSE),0)</f>
        <v>1</v>
      </c>
      <c r="J72" s="50">
        <f>IFERROR(VLOOKUP($B72,[1]NUM5!$G$3:$T$161,7,FALSE),0)</f>
        <v>0</v>
      </c>
      <c r="K72" s="50">
        <f>IFERROR(VLOOKUP($B72,[1]NUM5!$G$3:$T$161,8,FALSE),0)</f>
        <v>0</v>
      </c>
      <c r="L72" s="50">
        <f>IFERROR(VLOOKUP($B72,[1]NUM5!$G$3:$T$161,9,FALSE),0)</f>
        <v>0</v>
      </c>
      <c r="M72" s="50">
        <f>IFERROR(VLOOKUP($B72,[1]NUM5!$G$3:$T$161,10,FALSE),0)</f>
        <v>1</v>
      </c>
      <c r="N72" s="50">
        <f>IFERROR(VLOOKUP($B72,[1]NUM5!$G$3:$T$161,11,FALSE),0)</f>
        <v>0</v>
      </c>
      <c r="O72" s="50">
        <f>IFERROR(VLOOKUP($B72,[1]NUM5!$G$3:$T$161,12,FALSE),0)</f>
        <v>0</v>
      </c>
      <c r="P72" s="50">
        <f>IFERROR(VLOOKUP($B72,[1]NUM5!$G$3:$T$161,13,FALSE),0)</f>
        <v>0</v>
      </c>
      <c r="Q72" s="11">
        <f t="shared" si="11"/>
        <v>7</v>
      </c>
    </row>
    <row r="73" spans="1:22" ht="14.4" thickBot="1" x14ac:dyDescent="0.3">
      <c r="A73" s="63" t="s">
        <v>85</v>
      </c>
      <c r="B73" s="62" t="s">
        <v>81</v>
      </c>
      <c r="C73" s="37"/>
      <c r="D73" s="37"/>
      <c r="E73" s="50">
        <f>IFERROR(VLOOKUP($B73,[1]NUM5!$G$3:$T$161,2,FALSE),0)</f>
        <v>0</v>
      </c>
      <c r="F73" s="50">
        <f>IFERROR(VLOOKUP($B73,[1]NUM5!$G$3:$T$161,3,FALSE),0)</f>
        <v>0</v>
      </c>
      <c r="G73" s="50">
        <f>IFERROR(VLOOKUP($B73,[1]NUM5!$G$3:$T$161,4,FALSE),0)</f>
        <v>0</v>
      </c>
      <c r="H73" s="50">
        <f>IFERROR(VLOOKUP($B73,[1]NUM5!$G$3:$T$161,5,FALSE),0)</f>
        <v>0</v>
      </c>
      <c r="I73" s="50">
        <f>IFERROR(VLOOKUP($B73,[1]NUM5!$G$3:$T$161,6,FALSE),0)</f>
        <v>0</v>
      </c>
      <c r="J73" s="50">
        <f>IFERROR(VLOOKUP($B73,[1]NUM5!$G$3:$T$161,7,FALSE),0)</f>
        <v>0</v>
      </c>
      <c r="K73" s="50">
        <f>IFERROR(VLOOKUP($B73,[1]NUM5!$G$3:$T$161,8,FALSE),0)</f>
        <v>0</v>
      </c>
      <c r="L73" s="50">
        <f>IFERROR(VLOOKUP($B73,[1]NUM5!$G$3:$T$161,9,FALSE),0)</f>
        <v>0</v>
      </c>
      <c r="M73" s="50">
        <f>IFERROR(VLOOKUP($B73,[1]NUM5!$G$3:$T$161,10,FALSE),0)</f>
        <v>0</v>
      </c>
      <c r="N73" s="50">
        <f>IFERROR(VLOOKUP($B73,[1]NUM5!$G$3:$T$161,11,FALSE),0)</f>
        <v>0</v>
      </c>
      <c r="O73" s="50">
        <f>IFERROR(VLOOKUP($B73,[1]NUM5!$G$3:$T$161,12,FALSE),0)</f>
        <v>0</v>
      </c>
      <c r="P73" s="50">
        <f>IFERROR(VLOOKUP($B73,[1]NUM5!$G$3:$T$161,13,FALSE),0)</f>
        <v>0</v>
      </c>
      <c r="Q73" s="11">
        <f t="shared" si="11"/>
        <v>0</v>
      </c>
    </row>
    <row r="74" spans="1:22" ht="14.4" thickBot="1" x14ac:dyDescent="0.3">
      <c r="A74" s="63" t="s">
        <v>85</v>
      </c>
      <c r="B74" s="62" t="s">
        <v>82</v>
      </c>
      <c r="C74" s="37"/>
      <c r="D74" s="37"/>
      <c r="E74" s="50">
        <f>IFERROR(VLOOKUP($B74,[1]NUM5!$G$3:$T$161,2,FALSE),0)</f>
        <v>0</v>
      </c>
      <c r="F74" s="50">
        <f>IFERROR(VLOOKUP($B74,[1]NUM5!$G$3:$T$161,3,FALSE),0)</f>
        <v>0</v>
      </c>
      <c r="G74" s="50">
        <f>IFERROR(VLOOKUP($B74,[1]NUM5!$G$3:$T$161,4,FALSE),0)</f>
        <v>1</v>
      </c>
      <c r="H74" s="50">
        <f>IFERROR(VLOOKUP($B74,[1]NUM5!$G$3:$T$161,5,FALSE),0)</f>
        <v>1</v>
      </c>
      <c r="I74" s="50">
        <f>IFERROR(VLOOKUP($B74,[1]NUM5!$G$3:$T$161,6,FALSE),0)</f>
        <v>0</v>
      </c>
      <c r="J74" s="50">
        <f>IFERROR(VLOOKUP($B74,[1]NUM5!$G$3:$T$161,7,FALSE),0)</f>
        <v>0</v>
      </c>
      <c r="K74" s="50">
        <f>IFERROR(VLOOKUP($B74,[1]NUM5!$G$3:$T$161,8,FALSE),0)</f>
        <v>0</v>
      </c>
      <c r="L74" s="50">
        <f>IFERROR(VLOOKUP($B74,[1]NUM5!$G$3:$T$161,9,FALSE),0)</f>
        <v>0</v>
      </c>
      <c r="M74" s="50">
        <f>IFERROR(VLOOKUP($B74,[1]NUM5!$G$3:$T$161,10,FALSE),0)</f>
        <v>0</v>
      </c>
      <c r="N74" s="50">
        <f>IFERROR(VLOOKUP($B74,[1]NUM5!$G$3:$T$161,11,FALSE),0)</f>
        <v>0</v>
      </c>
      <c r="O74" s="50">
        <f>IFERROR(VLOOKUP($B74,[1]NUM5!$G$3:$T$161,12,FALSE),0)</f>
        <v>0</v>
      </c>
      <c r="P74" s="50">
        <f>IFERROR(VLOOKUP($B74,[1]NUM5!$G$3:$T$161,13,FALSE),0)</f>
        <v>0</v>
      </c>
      <c r="Q74" s="11">
        <f t="shared" si="11"/>
        <v>2</v>
      </c>
    </row>
    <row r="75" spans="1:22" ht="14.4" thickBot="1" x14ac:dyDescent="0.3">
      <c r="A75" s="63" t="s">
        <v>85</v>
      </c>
      <c r="B75" s="62" t="s">
        <v>83</v>
      </c>
      <c r="C75" s="37"/>
      <c r="D75" s="37"/>
      <c r="E75" s="50">
        <f>IFERROR(VLOOKUP($B75,[1]NUM5!$G$3:$T$161,2,FALSE),0)</f>
        <v>0</v>
      </c>
      <c r="F75" s="50">
        <f>IFERROR(VLOOKUP($B75,[1]NUM5!$G$3:$T$161,3,FALSE),0)</f>
        <v>0</v>
      </c>
      <c r="G75" s="50">
        <f>IFERROR(VLOOKUP($B75,[1]NUM5!$G$3:$T$161,4,FALSE),0)</f>
        <v>0</v>
      </c>
      <c r="H75" s="50">
        <f>IFERROR(VLOOKUP($B75,[1]NUM5!$G$3:$T$161,5,FALSE),0)</f>
        <v>7</v>
      </c>
      <c r="I75" s="50">
        <f>IFERROR(VLOOKUP($B75,[1]NUM5!$G$3:$T$161,6,FALSE),0)</f>
        <v>0</v>
      </c>
      <c r="J75" s="50">
        <f>IFERROR(VLOOKUP($B75,[1]NUM5!$G$3:$T$161,7,FALSE),0)</f>
        <v>0</v>
      </c>
      <c r="K75" s="50">
        <f>IFERROR(VLOOKUP($B75,[1]NUM5!$G$3:$T$161,8,FALSE),0)</f>
        <v>1</v>
      </c>
      <c r="L75" s="50">
        <f>IFERROR(VLOOKUP($B75,[1]NUM5!$G$3:$T$161,9,FALSE),0)</f>
        <v>0</v>
      </c>
      <c r="M75" s="50">
        <f>IFERROR(VLOOKUP($B75,[1]NUM5!$G$3:$T$161,10,FALSE),0)</f>
        <v>0</v>
      </c>
      <c r="N75" s="50">
        <f>IFERROR(VLOOKUP($B75,[1]NUM5!$G$3:$T$161,11,FALSE),0)</f>
        <v>0</v>
      </c>
      <c r="O75" s="50">
        <f>IFERROR(VLOOKUP($B75,[1]NUM5!$G$3:$T$161,12,FALSE),0)</f>
        <v>0</v>
      </c>
      <c r="P75" s="50">
        <f>IFERROR(VLOOKUP($B75,[1]NUM5!$G$3:$T$161,13,FALSE),0)</f>
        <v>0</v>
      </c>
      <c r="Q75" s="11">
        <f t="shared" si="11"/>
        <v>8</v>
      </c>
      <c r="V75" s="233"/>
    </row>
    <row r="76" spans="1:22" ht="14.4" thickBot="1" x14ac:dyDescent="0.3">
      <c r="A76" s="63" t="s">
        <v>85</v>
      </c>
      <c r="B76" s="62" t="s">
        <v>84</v>
      </c>
      <c r="C76" s="37"/>
      <c r="D76" s="37"/>
      <c r="E76" s="50">
        <f>IFERROR(VLOOKUP($B76,[1]NUM5!$G$3:$T$161,2,FALSE),0)</f>
        <v>0</v>
      </c>
      <c r="F76" s="50">
        <f>IFERROR(VLOOKUP($B76,[1]NUM5!$G$3:$T$161,3,FALSE),0)</f>
        <v>0</v>
      </c>
      <c r="G76" s="50">
        <f>IFERROR(VLOOKUP($B76,[1]NUM5!$G$3:$T$161,4,FALSE),0)</f>
        <v>0</v>
      </c>
      <c r="H76" s="50">
        <f>IFERROR(VLOOKUP($B76,[1]NUM5!$G$3:$T$161,5,FALSE),0)</f>
        <v>0</v>
      </c>
      <c r="I76" s="50">
        <f>IFERROR(VLOOKUP($B76,[1]NUM5!$G$3:$T$161,6,FALSE),0)</f>
        <v>0</v>
      </c>
      <c r="J76" s="50">
        <f>IFERROR(VLOOKUP($B76,[1]NUM5!$G$3:$T$161,7,FALSE),0)</f>
        <v>0</v>
      </c>
      <c r="K76" s="50">
        <f>IFERROR(VLOOKUP($B76,[1]NUM5!$G$3:$T$161,8,FALSE),0)</f>
        <v>0</v>
      </c>
      <c r="L76" s="50">
        <f>IFERROR(VLOOKUP($B76,[1]NUM5!$G$3:$T$161,9,FALSE),0)</f>
        <v>0</v>
      </c>
      <c r="M76" s="50">
        <f>IFERROR(VLOOKUP($B76,[1]NUM5!$G$3:$T$161,10,FALSE),0)</f>
        <v>0</v>
      </c>
      <c r="N76" s="50">
        <f>IFERROR(VLOOKUP($B76,[1]NUM5!$G$3:$T$161,11,FALSE),0)</f>
        <v>0</v>
      </c>
      <c r="O76" s="50">
        <f>IFERROR(VLOOKUP($B76,[1]NUM5!$G$3:$T$161,12,FALSE),0)</f>
        <v>0</v>
      </c>
      <c r="P76" s="50">
        <f>IFERROR(VLOOKUP($B76,[1]NUM5!$G$3:$T$161,13,FALSE),0)</f>
        <v>0</v>
      </c>
      <c r="Q76" s="11">
        <f t="shared" si="11"/>
        <v>0</v>
      </c>
    </row>
    <row r="77" spans="1:22" ht="14.4" thickBot="1" x14ac:dyDescent="0.3">
      <c r="A77" s="344" t="s">
        <v>18</v>
      </c>
      <c r="B77" s="345"/>
      <c r="C77" s="89">
        <f>D77/Metas!F6</f>
        <v>0.8815072639225181</v>
      </c>
      <c r="D77" s="88">
        <f>Q77/R77</f>
        <v>0.24682203389830509</v>
      </c>
      <c r="E77" s="8">
        <f>SUM(E67:E76)</f>
        <v>7</v>
      </c>
      <c r="F77" s="8">
        <f t="shared" ref="F77:H77" si="12">SUM(F67:F76)</f>
        <v>41</v>
      </c>
      <c r="G77" s="8">
        <f t="shared" si="12"/>
        <v>75</v>
      </c>
      <c r="H77" s="8">
        <f t="shared" si="12"/>
        <v>58</v>
      </c>
      <c r="I77" s="8">
        <f t="shared" ref="I77:J77" si="13">SUM(I67:I76)</f>
        <v>72</v>
      </c>
      <c r="J77" s="8">
        <f t="shared" si="13"/>
        <v>66</v>
      </c>
      <c r="K77" s="8">
        <f t="shared" ref="K77:M77" si="14">SUM(K67:K76)</f>
        <v>72</v>
      </c>
      <c r="L77" s="8">
        <f t="shared" si="14"/>
        <v>68</v>
      </c>
      <c r="M77" s="8">
        <f t="shared" si="14"/>
        <v>63</v>
      </c>
      <c r="N77" s="8">
        <f t="shared" ref="N77:P77" si="15">SUM(N67:N76)</f>
        <v>61</v>
      </c>
      <c r="O77" s="8">
        <f t="shared" si="15"/>
        <v>50</v>
      </c>
      <c r="P77" s="8">
        <f t="shared" si="15"/>
        <v>66</v>
      </c>
      <c r="Q77" s="8">
        <f>SUM(Q67:Q76)</f>
        <v>699</v>
      </c>
      <c r="R77" s="348">
        <v>2832</v>
      </c>
      <c r="S77" s="349"/>
    </row>
    <row r="78" spans="1:22" ht="14.4" thickBot="1" x14ac:dyDescent="0.3">
      <c r="A78" s="49" t="s">
        <v>91</v>
      </c>
      <c r="B78" s="62" t="s">
        <v>86</v>
      </c>
      <c r="C78" s="37"/>
      <c r="D78" s="37"/>
      <c r="E78" s="50">
        <f>IFERROR(VLOOKUP($B78,[1]NUM5!$G$3:$T$161,2,FALSE),0)</f>
        <v>1</v>
      </c>
      <c r="F78" s="50">
        <f>IFERROR(VLOOKUP($B78,[1]NUM5!$G$3:$T$161,3,FALSE),0)</f>
        <v>6</v>
      </c>
      <c r="G78" s="50">
        <f>IFERROR(VLOOKUP($B78,[1]NUM5!$G$3:$T$161,4,FALSE),0)</f>
        <v>12</v>
      </c>
      <c r="H78" s="50">
        <f>IFERROR(VLOOKUP($B78,[1]NUM5!$G$3:$T$161,5,FALSE),0)</f>
        <v>35</v>
      </c>
      <c r="I78" s="50">
        <f>IFERROR(VLOOKUP($B78,[1]NUM5!$G$3:$T$161,6,FALSE),0)</f>
        <v>1</v>
      </c>
      <c r="J78" s="50">
        <f>IFERROR(VLOOKUP($B78,[1]NUM5!$G$3:$T$161,7,FALSE),0)</f>
        <v>12</v>
      </c>
      <c r="K78" s="50">
        <f>IFERROR(VLOOKUP($B78,[1]NUM5!$G$3:$T$161,8,FALSE),0)</f>
        <v>20</v>
      </c>
      <c r="L78" s="50">
        <f>IFERROR(VLOOKUP($B78,[1]NUM5!$G$3:$T$161,9,FALSE),0)</f>
        <v>11</v>
      </c>
      <c r="M78" s="50">
        <f>IFERROR(VLOOKUP($B78,[1]NUM5!$G$3:$T$161,10,FALSE),0)</f>
        <v>20</v>
      </c>
      <c r="N78" s="50">
        <f>IFERROR(VLOOKUP($B78,[1]NUM5!$G$3:$T$161,11,FALSE),0)</f>
        <v>3</v>
      </c>
      <c r="O78" s="50">
        <f>IFERROR(VLOOKUP($B78,[1]NUM5!$G$3:$T$161,12,FALSE),0)</f>
        <v>11</v>
      </c>
      <c r="P78" s="50">
        <f>IFERROR(VLOOKUP($B78,[1]NUM5!$G$3:$T$161,13,FALSE),0)</f>
        <v>32</v>
      </c>
      <c r="Q78" s="11">
        <f>SUM(E78:P78)</f>
        <v>164</v>
      </c>
    </row>
    <row r="79" spans="1:22" ht="14.4" thickBot="1" x14ac:dyDescent="0.3">
      <c r="A79" s="49" t="s">
        <v>91</v>
      </c>
      <c r="B79" s="62" t="s">
        <v>87</v>
      </c>
      <c r="C79" s="37"/>
      <c r="D79" s="37"/>
      <c r="E79" s="50">
        <f>IFERROR(VLOOKUP($B79,[1]NUM5!$G$3:$T$161,2,FALSE),0)</f>
        <v>14</v>
      </c>
      <c r="F79" s="50">
        <f>IFERROR(VLOOKUP($B79,[1]NUM5!$G$3:$T$161,3,FALSE),0)</f>
        <v>0</v>
      </c>
      <c r="G79" s="50">
        <f>IFERROR(VLOOKUP($B79,[1]NUM5!$G$3:$T$161,4,FALSE),0)</f>
        <v>15</v>
      </c>
      <c r="H79" s="50">
        <f>IFERROR(VLOOKUP($B79,[1]NUM5!$G$3:$T$161,5,FALSE),0)</f>
        <v>48</v>
      </c>
      <c r="I79" s="50">
        <f>IFERROR(VLOOKUP($B79,[1]NUM5!$G$3:$T$161,6,FALSE),0)</f>
        <v>13</v>
      </c>
      <c r="J79" s="50">
        <f>IFERROR(VLOOKUP($B79,[1]NUM5!$G$3:$T$161,7,FALSE),0)</f>
        <v>44</v>
      </c>
      <c r="K79" s="50">
        <f>IFERROR(VLOOKUP($B79,[1]NUM5!$G$3:$T$161,8,FALSE),0)</f>
        <v>26</v>
      </c>
      <c r="L79" s="50">
        <f>IFERROR(VLOOKUP($B79,[1]NUM5!$G$3:$T$161,9,FALSE),0)</f>
        <v>36</v>
      </c>
      <c r="M79" s="50">
        <f>IFERROR(VLOOKUP($B79,[1]NUM5!$G$3:$T$161,10,FALSE),0)</f>
        <v>18</v>
      </c>
      <c r="N79" s="50">
        <f>IFERROR(VLOOKUP($B79,[1]NUM5!$G$3:$T$161,11,FALSE),0)</f>
        <v>13</v>
      </c>
      <c r="O79" s="50">
        <f>IFERROR(VLOOKUP($B79,[1]NUM5!$G$3:$T$161,12,FALSE),0)</f>
        <v>12</v>
      </c>
      <c r="P79" s="50">
        <f>IFERROR(VLOOKUP($B79,[1]NUM5!$G$3:$T$161,13,FALSE),0)</f>
        <v>17</v>
      </c>
      <c r="Q79" s="11">
        <f>SUM(E79:P79)</f>
        <v>256</v>
      </c>
    </row>
    <row r="80" spans="1:22" ht="14.4" thickBot="1" x14ac:dyDescent="0.3">
      <c r="A80" s="49" t="s">
        <v>91</v>
      </c>
      <c r="B80" s="62" t="s">
        <v>88</v>
      </c>
      <c r="C80" s="37"/>
      <c r="D80" s="37"/>
      <c r="E80" s="50">
        <f>IFERROR(VLOOKUP($B80,[1]NUM5!$G$3:$T$161,2,FALSE),0)</f>
        <v>27</v>
      </c>
      <c r="F80" s="50">
        <f>IFERROR(VLOOKUP($B80,[1]NUM5!$G$3:$T$161,3,FALSE),0)</f>
        <v>75</v>
      </c>
      <c r="G80" s="50">
        <f>IFERROR(VLOOKUP($B80,[1]NUM5!$G$3:$T$161,4,FALSE),0)</f>
        <v>44</v>
      </c>
      <c r="H80" s="50">
        <f>IFERROR(VLOOKUP($B80,[1]NUM5!$G$3:$T$161,5,FALSE),0)</f>
        <v>53</v>
      </c>
      <c r="I80" s="50">
        <f>IFERROR(VLOOKUP($B80,[1]NUM5!$G$3:$T$161,6,FALSE),0)</f>
        <v>85</v>
      </c>
      <c r="J80" s="50">
        <f>IFERROR(VLOOKUP($B80,[1]NUM5!$G$3:$T$161,7,FALSE),0)</f>
        <v>104</v>
      </c>
      <c r="K80" s="50">
        <f>IFERROR(VLOOKUP($B80,[1]NUM5!$G$3:$T$161,8,FALSE),0)</f>
        <v>51</v>
      </c>
      <c r="L80" s="50">
        <f>IFERROR(VLOOKUP($B80,[1]NUM5!$G$3:$T$161,9,FALSE),0)</f>
        <v>44</v>
      </c>
      <c r="M80" s="50">
        <f>IFERROR(VLOOKUP($B80,[1]NUM5!$G$3:$T$161,10,FALSE),0)</f>
        <v>53</v>
      </c>
      <c r="N80" s="50">
        <f>IFERROR(VLOOKUP($B80,[1]NUM5!$G$3:$T$161,11,FALSE),0)</f>
        <v>83</v>
      </c>
      <c r="O80" s="50">
        <f>IFERROR(VLOOKUP($B80,[1]NUM5!$G$3:$T$161,12,FALSE),0)</f>
        <v>45</v>
      </c>
      <c r="P80" s="50">
        <f>IFERROR(VLOOKUP($B80,[1]NUM5!$G$3:$T$161,13,FALSE),0)</f>
        <v>81</v>
      </c>
      <c r="Q80" s="11">
        <f>SUM(E80:P80)</f>
        <v>745</v>
      </c>
    </row>
    <row r="81" spans="1:19" ht="14.4" thickBot="1" x14ac:dyDescent="0.3">
      <c r="A81" s="49" t="s">
        <v>91</v>
      </c>
      <c r="B81" s="62" t="s">
        <v>89</v>
      </c>
      <c r="C81" s="37"/>
      <c r="D81" s="37"/>
      <c r="E81" s="50">
        <f>IFERROR(VLOOKUP($B81,[1]NUM5!$G$3:$T$161,2,FALSE),0)</f>
        <v>3</v>
      </c>
      <c r="F81" s="50">
        <f>IFERROR(VLOOKUP($B81,[1]NUM5!$G$3:$T$161,3,FALSE),0)</f>
        <v>1</v>
      </c>
      <c r="G81" s="50">
        <f>IFERROR(VLOOKUP($B81,[1]NUM5!$G$3:$T$161,4,FALSE),0)</f>
        <v>12</v>
      </c>
      <c r="H81" s="50">
        <f>IFERROR(VLOOKUP($B81,[1]NUM5!$G$3:$T$161,5,FALSE),0)</f>
        <v>8</v>
      </c>
      <c r="I81" s="50">
        <f>IFERROR(VLOOKUP($B81,[1]NUM5!$G$3:$T$161,6,FALSE),0)</f>
        <v>4</v>
      </c>
      <c r="J81" s="50">
        <f>IFERROR(VLOOKUP($B81,[1]NUM5!$G$3:$T$161,7,FALSE),0)</f>
        <v>7</v>
      </c>
      <c r="K81" s="50">
        <f>IFERROR(VLOOKUP($B81,[1]NUM5!$G$3:$T$161,8,FALSE),0)</f>
        <v>9</v>
      </c>
      <c r="L81" s="50">
        <f>IFERROR(VLOOKUP($B81,[1]NUM5!$G$3:$T$161,9,FALSE),0)</f>
        <v>5</v>
      </c>
      <c r="M81" s="50">
        <f>IFERROR(VLOOKUP($B81,[1]NUM5!$G$3:$T$161,10,FALSE),0)</f>
        <v>2</v>
      </c>
      <c r="N81" s="50">
        <f>IFERROR(VLOOKUP($B81,[1]NUM5!$G$3:$T$161,11,FALSE),0)</f>
        <v>6</v>
      </c>
      <c r="O81" s="50">
        <f>IFERROR(VLOOKUP($B81,[1]NUM5!$G$3:$T$161,12,FALSE),0)</f>
        <v>3</v>
      </c>
      <c r="P81" s="50">
        <f>IFERROR(VLOOKUP($B81,[1]NUM5!$G$3:$T$161,13,FALSE),0)</f>
        <v>15</v>
      </c>
      <c r="Q81" s="11">
        <f>SUM(E81:P81)</f>
        <v>75</v>
      </c>
    </row>
    <row r="82" spans="1:19" ht="14.4" thickBot="1" x14ac:dyDescent="0.3">
      <c r="A82" s="49" t="s">
        <v>91</v>
      </c>
      <c r="B82" s="62" t="s">
        <v>90</v>
      </c>
      <c r="C82" s="37"/>
      <c r="D82" s="37"/>
      <c r="E82" s="50">
        <f>IFERROR(VLOOKUP($B82,[1]NUM5!$G$3:$T$161,2,FALSE),0)</f>
        <v>16</v>
      </c>
      <c r="F82" s="50">
        <f>IFERROR(VLOOKUP($B82,[1]NUM5!$G$3:$T$161,3,FALSE),0)</f>
        <v>2</v>
      </c>
      <c r="G82" s="50">
        <f>IFERROR(VLOOKUP($B82,[1]NUM5!$G$3:$T$161,4,FALSE),0)</f>
        <v>19</v>
      </c>
      <c r="H82" s="50">
        <f>IFERROR(VLOOKUP($B82,[1]NUM5!$G$3:$T$161,5,FALSE),0)</f>
        <v>22</v>
      </c>
      <c r="I82" s="50">
        <f>IFERROR(VLOOKUP($B82,[1]NUM5!$G$3:$T$161,6,FALSE),0)</f>
        <v>19</v>
      </c>
      <c r="J82" s="50">
        <f>IFERROR(VLOOKUP($B82,[1]NUM5!$G$3:$T$161,7,FALSE),0)</f>
        <v>17</v>
      </c>
      <c r="K82" s="50">
        <f>IFERROR(VLOOKUP($B82,[1]NUM5!$G$3:$T$161,8,FALSE),0)</f>
        <v>14</v>
      </c>
      <c r="L82" s="50">
        <f>IFERROR(VLOOKUP($B82,[1]NUM5!$G$3:$T$161,9,FALSE),0)</f>
        <v>13</v>
      </c>
      <c r="M82" s="50">
        <f>IFERROR(VLOOKUP($B82,[1]NUM5!$G$3:$T$161,10,FALSE),0)</f>
        <v>10</v>
      </c>
      <c r="N82" s="50">
        <f>IFERROR(VLOOKUP($B82,[1]NUM5!$G$3:$T$161,11,FALSE),0)</f>
        <v>10</v>
      </c>
      <c r="O82" s="50">
        <f>IFERROR(VLOOKUP($B82,[1]NUM5!$G$3:$T$161,12,FALSE),0)</f>
        <v>5</v>
      </c>
      <c r="P82" s="50">
        <f>IFERROR(VLOOKUP($B82,[1]NUM5!$G$3:$T$161,13,FALSE),0)</f>
        <v>8</v>
      </c>
      <c r="Q82" s="11">
        <f>SUM(E82:P82)</f>
        <v>155</v>
      </c>
    </row>
    <row r="83" spans="1:19" ht="14.4" thickBot="1" x14ac:dyDescent="0.3">
      <c r="A83" s="344" t="s">
        <v>163</v>
      </c>
      <c r="B83" s="345"/>
      <c r="C83" s="89">
        <f>D83/Metas!F11</f>
        <v>1.3113367174280879</v>
      </c>
      <c r="D83" s="88">
        <f>Q83/R83</f>
        <v>0.70812182741116747</v>
      </c>
      <c r="E83" s="8">
        <f>SUM(E78:E82)</f>
        <v>61</v>
      </c>
      <c r="F83" s="8">
        <f t="shared" ref="F83:H83" si="16">SUM(F78:F82)</f>
        <v>84</v>
      </c>
      <c r="G83" s="8">
        <f t="shared" si="16"/>
        <v>102</v>
      </c>
      <c r="H83" s="8">
        <f t="shared" si="16"/>
        <v>166</v>
      </c>
      <c r="I83" s="8">
        <f t="shared" ref="I83:J83" si="17">SUM(I78:I82)</f>
        <v>122</v>
      </c>
      <c r="J83" s="8">
        <f t="shared" si="17"/>
        <v>184</v>
      </c>
      <c r="K83" s="8">
        <f t="shared" ref="K83:M83" si="18">SUM(K78:K82)</f>
        <v>120</v>
      </c>
      <c r="L83" s="8">
        <f t="shared" si="18"/>
        <v>109</v>
      </c>
      <c r="M83" s="8">
        <f t="shared" si="18"/>
        <v>103</v>
      </c>
      <c r="N83" s="8">
        <f t="shared" ref="N83:P83" si="19">SUM(N78:N82)</f>
        <v>115</v>
      </c>
      <c r="O83" s="8">
        <f t="shared" si="19"/>
        <v>76</v>
      </c>
      <c r="P83" s="8">
        <f t="shared" si="19"/>
        <v>153</v>
      </c>
      <c r="Q83" s="8">
        <f>SUM(Q78:Q82)</f>
        <v>1395</v>
      </c>
      <c r="R83" s="348">
        <v>1970</v>
      </c>
      <c r="S83" s="349"/>
    </row>
    <row r="84" spans="1:19" ht="14.4" thickBot="1" x14ac:dyDescent="0.3">
      <c r="A84" s="49" t="s">
        <v>102</v>
      </c>
      <c r="B84" s="62" t="s">
        <v>92</v>
      </c>
      <c r="C84" s="37"/>
      <c r="D84" s="37"/>
      <c r="E84" s="50">
        <f>IFERROR(VLOOKUP($B84,[1]NUM5!$G$3:$T$161,2,FALSE),0)</f>
        <v>0</v>
      </c>
      <c r="F84" s="50">
        <f>IFERROR(VLOOKUP($B84,[1]NUM5!$G$3:$T$161,3,FALSE),0)</f>
        <v>0</v>
      </c>
      <c r="G84" s="50">
        <f>IFERROR(VLOOKUP($B84,[1]NUM5!$G$3:$T$161,4,FALSE),0)</f>
        <v>2</v>
      </c>
      <c r="H84" s="50">
        <f>IFERROR(VLOOKUP($B84,[1]NUM5!$G$3:$T$161,5,FALSE),0)</f>
        <v>5</v>
      </c>
      <c r="I84" s="50">
        <f>IFERROR(VLOOKUP($B84,[1]NUM5!$G$3:$T$161,6,FALSE),0)</f>
        <v>10</v>
      </c>
      <c r="J84" s="50">
        <f>IFERROR(VLOOKUP($B84,[1]NUM5!$G$3:$T$161,7,FALSE),0)</f>
        <v>8</v>
      </c>
      <c r="K84" s="50">
        <f>IFERROR(VLOOKUP($B84,[1]NUM5!$G$3:$T$161,8,FALSE),0)</f>
        <v>3</v>
      </c>
      <c r="L84" s="50">
        <f>IFERROR(VLOOKUP($B84,[1]NUM5!$G$3:$T$161,9,FALSE),0)</f>
        <v>14</v>
      </c>
      <c r="M84" s="50">
        <f>IFERROR(VLOOKUP($B84,[1]NUM5!$G$3:$T$161,10,FALSE),0)</f>
        <v>14</v>
      </c>
      <c r="N84" s="50">
        <f>IFERROR(VLOOKUP($B84,[1]NUM5!$G$3:$T$161,11,FALSE),0)</f>
        <v>10</v>
      </c>
      <c r="O84" s="50">
        <f>IFERROR(VLOOKUP($B84,[1]NUM5!$G$3:$T$161,12,FALSE),0)</f>
        <v>9</v>
      </c>
      <c r="P84" s="50">
        <f>IFERROR(VLOOKUP($B84,[1]NUM5!$G$3:$T$161,13,FALSE),0)</f>
        <v>3</v>
      </c>
      <c r="Q84" s="11">
        <f t="shared" ref="Q84:Q93" si="20">SUM(E84:P84)</f>
        <v>78</v>
      </c>
    </row>
    <row r="85" spans="1:19" ht="14.4" thickBot="1" x14ac:dyDescent="0.3">
      <c r="A85" s="49" t="s">
        <v>102</v>
      </c>
      <c r="B85" s="62" t="s">
        <v>93</v>
      </c>
      <c r="C85" s="37"/>
      <c r="D85" s="37"/>
      <c r="E85" s="50">
        <f>IFERROR(VLOOKUP($B85,[1]NUM5!$G$3:$T$161,2,FALSE),0)</f>
        <v>14</v>
      </c>
      <c r="F85" s="50">
        <f>IFERROR(VLOOKUP($B85,[1]NUM5!$G$3:$T$161,3,FALSE),0)</f>
        <v>10</v>
      </c>
      <c r="G85" s="50">
        <f>IFERROR(VLOOKUP($B85,[1]NUM5!$G$3:$T$161,4,FALSE),0)</f>
        <v>10</v>
      </c>
      <c r="H85" s="50">
        <f>IFERROR(VLOOKUP($B85,[1]NUM5!$G$3:$T$161,5,FALSE),0)</f>
        <v>17</v>
      </c>
      <c r="I85" s="50">
        <f>IFERROR(VLOOKUP($B85,[1]NUM5!$G$3:$T$161,6,FALSE),0)</f>
        <v>12</v>
      </c>
      <c r="J85" s="50">
        <f>IFERROR(VLOOKUP($B85,[1]NUM5!$G$3:$T$161,7,FALSE),0)</f>
        <v>19</v>
      </c>
      <c r="K85" s="50">
        <f>IFERROR(VLOOKUP($B85,[1]NUM5!$G$3:$T$161,8,FALSE),0)</f>
        <v>17</v>
      </c>
      <c r="L85" s="50">
        <f>IFERROR(VLOOKUP($B85,[1]NUM5!$G$3:$T$161,9,FALSE),0)</f>
        <v>14</v>
      </c>
      <c r="M85" s="50">
        <f>IFERROR(VLOOKUP($B85,[1]NUM5!$G$3:$T$161,10,FALSE),0)</f>
        <v>11</v>
      </c>
      <c r="N85" s="50">
        <f>IFERROR(VLOOKUP($B85,[1]NUM5!$G$3:$T$161,11,FALSE),0)</f>
        <v>12</v>
      </c>
      <c r="O85" s="50">
        <f>IFERROR(VLOOKUP($B85,[1]NUM5!$G$3:$T$161,12,FALSE),0)</f>
        <v>12</v>
      </c>
      <c r="P85" s="50">
        <f>IFERROR(VLOOKUP($B85,[1]NUM5!$G$3:$T$161,13,FALSE),0)</f>
        <v>8</v>
      </c>
      <c r="Q85" s="11">
        <f t="shared" si="20"/>
        <v>156</v>
      </c>
    </row>
    <row r="86" spans="1:19" ht="14.4" thickBot="1" x14ac:dyDescent="0.3">
      <c r="A86" s="49" t="s">
        <v>102</v>
      </c>
      <c r="B86" s="62" t="s">
        <v>94</v>
      </c>
      <c r="C86" s="37"/>
      <c r="D86" s="37"/>
      <c r="E86" s="50">
        <f>IFERROR(VLOOKUP($B86,[1]NUM5!$G$3:$T$161,2,FALSE),0)</f>
        <v>2</v>
      </c>
      <c r="F86" s="50">
        <f>IFERROR(VLOOKUP($B86,[1]NUM5!$G$3:$T$161,3,FALSE),0)</f>
        <v>2</v>
      </c>
      <c r="G86" s="50">
        <f>IFERROR(VLOOKUP($B86,[1]NUM5!$G$3:$T$161,4,FALSE),0)</f>
        <v>3</v>
      </c>
      <c r="H86" s="50">
        <f>IFERROR(VLOOKUP($B86,[1]NUM5!$G$3:$T$161,5,FALSE),0)</f>
        <v>15</v>
      </c>
      <c r="I86" s="50">
        <f>IFERROR(VLOOKUP($B86,[1]NUM5!$G$3:$T$161,6,FALSE),0)</f>
        <v>8</v>
      </c>
      <c r="J86" s="50">
        <f>IFERROR(VLOOKUP($B86,[1]NUM5!$G$3:$T$161,7,FALSE),0)</f>
        <v>8</v>
      </c>
      <c r="K86" s="50">
        <f>IFERROR(VLOOKUP($B86,[1]NUM5!$G$3:$T$161,8,FALSE),0)</f>
        <v>4</v>
      </c>
      <c r="L86" s="50">
        <f>IFERROR(VLOOKUP($B86,[1]NUM5!$G$3:$T$161,9,FALSE),0)</f>
        <v>8</v>
      </c>
      <c r="M86" s="50">
        <f>IFERROR(VLOOKUP($B86,[1]NUM5!$G$3:$T$161,10,FALSE),0)</f>
        <v>1</v>
      </c>
      <c r="N86" s="50">
        <f>IFERROR(VLOOKUP($B86,[1]NUM5!$G$3:$T$161,11,FALSE),0)</f>
        <v>14</v>
      </c>
      <c r="O86" s="50">
        <f>IFERROR(VLOOKUP($B86,[1]NUM5!$G$3:$T$161,12,FALSE),0)</f>
        <v>1</v>
      </c>
      <c r="P86" s="50">
        <f>IFERROR(VLOOKUP($B86,[1]NUM5!$G$3:$T$161,13,FALSE),0)</f>
        <v>16</v>
      </c>
      <c r="Q86" s="11">
        <f t="shared" si="20"/>
        <v>82</v>
      </c>
    </row>
    <row r="87" spans="1:19" ht="14.4" thickBot="1" x14ac:dyDescent="0.3">
      <c r="A87" s="49" t="s">
        <v>102</v>
      </c>
      <c r="B87" s="62" t="s">
        <v>95</v>
      </c>
      <c r="C87" s="37"/>
      <c r="D87" s="37"/>
      <c r="E87" s="50">
        <f>IFERROR(VLOOKUP($B87,[1]NUM5!$G$3:$T$161,2,FALSE),0)</f>
        <v>0</v>
      </c>
      <c r="F87" s="50">
        <f>IFERROR(VLOOKUP($B87,[1]NUM5!$G$3:$T$161,3,FALSE),0)</f>
        <v>0</v>
      </c>
      <c r="G87" s="50">
        <f>IFERROR(VLOOKUP($B87,[1]NUM5!$G$3:$T$161,4,FALSE),0)</f>
        <v>0</v>
      </c>
      <c r="H87" s="50">
        <f>IFERROR(VLOOKUP($B87,[1]NUM5!$G$3:$T$161,5,FALSE),0)</f>
        <v>4</v>
      </c>
      <c r="I87" s="50">
        <f>IFERROR(VLOOKUP($B87,[1]NUM5!$G$3:$T$161,6,FALSE),0)</f>
        <v>1</v>
      </c>
      <c r="J87" s="50">
        <f>IFERROR(VLOOKUP($B87,[1]NUM5!$G$3:$T$161,7,FALSE),0)</f>
        <v>9</v>
      </c>
      <c r="K87" s="50">
        <f>IFERROR(VLOOKUP($B87,[1]NUM5!$G$3:$T$161,8,FALSE),0)</f>
        <v>0</v>
      </c>
      <c r="L87" s="50">
        <f>IFERROR(VLOOKUP($B87,[1]NUM5!$G$3:$T$161,9,FALSE),0)</f>
        <v>4</v>
      </c>
      <c r="M87" s="50">
        <f>IFERROR(VLOOKUP($B87,[1]NUM5!$G$3:$T$161,10,FALSE),0)</f>
        <v>2</v>
      </c>
      <c r="N87" s="50">
        <f>IFERROR(VLOOKUP($B87,[1]NUM5!$G$3:$T$161,11,FALSE),0)</f>
        <v>0</v>
      </c>
      <c r="O87" s="50">
        <f>IFERROR(VLOOKUP($B87,[1]NUM5!$G$3:$T$161,12,FALSE),0)</f>
        <v>6</v>
      </c>
      <c r="P87" s="50">
        <f>IFERROR(VLOOKUP($B87,[1]NUM5!$G$3:$T$161,13,FALSE),0)</f>
        <v>4</v>
      </c>
      <c r="Q87" s="11">
        <f t="shared" si="20"/>
        <v>30</v>
      </c>
    </row>
    <row r="88" spans="1:19" ht="14.4" thickBot="1" x14ac:dyDescent="0.3">
      <c r="A88" s="49" t="s">
        <v>102</v>
      </c>
      <c r="B88" s="62" t="s">
        <v>96</v>
      </c>
      <c r="C88" s="37"/>
      <c r="D88" s="37"/>
      <c r="E88" s="50">
        <f>IFERROR(VLOOKUP($B88,[1]NUM5!$G$3:$T$161,2,FALSE),0)</f>
        <v>8</v>
      </c>
      <c r="F88" s="50">
        <f>IFERROR(VLOOKUP($B88,[1]NUM5!$G$3:$T$161,3,FALSE),0)</f>
        <v>7</v>
      </c>
      <c r="G88" s="50">
        <f>IFERROR(VLOOKUP($B88,[1]NUM5!$G$3:$T$161,4,FALSE),0)</f>
        <v>6</v>
      </c>
      <c r="H88" s="50">
        <f>IFERROR(VLOOKUP($B88,[1]NUM5!$G$3:$T$161,5,FALSE),0)</f>
        <v>16</v>
      </c>
      <c r="I88" s="50">
        <f>IFERROR(VLOOKUP($B88,[1]NUM5!$G$3:$T$161,6,FALSE),0)</f>
        <v>13</v>
      </c>
      <c r="J88" s="50">
        <f>IFERROR(VLOOKUP($B88,[1]NUM5!$G$3:$T$161,7,FALSE),0)</f>
        <v>12</v>
      </c>
      <c r="K88" s="50">
        <f>IFERROR(VLOOKUP($B88,[1]NUM5!$G$3:$T$161,8,FALSE),0)</f>
        <v>11</v>
      </c>
      <c r="L88" s="50">
        <f>IFERROR(VLOOKUP($B88,[1]NUM5!$G$3:$T$161,9,FALSE),0)</f>
        <v>10</v>
      </c>
      <c r="M88" s="50">
        <f>IFERROR(VLOOKUP($B88,[1]NUM5!$G$3:$T$161,10,FALSE),0)</f>
        <v>7</v>
      </c>
      <c r="N88" s="50">
        <f>IFERROR(VLOOKUP($B88,[1]NUM5!$G$3:$T$161,11,FALSE),0)</f>
        <v>7</v>
      </c>
      <c r="O88" s="50">
        <f>IFERROR(VLOOKUP($B88,[1]NUM5!$G$3:$T$161,12,FALSE),0)</f>
        <v>8</v>
      </c>
      <c r="P88" s="50">
        <f>IFERROR(VLOOKUP($B88,[1]NUM5!$G$3:$T$161,13,FALSE),0)</f>
        <v>5</v>
      </c>
      <c r="Q88" s="11">
        <f t="shared" si="20"/>
        <v>110</v>
      </c>
    </row>
    <row r="89" spans="1:19" ht="14.4" thickBot="1" x14ac:dyDescent="0.3">
      <c r="A89" s="49" t="s">
        <v>102</v>
      </c>
      <c r="B89" s="62" t="s">
        <v>97</v>
      </c>
      <c r="C89" s="37"/>
      <c r="D89" s="37"/>
      <c r="E89" s="50">
        <f>IFERROR(VLOOKUP($B89,[1]NUM5!$G$3:$T$161,2,FALSE),0)</f>
        <v>1</v>
      </c>
      <c r="F89" s="50">
        <f>IFERROR(VLOOKUP($B89,[1]NUM5!$G$3:$T$161,3,FALSE),0)</f>
        <v>0</v>
      </c>
      <c r="G89" s="50">
        <f>IFERROR(VLOOKUP($B89,[1]NUM5!$G$3:$T$161,4,FALSE),0)</f>
        <v>3</v>
      </c>
      <c r="H89" s="50">
        <f>IFERROR(VLOOKUP($B89,[1]NUM5!$G$3:$T$161,5,FALSE),0)</f>
        <v>4</v>
      </c>
      <c r="I89" s="50">
        <f>IFERROR(VLOOKUP($B89,[1]NUM5!$G$3:$T$161,6,FALSE),0)</f>
        <v>3</v>
      </c>
      <c r="J89" s="50">
        <f>IFERROR(VLOOKUP($B89,[1]NUM5!$G$3:$T$161,7,FALSE),0)</f>
        <v>6</v>
      </c>
      <c r="K89" s="50">
        <f>IFERROR(VLOOKUP($B89,[1]NUM5!$G$3:$T$161,8,FALSE),0)</f>
        <v>2</v>
      </c>
      <c r="L89" s="50">
        <f>IFERROR(VLOOKUP($B89,[1]NUM5!$G$3:$T$161,9,FALSE),0)</f>
        <v>5</v>
      </c>
      <c r="M89" s="50">
        <f>IFERROR(VLOOKUP($B89,[1]NUM5!$G$3:$T$161,10,FALSE),0)</f>
        <v>8</v>
      </c>
      <c r="N89" s="50">
        <f>IFERROR(VLOOKUP($B89,[1]NUM5!$G$3:$T$161,11,FALSE),0)</f>
        <v>3</v>
      </c>
      <c r="O89" s="50">
        <f>IFERROR(VLOOKUP($B89,[1]NUM5!$G$3:$T$161,12,FALSE),0)</f>
        <v>5</v>
      </c>
      <c r="P89" s="50">
        <f>IFERROR(VLOOKUP($B89,[1]NUM5!$G$3:$T$161,13,FALSE),0)</f>
        <v>4</v>
      </c>
      <c r="Q89" s="11">
        <f t="shared" si="20"/>
        <v>44</v>
      </c>
    </row>
    <row r="90" spans="1:19" ht="14.4" thickBot="1" x14ac:dyDescent="0.3">
      <c r="A90" s="49" t="s">
        <v>102</v>
      </c>
      <c r="B90" s="62" t="s">
        <v>98</v>
      </c>
      <c r="C90" s="37"/>
      <c r="D90" s="37"/>
      <c r="E90" s="50">
        <f>IFERROR(VLOOKUP($B90,[1]NUM5!$G$3:$T$161,2,FALSE),0)</f>
        <v>2</v>
      </c>
      <c r="F90" s="50">
        <f>IFERROR(VLOOKUP($B90,[1]NUM5!$G$3:$T$161,3,FALSE),0)</f>
        <v>3</v>
      </c>
      <c r="G90" s="50">
        <f>IFERROR(VLOOKUP($B90,[1]NUM5!$G$3:$T$161,4,FALSE),0)</f>
        <v>11</v>
      </c>
      <c r="H90" s="50">
        <f>IFERROR(VLOOKUP($B90,[1]NUM5!$G$3:$T$161,5,FALSE),0)</f>
        <v>23</v>
      </c>
      <c r="I90" s="50">
        <f>IFERROR(VLOOKUP($B90,[1]NUM5!$G$3:$T$161,6,FALSE),0)</f>
        <v>16</v>
      </c>
      <c r="J90" s="50">
        <f>IFERROR(VLOOKUP($B90,[1]NUM5!$G$3:$T$161,7,FALSE),0)</f>
        <v>23</v>
      </c>
      <c r="K90" s="50">
        <f>IFERROR(VLOOKUP($B90,[1]NUM5!$G$3:$T$161,8,FALSE),0)</f>
        <v>9</v>
      </c>
      <c r="L90" s="50">
        <f>IFERROR(VLOOKUP($B90,[1]NUM5!$G$3:$T$161,9,FALSE),0)</f>
        <v>20</v>
      </c>
      <c r="M90" s="50">
        <f>IFERROR(VLOOKUP($B90,[1]NUM5!$G$3:$T$161,10,FALSE),0)</f>
        <v>15</v>
      </c>
      <c r="N90" s="50">
        <f>IFERROR(VLOOKUP($B90,[1]NUM5!$G$3:$T$161,11,FALSE),0)</f>
        <v>12</v>
      </c>
      <c r="O90" s="50">
        <f>IFERROR(VLOOKUP($B90,[1]NUM5!$G$3:$T$161,12,FALSE),0)</f>
        <v>7</v>
      </c>
      <c r="P90" s="50">
        <f>IFERROR(VLOOKUP($B90,[1]NUM5!$G$3:$T$161,13,FALSE),0)</f>
        <v>8</v>
      </c>
      <c r="Q90" s="11">
        <f t="shared" si="20"/>
        <v>149</v>
      </c>
    </row>
    <row r="91" spans="1:19" ht="14.4" thickBot="1" x14ac:dyDescent="0.3">
      <c r="A91" s="49" t="s">
        <v>102</v>
      </c>
      <c r="B91" s="62" t="s">
        <v>99</v>
      </c>
      <c r="C91" s="37"/>
      <c r="D91" s="37"/>
      <c r="E91" s="50">
        <f>IFERROR(VLOOKUP($B91,[1]NUM5!$G$3:$T$161,2,FALSE),0)</f>
        <v>15</v>
      </c>
      <c r="F91" s="50">
        <f>IFERROR(VLOOKUP($B91,[1]NUM5!$G$3:$T$161,3,FALSE),0)</f>
        <v>12</v>
      </c>
      <c r="G91" s="50">
        <f>IFERROR(VLOOKUP($B91,[1]NUM5!$G$3:$T$161,4,FALSE),0)</f>
        <v>26</v>
      </c>
      <c r="H91" s="50">
        <f>IFERROR(VLOOKUP($B91,[1]NUM5!$G$3:$T$161,5,FALSE),0)</f>
        <v>22</v>
      </c>
      <c r="I91" s="50">
        <f>IFERROR(VLOOKUP($B91,[1]NUM5!$G$3:$T$161,6,FALSE),0)</f>
        <v>27</v>
      </c>
      <c r="J91" s="50">
        <f>IFERROR(VLOOKUP($B91,[1]NUM5!$G$3:$T$161,7,FALSE),0)</f>
        <v>20</v>
      </c>
      <c r="K91" s="50">
        <f>IFERROR(VLOOKUP($B91,[1]NUM5!$G$3:$T$161,8,FALSE),0)</f>
        <v>15</v>
      </c>
      <c r="L91" s="50">
        <f>IFERROR(VLOOKUP($B91,[1]NUM5!$G$3:$T$161,9,FALSE),0)</f>
        <v>20</v>
      </c>
      <c r="M91" s="50">
        <f>IFERROR(VLOOKUP($B91,[1]NUM5!$G$3:$T$161,10,FALSE),0)</f>
        <v>16</v>
      </c>
      <c r="N91" s="50">
        <f>IFERROR(VLOOKUP($B91,[1]NUM5!$G$3:$T$161,11,FALSE),0)</f>
        <v>51</v>
      </c>
      <c r="O91" s="50">
        <f>IFERROR(VLOOKUP($B91,[1]NUM5!$G$3:$T$161,12,FALSE),0)</f>
        <v>30</v>
      </c>
      <c r="P91" s="50">
        <f>IFERROR(VLOOKUP($B91,[1]NUM5!$G$3:$T$161,13,FALSE),0)</f>
        <v>20</v>
      </c>
      <c r="Q91" s="11">
        <f t="shared" si="20"/>
        <v>274</v>
      </c>
    </row>
    <row r="92" spans="1:19" ht="14.4" thickBot="1" x14ac:dyDescent="0.3">
      <c r="A92" s="49" t="s">
        <v>102</v>
      </c>
      <c r="B92" s="62" t="s">
        <v>100</v>
      </c>
      <c r="C92" s="37"/>
      <c r="D92" s="37"/>
      <c r="E92" s="50">
        <f>IFERROR(VLOOKUP($B92,[1]NUM5!$G$3:$T$161,2,FALSE),0)</f>
        <v>1</v>
      </c>
      <c r="F92" s="50">
        <f>IFERROR(VLOOKUP($B92,[1]NUM5!$G$3:$T$161,3,FALSE),0)</f>
        <v>0</v>
      </c>
      <c r="G92" s="50">
        <f>IFERROR(VLOOKUP($B92,[1]NUM5!$G$3:$T$161,4,FALSE),0)</f>
        <v>0</v>
      </c>
      <c r="H92" s="50">
        <f>IFERROR(VLOOKUP($B92,[1]NUM5!$G$3:$T$161,5,FALSE),0)</f>
        <v>5</v>
      </c>
      <c r="I92" s="50">
        <f>IFERROR(VLOOKUP($B92,[1]NUM5!$G$3:$T$161,6,FALSE),0)</f>
        <v>3</v>
      </c>
      <c r="J92" s="50">
        <f>IFERROR(VLOOKUP($B92,[1]NUM5!$G$3:$T$161,7,FALSE),0)</f>
        <v>6</v>
      </c>
      <c r="K92" s="50">
        <f>IFERROR(VLOOKUP($B92,[1]NUM5!$G$3:$T$161,8,FALSE),0)</f>
        <v>6</v>
      </c>
      <c r="L92" s="50">
        <f>IFERROR(VLOOKUP($B92,[1]NUM5!$G$3:$T$161,9,FALSE),0)</f>
        <v>6</v>
      </c>
      <c r="M92" s="50">
        <f>IFERROR(VLOOKUP($B92,[1]NUM5!$G$3:$T$161,10,FALSE),0)</f>
        <v>3</v>
      </c>
      <c r="N92" s="50">
        <f>IFERROR(VLOOKUP($B92,[1]NUM5!$G$3:$T$161,11,FALSE),0)</f>
        <v>3</v>
      </c>
      <c r="O92" s="50">
        <f>IFERROR(VLOOKUP($B92,[1]NUM5!$G$3:$T$161,12,FALSE),0)</f>
        <v>0</v>
      </c>
      <c r="P92" s="50">
        <f>IFERROR(VLOOKUP($B92,[1]NUM5!$G$3:$T$161,13,FALSE),0)</f>
        <v>3</v>
      </c>
      <c r="Q92" s="11">
        <f t="shared" si="20"/>
        <v>36</v>
      </c>
    </row>
    <row r="93" spans="1:19" ht="14.4" thickBot="1" x14ac:dyDescent="0.3">
      <c r="A93" s="49" t="s">
        <v>102</v>
      </c>
      <c r="B93" s="62" t="s">
        <v>101</v>
      </c>
      <c r="C93" s="37"/>
      <c r="D93" s="37"/>
      <c r="E93" s="50">
        <f>IFERROR(VLOOKUP($B93,[1]NUM5!$G$3:$T$161,2,FALSE),0)</f>
        <v>6</v>
      </c>
      <c r="F93" s="50">
        <f>IFERROR(VLOOKUP($B93,[1]NUM5!$G$3:$T$161,3,FALSE),0)</f>
        <v>5</v>
      </c>
      <c r="G93" s="50">
        <f>IFERROR(VLOOKUP($B93,[1]NUM5!$G$3:$T$161,4,FALSE),0)</f>
        <v>6</v>
      </c>
      <c r="H93" s="50">
        <f>IFERROR(VLOOKUP($B93,[1]NUM5!$G$3:$T$161,5,FALSE),0)</f>
        <v>5</v>
      </c>
      <c r="I93" s="50">
        <f>IFERROR(VLOOKUP($B93,[1]NUM5!$G$3:$T$161,6,FALSE),0)</f>
        <v>13</v>
      </c>
      <c r="J93" s="50">
        <f>IFERROR(VLOOKUP($B93,[1]NUM5!$G$3:$T$161,7,FALSE),0)</f>
        <v>20</v>
      </c>
      <c r="K93" s="50">
        <f>IFERROR(VLOOKUP($B93,[1]NUM5!$G$3:$T$161,8,FALSE),0)</f>
        <v>18</v>
      </c>
      <c r="L93" s="50">
        <f>IFERROR(VLOOKUP($B93,[1]NUM5!$G$3:$T$161,9,FALSE),0)</f>
        <v>26</v>
      </c>
      <c r="M93" s="50">
        <f>IFERROR(VLOOKUP($B93,[1]NUM5!$G$3:$T$161,10,FALSE),0)</f>
        <v>14</v>
      </c>
      <c r="N93" s="50">
        <f>IFERROR(VLOOKUP($B93,[1]NUM5!$G$3:$T$161,11,FALSE),0)</f>
        <v>8</v>
      </c>
      <c r="O93" s="50">
        <f>IFERROR(VLOOKUP($B93,[1]NUM5!$G$3:$T$161,12,FALSE),0)</f>
        <v>3</v>
      </c>
      <c r="P93" s="50">
        <f>IFERROR(VLOOKUP($B93,[1]NUM5!$G$3:$T$161,13,FALSE),0)</f>
        <v>7</v>
      </c>
      <c r="Q93" s="11">
        <f t="shared" si="20"/>
        <v>131</v>
      </c>
    </row>
    <row r="94" spans="1:19" ht="14.4" thickBot="1" x14ac:dyDescent="0.3">
      <c r="A94" s="344" t="s">
        <v>164</v>
      </c>
      <c r="B94" s="345"/>
      <c r="C94" s="89">
        <f>D94/Metas!F16</f>
        <v>0.82477035064089943</v>
      </c>
      <c r="D94" s="88">
        <f>Q94/R94</f>
        <v>0.28042191921790582</v>
      </c>
      <c r="E94" s="8">
        <f>SUM(E84:E93)</f>
        <v>49</v>
      </c>
      <c r="F94" s="8">
        <f t="shared" ref="F94:H94" si="21">SUM(F84:F93)</f>
        <v>39</v>
      </c>
      <c r="G94" s="8">
        <f t="shared" si="21"/>
        <v>67</v>
      </c>
      <c r="H94" s="8">
        <f t="shared" si="21"/>
        <v>116</v>
      </c>
      <c r="I94" s="8">
        <f t="shared" ref="I94:J94" si="22">SUM(I84:I93)</f>
        <v>106</v>
      </c>
      <c r="J94" s="8">
        <f t="shared" si="22"/>
        <v>131</v>
      </c>
      <c r="K94" s="8">
        <f t="shared" ref="K94:M94" si="23">SUM(K84:K93)</f>
        <v>85</v>
      </c>
      <c r="L94" s="8">
        <f t="shared" si="23"/>
        <v>127</v>
      </c>
      <c r="M94" s="8">
        <f t="shared" si="23"/>
        <v>91</v>
      </c>
      <c r="N94" s="8">
        <f t="shared" ref="N94:P94" si="24">SUM(N84:N93)</f>
        <v>120</v>
      </c>
      <c r="O94" s="8">
        <f t="shared" si="24"/>
        <v>81</v>
      </c>
      <c r="P94" s="8">
        <f t="shared" si="24"/>
        <v>78</v>
      </c>
      <c r="Q94" s="8">
        <f>SUM(Q84:Q93)</f>
        <v>1090</v>
      </c>
      <c r="R94" s="348">
        <v>3887</v>
      </c>
      <c r="S94" s="349"/>
    </row>
    <row r="95" spans="1:19" ht="14.4" thickBot="1" x14ac:dyDescent="0.3">
      <c r="A95" s="49" t="s">
        <v>118</v>
      </c>
      <c r="B95" s="62" t="s">
        <v>103</v>
      </c>
      <c r="C95" s="37"/>
      <c r="D95" s="37"/>
      <c r="E95" s="50">
        <f>IFERROR(VLOOKUP($B95,[1]NUM5!$G$3:$T$161,2,FALSE),0)</f>
        <v>29</v>
      </c>
      <c r="F95" s="50">
        <f>IFERROR(VLOOKUP($B95,[1]NUM5!$G$3:$T$161,3,FALSE),0)</f>
        <v>158</v>
      </c>
      <c r="G95" s="50">
        <f>IFERROR(VLOOKUP($B95,[1]NUM5!$G$3:$T$161,4,FALSE),0)</f>
        <v>125</v>
      </c>
      <c r="H95" s="50">
        <f>IFERROR(VLOOKUP($B95,[1]NUM5!$G$3:$T$161,5,FALSE),0)</f>
        <v>68</v>
      </c>
      <c r="I95" s="50">
        <f>IFERROR(VLOOKUP($B95,[1]NUM5!$G$3:$T$161,6,FALSE),0)</f>
        <v>58</v>
      </c>
      <c r="J95" s="50">
        <f>IFERROR(VLOOKUP($B95,[1]NUM5!$G$3:$T$161,7,FALSE),0)</f>
        <v>42</v>
      </c>
      <c r="K95" s="50">
        <f>IFERROR(VLOOKUP($B95,[1]NUM5!$G$3:$T$161,8,FALSE),0)</f>
        <v>90</v>
      </c>
      <c r="L95" s="50">
        <f>IFERROR(VLOOKUP($B95,[1]NUM5!$G$3:$T$161,9,FALSE),0)</f>
        <v>57</v>
      </c>
      <c r="M95" s="50">
        <f>IFERROR(VLOOKUP($B95,[1]NUM5!$G$3:$T$161,10,FALSE),0)</f>
        <v>36</v>
      </c>
      <c r="N95" s="50">
        <f>IFERROR(VLOOKUP($B95,[1]NUM5!$G$3:$T$161,11,FALSE),0)</f>
        <v>59</v>
      </c>
      <c r="O95" s="50">
        <f>IFERROR(VLOOKUP($B95,[1]NUM5!$G$3:$T$161,12,FALSE),0)</f>
        <v>29</v>
      </c>
      <c r="P95" s="50">
        <f>IFERROR(VLOOKUP($B95,[1]NUM5!$G$3:$T$161,13,FALSE),0)</f>
        <v>36</v>
      </c>
      <c r="Q95" s="11">
        <f t="shared" ref="Q95:Q110" si="25">SUM(E95:P95)</f>
        <v>787</v>
      </c>
    </row>
    <row r="96" spans="1:19" ht="14.4" thickBot="1" x14ac:dyDescent="0.3">
      <c r="A96" s="49" t="s">
        <v>118</v>
      </c>
      <c r="B96" s="62" t="s">
        <v>104</v>
      </c>
      <c r="C96" s="37"/>
      <c r="D96" s="37"/>
      <c r="E96" s="50">
        <f>IFERROR(VLOOKUP($B96,[1]NUM5!$G$3:$T$161,2,FALSE),0)</f>
        <v>84</v>
      </c>
      <c r="F96" s="50">
        <f>IFERROR(VLOOKUP($B96,[1]NUM5!$G$3:$T$161,3,FALSE),0)</f>
        <v>59</v>
      </c>
      <c r="G96" s="50">
        <f>IFERROR(VLOOKUP($B96,[1]NUM5!$G$3:$T$161,4,FALSE),0)</f>
        <v>73</v>
      </c>
      <c r="H96" s="50">
        <f>IFERROR(VLOOKUP($B96,[1]NUM5!$G$3:$T$161,5,FALSE),0)</f>
        <v>133</v>
      </c>
      <c r="I96" s="50">
        <f>IFERROR(VLOOKUP($B96,[1]NUM5!$G$3:$T$161,6,FALSE),0)</f>
        <v>95</v>
      </c>
      <c r="J96" s="50">
        <f>IFERROR(VLOOKUP($B96,[1]NUM5!$G$3:$T$161,7,FALSE),0)</f>
        <v>118</v>
      </c>
      <c r="K96" s="50">
        <f>IFERROR(VLOOKUP($B96,[1]NUM5!$G$3:$T$161,8,FALSE),0)</f>
        <v>110</v>
      </c>
      <c r="L96" s="50">
        <f>IFERROR(VLOOKUP($B96,[1]NUM5!$G$3:$T$161,9,FALSE),0)</f>
        <v>82</v>
      </c>
      <c r="M96" s="50">
        <f>IFERROR(VLOOKUP($B96,[1]NUM5!$G$3:$T$161,10,FALSE),0)</f>
        <v>83</v>
      </c>
      <c r="N96" s="50">
        <f>IFERROR(VLOOKUP($B96,[1]NUM5!$G$3:$T$161,11,FALSE),0)</f>
        <v>92</v>
      </c>
      <c r="O96" s="50">
        <f>IFERROR(VLOOKUP($B96,[1]NUM5!$G$3:$T$161,12,FALSE),0)</f>
        <v>52</v>
      </c>
      <c r="P96" s="50">
        <f>IFERROR(VLOOKUP($B96,[1]NUM5!$G$3:$T$161,13,FALSE),0)</f>
        <v>75</v>
      </c>
      <c r="Q96" s="11">
        <f t="shared" si="25"/>
        <v>1056</v>
      </c>
    </row>
    <row r="97" spans="1:21" ht="14.4" thickBot="1" x14ac:dyDescent="0.3">
      <c r="A97" s="49" t="s">
        <v>118</v>
      </c>
      <c r="B97" s="62" t="s">
        <v>105</v>
      </c>
      <c r="C97" s="37"/>
      <c r="D97" s="37"/>
      <c r="E97" s="50">
        <f>IFERROR(VLOOKUP($B97,[1]NUM5!$G$3:$T$161,2,FALSE),0)</f>
        <v>181</v>
      </c>
      <c r="F97" s="50">
        <f>IFERROR(VLOOKUP($B97,[1]NUM5!$G$3:$T$161,3,FALSE),0)</f>
        <v>227</v>
      </c>
      <c r="G97" s="50">
        <f>IFERROR(VLOOKUP($B97,[1]NUM5!$G$3:$T$161,4,FALSE),0)</f>
        <v>151</v>
      </c>
      <c r="H97" s="50">
        <f>IFERROR(VLOOKUP($B97,[1]NUM5!$G$3:$T$161,5,FALSE),0)</f>
        <v>147</v>
      </c>
      <c r="I97" s="50">
        <f>IFERROR(VLOOKUP($B97,[1]NUM5!$G$3:$T$161,6,FALSE),0)</f>
        <v>159</v>
      </c>
      <c r="J97" s="50">
        <f>IFERROR(VLOOKUP($B97,[1]NUM5!$G$3:$T$161,7,FALSE),0)</f>
        <v>172</v>
      </c>
      <c r="K97" s="50">
        <f>IFERROR(VLOOKUP($B97,[1]NUM5!$G$3:$T$161,8,FALSE),0)</f>
        <v>200</v>
      </c>
      <c r="L97" s="50">
        <f>IFERROR(VLOOKUP($B97,[1]NUM5!$G$3:$T$161,9,FALSE),0)</f>
        <v>133</v>
      </c>
      <c r="M97" s="50">
        <f>IFERROR(VLOOKUP($B97,[1]NUM5!$G$3:$T$161,10,FALSE),0)</f>
        <v>126</v>
      </c>
      <c r="N97" s="50">
        <f>IFERROR(VLOOKUP($B97,[1]NUM5!$G$3:$T$161,11,FALSE),0)</f>
        <v>90</v>
      </c>
      <c r="O97" s="50">
        <f>IFERROR(VLOOKUP($B97,[1]NUM5!$G$3:$T$161,12,FALSE),0)</f>
        <v>52</v>
      </c>
      <c r="P97" s="50">
        <f>IFERROR(VLOOKUP($B97,[1]NUM5!$G$3:$T$161,13,FALSE),0)</f>
        <v>145</v>
      </c>
      <c r="Q97" s="11">
        <f t="shared" si="25"/>
        <v>1783</v>
      </c>
    </row>
    <row r="98" spans="1:21" ht="14.4" thickBot="1" x14ac:dyDescent="0.3">
      <c r="A98" s="49" t="s">
        <v>118</v>
      </c>
      <c r="B98" s="62" t="s">
        <v>106</v>
      </c>
      <c r="C98" s="37"/>
      <c r="D98" s="37"/>
      <c r="E98" s="50">
        <f>IFERROR(VLOOKUP($B98,[1]NUM5!$G$3:$T$161,2,FALSE),0)</f>
        <v>18</v>
      </c>
      <c r="F98" s="50">
        <f>IFERROR(VLOOKUP($B98,[1]NUM5!$G$3:$T$161,3,FALSE),0)</f>
        <v>29</v>
      </c>
      <c r="G98" s="50">
        <f>IFERROR(VLOOKUP($B98,[1]NUM5!$G$3:$T$161,4,FALSE),0)</f>
        <v>15</v>
      </c>
      <c r="H98" s="50">
        <f>IFERROR(VLOOKUP($B98,[1]NUM5!$G$3:$T$161,5,FALSE),0)</f>
        <v>72</v>
      </c>
      <c r="I98" s="50">
        <f>IFERROR(VLOOKUP($B98,[1]NUM5!$G$3:$T$161,6,FALSE),0)</f>
        <v>22</v>
      </c>
      <c r="J98" s="50">
        <f>IFERROR(VLOOKUP($B98,[1]NUM5!$G$3:$T$161,7,FALSE),0)</f>
        <v>15</v>
      </c>
      <c r="K98" s="50">
        <f>IFERROR(VLOOKUP($B98,[1]NUM5!$G$3:$T$161,8,FALSE),0)</f>
        <v>35</v>
      </c>
      <c r="L98" s="50">
        <f>IFERROR(VLOOKUP($B98,[1]NUM5!$G$3:$T$161,9,FALSE),0)</f>
        <v>24</v>
      </c>
      <c r="M98" s="50">
        <f>IFERROR(VLOOKUP($B98,[1]NUM5!$G$3:$T$161,10,FALSE),0)</f>
        <v>32</v>
      </c>
      <c r="N98" s="50">
        <f>IFERROR(VLOOKUP($B98,[1]NUM5!$G$3:$T$161,11,FALSE),0)</f>
        <v>38</v>
      </c>
      <c r="O98" s="50">
        <f>IFERROR(VLOOKUP($B98,[1]NUM5!$G$3:$T$161,12,FALSE),0)</f>
        <v>24</v>
      </c>
      <c r="P98" s="50">
        <f>IFERROR(VLOOKUP($B98,[1]NUM5!$G$3:$T$161,13,FALSE),0)</f>
        <v>75</v>
      </c>
      <c r="Q98" s="11">
        <f t="shared" si="25"/>
        <v>399</v>
      </c>
    </row>
    <row r="99" spans="1:21" ht="14.4" thickBot="1" x14ac:dyDescent="0.3">
      <c r="A99" s="49" t="s">
        <v>118</v>
      </c>
      <c r="B99" s="62" t="s">
        <v>107</v>
      </c>
      <c r="C99" s="37"/>
      <c r="D99" s="37"/>
      <c r="E99" s="50">
        <f>IFERROR(VLOOKUP($B99,[1]NUM5!$G$3:$T$161,2,FALSE),0)</f>
        <v>0</v>
      </c>
      <c r="F99" s="50">
        <f>IFERROR(VLOOKUP($B99,[1]NUM5!$G$3:$T$161,3,FALSE),0)</f>
        <v>0</v>
      </c>
      <c r="G99" s="50">
        <f>IFERROR(VLOOKUP($B99,[1]NUM5!$G$3:$T$161,4,FALSE),0)</f>
        <v>12</v>
      </c>
      <c r="H99" s="50">
        <f>IFERROR(VLOOKUP($B99,[1]NUM5!$G$3:$T$161,5,FALSE),0)</f>
        <v>7</v>
      </c>
      <c r="I99" s="50">
        <f>IFERROR(VLOOKUP($B99,[1]NUM5!$G$3:$T$161,6,FALSE),0)</f>
        <v>2</v>
      </c>
      <c r="J99" s="50">
        <f>IFERROR(VLOOKUP($B99,[1]NUM5!$G$3:$T$161,7,FALSE),0)</f>
        <v>12</v>
      </c>
      <c r="K99" s="50">
        <f>IFERROR(VLOOKUP($B99,[1]NUM5!$G$3:$T$161,8,FALSE),0)</f>
        <v>13</v>
      </c>
      <c r="L99" s="50">
        <f>IFERROR(VLOOKUP($B99,[1]NUM5!$G$3:$T$161,9,FALSE),0)</f>
        <v>0</v>
      </c>
      <c r="M99" s="50">
        <f>IFERROR(VLOOKUP($B99,[1]NUM5!$G$3:$T$161,10,FALSE),0)</f>
        <v>2</v>
      </c>
      <c r="N99" s="50">
        <f>IFERROR(VLOOKUP($B99,[1]NUM5!$G$3:$T$161,11,FALSE),0)</f>
        <v>10</v>
      </c>
      <c r="O99" s="50">
        <f>IFERROR(VLOOKUP($B99,[1]NUM5!$G$3:$T$161,12,FALSE),0)</f>
        <v>6</v>
      </c>
      <c r="P99" s="50">
        <f>IFERROR(VLOOKUP($B99,[1]NUM5!$G$3:$T$161,13,FALSE),0)</f>
        <v>10</v>
      </c>
      <c r="Q99" s="11">
        <f t="shared" si="25"/>
        <v>74</v>
      </c>
    </row>
    <row r="100" spans="1:21" ht="14.4" thickBot="1" x14ac:dyDescent="0.3">
      <c r="A100" s="49" t="s">
        <v>118</v>
      </c>
      <c r="B100" s="62" t="s">
        <v>108</v>
      </c>
      <c r="C100" s="37"/>
      <c r="D100" s="37"/>
      <c r="E100" s="50">
        <f>IFERROR(VLOOKUP($B100,[1]NUM5!$G$3:$T$161,2,FALSE),0)</f>
        <v>1</v>
      </c>
      <c r="F100" s="50">
        <f>IFERROR(VLOOKUP($B100,[1]NUM5!$G$3:$T$161,3,FALSE),0)</f>
        <v>80</v>
      </c>
      <c r="G100" s="50">
        <f>IFERROR(VLOOKUP($B100,[1]NUM5!$G$3:$T$161,4,FALSE),0)</f>
        <v>12</v>
      </c>
      <c r="H100" s="50">
        <f>IFERROR(VLOOKUP($B100,[1]NUM5!$G$3:$T$161,5,FALSE),0)</f>
        <v>4</v>
      </c>
      <c r="I100" s="50">
        <f>IFERROR(VLOOKUP($B100,[1]NUM5!$G$3:$T$161,6,FALSE),0)</f>
        <v>0</v>
      </c>
      <c r="J100" s="50">
        <f>IFERROR(VLOOKUP($B100,[1]NUM5!$G$3:$T$161,7,FALSE),0)</f>
        <v>7</v>
      </c>
      <c r="K100" s="50">
        <f>IFERROR(VLOOKUP($B100,[1]NUM5!$G$3:$T$161,8,FALSE),0)</f>
        <v>3</v>
      </c>
      <c r="L100" s="50">
        <f>IFERROR(VLOOKUP($B100,[1]NUM5!$G$3:$T$161,9,FALSE),0)</f>
        <v>14</v>
      </c>
      <c r="M100" s="50">
        <f>IFERROR(VLOOKUP($B100,[1]NUM5!$G$3:$T$161,10,FALSE),0)</f>
        <v>3</v>
      </c>
      <c r="N100" s="50">
        <f>IFERROR(VLOOKUP($B100,[1]NUM5!$G$3:$T$161,11,FALSE),0)</f>
        <v>5</v>
      </c>
      <c r="O100" s="50">
        <f>IFERROR(VLOOKUP($B100,[1]NUM5!$G$3:$T$161,12,FALSE),0)</f>
        <v>5</v>
      </c>
      <c r="P100" s="50">
        <f>IFERROR(VLOOKUP($B100,[1]NUM5!$G$3:$T$161,13,FALSE),0)</f>
        <v>4</v>
      </c>
      <c r="Q100" s="11">
        <f t="shared" si="25"/>
        <v>138</v>
      </c>
    </row>
    <row r="101" spans="1:21" ht="14.4" thickBot="1" x14ac:dyDescent="0.3">
      <c r="A101" s="49" t="s">
        <v>118</v>
      </c>
      <c r="B101" s="62" t="s">
        <v>109</v>
      </c>
      <c r="C101" s="37"/>
      <c r="D101" s="37"/>
      <c r="E101" s="50">
        <f>IFERROR(VLOOKUP($B101,[1]NUM5!$G$3:$T$161,2,FALSE),0)</f>
        <v>0</v>
      </c>
      <c r="F101" s="50">
        <f>IFERROR(VLOOKUP($B101,[1]NUM5!$G$3:$T$161,3,FALSE),0)</f>
        <v>7</v>
      </c>
      <c r="G101" s="50">
        <f>IFERROR(VLOOKUP($B101,[1]NUM5!$G$3:$T$161,4,FALSE),0)</f>
        <v>1</v>
      </c>
      <c r="H101" s="50">
        <f>IFERROR(VLOOKUP($B101,[1]NUM5!$G$3:$T$161,5,FALSE),0)</f>
        <v>9</v>
      </c>
      <c r="I101" s="50">
        <f>IFERROR(VLOOKUP($B101,[1]NUM5!$G$3:$T$161,6,FALSE),0)</f>
        <v>2</v>
      </c>
      <c r="J101" s="50">
        <f>IFERROR(VLOOKUP($B101,[1]NUM5!$G$3:$T$161,7,FALSE),0)</f>
        <v>2</v>
      </c>
      <c r="K101" s="50">
        <f>IFERROR(VLOOKUP($B101,[1]NUM5!$G$3:$T$161,8,FALSE),0)</f>
        <v>1</v>
      </c>
      <c r="L101" s="50">
        <f>IFERROR(VLOOKUP($B101,[1]NUM5!$G$3:$T$161,9,FALSE),0)</f>
        <v>2</v>
      </c>
      <c r="M101" s="50">
        <f>IFERROR(VLOOKUP($B101,[1]NUM5!$G$3:$T$161,10,FALSE),0)</f>
        <v>0</v>
      </c>
      <c r="N101" s="50">
        <f>IFERROR(VLOOKUP($B101,[1]NUM5!$G$3:$T$161,11,FALSE),0)</f>
        <v>0</v>
      </c>
      <c r="O101" s="50">
        <f>IFERROR(VLOOKUP($B101,[1]NUM5!$G$3:$T$161,12,FALSE),0)</f>
        <v>0</v>
      </c>
      <c r="P101" s="50">
        <f>IFERROR(VLOOKUP($B101,[1]NUM5!$G$3:$T$161,13,FALSE),0)</f>
        <v>2</v>
      </c>
      <c r="Q101" s="11">
        <f t="shared" si="25"/>
        <v>26</v>
      </c>
    </row>
    <row r="102" spans="1:21" ht="14.4" thickBot="1" x14ac:dyDescent="0.3">
      <c r="A102" s="49" t="s">
        <v>118</v>
      </c>
      <c r="B102" s="62" t="s">
        <v>110</v>
      </c>
      <c r="C102" s="37"/>
      <c r="D102" s="37"/>
      <c r="E102" s="50">
        <f>IFERROR(VLOOKUP($B102,[1]NUM5!$G$3:$T$161,2,FALSE),0)</f>
        <v>0</v>
      </c>
      <c r="F102" s="50">
        <f>IFERROR(VLOOKUP($B102,[1]NUM5!$G$3:$T$161,3,FALSE),0)</f>
        <v>2</v>
      </c>
      <c r="G102" s="50">
        <f>IFERROR(VLOOKUP($B102,[1]NUM5!$G$3:$T$161,4,FALSE),0)</f>
        <v>2</v>
      </c>
      <c r="H102" s="50">
        <f>IFERROR(VLOOKUP($B102,[1]NUM5!$G$3:$T$161,5,FALSE),0)</f>
        <v>1</v>
      </c>
      <c r="I102" s="50">
        <f>IFERROR(VLOOKUP($B102,[1]NUM5!$G$3:$T$161,6,FALSE),0)</f>
        <v>16</v>
      </c>
      <c r="J102" s="50">
        <f>IFERROR(VLOOKUP($B102,[1]NUM5!$G$3:$T$161,7,FALSE),0)</f>
        <v>12</v>
      </c>
      <c r="K102" s="50">
        <f>IFERROR(VLOOKUP($B102,[1]NUM5!$G$3:$T$161,8,FALSE),0)</f>
        <v>10</v>
      </c>
      <c r="L102" s="50">
        <f>IFERROR(VLOOKUP($B102,[1]NUM5!$G$3:$T$161,9,FALSE),0)</f>
        <v>2</v>
      </c>
      <c r="M102" s="50">
        <f>IFERROR(VLOOKUP($B102,[1]NUM5!$G$3:$T$161,10,FALSE),0)</f>
        <v>7</v>
      </c>
      <c r="N102" s="50">
        <f>IFERROR(VLOOKUP($B102,[1]NUM5!$G$3:$T$161,11,FALSE),0)</f>
        <v>5</v>
      </c>
      <c r="O102" s="50">
        <f>IFERROR(VLOOKUP($B102,[1]NUM5!$G$3:$T$161,12,FALSE),0)</f>
        <v>5</v>
      </c>
      <c r="P102" s="50">
        <f>IFERROR(VLOOKUP($B102,[1]NUM5!$G$3:$T$161,13,FALSE),0)</f>
        <v>1</v>
      </c>
      <c r="Q102" s="11">
        <f t="shared" si="25"/>
        <v>63</v>
      </c>
    </row>
    <row r="103" spans="1:21" ht="14.4" thickBot="1" x14ac:dyDescent="0.3">
      <c r="A103" s="49" t="s">
        <v>118</v>
      </c>
      <c r="B103" s="62" t="s">
        <v>111</v>
      </c>
      <c r="C103" s="37"/>
      <c r="D103" s="37"/>
      <c r="E103" s="50">
        <f>IFERROR(VLOOKUP($B103,[1]NUM5!$G$3:$T$161,2,FALSE),0)</f>
        <v>0</v>
      </c>
      <c r="F103" s="50">
        <f>IFERROR(VLOOKUP($B103,[1]NUM5!$G$3:$T$161,3,FALSE),0)</f>
        <v>0</v>
      </c>
      <c r="G103" s="50">
        <f>IFERROR(VLOOKUP($B103,[1]NUM5!$G$3:$T$161,4,FALSE),0)</f>
        <v>1</v>
      </c>
      <c r="H103" s="50">
        <f>IFERROR(VLOOKUP($B103,[1]NUM5!$G$3:$T$161,5,FALSE),0)</f>
        <v>0</v>
      </c>
      <c r="I103" s="50">
        <f>IFERROR(VLOOKUP($B103,[1]NUM5!$G$3:$T$161,6,FALSE),0)</f>
        <v>0</v>
      </c>
      <c r="J103" s="50">
        <f>IFERROR(VLOOKUP($B103,[1]NUM5!$G$3:$T$161,7,FALSE),0)</f>
        <v>0</v>
      </c>
      <c r="K103" s="50">
        <f>IFERROR(VLOOKUP($B103,[1]NUM5!$G$3:$T$161,8,FALSE),0)</f>
        <v>0</v>
      </c>
      <c r="L103" s="50">
        <f>IFERROR(VLOOKUP($B103,[1]NUM5!$G$3:$T$161,9,FALSE),0)</f>
        <v>0</v>
      </c>
      <c r="M103" s="50">
        <f>IFERROR(VLOOKUP($B103,[1]NUM5!$G$3:$T$161,10,FALSE),0)</f>
        <v>0</v>
      </c>
      <c r="N103" s="50">
        <f>IFERROR(VLOOKUP($B103,[1]NUM5!$G$3:$T$161,11,FALSE),0)</f>
        <v>0</v>
      </c>
      <c r="O103" s="50">
        <f>IFERROR(VLOOKUP($B103,[1]NUM5!$G$3:$T$161,12,FALSE),0)</f>
        <v>0</v>
      </c>
      <c r="P103" s="50">
        <f>IFERROR(VLOOKUP($B103,[1]NUM5!$G$3:$T$161,13,FALSE),0)</f>
        <v>0</v>
      </c>
      <c r="Q103" s="11">
        <f t="shared" si="25"/>
        <v>1</v>
      </c>
    </row>
    <row r="104" spans="1:21" ht="14.4" thickBot="1" x14ac:dyDescent="0.3">
      <c r="A104" s="49" t="s">
        <v>118</v>
      </c>
      <c r="B104" s="62" t="s">
        <v>112</v>
      </c>
      <c r="C104" s="37"/>
      <c r="D104" s="37"/>
      <c r="E104" s="50">
        <f>IFERROR(VLOOKUP($B104,[1]NUM5!$G$3:$T$161,2,FALSE),0)</f>
        <v>12</v>
      </c>
      <c r="F104" s="50">
        <f>IFERROR(VLOOKUP($B104,[1]NUM5!$G$3:$T$161,3,FALSE),0)</f>
        <v>7</v>
      </c>
      <c r="G104" s="50">
        <f>IFERROR(VLOOKUP($B104,[1]NUM5!$G$3:$T$161,4,FALSE),0)</f>
        <v>7</v>
      </c>
      <c r="H104" s="50">
        <f>IFERROR(VLOOKUP($B104,[1]NUM5!$G$3:$T$161,5,FALSE),0)</f>
        <v>2</v>
      </c>
      <c r="I104" s="50">
        <f>IFERROR(VLOOKUP($B104,[1]NUM5!$G$3:$T$161,6,FALSE),0)</f>
        <v>11</v>
      </c>
      <c r="J104" s="50">
        <f>IFERROR(VLOOKUP($B104,[1]NUM5!$G$3:$T$161,7,FALSE),0)</f>
        <v>6</v>
      </c>
      <c r="K104" s="50">
        <f>IFERROR(VLOOKUP($B104,[1]NUM5!$G$3:$T$161,8,FALSE),0)</f>
        <v>3</v>
      </c>
      <c r="L104" s="50">
        <f>IFERROR(VLOOKUP($B104,[1]NUM5!$G$3:$T$161,9,FALSE),0)</f>
        <v>6</v>
      </c>
      <c r="M104" s="50">
        <f>IFERROR(VLOOKUP($B104,[1]NUM5!$G$3:$T$161,10,FALSE),0)</f>
        <v>12</v>
      </c>
      <c r="N104" s="50">
        <f>IFERROR(VLOOKUP($B104,[1]NUM5!$G$3:$T$161,11,FALSE),0)</f>
        <v>2</v>
      </c>
      <c r="O104" s="50">
        <f>IFERROR(VLOOKUP($B104,[1]NUM5!$G$3:$T$161,12,FALSE),0)</f>
        <v>5</v>
      </c>
      <c r="P104" s="50">
        <f>IFERROR(VLOOKUP($B104,[1]NUM5!$G$3:$T$161,13,FALSE),0)</f>
        <v>2</v>
      </c>
      <c r="Q104" s="11">
        <f t="shared" si="25"/>
        <v>75</v>
      </c>
    </row>
    <row r="105" spans="1:21" ht="14.4" thickBot="1" x14ac:dyDescent="0.3">
      <c r="A105" s="49" t="s">
        <v>118</v>
      </c>
      <c r="B105" s="62" t="s">
        <v>113</v>
      </c>
      <c r="C105" s="37"/>
      <c r="D105" s="37"/>
      <c r="E105" s="50">
        <f>IFERROR(VLOOKUP($B105,[1]NUM5!$G$3:$T$161,2,FALSE),0)</f>
        <v>3</v>
      </c>
      <c r="F105" s="50">
        <f>IFERROR(VLOOKUP($B105,[1]NUM5!$G$3:$T$161,3,FALSE),0)</f>
        <v>8</v>
      </c>
      <c r="G105" s="50">
        <f>IFERROR(VLOOKUP($B105,[1]NUM5!$G$3:$T$161,4,FALSE),0)</f>
        <v>6</v>
      </c>
      <c r="H105" s="50">
        <f>IFERROR(VLOOKUP($B105,[1]NUM5!$G$3:$T$161,5,FALSE),0)</f>
        <v>6</v>
      </c>
      <c r="I105" s="50">
        <f>IFERROR(VLOOKUP($B105,[1]NUM5!$G$3:$T$161,6,FALSE),0)</f>
        <v>1</v>
      </c>
      <c r="J105" s="50">
        <f>IFERROR(VLOOKUP($B105,[1]NUM5!$G$3:$T$161,7,FALSE),0)</f>
        <v>0</v>
      </c>
      <c r="K105" s="50">
        <f>IFERROR(VLOOKUP($B105,[1]NUM5!$G$3:$T$161,8,FALSE),0)</f>
        <v>2</v>
      </c>
      <c r="L105" s="50">
        <f>IFERROR(VLOOKUP($B105,[1]NUM5!$G$3:$T$161,9,FALSE),0)</f>
        <v>1</v>
      </c>
      <c r="M105" s="50">
        <f>IFERROR(VLOOKUP($B105,[1]NUM5!$G$3:$T$161,10,FALSE),0)</f>
        <v>2</v>
      </c>
      <c r="N105" s="50">
        <f>IFERROR(VLOOKUP($B105,[1]NUM5!$G$3:$T$161,11,FALSE),0)</f>
        <v>2</v>
      </c>
      <c r="O105" s="50">
        <f>IFERROR(VLOOKUP($B105,[1]NUM5!$G$3:$T$161,12,FALSE),0)</f>
        <v>0</v>
      </c>
      <c r="P105" s="50">
        <f>IFERROR(VLOOKUP($B105,[1]NUM5!$G$3:$T$161,13,FALSE),0)</f>
        <v>2</v>
      </c>
      <c r="Q105" s="11">
        <f t="shared" si="25"/>
        <v>33</v>
      </c>
    </row>
    <row r="106" spans="1:21" ht="14.4" thickBot="1" x14ac:dyDescent="0.3">
      <c r="A106" s="49" t="s">
        <v>118</v>
      </c>
      <c r="B106" s="62" t="s">
        <v>114</v>
      </c>
      <c r="C106" s="37"/>
      <c r="D106" s="37"/>
      <c r="E106" s="50">
        <f>IFERROR(VLOOKUP($B106,[1]NUM5!$G$3:$T$161,2,FALSE),0)</f>
        <v>20</v>
      </c>
      <c r="F106" s="50">
        <f>IFERROR(VLOOKUP($B106,[1]NUM5!$G$3:$T$161,3,FALSE),0)</f>
        <v>40</v>
      </c>
      <c r="G106" s="50">
        <f>IFERROR(VLOOKUP($B106,[1]NUM5!$G$3:$T$161,4,FALSE),0)</f>
        <v>3</v>
      </c>
      <c r="H106" s="50">
        <f>IFERROR(VLOOKUP($B106,[1]NUM5!$G$3:$T$161,5,FALSE),0)</f>
        <v>23</v>
      </c>
      <c r="I106" s="50">
        <f>IFERROR(VLOOKUP($B106,[1]NUM5!$G$3:$T$161,6,FALSE),0)</f>
        <v>1</v>
      </c>
      <c r="J106" s="50">
        <f>IFERROR(VLOOKUP($B106,[1]NUM5!$G$3:$T$161,7,FALSE),0)</f>
        <v>23</v>
      </c>
      <c r="K106" s="50">
        <f>IFERROR(VLOOKUP($B106,[1]NUM5!$G$3:$T$161,8,FALSE),0)</f>
        <v>20</v>
      </c>
      <c r="L106" s="50">
        <f>IFERROR(VLOOKUP($B106,[1]NUM5!$G$3:$T$161,9,FALSE),0)</f>
        <v>34</v>
      </c>
      <c r="M106" s="50">
        <f>IFERROR(VLOOKUP($B106,[1]NUM5!$G$3:$T$161,10,FALSE),0)</f>
        <v>21</v>
      </c>
      <c r="N106" s="50">
        <f>IFERROR(VLOOKUP($B106,[1]NUM5!$G$3:$T$161,11,FALSE),0)</f>
        <v>23</v>
      </c>
      <c r="O106" s="50">
        <f>IFERROR(VLOOKUP($B106,[1]NUM5!$G$3:$T$161,12,FALSE),0)</f>
        <v>0</v>
      </c>
      <c r="P106" s="50">
        <f>IFERROR(VLOOKUP($B106,[1]NUM5!$G$3:$T$161,13,FALSE),0)</f>
        <v>23</v>
      </c>
      <c r="Q106" s="11">
        <f t="shared" si="25"/>
        <v>231</v>
      </c>
      <c r="U106" s="233"/>
    </row>
    <row r="107" spans="1:21" ht="14.4" thickBot="1" x14ac:dyDescent="0.3">
      <c r="A107" s="49" t="s">
        <v>118</v>
      </c>
      <c r="B107" s="62" t="s">
        <v>115</v>
      </c>
      <c r="C107" s="37"/>
      <c r="D107" s="37"/>
      <c r="E107" s="50">
        <f>IFERROR(VLOOKUP($B107,[1]NUM5!$G$3:$T$161,2,FALSE),0)</f>
        <v>0</v>
      </c>
      <c r="F107" s="50">
        <f>IFERROR(VLOOKUP($B107,[1]NUM5!$G$3:$T$161,3,FALSE),0)</f>
        <v>12</v>
      </c>
      <c r="G107" s="50">
        <f>IFERROR(VLOOKUP($B107,[1]NUM5!$G$3:$T$161,4,FALSE),0)</f>
        <v>7</v>
      </c>
      <c r="H107" s="50">
        <f>IFERROR(VLOOKUP($B107,[1]NUM5!$G$3:$T$161,5,FALSE),0)</f>
        <v>7</v>
      </c>
      <c r="I107" s="50">
        <f>IFERROR(VLOOKUP($B107,[1]NUM5!$G$3:$T$161,6,FALSE),0)</f>
        <v>24</v>
      </c>
      <c r="J107" s="50">
        <f>IFERROR(VLOOKUP($B107,[1]NUM5!$G$3:$T$161,7,FALSE),0)</f>
        <v>7</v>
      </c>
      <c r="K107" s="50">
        <f>IFERROR(VLOOKUP($B107,[1]NUM5!$G$3:$T$161,8,FALSE),0)</f>
        <v>8</v>
      </c>
      <c r="L107" s="50">
        <f>IFERROR(VLOOKUP($B107,[1]NUM5!$G$3:$T$161,9,FALSE),0)</f>
        <v>15</v>
      </c>
      <c r="M107" s="50">
        <f>IFERROR(VLOOKUP($B107,[1]NUM5!$G$3:$T$161,10,FALSE),0)</f>
        <v>9</v>
      </c>
      <c r="N107" s="50">
        <f>IFERROR(VLOOKUP($B107,[1]NUM5!$G$3:$T$161,11,FALSE),0)</f>
        <v>4</v>
      </c>
      <c r="O107" s="50">
        <f>IFERROR(VLOOKUP($B107,[1]NUM5!$G$3:$T$161,12,FALSE),0)</f>
        <v>8</v>
      </c>
      <c r="P107" s="50">
        <f>IFERROR(VLOOKUP($B107,[1]NUM5!$G$3:$T$161,13,FALSE),0)</f>
        <v>23</v>
      </c>
      <c r="Q107" s="11">
        <f t="shared" si="25"/>
        <v>124</v>
      </c>
    </row>
    <row r="108" spans="1:21" ht="14.4" thickBot="1" x14ac:dyDescent="0.3">
      <c r="A108" s="49" t="s">
        <v>118</v>
      </c>
      <c r="B108" s="62" t="s">
        <v>116</v>
      </c>
      <c r="C108" s="37"/>
      <c r="D108" s="37"/>
      <c r="E108" s="50">
        <f>IFERROR(VLOOKUP($B108,[1]NUM5!$G$3:$T$161,2,FALSE),0)</f>
        <v>67</v>
      </c>
      <c r="F108" s="50">
        <f>IFERROR(VLOOKUP($B108,[1]NUM5!$G$3:$T$161,3,FALSE),0)</f>
        <v>35</v>
      </c>
      <c r="G108" s="50">
        <f>IFERROR(VLOOKUP($B108,[1]NUM5!$G$3:$T$161,4,FALSE),0)</f>
        <v>71</v>
      </c>
      <c r="H108" s="50">
        <f>IFERROR(VLOOKUP($B108,[1]NUM5!$G$3:$T$161,5,FALSE),0)</f>
        <v>74</v>
      </c>
      <c r="I108" s="50">
        <f>IFERROR(VLOOKUP($B108,[1]NUM5!$G$3:$T$161,6,FALSE),0)</f>
        <v>55</v>
      </c>
      <c r="J108" s="50">
        <f>IFERROR(VLOOKUP($B108,[1]NUM5!$G$3:$T$161,7,FALSE),0)</f>
        <v>70</v>
      </c>
      <c r="K108" s="50">
        <f>IFERROR(VLOOKUP($B108,[1]NUM5!$G$3:$T$161,8,FALSE),0)</f>
        <v>43</v>
      </c>
      <c r="L108" s="50">
        <f>IFERROR(VLOOKUP($B108,[1]NUM5!$G$3:$T$161,9,FALSE),0)</f>
        <v>41</v>
      </c>
      <c r="M108" s="50">
        <f>IFERROR(VLOOKUP($B108,[1]NUM5!$G$3:$T$161,10,FALSE),0)</f>
        <v>53</v>
      </c>
      <c r="N108" s="50">
        <f>IFERROR(VLOOKUP($B108,[1]NUM5!$G$3:$T$161,11,FALSE),0)</f>
        <v>55</v>
      </c>
      <c r="O108" s="50">
        <f>IFERROR(VLOOKUP($B108,[1]NUM5!$G$3:$T$161,12,FALSE),0)</f>
        <v>5</v>
      </c>
      <c r="P108" s="50">
        <f>IFERROR(VLOOKUP($B108,[1]NUM5!$G$3:$T$161,13,FALSE),0)</f>
        <v>64</v>
      </c>
      <c r="Q108" s="11">
        <f t="shared" si="25"/>
        <v>633</v>
      </c>
    </row>
    <row r="109" spans="1:21" ht="14.4" thickBot="1" x14ac:dyDescent="0.3">
      <c r="A109" s="49" t="s">
        <v>118</v>
      </c>
      <c r="B109" s="62" t="s">
        <v>117</v>
      </c>
      <c r="C109" s="37"/>
      <c r="D109" s="37"/>
      <c r="E109" s="50">
        <f>IFERROR(VLOOKUP($B109,[1]NUM5!$G$3:$T$161,2,FALSE),0)</f>
        <v>58</v>
      </c>
      <c r="F109" s="50">
        <f>IFERROR(VLOOKUP($B109,[1]NUM5!$G$3:$T$161,3,FALSE),0)</f>
        <v>27</v>
      </c>
      <c r="G109" s="50">
        <f>IFERROR(VLOOKUP($B109,[1]NUM5!$G$3:$T$161,4,FALSE),0)</f>
        <v>43</v>
      </c>
      <c r="H109" s="50">
        <f>IFERROR(VLOOKUP($B109,[1]NUM5!$G$3:$T$161,5,FALSE),0)</f>
        <v>72</v>
      </c>
      <c r="I109" s="50">
        <f>IFERROR(VLOOKUP($B109,[1]NUM5!$G$3:$T$161,6,FALSE),0)</f>
        <v>48</v>
      </c>
      <c r="J109" s="50">
        <f>IFERROR(VLOOKUP($B109,[1]NUM5!$G$3:$T$161,7,FALSE),0)</f>
        <v>52</v>
      </c>
      <c r="K109" s="50">
        <f>IFERROR(VLOOKUP($B109,[1]NUM5!$G$3:$T$161,8,FALSE),0)</f>
        <v>47</v>
      </c>
      <c r="L109" s="50">
        <f>IFERROR(VLOOKUP($B109,[1]NUM5!$G$3:$T$161,9,FALSE),0)</f>
        <v>36</v>
      </c>
      <c r="M109" s="50">
        <f>IFERROR(VLOOKUP($B109,[1]NUM5!$G$3:$T$161,10,FALSE),0)</f>
        <v>39</v>
      </c>
      <c r="N109" s="50">
        <f>IFERROR(VLOOKUP($B109,[1]NUM5!$G$3:$T$161,11,FALSE),0)</f>
        <v>26</v>
      </c>
      <c r="O109" s="50">
        <f>IFERROR(VLOOKUP($B109,[1]NUM5!$G$3:$T$161,12,FALSE),0)</f>
        <v>4</v>
      </c>
      <c r="P109" s="50">
        <f>IFERROR(VLOOKUP($B109,[1]NUM5!$G$3:$T$161,13,FALSE),0)</f>
        <v>22</v>
      </c>
      <c r="Q109" s="11">
        <f t="shared" si="25"/>
        <v>474</v>
      </c>
    </row>
    <row r="110" spans="1:21" ht="14.4" thickBot="1" x14ac:dyDescent="0.3">
      <c r="A110" s="49" t="s">
        <v>118</v>
      </c>
      <c r="B110" s="62" t="s">
        <v>241</v>
      </c>
      <c r="C110" s="37"/>
      <c r="D110" s="37"/>
      <c r="E110" s="50">
        <f>IFERROR(VLOOKUP($B110,[1]NUM5!$G$3:$T$161,2,FALSE),0)</f>
        <v>6</v>
      </c>
      <c r="F110" s="50">
        <f>IFERROR(VLOOKUP($B110,[1]NUM5!$G$3:$T$161,3,FALSE),0)</f>
        <v>40</v>
      </c>
      <c r="G110" s="50">
        <f>IFERROR(VLOOKUP($B110,[1]NUM5!$G$3:$T$161,4,FALSE),0)</f>
        <v>31</v>
      </c>
      <c r="H110" s="50">
        <f>IFERROR(VLOOKUP($B110,[1]NUM5!$G$3:$T$161,5,FALSE),0)</f>
        <v>72</v>
      </c>
      <c r="I110" s="50">
        <f>IFERROR(VLOOKUP($B110,[1]NUM5!$G$3:$T$161,6,FALSE),0)</f>
        <v>48</v>
      </c>
      <c r="J110" s="50">
        <f>IFERROR(VLOOKUP($B110,[1]NUM5!$G$3:$T$161,7,FALSE),0)</f>
        <v>29</v>
      </c>
      <c r="K110" s="50">
        <f>IFERROR(VLOOKUP($B110,[1]NUM5!$G$3:$T$161,8,FALSE),0)</f>
        <v>42</v>
      </c>
      <c r="L110" s="50">
        <f>IFERROR(VLOOKUP($B110,[1]NUM5!$G$3:$T$161,9,FALSE),0)</f>
        <v>43</v>
      </c>
      <c r="M110" s="50">
        <f>IFERROR(VLOOKUP($B110,[1]NUM5!$G$3:$T$161,10,FALSE),0)</f>
        <v>48</v>
      </c>
      <c r="N110" s="50">
        <f>IFERROR(VLOOKUP($B110,[1]NUM5!$G$3:$T$161,11,FALSE),0)</f>
        <v>21</v>
      </c>
      <c r="O110" s="50">
        <f>IFERROR(VLOOKUP($B110,[1]NUM5!$G$3:$T$161,12,FALSE),0)</f>
        <v>11</v>
      </c>
      <c r="P110" s="50">
        <f>IFERROR(VLOOKUP($B110,[1]NUM5!$G$3:$T$161,13,FALSE),0)</f>
        <v>27</v>
      </c>
      <c r="Q110" s="11">
        <f t="shared" si="25"/>
        <v>418</v>
      </c>
    </row>
    <row r="111" spans="1:21" ht="14.4" thickBot="1" x14ac:dyDescent="0.3">
      <c r="A111" s="49" t="s">
        <v>118</v>
      </c>
      <c r="B111" s="62" t="s">
        <v>255</v>
      </c>
      <c r="C111" s="37"/>
      <c r="D111" s="37"/>
      <c r="E111" s="50">
        <f>IFERROR(VLOOKUP($B111,[1]NUM5!$G$3:$T$161,2,FALSE),0)</f>
        <v>15</v>
      </c>
      <c r="F111" s="50">
        <f>IFERROR(VLOOKUP($B111,[1]NUM5!$G$3:$T$161,3,FALSE),0)</f>
        <v>38</v>
      </c>
      <c r="G111" s="50">
        <f>IFERROR(VLOOKUP($B111,[1]NUM5!$G$3:$T$161,4,FALSE),0)</f>
        <v>24</v>
      </c>
      <c r="H111" s="50">
        <f>IFERROR(VLOOKUP($B111,[1]NUM5!$G$3:$T$161,5,FALSE),0)</f>
        <v>32</v>
      </c>
      <c r="I111" s="50">
        <f>IFERROR(VLOOKUP($B111,[1]NUM5!$G$3:$T$161,6,FALSE),0)</f>
        <v>28</v>
      </c>
      <c r="J111" s="50">
        <f>IFERROR(VLOOKUP($B111,[1]NUM5!$G$3:$T$161,7,FALSE),0)</f>
        <v>28</v>
      </c>
      <c r="K111" s="50">
        <f>IFERROR(VLOOKUP($B111,[1]NUM5!$G$3:$T$161,8,FALSE),0)</f>
        <v>17</v>
      </c>
      <c r="L111" s="50">
        <f>IFERROR(VLOOKUP($B111,[1]NUM5!$G$3:$T$161,9,FALSE),0)</f>
        <v>35</v>
      </c>
      <c r="M111" s="50">
        <f>IFERROR(VLOOKUP($B111,[1]NUM5!$G$3:$T$161,10,FALSE),0)</f>
        <v>23</v>
      </c>
      <c r="N111" s="50">
        <f>IFERROR(VLOOKUP($B111,[1]NUM5!$G$3:$T$161,11,FALSE),0)</f>
        <v>26</v>
      </c>
      <c r="O111" s="50">
        <f>IFERROR(VLOOKUP($B111,[1]NUM5!$G$3:$T$161,12,FALSE),0)</f>
        <v>27</v>
      </c>
      <c r="P111" s="50">
        <f>IFERROR(VLOOKUP($B111,[1]NUM5!$G$3:$T$161,13,FALSE),0)</f>
        <v>16</v>
      </c>
      <c r="Q111" s="11">
        <f>SUM(E111:P111)</f>
        <v>309</v>
      </c>
    </row>
    <row r="112" spans="1:21" ht="14.4" thickBot="1" x14ac:dyDescent="0.3">
      <c r="A112" s="49" t="s">
        <v>118</v>
      </c>
      <c r="B112" s="62" t="s">
        <v>320</v>
      </c>
      <c r="C112" s="37"/>
      <c r="D112" s="37"/>
      <c r="E112" s="50">
        <f>IFERROR(VLOOKUP($B112,[1]NUM5!$G$3:$T$161,2,FALSE),0)</f>
        <v>0</v>
      </c>
      <c r="F112" s="50">
        <f>IFERROR(VLOOKUP($B112,[1]NUM5!$G$3:$T$161,3,FALSE),0)</f>
        <v>0</v>
      </c>
      <c r="G112" s="50">
        <f>IFERROR(VLOOKUP($B112,[1]NUM5!$G$3:$T$161,4,FALSE),0)</f>
        <v>0</v>
      </c>
      <c r="H112" s="50">
        <f>IFERROR(VLOOKUP($B112,[1]NUM5!$G$3:$T$161,5,FALSE),0)</f>
        <v>28</v>
      </c>
      <c r="I112" s="50">
        <f>IFERROR(VLOOKUP($B112,[1]NUM5!$G$3:$T$161,6,FALSE),0)</f>
        <v>64</v>
      </c>
      <c r="J112" s="50">
        <f>IFERROR(VLOOKUP($B112,[1]NUM5!$G$3:$T$161,7,FALSE),0)</f>
        <v>76</v>
      </c>
      <c r="K112" s="50">
        <f>IFERROR(VLOOKUP($B112,[1]NUM5!$G$3:$T$161,8,FALSE),0)</f>
        <v>91</v>
      </c>
      <c r="L112" s="50">
        <f>IFERROR(VLOOKUP($B112,[1]NUM5!$G$3:$T$161,9,FALSE),0)</f>
        <v>47</v>
      </c>
      <c r="M112" s="50">
        <f>IFERROR(VLOOKUP($B112,[1]NUM5!$G$3:$T$161,10,FALSE),0)</f>
        <v>51</v>
      </c>
      <c r="N112" s="50">
        <f>IFERROR(VLOOKUP($B112,[1]NUM5!$G$3:$T$161,11,FALSE),0)</f>
        <v>65</v>
      </c>
      <c r="O112" s="50">
        <f>IFERROR(VLOOKUP($B112,[1]NUM5!$G$3:$T$161,12,FALSE),0)</f>
        <v>27</v>
      </c>
      <c r="P112" s="50">
        <f>IFERROR(VLOOKUP($B112,[1]NUM5!$G$3:$T$161,13,FALSE),0)</f>
        <v>66</v>
      </c>
      <c r="Q112" s="11">
        <f>SUM(E112:P112)</f>
        <v>515</v>
      </c>
    </row>
    <row r="113" spans="1:19" ht="14.4" thickBot="1" x14ac:dyDescent="0.3">
      <c r="A113" s="344" t="s">
        <v>165</v>
      </c>
      <c r="B113" s="345"/>
      <c r="C113" s="89">
        <f>D113/Metas!F13</f>
        <v>0.95889343777870906</v>
      </c>
      <c r="D113" s="88">
        <f>Q113/R113</f>
        <v>0.23013442506689016</v>
      </c>
      <c r="E113" s="8">
        <f>SUM(E95:E112)</f>
        <v>494</v>
      </c>
      <c r="F113" s="8">
        <f t="shared" ref="F113:Q113" si="26">SUM(F95:F112)</f>
        <v>769</v>
      </c>
      <c r="G113" s="8">
        <f t="shared" si="26"/>
        <v>584</v>
      </c>
      <c r="H113" s="8">
        <f>SUM(H95:H112)</f>
        <v>757</v>
      </c>
      <c r="I113" s="8">
        <f t="shared" si="26"/>
        <v>634</v>
      </c>
      <c r="J113" s="8">
        <f t="shared" si="26"/>
        <v>671</v>
      </c>
      <c r="K113" s="8">
        <f t="shared" si="26"/>
        <v>735</v>
      </c>
      <c r="L113" s="8">
        <f t="shared" si="26"/>
        <v>572</v>
      </c>
      <c r="M113" s="8">
        <f t="shared" si="26"/>
        <v>547</v>
      </c>
      <c r="N113" s="8">
        <f t="shared" si="26"/>
        <v>523</v>
      </c>
      <c r="O113" s="8">
        <f t="shared" si="26"/>
        <v>260</v>
      </c>
      <c r="P113" s="8">
        <f t="shared" si="26"/>
        <v>593</v>
      </c>
      <c r="Q113" s="8">
        <f t="shared" si="26"/>
        <v>7139</v>
      </c>
      <c r="R113" s="348">
        <v>31021</v>
      </c>
      <c r="S113" s="349"/>
    </row>
    <row r="114" spans="1:19" ht="14.4" thickBot="1" x14ac:dyDescent="0.3">
      <c r="A114" s="49" t="s">
        <v>131</v>
      </c>
      <c r="B114" s="62" t="s">
        <v>119</v>
      </c>
      <c r="C114" s="37"/>
      <c r="D114" s="37"/>
      <c r="E114" s="50">
        <f>IFERROR(VLOOKUP($B114,[1]NUM5!$G$3:$T$161,2,FALSE),0)</f>
        <v>4</v>
      </c>
      <c r="F114" s="50">
        <f>IFERROR(VLOOKUP($B114,[1]NUM5!$G$3:$T$161,3,FALSE),0)</f>
        <v>4</v>
      </c>
      <c r="G114" s="50">
        <f>IFERROR(VLOOKUP($B114,[1]NUM5!$G$3:$T$161,4,FALSE),0)</f>
        <v>1</v>
      </c>
      <c r="H114" s="50">
        <f>IFERROR(VLOOKUP($B114,[1]NUM5!$G$3:$T$161,5,FALSE),0)</f>
        <v>4</v>
      </c>
      <c r="I114" s="50">
        <f>IFERROR(VLOOKUP($B114,[1]NUM5!$G$3:$T$161,6,FALSE),0)</f>
        <v>0</v>
      </c>
      <c r="J114" s="50">
        <f>IFERROR(VLOOKUP($B114,[1]NUM5!$G$3:$T$161,7,FALSE),0)</f>
        <v>4</v>
      </c>
      <c r="K114" s="50">
        <f>IFERROR(VLOOKUP($B114,[1]NUM5!$G$3:$T$161,8,FALSE),0)</f>
        <v>2</v>
      </c>
      <c r="L114" s="50">
        <f>IFERROR(VLOOKUP($B114,[1]NUM5!$G$3:$T$161,9,FALSE),0)</f>
        <v>0</v>
      </c>
      <c r="M114" s="50">
        <f>IFERROR(VLOOKUP($B114,[1]NUM5!$G$3:$T$161,10,FALSE),0)</f>
        <v>2</v>
      </c>
      <c r="N114" s="50">
        <f>IFERROR(VLOOKUP($B114,[1]NUM5!$G$3:$T$161,11,FALSE),0)</f>
        <v>0</v>
      </c>
      <c r="O114" s="50">
        <f>IFERROR(VLOOKUP($B114,[1]NUM5!$G$3:$T$161,12,FALSE),0)</f>
        <v>0</v>
      </c>
      <c r="P114" s="50">
        <f>IFERROR(VLOOKUP($B114,[1]NUM5!$G$3:$T$161,13,FALSE),0)</f>
        <v>2</v>
      </c>
      <c r="Q114" s="11">
        <f t="shared" ref="Q114:Q125" si="27">SUM(E114:P114)</f>
        <v>23</v>
      </c>
    </row>
    <row r="115" spans="1:19" ht="14.4" thickBot="1" x14ac:dyDescent="0.3">
      <c r="A115" s="49" t="s">
        <v>131</v>
      </c>
      <c r="B115" s="62" t="s">
        <v>120</v>
      </c>
      <c r="C115" s="37"/>
      <c r="D115" s="37"/>
      <c r="E115" s="50">
        <f>IFERROR(VLOOKUP($B115,[1]NUM5!$G$3:$T$161,2,FALSE),0)</f>
        <v>8</v>
      </c>
      <c r="F115" s="50">
        <f>IFERROR(VLOOKUP($B115,[1]NUM5!$G$3:$T$161,3,FALSE),0)</f>
        <v>12</v>
      </c>
      <c r="G115" s="50">
        <f>IFERROR(VLOOKUP($B115,[1]NUM5!$G$3:$T$161,4,FALSE),0)</f>
        <v>13</v>
      </c>
      <c r="H115" s="50">
        <f>IFERROR(VLOOKUP($B115,[1]NUM5!$G$3:$T$161,5,FALSE),0)</f>
        <v>4</v>
      </c>
      <c r="I115" s="50">
        <f>IFERROR(VLOOKUP($B115,[1]NUM5!$G$3:$T$161,6,FALSE),0)</f>
        <v>22</v>
      </c>
      <c r="J115" s="50">
        <f>IFERROR(VLOOKUP($B115,[1]NUM5!$G$3:$T$161,7,FALSE),0)</f>
        <v>28</v>
      </c>
      <c r="K115" s="50">
        <f>IFERROR(VLOOKUP($B115,[1]NUM5!$G$3:$T$161,8,FALSE),0)</f>
        <v>20</v>
      </c>
      <c r="L115" s="50">
        <f>IFERROR(VLOOKUP($B115,[1]NUM5!$G$3:$T$161,9,FALSE),0)</f>
        <v>24</v>
      </c>
      <c r="M115" s="50">
        <f>IFERROR(VLOOKUP($B115,[1]NUM5!$G$3:$T$161,10,FALSE),0)</f>
        <v>18</v>
      </c>
      <c r="N115" s="50">
        <f>IFERROR(VLOOKUP($B115,[1]NUM5!$G$3:$T$161,11,FALSE),0)</f>
        <v>6</v>
      </c>
      <c r="O115" s="50">
        <f>IFERROR(VLOOKUP($B115,[1]NUM5!$G$3:$T$161,12,FALSE),0)</f>
        <v>31</v>
      </c>
      <c r="P115" s="50">
        <f>IFERROR(VLOOKUP($B115,[1]NUM5!$G$3:$T$161,13,FALSE),0)</f>
        <v>54</v>
      </c>
      <c r="Q115" s="11">
        <f t="shared" si="27"/>
        <v>240</v>
      </c>
    </row>
    <row r="116" spans="1:19" ht="14.4" thickBot="1" x14ac:dyDescent="0.3">
      <c r="A116" s="49" t="s">
        <v>131</v>
      </c>
      <c r="B116" s="62" t="s">
        <v>121</v>
      </c>
      <c r="C116" s="37"/>
      <c r="D116" s="37"/>
      <c r="E116" s="50">
        <f>IFERROR(VLOOKUP($B116,[1]NUM5!$G$3:$T$161,2,FALSE),0)</f>
        <v>0</v>
      </c>
      <c r="F116" s="50">
        <f>IFERROR(VLOOKUP($B116,[1]NUM5!$G$3:$T$161,3,FALSE),0)</f>
        <v>3</v>
      </c>
      <c r="G116" s="50">
        <f>IFERROR(VLOOKUP($B116,[1]NUM5!$G$3:$T$161,4,FALSE),0)</f>
        <v>7</v>
      </c>
      <c r="H116" s="50">
        <f>IFERROR(VLOOKUP($B116,[1]NUM5!$G$3:$T$161,5,FALSE),0)</f>
        <v>2</v>
      </c>
      <c r="I116" s="50">
        <f>IFERROR(VLOOKUP($B116,[1]NUM5!$G$3:$T$161,6,FALSE),0)</f>
        <v>8</v>
      </c>
      <c r="J116" s="50">
        <f>IFERROR(VLOOKUP($B116,[1]NUM5!$G$3:$T$161,7,FALSE),0)</f>
        <v>3</v>
      </c>
      <c r="K116" s="50">
        <f>IFERROR(VLOOKUP($B116,[1]NUM5!$G$3:$T$161,8,FALSE),0)</f>
        <v>17</v>
      </c>
      <c r="L116" s="50">
        <f>IFERROR(VLOOKUP($B116,[1]NUM5!$G$3:$T$161,9,FALSE),0)</f>
        <v>44</v>
      </c>
      <c r="M116" s="50">
        <f>IFERROR(VLOOKUP($B116,[1]NUM5!$G$3:$T$161,10,FALSE),0)</f>
        <v>7</v>
      </c>
      <c r="N116" s="50">
        <f>IFERROR(VLOOKUP($B116,[1]NUM5!$G$3:$T$161,11,FALSE),0)</f>
        <v>20</v>
      </c>
      <c r="O116" s="50">
        <f>IFERROR(VLOOKUP($B116,[1]NUM5!$G$3:$T$161,12,FALSE),0)</f>
        <v>6</v>
      </c>
      <c r="P116" s="50">
        <f>IFERROR(VLOOKUP($B116,[1]NUM5!$G$3:$T$161,13,FALSE),0)</f>
        <v>19</v>
      </c>
      <c r="Q116" s="11">
        <f t="shared" si="27"/>
        <v>136</v>
      </c>
    </row>
    <row r="117" spans="1:19" ht="14.4" thickBot="1" x14ac:dyDescent="0.3">
      <c r="A117" s="49" t="s">
        <v>131</v>
      </c>
      <c r="B117" s="62" t="s">
        <v>122</v>
      </c>
      <c r="C117" s="37"/>
      <c r="D117" s="37"/>
      <c r="E117" s="50">
        <f>IFERROR(VLOOKUP($B117,[1]NUM5!$G$3:$T$161,2,FALSE),0)</f>
        <v>14</v>
      </c>
      <c r="F117" s="50">
        <f>IFERROR(VLOOKUP($B117,[1]NUM5!$G$3:$T$161,3,FALSE),0)</f>
        <v>7</v>
      </c>
      <c r="G117" s="50">
        <f>IFERROR(VLOOKUP($B117,[1]NUM5!$G$3:$T$161,4,FALSE),0)</f>
        <v>5</v>
      </c>
      <c r="H117" s="50">
        <f>IFERROR(VLOOKUP($B117,[1]NUM5!$G$3:$T$161,5,FALSE),0)</f>
        <v>1</v>
      </c>
      <c r="I117" s="50">
        <f>IFERROR(VLOOKUP($B117,[1]NUM5!$G$3:$T$161,6,FALSE),0)</f>
        <v>2</v>
      </c>
      <c r="J117" s="50">
        <f>IFERROR(VLOOKUP($B117,[1]NUM5!$G$3:$T$161,7,FALSE),0)</f>
        <v>2</v>
      </c>
      <c r="K117" s="50">
        <f>IFERROR(VLOOKUP($B117,[1]NUM5!$G$3:$T$161,8,FALSE),0)</f>
        <v>21</v>
      </c>
      <c r="L117" s="50">
        <f>IFERROR(VLOOKUP($B117,[1]NUM5!$G$3:$T$161,9,FALSE),0)</f>
        <v>15</v>
      </c>
      <c r="M117" s="50">
        <f>IFERROR(VLOOKUP($B117,[1]NUM5!$G$3:$T$161,10,FALSE),0)</f>
        <v>18</v>
      </c>
      <c r="N117" s="50">
        <f>IFERROR(VLOOKUP($B117,[1]NUM5!$G$3:$T$161,11,FALSE),0)</f>
        <v>14</v>
      </c>
      <c r="O117" s="50">
        <f>IFERROR(VLOOKUP($B117,[1]NUM5!$G$3:$T$161,12,FALSE),0)</f>
        <v>2</v>
      </c>
      <c r="P117" s="50">
        <f>IFERROR(VLOOKUP($B117,[1]NUM5!$G$3:$T$161,13,FALSE),0)</f>
        <v>13</v>
      </c>
      <c r="Q117" s="11">
        <f t="shared" si="27"/>
        <v>114</v>
      </c>
    </row>
    <row r="118" spans="1:19" ht="14.4" thickBot="1" x14ac:dyDescent="0.3">
      <c r="A118" s="49" t="s">
        <v>131</v>
      </c>
      <c r="B118" s="62" t="s">
        <v>123</v>
      </c>
      <c r="C118" s="37"/>
      <c r="D118" s="37"/>
      <c r="E118" s="50">
        <f>IFERROR(VLOOKUP($B118,[1]NUM5!$G$3:$T$161,2,FALSE),0)</f>
        <v>18</v>
      </c>
      <c r="F118" s="50">
        <f>IFERROR(VLOOKUP($B118,[1]NUM5!$G$3:$T$161,3,FALSE),0)</f>
        <v>8</v>
      </c>
      <c r="G118" s="50">
        <f>IFERROR(VLOOKUP($B118,[1]NUM5!$G$3:$T$161,4,FALSE),0)</f>
        <v>2</v>
      </c>
      <c r="H118" s="50">
        <f>IFERROR(VLOOKUP($B118,[1]NUM5!$G$3:$T$161,5,FALSE),0)</f>
        <v>4</v>
      </c>
      <c r="I118" s="50">
        <f>IFERROR(VLOOKUP($B118,[1]NUM5!$G$3:$T$161,6,FALSE),0)</f>
        <v>12</v>
      </c>
      <c r="J118" s="50">
        <f>IFERROR(VLOOKUP($B118,[1]NUM5!$G$3:$T$161,7,FALSE),0)</f>
        <v>4</v>
      </c>
      <c r="K118" s="50">
        <f>IFERROR(VLOOKUP($B118,[1]NUM5!$G$3:$T$161,8,FALSE),0)</f>
        <v>11</v>
      </c>
      <c r="L118" s="50">
        <f>IFERROR(VLOOKUP($B118,[1]NUM5!$G$3:$T$161,9,FALSE),0)</f>
        <v>16</v>
      </c>
      <c r="M118" s="50">
        <f>IFERROR(VLOOKUP($B118,[1]NUM5!$G$3:$T$161,10,FALSE),0)</f>
        <v>7</v>
      </c>
      <c r="N118" s="50">
        <f>IFERROR(VLOOKUP($B118,[1]NUM5!$G$3:$T$161,11,FALSE),0)</f>
        <v>10</v>
      </c>
      <c r="O118" s="50">
        <f>IFERROR(VLOOKUP($B118,[1]NUM5!$G$3:$T$161,12,FALSE),0)</f>
        <v>7</v>
      </c>
      <c r="P118" s="50">
        <f>IFERROR(VLOOKUP($B118,[1]NUM5!$G$3:$T$161,13,FALSE),0)</f>
        <v>12</v>
      </c>
      <c r="Q118" s="11">
        <f t="shared" si="27"/>
        <v>111</v>
      </c>
    </row>
    <row r="119" spans="1:19" ht="14.4" thickBot="1" x14ac:dyDescent="0.3">
      <c r="A119" s="49" t="s">
        <v>131</v>
      </c>
      <c r="B119" s="62" t="s">
        <v>124</v>
      </c>
      <c r="C119" s="37"/>
      <c r="D119" s="37"/>
      <c r="E119" s="50">
        <f>IFERROR(VLOOKUP($B119,[1]NUM5!$G$3:$T$161,2,FALSE),0)</f>
        <v>1</v>
      </c>
      <c r="F119" s="50">
        <f>IFERROR(VLOOKUP($B119,[1]NUM5!$G$3:$T$161,3,FALSE),0)</f>
        <v>6</v>
      </c>
      <c r="G119" s="50">
        <f>IFERROR(VLOOKUP($B119,[1]NUM5!$G$3:$T$161,4,FALSE),0)</f>
        <v>5</v>
      </c>
      <c r="H119" s="50">
        <f>IFERROR(VLOOKUP($B119,[1]NUM5!$G$3:$T$161,5,FALSE),0)</f>
        <v>6</v>
      </c>
      <c r="I119" s="50">
        <f>IFERROR(VLOOKUP($B119,[1]NUM5!$G$3:$T$161,6,FALSE),0)</f>
        <v>1</v>
      </c>
      <c r="J119" s="50">
        <f>IFERROR(VLOOKUP($B119,[1]NUM5!$G$3:$T$161,7,FALSE),0)</f>
        <v>2</v>
      </c>
      <c r="K119" s="50">
        <f>IFERROR(VLOOKUP($B119,[1]NUM5!$G$3:$T$161,8,FALSE),0)</f>
        <v>2</v>
      </c>
      <c r="L119" s="50">
        <f>IFERROR(VLOOKUP($B119,[1]NUM5!$G$3:$T$161,9,FALSE),0)</f>
        <v>4</v>
      </c>
      <c r="M119" s="50">
        <f>IFERROR(VLOOKUP($B119,[1]NUM5!$G$3:$T$161,10,FALSE),0)</f>
        <v>2</v>
      </c>
      <c r="N119" s="50">
        <f>IFERROR(VLOOKUP($B119,[1]NUM5!$G$3:$T$161,11,FALSE),0)</f>
        <v>0</v>
      </c>
      <c r="O119" s="50">
        <f>IFERROR(VLOOKUP($B119,[1]NUM5!$G$3:$T$161,12,FALSE),0)</f>
        <v>1</v>
      </c>
      <c r="P119" s="50">
        <f>IFERROR(VLOOKUP($B119,[1]NUM5!$G$3:$T$161,13,FALSE),0)</f>
        <v>1</v>
      </c>
      <c r="Q119" s="11">
        <f t="shared" si="27"/>
        <v>31</v>
      </c>
    </row>
    <row r="120" spans="1:19" ht="14.4" thickBot="1" x14ac:dyDescent="0.3">
      <c r="A120" s="49" t="s">
        <v>131</v>
      </c>
      <c r="B120" s="62" t="s">
        <v>125</v>
      </c>
      <c r="C120" s="37"/>
      <c r="D120" s="37"/>
      <c r="E120" s="50">
        <f>IFERROR(VLOOKUP($B120,[1]NUM5!$G$3:$T$161,2,FALSE),0)</f>
        <v>6</v>
      </c>
      <c r="F120" s="50">
        <f>IFERROR(VLOOKUP($B120,[1]NUM5!$G$3:$T$161,3,FALSE),0)</f>
        <v>4</v>
      </c>
      <c r="G120" s="50">
        <f>IFERROR(VLOOKUP($B120,[1]NUM5!$G$3:$T$161,4,FALSE),0)</f>
        <v>4</v>
      </c>
      <c r="H120" s="50">
        <f>IFERROR(VLOOKUP($B120,[1]NUM5!$G$3:$T$161,5,FALSE),0)</f>
        <v>2</v>
      </c>
      <c r="I120" s="50">
        <f>IFERROR(VLOOKUP($B120,[1]NUM5!$G$3:$T$161,6,FALSE),0)</f>
        <v>3</v>
      </c>
      <c r="J120" s="50">
        <f>IFERROR(VLOOKUP($B120,[1]NUM5!$G$3:$T$161,7,FALSE),0)</f>
        <v>11</v>
      </c>
      <c r="K120" s="50">
        <f>IFERROR(VLOOKUP($B120,[1]NUM5!$G$3:$T$161,8,FALSE),0)</f>
        <v>3</v>
      </c>
      <c r="L120" s="50">
        <f>IFERROR(VLOOKUP($B120,[1]NUM5!$G$3:$T$161,9,FALSE),0)</f>
        <v>4</v>
      </c>
      <c r="M120" s="50">
        <f>IFERROR(VLOOKUP($B120,[1]NUM5!$G$3:$T$161,10,FALSE),0)</f>
        <v>24</v>
      </c>
      <c r="N120" s="50">
        <f>IFERROR(VLOOKUP($B120,[1]NUM5!$G$3:$T$161,11,FALSE),0)</f>
        <v>10</v>
      </c>
      <c r="O120" s="50">
        <f>IFERROR(VLOOKUP($B120,[1]NUM5!$G$3:$T$161,12,FALSE),0)</f>
        <v>1</v>
      </c>
      <c r="P120" s="50">
        <f>IFERROR(VLOOKUP($B120,[1]NUM5!$G$3:$T$161,13,FALSE),0)</f>
        <v>26</v>
      </c>
      <c r="Q120" s="11">
        <f t="shared" si="27"/>
        <v>98</v>
      </c>
    </row>
    <row r="121" spans="1:19" ht="14.4" thickBot="1" x14ac:dyDescent="0.3">
      <c r="A121" s="49" t="s">
        <v>131</v>
      </c>
      <c r="B121" s="62" t="s">
        <v>126</v>
      </c>
      <c r="C121" s="37"/>
      <c r="D121" s="37"/>
      <c r="E121" s="50">
        <f>IFERROR(VLOOKUP($B121,[1]NUM5!$G$3:$T$161,2,FALSE),0)</f>
        <v>10</v>
      </c>
      <c r="F121" s="50">
        <f>IFERROR(VLOOKUP($B121,[1]NUM5!$G$3:$T$161,3,FALSE),0)</f>
        <v>1</v>
      </c>
      <c r="G121" s="50">
        <f>IFERROR(VLOOKUP($B121,[1]NUM5!$G$3:$T$161,4,FALSE),0)</f>
        <v>6</v>
      </c>
      <c r="H121" s="50">
        <f>IFERROR(VLOOKUP($B121,[1]NUM5!$G$3:$T$161,5,FALSE),0)</f>
        <v>1</v>
      </c>
      <c r="I121" s="50">
        <f>IFERROR(VLOOKUP($B121,[1]NUM5!$G$3:$T$161,6,FALSE),0)</f>
        <v>6</v>
      </c>
      <c r="J121" s="50">
        <f>IFERROR(VLOOKUP($B121,[1]NUM5!$G$3:$T$161,7,FALSE),0)</f>
        <v>5</v>
      </c>
      <c r="K121" s="50">
        <f>IFERROR(VLOOKUP($B121,[1]NUM5!$G$3:$T$161,8,FALSE),0)</f>
        <v>4</v>
      </c>
      <c r="L121" s="50">
        <f>IFERROR(VLOOKUP($B121,[1]NUM5!$G$3:$T$161,9,FALSE),0)</f>
        <v>24</v>
      </c>
      <c r="M121" s="50">
        <f>IFERROR(VLOOKUP($B121,[1]NUM5!$G$3:$T$161,10,FALSE),0)</f>
        <v>17</v>
      </c>
      <c r="N121" s="50">
        <f>IFERROR(VLOOKUP($B121,[1]NUM5!$G$3:$T$161,11,FALSE),0)</f>
        <v>5</v>
      </c>
      <c r="O121" s="50">
        <f>IFERROR(VLOOKUP($B121,[1]NUM5!$G$3:$T$161,12,FALSE),0)</f>
        <v>11</v>
      </c>
      <c r="P121" s="50">
        <f>IFERROR(VLOOKUP($B121,[1]NUM5!$G$3:$T$161,13,FALSE),0)</f>
        <v>8</v>
      </c>
      <c r="Q121" s="11">
        <f t="shared" si="27"/>
        <v>98</v>
      </c>
    </row>
    <row r="122" spans="1:19" ht="14.4" thickBot="1" x14ac:dyDescent="0.3">
      <c r="A122" s="49" t="s">
        <v>131</v>
      </c>
      <c r="B122" s="62" t="s">
        <v>127</v>
      </c>
      <c r="C122" s="37"/>
      <c r="D122" s="37"/>
      <c r="E122" s="50">
        <f>IFERROR(VLOOKUP($B122,[1]NUM5!$G$3:$T$161,2,FALSE),0)</f>
        <v>10</v>
      </c>
      <c r="F122" s="50">
        <f>IFERROR(VLOOKUP($B122,[1]NUM5!$G$3:$T$161,3,FALSE),0)</f>
        <v>13</v>
      </c>
      <c r="G122" s="50">
        <f>IFERROR(VLOOKUP($B122,[1]NUM5!$G$3:$T$161,4,FALSE),0)</f>
        <v>8</v>
      </c>
      <c r="H122" s="50">
        <f>IFERROR(VLOOKUP($B122,[1]NUM5!$G$3:$T$161,5,FALSE),0)</f>
        <v>2</v>
      </c>
      <c r="I122" s="50">
        <f>IFERROR(VLOOKUP($B122,[1]NUM5!$G$3:$T$161,6,FALSE),0)</f>
        <v>12</v>
      </c>
      <c r="J122" s="50">
        <f>IFERROR(VLOOKUP($B122,[1]NUM5!$G$3:$T$161,7,FALSE),0)</f>
        <v>9</v>
      </c>
      <c r="K122" s="50">
        <f>IFERROR(VLOOKUP($B122,[1]NUM5!$G$3:$T$161,8,FALSE),0)</f>
        <v>10</v>
      </c>
      <c r="L122" s="50">
        <f>IFERROR(VLOOKUP($B122,[1]NUM5!$G$3:$T$161,9,FALSE),0)</f>
        <v>16</v>
      </c>
      <c r="M122" s="50">
        <f>IFERROR(VLOOKUP($B122,[1]NUM5!$G$3:$T$161,10,FALSE),0)</f>
        <v>3</v>
      </c>
      <c r="N122" s="50">
        <f>IFERROR(VLOOKUP($B122,[1]NUM5!$G$3:$T$161,11,FALSE),0)</f>
        <v>21</v>
      </c>
      <c r="O122" s="50">
        <f>IFERROR(VLOOKUP($B122,[1]NUM5!$G$3:$T$161,12,FALSE),0)</f>
        <v>6</v>
      </c>
      <c r="P122" s="50">
        <f>IFERROR(VLOOKUP($B122,[1]NUM5!$G$3:$T$161,13,FALSE),0)</f>
        <v>18</v>
      </c>
      <c r="Q122" s="11">
        <f t="shared" si="27"/>
        <v>128</v>
      </c>
    </row>
    <row r="123" spans="1:19" ht="14.4" thickBot="1" x14ac:dyDescent="0.3">
      <c r="A123" s="49" t="s">
        <v>131</v>
      </c>
      <c r="B123" s="62" t="s">
        <v>128</v>
      </c>
      <c r="C123" s="37"/>
      <c r="D123" s="37"/>
      <c r="E123" s="50">
        <f>IFERROR(VLOOKUP($B123,[1]NUM5!$G$3:$T$161,2,FALSE),0)</f>
        <v>10</v>
      </c>
      <c r="F123" s="50">
        <f>IFERROR(VLOOKUP($B123,[1]NUM5!$G$3:$T$161,3,FALSE),0)</f>
        <v>3</v>
      </c>
      <c r="G123" s="50">
        <f>IFERROR(VLOOKUP($B123,[1]NUM5!$G$3:$T$161,4,FALSE),0)</f>
        <v>4</v>
      </c>
      <c r="H123" s="50">
        <f>IFERROR(VLOOKUP($B123,[1]NUM5!$G$3:$T$161,5,FALSE),0)</f>
        <v>6</v>
      </c>
      <c r="I123" s="50">
        <f>IFERROR(VLOOKUP($B123,[1]NUM5!$G$3:$T$161,6,FALSE),0)</f>
        <v>6</v>
      </c>
      <c r="J123" s="50">
        <f>IFERROR(VLOOKUP($B123,[1]NUM5!$G$3:$T$161,7,FALSE),0)</f>
        <v>6</v>
      </c>
      <c r="K123" s="50">
        <f>IFERROR(VLOOKUP($B123,[1]NUM5!$G$3:$T$161,8,FALSE),0)</f>
        <v>8</v>
      </c>
      <c r="L123" s="50">
        <f>IFERROR(VLOOKUP($B123,[1]NUM5!$G$3:$T$161,9,FALSE),0)</f>
        <v>10</v>
      </c>
      <c r="M123" s="50">
        <f>IFERROR(VLOOKUP($B123,[1]NUM5!$G$3:$T$161,10,FALSE),0)</f>
        <v>10</v>
      </c>
      <c r="N123" s="50">
        <f>IFERROR(VLOOKUP($B123,[1]NUM5!$G$3:$T$161,11,FALSE),0)</f>
        <v>1</v>
      </c>
      <c r="O123" s="50">
        <f>IFERROR(VLOOKUP($B123,[1]NUM5!$G$3:$T$161,12,FALSE),0)</f>
        <v>0</v>
      </c>
      <c r="P123" s="50">
        <f>IFERROR(VLOOKUP($B123,[1]NUM5!$G$3:$T$161,13,FALSE),0)</f>
        <v>5</v>
      </c>
      <c r="Q123" s="11">
        <f t="shared" si="27"/>
        <v>69</v>
      </c>
    </row>
    <row r="124" spans="1:19" ht="14.4" thickBot="1" x14ac:dyDescent="0.3">
      <c r="A124" s="49" t="s">
        <v>131</v>
      </c>
      <c r="B124" s="62" t="s">
        <v>129</v>
      </c>
      <c r="C124" s="37"/>
      <c r="D124" s="37"/>
      <c r="E124" s="50">
        <f>IFERROR(VLOOKUP($B124,[1]NUM5!$G$3:$T$161,2,FALSE),0)</f>
        <v>0</v>
      </c>
      <c r="F124" s="50">
        <f>IFERROR(VLOOKUP($B124,[1]NUM5!$G$3:$T$161,3,FALSE),0)</f>
        <v>0</v>
      </c>
      <c r="G124" s="50">
        <f>IFERROR(VLOOKUP($B124,[1]NUM5!$G$3:$T$161,4,FALSE),0)</f>
        <v>1</v>
      </c>
      <c r="H124" s="50">
        <f>IFERROR(VLOOKUP($B124,[1]NUM5!$G$3:$T$161,5,FALSE),0)</f>
        <v>4</v>
      </c>
      <c r="I124" s="50">
        <f>IFERROR(VLOOKUP($B124,[1]NUM5!$G$3:$T$161,6,FALSE),0)</f>
        <v>2</v>
      </c>
      <c r="J124" s="50">
        <f>IFERROR(VLOOKUP($B124,[1]NUM5!$G$3:$T$161,7,FALSE),0)</f>
        <v>1</v>
      </c>
      <c r="K124" s="50">
        <f>IFERROR(VLOOKUP($B124,[1]NUM5!$G$3:$T$161,8,FALSE),0)</f>
        <v>8</v>
      </c>
      <c r="L124" s="50">
        <f>IFERROR(VLOOKUP($B124,[1]NUM5!$G$3:$T$161,9,FALSE),0)</f>
        <v>4</v>
      </c>
      <c r="M124" s="50">
        <f>IFERROR(VLOOKUP($B124,[1]NUM5!$G$3:$T$161,10,FALSE),0)</f>
        <v>0</v>
      </c>
      <c r="N124" s="50">
        <f>IFERROR(VLOOKUP($B124,[1]NUM5!$G$3:$T$161,11,FALSE),0)</f>
        <v>1</v>
      </c>
      <c r="O124" s="50">
        <f>IFERROR(VLOOKUP($B124,[1]NUM5!$G$3:$T$161,12,FALSE),0)</f>
        <v>0</v>
      </c>
      <c r="P124" s="50">
        <f>IFERROR(VLOOKUP($B124,[1]NUM5!$G$3:$T$161,13,FALSE),0)</f>
        <v>10</v>
      </c>
      <c r="Q124" s="11">
        <f t="shared" si="27"/>
        <v>31</v>
      </c>
    </row>
    <row r="125" spans="1:19" ht="14.4" thickBot="1" x14ac:dyDescent="0.3">
      <c r="A125" s="49" t="s">
        <v>131</v>
      </c>
      <c r="B125" s="62" t="s">
        <v>130</v>
      </c>
      <c r="C125" s="37"/>
      <c r="D125" s="37"/>
      <c r="E125" s="50">
        <f>IFERROR(VLOOKUP($B125,[1]NUM5!$G$3:$T$161,2,FALSE),0)</f>
        <v>5</v>
      </c>
      <c r="F125" s="50">
        <f>IFERROR(VLOOKUP($B125,[1]NUM5!$G$3:$T$161,3,FALSE),0)</f>
        <v>3</v>
      </c>
      <c r="G125" s="50">
        <f>IFERROR(VLOOKUP($B125,[1]NUM5!$G$3:$T$161,4,FALSE),0)</f>
        <v>4</v>
      </c>
      <c r="H125" s="50">
        <f>IFERROR(VLOOKUP($B125,[1]NUM5!$G$3:$T$161,5,FALSE),0)</f>
        <v>1</v>
      </c>
      <c r="I125" s="50">
        <f>IFERROR(VLOOKUP($B125,[1]NUM5!$G$3:$T$161,6,FALSE),0)</f>
        <v>0</v>
      </c>
      <c r="J125" s="50">
        <f>IFERROR(VLOOKUP($B125,[1]NUM5!$G$3:$T$161,7,FALSE),0)</f>
        <v>1</v>
      </c>
      <c r="K125" s="50">
        <f>IFERROR(VLOOKUP($B125,[1]NUM5!$G$3:$T$161,8,FALSE),0)</f>
        <v>15</v>
      </c>
      <c r="L125" s="50">
        <f>IFERROR(VLOOKUP($B125,[1]NUM5!$G$3:$T$161,9,FALSE),0)</f>
        <v>6</v>
      </c>
      <c r="M125" s="50">
        <f>IFERROR(VLOOKUP($B125,[1]NUM5!$G$3:$T$161,10,FALSE),0)</f>
        <v>1</v>
      </c>
      <c r="N125" s="50">
        <f>IFERROR(VLOOKUP($B125,[1]NUM5!$G$3:$T$161,11,FALSE),0)</f>
        <v>4</v>
      </c>
      <c r="O125" s="50">
        <f>IFERROR(VLOOKUP($B125,[1]NUM5!$G$3:$T$161,12,FALSE),0)</f>
        <v>0</v>
      </c>
      <c r="P125" s="50">
        <f>IFERROR(VLOOKUP($B125,[1]NUM5!$G$3:$T$161,13,FALSE),0)</f>
        <v>7</v>
      </c>
      <c r="Q125" s="11">
        <f t="shared" si="27"/>
        <v>47</v>
      </c>
    </row>
    <row r="126" spans="1:19" ht="14.4" thickBot="1" x14ac:dyDescent="0.3">
      <c r="A126" s="344" t="s">
        <v>166</v>
      </c>
      <c r="B126" s="345"/>
      <c r="C126" s="89">
        <f>D126/Metas!F7</f>
        <v>1.0552556605188184</v>
      </c>
      <c r="D126" s="88">
        <f>Q126/R126</f>
        <v>0.56983805668016196</v>
      </c>
      <c r="E126" s="8">
        <f>SUM(E114:E125)</f>
        <v>86</v>
      </c>
      <c r="F126" s="8">
        <f t="shared" ref="F126:H126" si="28">SUM(F114:F125)</f>
        <v>64</v>
      </c>
      <c r="G126" s="8">
        <f t="shared" si="28"/>
        <v>60</v>
      </c>
      <c r="H126" s="8">
        <f t="shared" si="28"/>
        <v>37</v>
      </c>
      <c r="I126" s="8">
        <f t="shared" ref="I126:J126" si="29">SUM(I114:I125)</f>
        <v>74</v>
      </c>
      <c r="J126" s="8">
        <f t="shared" si="29"/>
        <v>76</v>
      </c>
      <c r="K126" s="8">
        <f t="shared" ref="K126:Q126" si="30">SUM(K114:K125)</f>
        <v>121</v>
      </c>
      <c r="L126" s="8">
        <f t="shared" si="30"/>
        <v>167</v>
      </c>
      <c r="M126" s="8">
        <f t="shared" si="30"/>
        <v>109</v>
      </c>
      <c r="N126" s="8">
        <f t="shared" ref="N126:P126" si="31">SUM(N114:N125)</f>
        <v>92</v>
      </c>
      <c r="O126" s="8">
        <f t="shared" si="31"/>
        <v>65</v>
      </c>
      <c r="P126" s="8">
        <f t="shared" si="31"/>
        <v>175</v>
      </c>
      <c r="Q126" s="8">
        <f t="shared" si="30"/>
        <v>1126</v>
      </c>
      <c r="R126" s="348">
        <v>1976</v>
      </c>
      <c r="S126" s="349"/>
    </row>
    <row r="127" spans="1:19" ht="14.4" thickBot="1" x14ac:dyDescent="0.3">
      <c r="A127" s="49" t="s">
        <v>145</v>
      </c>
      <c r="B127" s="62" t="s">
        <v>132</v>
      </c>
      <c r="C127" s="37"/>
      <c r="D127" s="37"/>
      <c r="E127" s="50">
        <f>IFERROR(VLOOKUP($B127,[1]NUM5!$G$3:$T$161,2,FALSE),0)</f>
        <v>56</v>
      </c>
      <c r="F127" s="50">
        <f>IFERROR(VLOOKUP($B127,[1]NUM5!$G$3:$T$161,3,FALSE),0)</f>
        <v>42</v>
      </c>
      <c r="G127" s="50">
        <f>IFERROR(VLOOKUP($B127,[1]NUM5!$G$3:$T$161,4,FALSE),0)</f>
        <v>68</v>
      </c>
      <c r="H127" s="50">
        <f>IFERROR(VLOOKUP($B127,[1]NUM5!$G$3:$T$161,5,FALSE),0)</f>
        <v>85</v>
      </c>
      <c r="I127" s="50">
        <f>IFERROR(VLOOKUP($B127,[1]NUM5!$G$3:$T$161,6,FALSE),0)</f>
        <v>48</v>
      </c>
      <c r="J127" s="50">
        <f>IFERROR(VLOOKUP($B127,[1]NUM5!$G$3:$T$161,7,FALSE),0)</f>
        <v>47</v>
      </c>
      <c r="K127" s="50">
        <f>IFERROR(VLOOKUP($B127,[1]NUM5!$G$3:$T$161,8,FALSE),0)</f>
        <v>55</v>
      </c>
      <c r="L127" s="50">
        <f>IFERROR(VLOOKUP($B127,[1]NUM5!$G$3:$T$161,9,FALSE),0)</f>
        <v>49</v>
      </c>
      <c r="M127" s="50">
        <f>IFERROR(VLOOKUP($B127,[1]NUM5!$G$3:$T$161,10,FALSE),0)</f>
        <v>39</v>
      </c>
      <c r="N127" s="50">
        <f>IFERROR(VLOOKUP($B127,[1]NUM5!$G$3:$T$161,11,FALSE),0)</f>
        <v>100</v>
      </c>
      <c r="O127" s="50">
        <f>IFERROR(VLOOKUP($B127,[1]NUM5!$G$3:$T$161,12,FALSE),0)</f>
        <v>19</v>
      </c>
      <c r="P127" s="50">
        <f>IFERROR(VLOOKUP($B127,[1]NUM5!$G$3:$T$161,13,FALSE),0)</f>
        <v>58</v>
      </c>
      <c r="Q127" s="11">
        <f t="shared" ref="Q127:Q139" si="32">SUM(E127:P127)</f>
        <v>666</v>
      </c>
    </row>
    <row r="128" spans="1:19" ht="14.4" thickBot="1" x14ac:dyDescent="0.3">
      <c r="A128" s="49" t="s">
        <v>145</v>
      </c>
      <c r="B128" s="62" t="s">
        <v>133</v>
      </c>
      <c r="C128" s="37"/>
      <c r="D128" s="37"/>
      <c r="E128" s="50">
        <f>IFERROR(VLOOKUP($B128,[1]NUM5!$G$3:$T$161,2,FALSE),0)</f>
        <v>35</v>
      </c>
      <c r="F128" s="50">
        <f>IFERROR(VLOOKUP($B128,[1]NUM5!$G$3:$T$161,3,FALSE),0)</f>
        <v>54</v>
      </c>
      <c r="G128" s="50">
        <f>IFERROR(VLOOKUP($B128,[1]NUM5!$G$3:$T$161,4,FALSE),0)</f>
        <v>27</v>
      </c>
      <c r="H128" s="50">
        <f>IFERROR(VLOOKUP($B128,[1]NUM5!$G$3:$T$161,5,FALSE),0)</f>
        <v>66</v>
      </c>
      <c r="I128" s="50">
        <f>IFERROR(VLOOKUP($B128,[1]NUM5!$G$3:$T$161,6,FALSE),0)</f>
        <v>70</v>
      </c>
      <c r="J128" s="50">
        <f>IFERROR(VLOOKUP($B128,[1]NUM5!$G$3:$T$161,7,FALSE),0)</f>
        <v>77</v>
      </c>
      <c r="K128" s="50">
        <f>IFERROR(VLOOKUP($B128,[1]NUM5!$G$3:$T$161,8,FALSE),0)</f>
        <v>98</v>
      </c>
      <c r="L128" s="50">
        <f>IFERROR(VLOOKUP($B128,[1]NUM5!$G$3:$T$161,9,FALSE),0)</f>
        <v>64</v>
      </c>
      <c r="M128" s="50">
        <f>IFERROR(VLOOKUP($B128,[1]NUM5!$G$3:$T$161,10,FALSE),0)</f>
        <v>46</v>
      </c>
      <c r="N128" s="50">
        <f>IFERROR(VLOOKUP($B128,[1]NUM5!$G$3:$T$161,11,FALSE),0)</f>
        <v>33</v>
      </c>
      <c r="O128" s="50">
        <f>IFERROR(VLOOKUP($B128,[1]NUM5!$G$3:$T$161,12,FALSE),0)</f>
        <v>32</v>
      </c>
      <c r="P128" s="50">
        <f>IFERROR(VLOOKUP($B128,[1]NUM5!$G$3:$T$161,13,FALSE),0)</f>
        <v>38</v>
      </c>
      <c r="Q128" s="11">
        <f t="shared" si="32"/>
        <v>640</v>
      </c>
    </row>
    <row r="129" spans="1:22" ht="14.4" thickBot="1" x14ac:dyDescent="0.3">
      <c r="A129" s="49" t="s">
        <v>145</v>
      </c>
      <c r="B129" s="62" t="s">
        <v>134</v>
      </c>
      <c r="C129" s="37"/>
      <c r="D129" s="37"/>
      <c r="E129" s="50">
        <f>IFERROR(VLOOKUP($B129,[1]NUM5!$G$3:$T$161,2,FALSE),0)</f>
        <v>35</v>
      </c>
      <c r="F129" s="50">
        <f>IFERROR(VLOOKUP($B129,[1]NUM5!$G$3:$T$161,3,FALSE),0)</f>
        <v>32</v>
      </c>
      <c r="G129" s="50">
        <f>IFERROR(VLOOKUP($B129,[1]NUM5!$G$3:$T$161,4,FALSE),0)</f>
        <v>19</v>
      </c>
      <c r="H129" s="50">
        <f>IFERROR(VLOOKUP($B129,[1]NUM5!$G$3:$T$161,5,FALSE),0)</f>
        <v>49</v>
      </c>
      <c r="I129" s="50">
        <f>IFERROR(VLOOKUP($B129,[1]NUM5!$G$3:$T$161,6,FALSE),0)</f>
        <v>39</v>
      </c>
      <c r="J129" s="50">
        <f>IFERROR(VLOOKUP($B129,[1]NUM5!$G$3:$T$161,7,FALSE),0)</f>
        <v>52</v>
      </c>
      <c r="K129" s="50">
        <f>IFERROR(VLOOKUP($B129,[1]NUM5!$G$3:$T$161,8,FALSE),0)</f>
        <v>39</v>
      </c>
      <c r="L129" s="50">
        <f>IFERROR(VLOOKUP($B129,[1]NUM5!$G$3:$T$161,9,FALSE),0)</f>
        <v>18</v>
      </c>
      <c r="M129" s="50">
        <f>IFERROR(VLOOKUP($B129,[1]NUM5!$G$3:$T$161,10,FALSE),0)</f>
        <v>33</v>
      </c>
      <c r="N129" s="50">
        <f>IFERROR(VLOOKUP($B129,[1]NUM5!$G$3:$T$161,11,FALSE),0)</f>
        <v>32</v>
      </c>
      <c r="O129" s="50">
        <f>IFERROR(VLOOKUP($B129,[1]NUM5!$G$3:$T$161,12,FALSE),0)</f>
        <v>21</v>
      </c>
      <c r="P129" s="50">
        <f>IFERROR(VLOOKUP($B129,[1]NUM5!$G$3:$T$161,13,FALSE),0)</f>
        <v>32</v>
      </c>
      <c r="Q129" s="11">
        <f t="shared" si="32"/>
        <v>401</v>
      </c>
    </row>
    <row r="130" spans="1:22" ht="14.4" thickBot="1" x14ac:dyDescent="0.3">
      <c r="A130" s="49" t="s">
        <v>145</v>
      </c>
      <c r="B130" s="62" t="s">
        <v>135</v>
      </c>
      <c r="C130" s="37"/>
      <c r="D130" s="37"/>
      <c r="E130" s="50">
        <f>IFERROR(VLOOKUP($B130,[1]NUM5!$G$3:$T$161,2,FALSE),0)</f>
        <v>155</v>
      </c>
      <c r="F130" s="50">
        <f>IFERROR(VLOOKUP($B130,[1]NUM5!$G$3:$T$161,3,FALSE),0)</f>
        <v>88</v>
      </c>
      <c r="G130" s="50">
        <f>IFERROR(VLOOKUP($B130,[1]NUM5!$G$3:$T$161,4,FALSE),0)</f>
        <v>121</v>
      </c>
      <c r="H130" s="50">
        <f>IFERROR(VLOOKUP($B130,[1]NUM5!$G$3:$T$161,5,FALSE),0)</f>
        <v>113</v>
      </c>
      <c r="I130" s="50">
        <f>IFERROR(VLOOKUP($B130,[1]NUM5!$G$3:$T$161,6,FALSE),0)</f>
        <v>137</v>
      </c>
      <c r="J130" s="50">
        <f>IFERROR(VLOOKUP($B130,[1]NUM5!$G$3:$T$161,7,FALSE),0)</f>
        <v>139</v>
      </c>
      <c r="K130" s="50">
        <f>IFERROR(VLOOKUP($B130,[1]NUM5!$G$3:$T$161,8,FALSE),0)</f>
        <v>98</v>
      </c>
      <c r="L130" s="50">
        <f>IFERROR(VLOOKUP($B130,[1]NUM5!$G$3:$T$161,9,FALSE),0)</f>
        <v>106</v>
      </c>
      <c r="M130" s="50">
        <f>IFERROR(VLOOKUP($B130,[1]NUM5!$G$3:$T$161,10,FALSE),0)</f>
        <v>122</v>
      </c>
      <c r="N130" s="50">
        <f>IFERROR(VLOOKUP($B130,[1]NUM5!$G$3:$T$161,11,FALSE),0)</f>
        <v>110</v>
      </c>
      <c r="O130" s="50">
        <f>IFERROR(VLOOKUP($B130,[1]NUM5!$G$3:$T$161,12,FALSE),0)</f>
        <v>75</v>
      </c>
      <c r="P130" s="50">
        <f>IFERROR(VLOOKUP($B130,[1]NUM5!$G$3:$T$161,13,FALSE),0)</f>
        <v>110</v>
      </c>
      <c r="Q130" s="11">
        <f t="shared" si="32"/>
        <v>1374</v>
      </c>
    </row>
    <row r="131" spans="1:22" ht="14.4" thickBot="1" x14ac:dyDescent="0.3">
      <c r="A131" s="49" t="s">
        <v>145</v>
      </c>
      <c r="B131" s="62" t="s">
        <v>136</v>
      </c>
      <c r="C131" s="37"/>
      <c r="D131" s="37"/>
      <c r="E131" s="50">
        <f>IFERROR(VLOOKUP($B131,[1]NUM5!$G$3:$T$161,2,FALSE),0)</f>
        <v>0</v>
      </c>
      <c r="F131" s="50">
        <f>IFERROR(VLOOKUP($B131,[1]NUM5!$G$3:$T$161,3,FALSE),0)</f>
        <v>1</v>
      </c>
      <c r="G131" s="50">
        <f>IFERROR(VLOOKUP($B131,[1]NUM5!$G$3:$T$161,4,FALSE),0)</f>
        <v>1</v>
      </c>
      <c r="H131" s="50">
        <f>IFERROR(VLOOKUP($B131,[1]NUM5!$G$3:$T$161,5,FALSE),0)</f>
        <v>0</v>
      </c>
      <c r="I131" s="50">
        <f>IFERROR(VLOOKUP($B131,[1]NUM5!$G$3:$T$161,6,FALSE),0)</f>
        <v>0</v>
      </c>
      <c r="J131" s="50">
        <f>IFERROR(VLOOKUP($B131,[1]NUM5!$G$3:$T$161,7,FALSE),0)</f>
        <v>2</v>
      </c>
      <c r="K131" s="50">
        <f>IFERROR(VLOOKUP($B131,[1]NUM5!$G$3:$T$161,8,FALSE),0)</f>
        <v>5</v>
      </c>
      <c r="L131" s="50">
        <f>IFERROR(VLOOKUP($B131,[1]NUM5!$G$3:$T$161,9,FALSE),0)</f>
        <v>0</v>
      </c>
      <c r="M131" s="50">
        <f>IFERROR(VLOOKUP($B131,[1]NUM5!$G$3:$T$161,10,FALSE),0)</f>
        <v>3</v>
      </c>
      <c r="N131" s="50">
        <f>IFERROR(VLOOKUP($B131,[1]NUM5!$G$3:$T$161,11,FALSE),0)</f>
        <v>0</v>
      </c>
      <c r="O131" s="50">
        <f>IFERROR(VLOOKUP($B131,[1]NUM5!$G$3:$T$161,12,FALSE),0)</f>
        <v>0</v>
      </c>
      <c r="P131" s="50">
        <f>IFERROR(VLOOKUP($B131,[1]NUM5!$G$3:$T$161,13,FALSE),0)</f>
        <v>0</v>
      </c>
      <c r="Q131" s="11">
        <f t="shared" si="32"/>
        <v>12</v>
      </c>
    </row>
    <row r="132" spans="1:22" ht="14.4" thickBot="1" x14ac:dyDescent="0.3">
      <c r="A132" s="49" t="s">
        <v>145</v>
      </c>
      <c r="B132" s="62" t="s">
        <v>137</v>
      </c>
      <c r="C132" s="37"/>
      <c r="D132" s="37"/>
      <c r="E132" s="50">
        <f>IFERROR(VLOOKUP($B132,[1]NUM5!$G$3:$T$161,2,FALSE),0)</f>
        <v>0</v>
      </c>
      <c r="F132" s="50">
        <f>IFERROR(VLOOKUP($B132,[1]NUM5!$G$3:$T$161,3,FALSE),0)</f>
        <v>0</v>
      </c>
      <c r="G132" s="50">
        <f>IFERROR(VLOOKUP($B132,[1]NUM5!$G$3:$T$161,4,FALSE),0)</f>
        <v>2</v>
      </c>
      <c r="H132" s="50">
        <f>IFERROR(VLOOKUP($B132,[1]NUM5!$G$3:$T$161,5,FALSE),0)</f>
        <v>4</v>
      </c>
      <c r="I132" s="50">
        <f>IFERROR(VLOOKUP($B132,[1]NUM5!$G$3:$T$161,6,FALSE),0)</f>
        <v>0</v>
      </c>
      <c r="J132" s="50">
        <f>IFERROR(VLOOKUP($B132,[1]NUM5!$G$3:$T$161,7,FALSE),0)</f>
        <v>0</v>
      </c>
      <c r="K132" s="50">
        <f>IFERROR(VLOOKUP($B132,[1]NUM5!$G$3:$T$161,8,FALSE),0)</f>
        <v>2</v>
      </c>
      <c r="L132" s="50">
        <f>IFERROR(VLOOKUP($B132,[1]NUM5!$G$3:$T$161,9,FALSE),0)</f>
        <v>3</v>
      </c>
      <c r="M132" s="50">
        <f>IFERROR(VLOOKUP($B132,[1]NUM5!$G$3:$T$161,10,FALSE),0)</f>
        <v>0</v>
      </c>
      <c r="N132" s="50">
        <f>IFERROR(VLOOKUP($B132,[1]NUM5!$G$3:$T$161,11,FALSE),0)</f>
        <v>0</v>
      </c>
      <c r="O132" s="50">
        <f>IFERROR(VLOOKUP($B132,[1]NUM5!$G$3:$T$161,12,FALSE),0)</f>
        <v>1</v>
      </c>
      <c r="P132" s="50">
        <f>IFERROR(VLOOKUP($B132,[1]NUM5!$G$3:$T$161,13,FALSE),0)</f>
        <v>0</v>
      </c>
      <c r="Q132" s="11">
        <f t="shared" si="32"/>
        <v>12</v>
      </c>
    </row>
    <row r="133" spans="1:22" ht="14.4" thickBot="1" x14ac:dyDescent="0.3">
      <c r="A133" s="49" t="s">
        <v>145</v>
      </c>
      <c r="B133" s="62" t="s">
        <v>138</v>
      </c>
      <c r="C133" s="37"/>
      <c r="D133" s="37"/>
      <c r="E133" s="50">
        <f>IFERROR(VLOOKUP($B133,[1]NUM5!$G$3:$T$161,2,FALSE),0)</f>
        <v>13</v>
      </c>
      <c r="F133" s="50">
        <f>IFERROR(VLOOKUP($B133,[1]NUM5!$G$3:$T$161,3,FALSE),0)</f>
        <v>6</v>
      </c>
      <c r="G133" s="50">
        <f>IFERROR(VLOOKUP($B133,[1]NUM5!$G$3:$T$161,4,FALSE),0)</f>
        <v>6</v>
      </c>
      <c r="H133" s="50">
        <f>IFERROR(VLOOKUP($B133,[1]NUM5!$G$3:$T$161,5,FALSE),0)</f>
        <v>3</v>
      </c>
      <c r="I133" s="50">
        <f>IFERROR(VLOOKUP($B133,[1]NUM5!$G$3:$T$161,6,FALSE),0)</f>
        <v>11</v>
      </c>
      <c r="J133" s="50">
        <f>IFERROR(VLOOKUP($B133,[1]NUM5!$G$3:$T$161,7,FALSE),0)</f>
        <v>8</v>
      </c>
      <c r="K133" s="50">
        <f>IFERROR(VLOOKUP($B133,[1]NUM5!$G$3:$T$161,8,FALSE),0)</f>
        <v>2</v>
      </c>
      <c r="L133" s="50">
        <f>IFERROR(VLOOKUP($B133,[1]NUM5!$G$3:$T$161,9,FALSE),0)</f>
        <v>6</v>
      </c>
      <c r="M133" s="50">
        <f>IFERROR(VLOOKUP($B133,[1]NUM5!$G$3:$T$161,10,FALSE),0)</f>
        <v>3</v>
      </c>
      <c r="N133" s="50">
        <f>IFERROR(VLOOKUP($B133,[1]NUM5!$G$3:$T$161,11,FALSE),0)</f>
        <v>0</v>
      </c>
      <c r="O133" s="50">
        <f>IFERROR(VLOOKUP($B133,[1]NUM5!$G$3:$T$161,12,FALSE),0)</f>
        <v>2</v>
      </c>
      <c r="P133" s="50">
        <f>IFERROR(VLOOKUP($B133,[1]NUM5!$G$3:$T$161,13,FALSE),0)</f>
        <v>1</v>
      </c>
      <c r="Q133" s="11">
        <f t="shared" si="32"/>
        <v>61</v>
      </c>
    </row>
    <row r="134" spans="1:22" ht="14.4" thickBot="1" x14ac:dyDescent="0.3">
      <c r="A134" s="49" t="s">
        <v>145</v>
      </c>
      <c r="B134" s="62" t="s">
        <v>139</v>
      </c>
      <c r="C134" s="37"/>
      <c r="D134" s="37"/>
      <c r="E134" s="50">
        <f>IFERROR(VLOOKUP($B134,[1]NUM5!$G$3:$T$161,2,FALSE),0)</f>
        <v>0</v>
      </c>
      <c r="F134" s="50">
        <f>IFERROR(VLOOKUP($B134,[1]NUM5!$G$3:$T$161,3,FALSE),0)</f>
        <v>1</v>
      </c>
      <c r="G134" s="50">
        <f>IFERROR(VLOOKUP($B134,[1]NUM5!$G$3:$T$161,4,FALSE),0)</f>
        <v>1</v>
      </c>
      <c r="H134" s="50">
        <f>IFERROR(VLOOKUP($B134,[1]NUM5!$G$3:$T$161,5,FALSE),0)</f>
        <v>0</v>
      </c>
      <c r="I134" s="50">
        <f>IFERROR(VLOOKUP($B134,[1]NUM5!$G$3:$T$161,6,FALSE),0)</f>
        <v>0</v>
      </c>
      <c r="J134" s="50">
        <f>IFERROR(VLOOKUP($B134,[1]NUM5!$G$3:$T$161,7,FALSE),0)</f>
        <v>4</v>
      </c>
      <c r="K134" s="50">
        <f>IFERROR(VLOOKUP($B134,[1]NUM5!$G$3:$T$161,8,FALSE),0)</f>
        <v>1</v>
      </c>
      <c r="L134" s="50">
        <f>IFERROR(VLOOKUP($B134,[1]NUM5!$G$3:$T$161,9,FALSE),0)</f>
        <v>1</v>
      </c>
      <c r="M134" s="50">
        <f>IFERROR(VLOOKUP($B134,[1]NUM5!$G$3:$T$161,10,FALSE),0)</f>
        <v>4</v>
      </c>
      <c r="N134" s="50">
        <f>IFERROR(VLOOKUP($B134,[1]NUM5!$G$3:$T$161,11,FALSE),0)</f>
        <v>0</v>
      </c>
      <c r="O134" s="50">
        <f>IFERROR(VLOOKUP($B134,[1]NUM5!$G$3:$T$161,12,FALSE),0)</f>
        <v>0</v>
      </c>
      <c r="P134" s="50">
        <f>IFERROR(VLOOKUP($B134,[1]NUM5!$G$3:$T$161,13,FALSE),0)</f>
        <v>0</v>
      </c>
      <c r="Q134" s="11">
        <f t="shared" si="32"/>
        <v>12</v>
      </c>
      <c r="V134" s="233"/>
    </row>
    <row r="135" spans="1:22" ht="14.4" thickBot="1" x14ac:dyDescent="0.3">
      <c r="A135" s="49" t="s">
        <v>145</v>
      </c>
      <c r="B135" s="62" t="s">
        <v>140</v>
      </c>
      <c r="C135" s="37"/>
      <c r="D135" s="37"/>
      <c r="E135" s="50">
        <f>IFERROR(VLOOKUP($B135,[1]NUM5!$G$3:$T$161,2,FALSE),0)</f>
        <v>7</v>
      </c>
      <c r="F135" s="50">
        <f>IFERROR(VLOOKUP($B135,[1]NUM5!$G$3:$T$161,3,FALSE),0)</f>
        <v>5</v>
      </c>
      <c r="G135" s="50">
        <f>IFERROR(VLOOKUP($B135,[1]NUM5!$G$3:$T$161,4,FALSE),0)</f>
        <v>0</v>
      </c>
      <c r="H135" s="50">
        <f>IFERROR(VLOOKUP($B135,[1]NUM5!$G$3:$T$161,5,FALSE),0)</f>
        <v>5</v>
      </c>
      <c r="I135" s="50">
        <f>IFERROR(VLOOKUP($B135,[1]NUM5!$G$3:$T$161,6,FALSE),0)</f>
        <v>8</v>
      </c>
      <c r="J135" s="50">
        <f>IFERROR(VLOOKUP($B135,[1]NUM5!$G$3:$T$161,7,FALSE),0)</f>
        <v>0</v>
      </c>
      <c r="K135" s="50">
        <f>IFERROR(VLOOKUP($B135,[1]NUM5!$G$3:$T$161,8,FALSE),0)</f>
        <v>4</v>
      </c>
      <c r="L135" s="50">
        <f>IFERROR(VLOOKUP($B135,[1]NUM5!$G$3:$T$161,9,FALSE),0)</f>
        <v>0</v>
      </c>
      <c r="M135" s="50">
        <f>IFERROR(VLOOKUP($B135,[1]NUM5!$G$3:$T$161,10,FALSE),0)</f>
        <v>3</v>
      </c>
      <c r="N135" s="50">
        <f>IFERROR(VLOOKUP($B135,[1]NUM5!$G$3:$T$161,11,FALSE),0)</f>
        <v>3</v>
      </c>
      <c r="O135" s="50">
        <f>IFERROR(VLOOKUP($B135,[1]NUM5!$G$3:$T$161,12,FALSE),0)</f>
        <v>0</v>
      </c>
      <c r="P135" s="50">
        <f>IFERROR(VLOOKUP($B135,[1]NUM5!$G$3:$T$161,13,FALSE),0)</f>
        <v>0</v>
      </c>
      <c r="Q135" s="11">
        <f t="shared" si="32"/>
        <v>35</v>
      </c>
    </row>
    <row r="136" spans="1:22" ht="14.4" thickBot="1" x14ac:dyDescent="0.3">
      <c r="A136" s="49" t="s">
        <v>145</v>
      </c>
      <c r="B136" s="62" t="s">
        <v>141</v>
      </c>
      <c r="C136" s="37"/>
      <c r="D136" s="37"/>
      <c r="E136" s="50">
        <f>IFERROR(VLOOKUP($B136,[1]NUM5!$G$3:$T$161,2,FALSE),0)</f>
        <v>1</v>
      </c>
      <c r="F136" s="50">
        <f>IFERROR(VLOOKUP($B136,[1]NUM5!$G$3:$T$161,3,FALSE),0)</f>
        <v>0</v>
      </c>
      <c r="G136" s="50">
        <f>IFERROR(VLOOKUP($B136,[1]NUM5!$G$3:$T$161,4,FALSE),0)</f>
        <v>2</v>
      </c>
      <c r="H136" s="50">
        <f>IFERROR(VLOOKUP($B136,[1]NUM5!$G$3:$T$161,5,FALSE),0)</f>
        <v>17</v>
      </c>
      <c r="I136" s="50">
        <f>IFERROR(VLOOKUP($B136,[1]NUM5!$G$3:$T$161,6,FALSE),0)</f>
        <v>12</v>
      </c>
      <c r="J136" s="50">
        <f>IFERROR(VLOOKUP($B136,[1]NUM5!$G$3:$T$161,7,FALSE),0)</f>
        <v>7</v>
      </c>
      <c r="K136" s="50">
        <f>IFERROR(VLOOKUP($B136,[1]NUM5!$G$3:$T$161,8,FALSE),0)</f>
        <v>4</v>
      </c>
      <c r="L136" s="50">
        <f>IFERROR(VLOOKUP($B136,[1]NUM5!$G$3:$T$161,9,FALSE),0)</f>
        <v>11</v>
      </c>
      <c r="M136" s="50">
        <f>IFERROR(VLOOKUP($B136,[1]NUM5!$G$3:$T$161,10,FALSE),0)</f>
        <v>9</v>
      </c>
      <c r="N136" s="50">
        <f>IFERROR(VLOOKUP($B136,[1]NUM5!$G$3:$T$161,11,FALSE),0)</f>
        <v>15</v>
      </c>
      <c r="O136" s="50">
        <f>IFERROR(VLOOKUP($B136,[1]NUM5!$G$3:$T$161,12,FALSE),0)</f>
        <v>0</v>
      </c>
      <c r="P136" s="50">
        <f>IFERROR(VLOOKUP($B136,[1]NUM5!$G$3:$T$161,13,FALSE),0)</f>
        <v>2</v>
      </c>
      <c r="Q136" s="11">
        <f t="shared" si="32"/>
        <v>80</v>
      </c>
    </row>
    <row r="137" spans="1:22" ht="14.4" thickBot="1" x14ac:dyDescent="0.3">
      <c r="A137" s="49" t="s">
        <v>145</v>
      </c>
      <c r="B137" s="62" t="s">
        <v>142</v>
      </c>
      <c r="C137" s="37"/>
      <c r="D137" s="37"/>
      <c r="E137" s="50">
        <f>IFERROR(VLOOKUP($B137,[1]NUM5!$G$3:$T$161,2,FALSE),0)</f>
        <v>6</v>
      </c>
      <c r="F137" s="50">
        <f>IFERROR(VLOOKUP($B137,[1]NUM5!$G$3:$T$161,3,FALSE),0)</f>
        <v>5</v>
      </c>
      <c r="G137" s="50">
        <f>IFERROR(VLOOKUP($B137,[1]NUM5!$G$3:$T$161,4,FALSE),0)</f>
        <v>0</v>
      </c>
      <c r="H137" s="50">
        <f>IFERROR(VLOOKUP($B137,[1]NUM5!$G$3:$T$161,5,FALSE),0)</f>
        <v>2</v>
      </c>
      <c r="I137" s="50">
        <f>IFERROR(VLOOKUP($B137,[1]NUM5!$G$3:$T$161,6,FALSE),0)</f>
        <v>6</v>
      </c>
      <c r="J137" s="50">
        <f>IFERROR(VLOOKUP($B137,[1]NUM5!$G$3:$T$161,7,FALSE),0)</f>
        <v>2</v>
      </c>
      <c r="K137" s="50">
        <f>IFERROR(VLOOKUP($B137,[1]NUM5!$G$3:$T$161,8,FALSE),0)</f>
        <v>6</v>
      </c>
      <c r="L137" s="50">
        <f>IFERROR(VLOOKUP($B137,[1]NUM5!$G$3:$T$161,9,FALSE),0)</f>
        <v>4</v>
      </c>
      <c r="M137" s="50">
        <f>IFERROR(VLOOKUP($B137,[1]NUM5!$G$3:$T$161,10,FALSE),0)</f>
        <v>10</v>
      </c>
      <c r="N137" s="50">
        <f>IFERROR(VLOOKUP($B137,[1]NUM5!$G$3:$T$161,11,FALSE),0)</f>
        <v>11</v>
      </c>
      <c r="O137" s="50">
        <f>IFERROR(VLOOKUP($B137,[1]NUM5!$G$3:$T$161,12,FALSE),0)</f>
        <v>1</v>
      </c>
      <c r="P137" s="50">
        <f>IFERROR(VLOOKUP($B137,[1]NUM5!$G$3:$T$161,13,FALSE),0)</f>
        <v>0</v>
      </c>
      <c r="Q137" s="11">
        <f t="shared" si="32"/>
        <v>53</v>
      </c>
    </row>
    <row r="138" spans="1:22" ht="14.4" thickBot="1" x14ac:dyDescent="0.3">
      <c r="A138" s="49" t="s">
        <v>145</v>
      </c>
      <c r="B138" s="62" t="s">
        <v>143</v>
      </c>
      <c r="C138" s="37"/>
      <c r="D138" s="37"/>
      <c r="E138" s="50">
        <f>IFERROR(VLOOKUP($B138,[1]NUM5!$G$3:$T$161,2,FALSE),0)</f>
        <v>2</v>
      </c>
      <c r="F138" s="50">
        <f>IFERROR(VLOOKUP($B138,[1]NUM5!$G$3:$T$161,3,FALSE),0)</f>
        <v>0</v>
      </c>
      <c r="G138" s="50">
        <f>IFERROR(VLOOKUP($B138,[1]NUM5!$G$3:$T$161,4,FALSE),0)</f>
        <v>0</v>
      </c>
      <c r="H138" s="50">
        <f>IFERROR(VLOOKUP($B138,[1]NUM5!$G$3:$T$161,5,FALSE),0)</f>
        <v>4</v>
      </c>
      <c r="I138" s="50">
        <f>IFERROR(VLOOKUP($B138,[1]NUM5!$G$3:$T$161,6,FALSE),0)</f>
        <v>0</v>
      </c>
      <c r="J138" s="50">
        <f>IFERROR(VLOOKUP($B138,[1]NUM5!$G$3:$T$161,7,FALSE),0)</f>
        <v>0</v>
      </c>
      <c r="K138" s="50">
        <f>IFERROR(VLOOKUP($B138,[1]NUM5!$G$3:$T$161,8,FALSE),0)</f>
        <v>0</v>
      </c>
      <c r="L138" s="50">
        <f>IFERROR(VLOOKUP($B138,[1]NUM5!$G$3:$T$161,9,FALSE),0)</f>
        <v>0</v>
      </c>
      <c r="M138" s="50">
        <f>IFERROR(VLOOKUP($B138,[1]NUM5!$G$3:$T$161,10,FALSE),0)</f>
        <v>2</v>
      </c>
      <c r="N138" s="50">
        <f>IFERROR(VLOOKUP($B138,[1]NUM5!$G$3:$T$161,11,FALSE),0)</f>
        <v>5</v>
      </c>
      <c r="O138" s="50">
        <f>IFERROR(VLOOKUP($B138,[1]NUM5!$G$3:$T$161,12,FALSE),0)</f>
        <v>0</v>
      </c>
      <c r="P138" s="50">
        <f>IFERROR(VLOOKUP($B138,[1]NUM5!$G$3:$T$161,13,FALSE),0)</f>
        <v>0</v>
      </c>
      <c r="Q138" s="11">
        <f t="shared" si="32"/>
        <v>13</v>
      </c>
    </row>
    <row r="139" spans="1:22" ht="14.4" thickBot="1" x14ac:dyDescent="0.3">
      <c r="A139" s="49" t="s">
        <v>145</v>
      </c>
      <c r="B139" s="62" t="s">
        <v>144</v>
      </c>
      <c r="C139" s="37"/>
      <c r="D139" s="37"/>
      <c r="E139" s="50">
        <f>IFERROR(VLOOKUP($B139,[1]NUM5!$G$3:$T$161,2,FALSE),0)</f>
        <v>0</v>
      </c>
      <c r="F139" s="50">
        <f>IFERROR(VLOOKUP($B139,[1]NUM5!$G$3:$T$161,3,FALSE),0)</f>
        <v>0</v>
      </c>
      <c r="G139" s="50">
        <f>IFERROR(VLOOKUP($B139,[1]NUM5!$G$3:$T$161,4,FALSE),0)</f>
        <v>0</v>
      </c>
      <c r="H139" s="50">
        <f>IFERROR(VLOOKUP($B139,[1]NUM5!$G$3:$T$161,5,FALSE),0)</f>
        <v>3</v>
      </c>
      <c r="I139" s="50">
        <f>IFERROR(VLOOKUP($B139,[1]NUM5!$G$3:$T$161,6,FALSE),0)</f>
        <v>0</v>
      </c>
      <c r="J139" s="50">
        <f>IFERROR(VLOOKUP($B139,[1]NUM5!$G$3:$T$161,7,FALSE),0)</f>
        <v>0</v>
      </c>
      <c r="K139" s="50">
        <f>IFERROR(VLOOKUP($B139,[1]NUM5!$G$3:$T$161,8,FALSE),0)</f>
        <v>1</v>
      </c>
      <c r="L139" s="50">
        <f>IFERROR(VLOOKUP($B139,[1]NUM5!$G$3:$T$161,9,FALSE),0)</f>
        <v>0</v>
      </c>
      <c r="M139" s="50">
        <f>IFERROR(VLOOKUP($B139,[1]NUM5!$G$3:$T$161,10,FALSE),0)</f>
        <v>2</v>
      </c>
      <c r="N139" s="50">
        <f>IFERROR(VLOOKUP($B139,[1]NUM5!$G$3:$T$161,11,FALSE),0)</f>
        <v>1</v>
      </c>
      <c r="O139" s="50">
        <f>IFERROR(VLOOKUP($B139,[1]NUM5!$G$3:$T$161,12,FALSE),0)</f>
        <v>1</v>
      </c>
      <c r="P139" s="50">
        <f>IFERROR(VLOOKUP($B139,[1]NUM5!$G$3:$T$161,13,FALSE),0)</f>
        <v>0</v>
      </c>
      <c r="Q139" s="11">
        <f t="shared" si="32"/>
        <v>8</v>
      </c>
    </row>
    <row r="140" spans="1:22" ht="14.4" thickBot="1" x14ac:dyDescent="0.3">
      <c r="A140" s="344" t="s">
        <v>167</v>
      </c>
      <c r="B140" s="345"/>
      <c r="C140" s="89">
        <f>D140/Metas!F12</f>
        <v>0.90099009900990101</v>
      </c>
      <c r="D140" s="88">
        <f>Q140/R140</f>
        <v>0.33336633663366338</v>
      </c>
      <c r="E140" s="8">
        <f>SUM(E127:E139)</f>
        <v>310</v>
      </c>
      <c r="F140" s="8">
        <f t="shared" ref="F140:H140" si="33">SUM(F127:F139)</f>
        <v>234</v>
      </c>
      <c r="G140" s="8">
        <f t="shared" si="33"/>
        <v>247</v>
      </c>
      <c r="H140" s="8">
        <f t="shared" si="33"/>
        <v>351</v>
      </c>
      <c r="I140" s="8">
        <f t="shared" ref="I140:J140" si="34">SUM(I127:I139)</f>
        <v>331</v>
      </c>
      <c r="J140" s="8">
        <f t="shared" si="34"/>
        <v>338</v>
      </c>
      <c r="K140" s="8">
        <f t="shared" ref="K140:M140" si="35">SUM(K127:K139)</f>
        <v>315</v>
      </c>
      <c r="L140" s="8">
        <f t="shared" si="35"/>
        <v>262</v>
      </c>
      <c r="M140" s="8">
        <f t="shared" si="35"/>
        <v>276</v>
      </c>
      <c r="N140" s="8">
        <f t="shared" ref="N140:P140" si="36">SUM(N127:N139)</f>
        <v>310</v>
      </c>
      <c r="O140" s="8">
        <f t="shared" si="36"/>
        <v>152</v>
      </c>
      <c r="P140" s="8">
        <f t="shared" si="36"/>
        <v>241</v>
      </c>
      <c r="Q140" s="8">
        <f>SUM(Q127:Q139)</f>
        <v>3367</v>
      </c>
      <c r="R140" s="348">
        <v>10100</v>
      </c>
      <c r="S140" s="349"/>
    </row>
    <row r="141" spans="1:22" ht="14.4" thickBot="1" x14ac:dyDescent="0.3">
      <c r="A141" s="49" t="s">
        <v>150</v>
      </c>
      <c r="B141" s="62" t="s">
        <v>146</v>
      </c>
      <c r="C141" s="37"/>
      <c r="D141" s="37"/>
      <c r="E141" s="50">
        <f>IFERROR(VLOOKUP($B141,[1]NUM5!$G$3:$T$161,2,FALSE),0)</f>
        <v>169</v>
      </c>
      <c r="F141" s="50">
        <f>IFERROR(VLOOKUP($B141,[1]NUM5!$G$3:$T$161,3,FALSE),0)</f>
        <v>133</v>
      </c>
      <c r="G141" s="50">
        <f>IFERROR(VLOOKUP($B141,[1]NUM5!$G$3:$T$161,4,FALSE),0)</f>
        <v>28</v>
      </c>
      <c r="H141" s="50">
        <f>IFERROR(VLOOKUP($B141,[1]NUM5!$G$3:$T$161,5,FALSE),0)</f>
        <v>37</v>
      </c>
      <c r="I141" s="50">
        <f>IFERROR(VLOOKUP($B141,[1]NUM5!$G$3:$T$161,6,FALSE),0)</f>
        <v>61</v>
      </c>
      <c r="J141" s="50">
        <f>IFERROR(VLOOKUP($B141,[1]NUM5!$G$3:$T$161,7,FALSE),0)</f>
        <v>51</v>
      </c>
      <c r="K141" s="50">
        <f>IFERROR(VLOOKUP($B141,[1]NUM5!$G$3:$T$161,8,FALSE),0)</f>
        <v>70</v>
      </c>
      <c r="L141" s="50">
        <f>IFERROR(VLOOKUP($B141,[1]NUM5!$G$3:$T$161,9,FALSE),0)</f>
        <v>38</v>
      </c>
      <c r="M141" s="50">
        <f>IFERROR(VLOOKUP($B141,[1]NUM5!$G$3:$T$161,10,FALSE),0)</f>
        <v>54</v>
      </c>
      <c r="N141" s="50">
        <f>IFERROR(VLOOKUP($B141,[1]NUM5!$G$3:$T$161,11,FALSE),0)</f>
        <v>40</v>
      </c>
      <c r="O141" s="50">
        <f>IFERROR(VLOOKUP($B141,[1]NUM5!$G$3:$T$161,12,FALSE),0)</f>
        <v>14</v>
      </c>
      <c r="P141" s="50">
        <f>IFERROR(VLOOKUP($B141,[1]NUM5!$G$3:$T$161,13,FALSE),0)</f>
        <v>114</v>
      </c>
      <c r="Q141" s="11">
        <f>SUM(E141:P141)</f>
        <v>809</v>
      </c>
    </row>
    <row r="142" spans="1:22" ht="14.4" thickBot="1" x14ac:dyDescent="0.3">
      <c r="A142" s="49" t="s">
        <v>150</v>
      </c>
      <c r="B142" s="62" t="s">
        <v>147</v>
      </c>
      <c r="C142" s="37"/>
      <c r="D142" s="37"/>
      <c r="E142" s="50">
        <f>IFERROR(VLOOKUP($B142,[1]NUM5!$G$3:$T$161,2,FALSE),0)</f>
        <v>0</v>
      </c>
      <c r="F142" s="50">
        <f>IFERROR(VLOOKUP($B142,[1]NUM5!$G$3:$T$161,3,FALSE),0)</f>
        <v>6</v>
      </c>
      <c r="G142" s="50">
        <f>IFERROR(VLOOKUP($B142,[1]NUM5!$G$3:$T$161,4,FALSE),0)</f>
        <v>11</v>
      </c>
      <c r="H142" s="50">
        <f>IFERROR(VLOOKUP($B142,[1]NUM5!$G$3:$T$161,5,FALSE),0)</f>
        <v>16</v>
      </c>
      <c r="I142" s="50">
        <f>IFERROR(VLOOKUP($B142,[1]NUM5!$G$3:$T$161,6,FALSE),0)</f>
        <v>9</v>
      </c>
      <c r="J142" s="50">
        <f>IFERROR(VLOOKUP($B142,[1]NUM5!$G$3:$T$161,7,FALSE),0)</f>
        <v>8</v>
      </c>
      <c r="K142" s="50">
        <f>IFERROR(VLOOKUP($B142,[1]NUM5!$G$3:$T$161,8,FALSE),0)</f>
        <v>8</v>
      </c>
      <c r="L142" s="50">
        <f>IFERROR(VLOOKUP($B142,[1]NUM5!$G$3:$T$161,9,FALSE),0)</f>
        <v>8</v>
      </c>
      <c r="M142" s="50">
        <f>IFERROR(VLOOKUP($B142,[1]NUM5!$G$3:$T$161,10,FALSE),0)</f>
        <v>6</v>
      </c>
      <c r="N142" s="50">
        <f>IFERROR(VLOOKUP($B142,[1]NUM5!$G$3:$T$161,11,FALSE),0)</f>
        <v>9</v>
      </c>
      <c r="O142" s="50">
        <f>IFERROR(VLOOKUP($B142,[1]NUM5!$G$3:$T$161,12,FALSE),0)</f>
        <v>8</v>
      </c>
      <c r="P142" s="50">
        <f>IFERROR(VLOOKUP($B142,[1]NUM5!$G$3:$T$161,13,FALSE),0)</f>
        <v>10</v>
      </c>
      <c r="Q142" s="11">
        <f>SUM(E142:P142)</f>
        <v>99</v>
      </c>
    </row>
    <row r="143" spans="1:22" ht="14.4" thickBot="1" x14ac:dyDescent="0.3">
      <c r="A143" s="49" t="s">
        <v>150</v>
      </c>
      <c r="B143" s="62" t="s">
        <v>148</v>
      </c>
      <c r="C143" s="37"/>
      <c r="D143" s="37"/>
      <c r="E143" s="50">
        <f>IFERROR(VLOOKUP($B143,[1]NUM5!$G$3:$T$161,2,FALSE),0)</f>
        <v>0</v>
      </c>
      <c r="F143" s="50">
        <f>IFERROR(VLOOKUP($B143,[1]NUM5!$G$3:$T$161,3,FALSE),0)</f>
        <v>0</v>
      </c>
      <c r="G143" s="50">
        <f>IFERROR(VLOOKUP($B143,[1]NUM5!$G$3:$T$161,4,FALSE),0)</f>
        <v>0</v>
      </c>
      <c r="H143" s="50">
        <f>IFERROR(VLOOKUP($B143,[1]NUM5!$G$3:$T$161,5,FALSE),0)</f>
        <v>0</v>
      </c>
      <c r="I143" s="50">
        <f>IFERROR(VLOOKUP($B143,[1]NUM5!$G$3:$T$161,6,FALSE),0)</f>
        <v>0</v>
      </c>
      <c r="J143" s="50">
        <f>IFERROR(VLOOKUP($B143,[1]NUM5!$G$3:$T$161,7,FALSE),0)</f>
        <v>0</v>
      </c>
      <c r="K143" s="50">
        <f>IFERROR(VLOOKUP($B143,[1]NUM5!$G$3:$T$161,8,FALSE),0)</f>
        <v>0</v>
      </c>
      <c r="L143" s="50">
        <f>IFERROR(VLOOKUP($B143,[1]NUM5!$G$3:$T$161,9,FALSE),0)</f>
        <v>0</v>
      </c>
      <c r="M143" s="50">
        <f>IFERROR(VLOOKUP($B143,[1]NUM5!$G$3:$T$161,10,FALSE),0)</f>
        <v>0</v>
      </c>
      <c r="N143" s="50">
        <f>IFERROR(VLOOKUP($B143,[1]NUM5!$G$3:$T$161,11,FALSE),0)</f>
        <v>0</v>
      </c>
      <c r="O143" s="50">
        <f>IFERROR(VLOOKUP($B143,[1]NUM5!$G$3:$T$161,12,FALSE),0)</f>
        <v>0</v>
      </c>
      <c r="P143" s="50">
        <f>IFERROR(VLOOKUP($B143,[1]NUM5!$G$3:$T$161,13,FALSE),0)</f>
        <v>0</v>
      </c>
      <c r="Q143" s="11">
        <f>SUM(E143:P143)</f>
        <v>0</v>
      </c>
    </row>
    <row r="144" spans="1:22" ht="14.4" thickBot="1" x14ac:dyDescent="0.3">
      <c r="A144" s="49" t="s">
        <v>150</v>
      </c>
      <c r="B144" s="62" t="s">
        <v>149</v>
      </c>
      <c r="C144" s="37"/>
      <c r="D144" s="37"/>
      <c r="E144" s="50">
        <f>IFERROR(VLOOKUP($B144,[1]NUM5!$G$3:$T$161,2,FALSE),0)</f>
        <v>0</v>
      </c>
      <c r="F144" s="50">
        <f>IFERROR(VLOOKUP($B144,[1]NUM5!$G$3:$T$161,3,FALSE),0)</f>
        <v>0</v>
      </c>
      <c r="G144" s="50">
        <f>IFERROR(VLOOKUP($B144,[1]NUM5!$G$3:$T$161,4,FALSE),0)</f>
        <v>0</v>
      </c>
      <c r="H144" s="50">
        <f>IFERROR(VLOOKUP($B144,[1]NUM5!$G$3:$T$161,5,FALSE),0)</f>
        <v>1</v>
      </c>
      <c r="I144" s="50">
        <f>IFERROR(VLOOKUP($B144,[1]NUM5!$G$3:$T$161,6,FALSE),0)</f>
        <v>2</v>
      </c>
      <c r="J144" s="50">
        <f>IFERROR(VLOOKUP($B144,[1]NUM5!$G$3:$T$161,7,FALSE),0)</f>
        <v>0</v>
      </c>
      <c r="K144" s="50">
        <f>IFERROR(VLOOKUP($B144,[1]NUM5!$G$3:$T$161,8,FALSE),0)</f>
        <v>0</v>
      </c>
      <c r="L144" s="50">
        <f>IFERROR(VLOOKUP($B144,[1]NUM5!$G$3:$T$161,9,FALSE),0)</f>
        <v>0</v>
      </c>
      <c r="M144" s="50">
        <f>IFERROR(VLOOKUP($B144,[1]NUM5!$G$3:$T$161,10,FALSE),0)</f>
        <v>0</v>
      </c>
      <c r="N144" s="50">
        <f>IFERROR(VLOOKUP($B144,[1]NUM5!$G$3:$T$161,11,FALSE),0)</f>
        <v>1</v>
      </c>
      <c r="O144" s="50">
        <f>IFERROR(VLOOKUP($B144,[1]NUM5!$G$3:$T$161,12,FALSE),0)</f>
        <v>0</v>
      </c>
      <c r="P144" s="50">
        <f>IFERROR(VLOOKUP($B144,[1]NUM5!$G$3:$T$161,13,FALSE),0)</f>
        <v>0</v>
      </c>
      <c r="Q144" s="11">
        <f>SUM(E144:P144)</f>
        <v>4</v>
      </c>
    </row>
    <row r="145" spans="1:19" ht="14.4" thickBot="1" x14ac:dyDescent="0.3">
      <c r="A145" s="344" t="s">
        <v>168</v>
      </c>
      <c r="B145" s="345"/>
      <c r="C145" s="89">
        <f>D145/Metas!F14</f>
        <v>0.75282930090884326</v>
      </c>
      <c r="D145" s="88">
        <f>Q145/R145</f>
        <v>0.24843366929991828</v>
      </c>
      <c r="E145" s="8">
        <f>SUM(E141:E144)</f>
        <v>169</v>
      </c>
      <c r="F145" s="8">
        <f t="shared" ref="F145:H145" si="37">SUM(F141:F144)</f>
        <v>139</v>
      </c>
      <c r="G145" s="8">
        <f t="shared" si="37"/>
        <v>39</v>
      </c>
      <c r="H145" s="8">
        <f t="shared" si="37"/>
        <v>54</v>
      </c>
      <c r="I145" s="8">
        <f t="shared" ref="I145:J145" si="38">SUM(I141:I144)</f>
        <v>72</v>
      </c>
      <c r="J145" s="8">
        <f t="shared" si="38"/>
        <v>59</v>
      </c>
      <c r="K145" s="8">
        <f t="shared" ref="K145:M145" si="39">SUM(K141:K144)</f>
        <v>78</v>
      </c>
      <c r="L145" s="8">
        <f t="shared" si="39"/>
        <v>46</v>
      </c>
      <c r="M145" s="8">
        <f t="shared" si="39"/>
        <v>60</v>
      </c>
      <c r="N145" s="8">
        <f t="shared" ref="N145:P145" si="40">SUM(N141:N144)</f>
        <v>50</v>
      </c>
      <c r="O145" s="8">
        <f t="shared" si="40"/>
        <v>22</v>
      </c>
      <c r="P145" s="8">
        <f t="shared" si="40"/>
        <v>124</v>
      </c>
      <c r="Q145" s="8">
        <f>SUM(Q141:Q144)</f>
        <v>912</v>
      </c>
      <c r="R145" s="348">
        <v>3671</v>
      </c>
      <c r="S145" s="349"/>
    </row>
    <row r="146" spans="1:19" ht="14.4" thickBot="1" x14ac:dyDescent="0.3">
      <c r="A146" s="49" t="s">
        <v>158</v>
      </c>
      <c r="B146" s="62" t="s">
        <v>151</v>
      </c>
      <c r="C146" s="37"/>
      <c r="D146" s="37"/>
      <c r="E146" s="50">
        <f>IFERROR(VLOOKUP($B146,[1]NUM5!$G$3:$T$161,2,FALSE),0)</f>
        <v>33</v>
      </c>
      <c r="F146" s="50">
        <f>IFERROR(VLOOKUP($B146,[1]NUM5!$G$3:$T$161,3,FALSE),0)</f>
        <v>79</v>
      </c>
      <c r="G146" s="50">
        <f>IFERROR(VLOOKUP($B146,[1]NUM5!$G$3:$T$161,4,FALSE),0)</f>
        <v>82</v>
      </c>
      <c r="H146" s="50">
        <f>IFERROR(VLOOKUP($B146,[1]NUM5!$G$3:$T$161,5,FALSE),0)</f>
        <v>16</v>
      </c>
      <c r="I146" s="50">
        <f>IFERROR(VLOOKUP($B146,[1]NUM5!$G$3:$T$161,6,FALSE),0)</f>
        <v>36</v>
      </c>
      <c r="J146" s="50">
        <f>IFERROR(VLOOKUP($B146,[1]NUM5!$G$3:$T$161,7,FALSE),0)</f>
        <v>5</v>
      </c>
      <c r="K146" s="50">
        <f>IFERROR(VLOOKUP($B146,[1]NUM5!$G$3:$T$161,8,FALSE),0)</f>
        <v>50</v>
      </c>
      <c r="L146" s="50">
        <f>IFERROR(VLOOKUP($B146,[1]NUM5!$G$3:$T$161,9,FALSE),0)</f>
        <v>12</v>
      </c>
      <c r="M146" s="50">
        <f>IFERROR(VLOOKUP($B146,[1]NUM5!$G$3:$T$161,10,FALSE),0)</f>
        <v>18</v>
      </c>
      <c r="N146" s="50">
        <f>IFERROR(VLOOKUP($B146,[1]NUM5!$G$3:$T$161,11,FALSE),0)</f>
        <v>12</v>
      </c>
      <c r="O146" s="50">
        <f>IFERROR(VLOOKUP($B146,[1]NUM5!$G$3:$T$161,12,FALSE),0)</f>
        <v>0</v>
      </c>
      <c r="P146" s="50">
        <f>IFERROR(VLOOKUP($B146,[1]NUM5!$G$3:$T$161,13,FALSE),0)</f>
        <v>4</v>
      </c>
      <c r="Q146" s="11">
        <f t="shared" ref="Q146:Q152" si="41">SUM(E146:P146)</f>
        <v>347</v>
      </c>
    </row>
    <row r="147" spans="1:19" ht="14.4" thickBot="1" x14ac:dyDescent="0.3">
      <c r="A147" s="49" t="s">
        <v>158</v>
      </c>
      <c r="B147" s="62" t="s">
        <v>152</v>
      </c>
      <c r="C147" s="37"/>
      <c r="D147" s="37"/>
      <c r="E147" s="50">
        <f>IFERROR(VLOOKUP($B147,[1]NUM5!$G$3:$T$161,2,FALSE),0)</f>
        <v>0</v>
      </c>
      <c r="F147" s="50">
        <f>IFERROR(VLOOKUP($B147,[1]NUM5!$G$3:$T$161,3,FALSE),0)</f>
        <v>3</v>
      </c>
      <c r="G147" s="50">
        <f>IFERROR(VLOOKUP($B147,[1]NUM5!$G$3:$T$161,4,FALSE),0)</f>
        <v>2</v>
      </c>
      <c r="H147" s="50">
        <f>IFERROR(VLOOKUP($B147,[1]NUM5!$G$3:$T$161,5,FALSE),0)</f>
        <v>0</v>
      </c>
      <c r="I147" s="50">
        <f>IFERROR(VLOOKUP($B147,[1]NUM5!$G$3:$T$161,6,FALSE),0)</f>
        <v>0</v>
      </c>
      <c r="J147" s="50">
        <f>IFERROR(VLOOKUP($B147,[1]NUM5!$G$3:$T$161,7,FALSE),0)</f>
        <v>0</v>
      </c>
      <c r="K147" s="50">
        <f>IFERROR(VLOOKUP($B147,[1]NUM5!$G$3:$T$161,8,FALSE),0)</f>
        <v>3</v>
      </c>
      <c r="L147" s="50">
        <f>IFERROR(VLOOKUP($B147,[1]NUM5!$G$3:$T$161,9,FALSE),0)</f>
        <v>0</v>
      </c>
      <c r="M147" s="50">
        <f>IFERROR(VLOOKUP($B147,[1]NUM5!$G$3:$T$161,10,FALSE),0)</f>
        <v>0</v>
      </c>
      <c r="N147" s="50">
        <f>IFERROR(VLOOKUP($B147,[1]NUM5!$G$3:$T$161,11,FALSE),0)</f>
        <v>2</v>
      </c>
      <c r="O147" s="50">
        <f>IFERROR(VLOOKUP($B147,[1]NUM5!$G$3:$T$161,12,FALSE),0)</f>
        <v>0</v>
      </c>
      <c r="P147" s="50">
        <f>IFERROR(VLOOKUP($B147,[1]NUM5!$G$3:$T$161,13,FALSE),0)</f>
        <v>0</v>
      </c>
      <c r="Q147" s="11">
        <f t="shared" si="41"/>
        <v>10</v>
      </c>
    </row>
    <row r="148" spans="1:19" ht="14.4" thickBot="1" x14ac:dyDescent="0.3">
      <c r="A148" s="49" t="s">
        <v>158</v>
      </c>
      <c r="B148" s="62" t="s">
        <v>153</v>
      </c>
      <c r="C148" s="37"/>
      <c r="D148" s="37"/>
      <c r="E148" s="50">
        <f>IFERROR(VLOOKUP($B148,[1]NUM5!$G$3:$T$161,2,FALSE),0)</f>
        <v>2</v>
      </c>
      <c r="F148" s="50">
        <f>IFERROR(VLOOKUP($B148,[1]NUM5!$G$3:$T$161,3,FALSE),0)</f>
        <v>5</v>
      </c>
      <c r="G148" s="50">
        <f>IFERROR(VLOOKUP($B148,[1]NUM5!$G$3:$T$161,4,FALSE),0)</f>
        <v>10</v>
      </c>
      <c r="H148" s="50">
        <f>IFERROR(VLOOKUP($B148,[1]NUM5!$G$3:$T$161,5,FALSE),0)</f>
        <v>8</v>
      </c>
      <c r="I148" s="50">
        <f>IFERROR(VLOOKUP($B148,[1]NUM5!$G$3:$T$161,6,FALSE),0)</f>
        <v>3</v>
      </c>
      <c r="J148" s="50">
        <f>IFERROR(VLOOKUP($B148,[1]NUM5!$G$3:$T$161,7,FALSE),0)</f>
        <v>6</v>
      </c>
      <c r="K148" s="50">
        <f>IFERROR(VLOOKUP($B148,[1]NUM5!$G$3:$T$161,8,FALSE),0)</f>
        <v>37</v>
      </c>
      <c r="L148" s="50">
        <f>IFERROR(VLOOKUP($B148,[1]NUM5!$G$3:$T$161,9,FALSE),0)</f>
        <v>0</v>
      </c>
      <c r="M148" s="50">
        <f>IFERROR(VLOOKUP($B148,[1]NUM5!$G$3:$T$161,10,FALSE),0)</f>
        <v>0</v>
      </c>
      <c r="N148" s="50">
        <f>IFERROR(VLOOKUP($B148,[1]NUM5!$G$3:$T$161,11,FALSE),0)</f>
        <v>3</v>
      </c>
      <c r="O148" s="50">
        <f>IFERROR(VLOOKUP($B148,[1]NUM5!$G$3:$T$161,12,FALSE),0)</f>
        <v>6</v>
      </c>
      <c r="P148" s="50">
        <f>IFERROR(VLOOKUP($B148,[1]NUM5!$G$3:$T$161,13,FALSE),0)</f>
        <v>5</v>
      </c>
      <c r="Q148" s="11">
        <f t="shared" si="41"/>
        <v>85</v>
      </c>
    </row>
    <row r="149" spans="1:19" ht="14.4" thickBot="1" x14ac:dyDescent="0.3">
      <c r="A149" s="49" t="s">
        <v>158</v>
      </c>
      <c r="B149" s="62" t="s">
        <v>154</v>
      </c>
      <c r="C149" s="37"/>
      <c r="D149" s="37"/>
      <c r="E149" s="50">
        <f>IFERROR(VLOOKUP($B149,[1]NUM5!$G$3:$T$161,2,FALSE),0)</f>
        <v>0</v>
      </c>
      <c r="F149" s="50">
        <f>IFERROR(VLOOKUP($B149,[1]NUM5!$G$3:$T$161,3,FALSE),0)</f>
        <v>10</v>
      </c>
      <c r="G149" s="50">
        <f>IFERROR(VLOOKUP($B149,[1]NUM5!$G$3:$T$161,4,FALSE),0)</f>
        <v>12</v>
      </c>
      <c r="H149" s="50">
        <f>IFERROR(VLOOKUP($B149,[1]NUM5!$G$3:$T$161,5,FALSE),0)</f>
        <v>3</v>
      </c>
      <c r="I149" s="50">
        <f>IFERROR(VLOOKUP($B149,[1]NUM5!$G$3:$T$161,6,FALSE),0)</f>
        <v>0</v>
      </c>
      <c r="J149" s="50">
        <f>IFERROR(VLOOKUP($B149,[1]NUM5!$G$3:$T$161,7,FALSE),0)</f>
        <v>2</v>
      </c>
      <c r="K149" s="50">
        <f>IFERROR(VLOOKUP($B149,[1]NUM5!$G$3:$T$161,8,FALSE),0)</f>
        <v>6</v>
      </c>
      <c r="L149" s="50">
        <f>IFERROR(VLOOKUP($B149,[1]NUM5!$G$3:$T$161,9,FALSE),0)</f>
        <v>0</v>
      </c>
      <c r="M149" s="50">
        <f>IFERROR(VLOOKUP($B149,[1]NUM5!$G$3:$T$161,10,FALSE),0)</f>
        <v>3</v>
      </c>
      <c r="N149" s="50">
        <f>IFERROR(VLOOKUP($B149,[1]NUM5!$G$3:$T$161,11,FALSE),0)</f>
        <v>0</v>
      </c>
      <c r="O149" s="50">
        <f>IFERROR(VLOOKUP($B149,[1]NUM5!$G$3:$T$161,12,FALSE),0)</f>
        <v>1</v>
      </c>
      <c r="P149" s="50">
        <f>IFERROR(VLOOKUP($B149,[1]NUM5!$G$3:$T$161,13,FALSE),0)</f>
        <v>0</v>
      </c>
      <c r="Q149" s="11">
        <f t="shared" si="41"/>
        <v>37</v>
      </c>
    </row>
    <row r="150" spans="1:19" ht="14.4" thickBot="1" x14ac:dyDescent="0.3">
      <c r="A150" s="49" t="s">
        <v>158</v>
      </c>
      <c r="B150" s="62" t="s">
        <v>155</v>
      </c>
      <c r="C150" s="37"/>
      <c r="D150" s="37"/>
      <c r="E150" s="50">
        <f>IFERROR(VLOOKUP($B150,[1]NUM5!$G$3:$T$161,2,FALSE),0)</f>
        <v>2</v>
      </c>
      <c r="F150" s="50">
        <f>IFERROR(VLOOKUP($B150,[1]NUM5!$G$3:$T$161,3,FALSE),0)</f>
        <v>6</v>
      </c>
      <c r="G150" s="50">
        <f>IFERROR(VLOOKUP($B150,[1]NUM5!$G$3:$T$161,4,FALSE),0)</f>
        <v>19</v>
      </c>
      <c r="H150" s="50">
        <f>IFERROR(VLOOKUP($B150,[1]NUM5!$G$3:$T$161,5,FALSE),0)</f>
        <v>32</v>
      </c>
      <c r="I150" s="50">
        <f>IFERROR(VLOOKUP($B150,[1]NUM5!$G$3:$T$161,6,FALSE),0)</f>
        <v>0</v>
      </c>
      <c r="J150" s="50">
        <f>IFERROR(VLOOKUP($B150,[1]NUM5!$G$3:$T$161,7,FALSE),0)</f>
        <v>0</v>
      </c>
      <c r="K150" s="50">
        <f>IFERROR(VLOOKUP($B150,[1]NUM5!$G$3:$T$161,8,FALSE),0)</f>
        <v>0</v>
      </c>
      <c r="L150" s="50">
        <f>IFERROR(VLOOKUP($B150,[1]NUM5!$G$3:$T$161,9,FALSE),0)</f>
        <v>1</v>
      </c>
      <c r="M150" s="50">
        <f>IFERROR(VLOOKUP($B150,[1]NUM5!$G$3:$T$161,10,FALSE),0)</f>
        <v>27</v>
      </c>
      <c r="N150" s="50">
        <f>IFERROR(VLOOKUP($B150,[1]NUM5!$G$3:$T$161,11,FALSE),0)</f>
        <v>0</v>
      </c>
      <c r="O150" s="50">
        <f>IFERROR(VLOOKUP($B150,[1]NUM5!$G$3:$T$161,12,FALSE),0)</f>
        <v>1</v>
      </c>
      <c r="P150" s="50">
        <f>IFERROR(VLOOKUP($B150,[1]NUM5!$G$3:$T$161,13,FALSE),0)</f>
        <v>0</v>
      </c>
      <c r="Q150" s="11">
        <f t="shared" si="41"/>
        <v>88</v>
      </c>
    </row>
    <row r="151" spans="1:19" ht="14.4" thickBot="1" x14ac:dyDescent="0.3">
      <c r="A151" s="49" t="s">
        <v>158</v>
      </c>
      <c r="B151" s="62" t="s">
        <v>156</v>
      </c>
      <c r="C151" s="37"/>
      <c r="D151" s="37"/>
      <c r="E151" s="50">
        <f>IFERROR(VLOOKUP($B151,[1]NUM5!$G$3:$T$161,2,FALSE),0)</f>
        <v>0</v>
      </c>
      <c r="F151" s="50">
        <f>IFERROR(VLOOKUP($B151,[1]NUM5!$G$3:$T$161,3,FALSE),0)</f>
        <v>5</v>
      </c>
      <c r="G151" s="50">
        <f>IFERROR(VLOOKUP($B151,[1]NUM5!$G$3:$T$161,4,FALSE),0)</f>
        <v>9</v>
      </c>
      <c r="H151" s="50">
        <f>IFERROR(VLOOKUP($B151,[1]NUM5!$G$3:$T$161,5,FALSE),0)</f>
        <v>1</v>
      </c>
      <c r="I151" s="50">
        <f>IFERROR(VLOOKUP($B151,[1]NUM5!$G$3:$T$161,6,FALSE),0)</f>
        <v>2</v>
      </c>
      <c r="J151" s="50">
        <f>IFERROR(VLOOKUP($B151,[1]NUM5!$G$3:$T$161,7,FALSE),0)</f>
        <v>2</v>
      </c>
      <c r="K151" s="50">
        <f>IFERROR(VLOOKUP($B151,[1]NUM5!$G$3:$T$161,8,FALSE),0)</f>
        <v>5</v>
      </c>
      <c r="L151" s="50">
        <f>IFERROR(VLOOKUP($B151,[1]NUM5!$G$3:$T$161,9,FALSE),0)</f>
        <v>0</v>
      </c>
      <c r="M151" s="50">
        <f>IFERROR(VLOOKUP($B151,[1]NUM5!$G$3:$T$161,10,FALSE),0)</f>
        <v>1</v>
      </c>
      <c r="N151" s="50">
        <f>IFERROR(VLOOKUP($B151,[1]NUM5!$G$3:$T$161,11,FALSE),0)</f>
        <v>2</v>
      </c>
      <c r="O151" s="50">
        <f>IFERROR(VLOOKUP($B151,[1]NUM5!$G$3:$T$161,12,FALSE),0)</f>
        <v>0</v>
      </c>
      <c r="P151" s="50">
        <f>IFERROR(VLOOKUP($B151,[1]NUM5!$G$3:$T$161,13,FALSE),0)</f>
        <v>0</v>
      </c>
      <c r="Q151" s="11">
        <f t="shared" si="41"/>
        <v>27</v>
      </c>
    </row>
    <row r="152" spans="1:19" ht="14.4" thickBot="1" x14ac:dyDescent="0.3">
      <c r="A152" s="49" t="s">
        <v>158</v>
      </c>
      <c r="B152" s="62" t="s">
        <v>157</v>
      </c>
      <c r="C152" s="37"/>
      <c r="D152" s="37"/>
      <c r="E152" s="50">
        <f>IFERROR(VLOOKUP($B152,[1]NUM5!$G$3:$T$161,2,FALSE),0)</f>
        <v>3</v>
      </c>
      <c r="F152" s="50">
        <f>IFERROR(VLOOKUP($B152,[1]NUM5!$G$3:$T$161,3,FALSE),0)</f>
        <v>3</v>
      </c>
      <c r="G152" s="50">
        <f>IFERROR(VLOOKUP($B152,[1]NUM5!$G$3:$T$161,4,FALSE),0)</f>
        <v>2</v>
      </c>
      <c r="H152" s="50">
        <f>IFERROR(VLOOKUP($B152,[1]NUM5!$G$3:$T$161,5,FALSE),0)</f>
        <v>20</v>
      </c>
      <c r="I152" s="50">
        <f>IFERROR(VLOOKUP($B152,[1]NUM5!$G$3:$T$161,6,FALSE),0)</f>
        <v>15</v>
      </c>
      <c r="J152" s="50">
        <f>IFERROR(VLOOKUP($B152,[1]NUM5!$G$3:$T$161,7,FALSE),0)</f>
        <v>7</v>
      </c>
      <c r="K152" s="50">
        <f>IFERROR(VLOOKUP($B152,[1]NUM5!$G$3:$T$161,8,FALSE),0)</f>
        <v>9</v>
      </c>
      <c r="L152" s="50">
        <f>IFERROR(VLOOKUP($B152,[1]NUM5!$G$3:$T$161,9,FALSE),0)</f>
        <v>4</v>
      </c>
      <c r="M152" s="50">
        <f>IFERROR(VLOOKUP($B152,[1]NUM5!$G$3:$T$161,10,FALSE),0)</f>
        <v>0</v>
      </c>
      <c r="N152" s="50">
        <f>IFERROR(VLOOKUP($B152,[1]NUM5!$G$3:$T$161,11,FALSE),0)</f>
        <v>2</v>
      </c>
      <c r="O152" s="50">
        <f>IFERROR(VLOOKUP($B152,[1]NUM5!$G$3:$T$161,12,FALSE),0)</f>
        <v>2</v>
      </c>
      <c r="P152" s="50">
        <f>IFERROR(VLOOKUP($B152,[1]NUM5!$G$3:$T$161,13,FALSE),0)</f>
        <v>0</v>
      </c>
      <c r="Q152" s="11">
        <f t="shared" si="41"/>
        <v>67</v>
      </c>
    </row>
    <row r="153" spans="1:19" ht="14.4" thickBot="1" x14ac:dyDescent="0.3">
      <c r="A153" s="344" t="s">
        <v>169</v>
      </c>
      <c r="B153" s="345"/>
      <c r="C153" s="89">
        <f>D153/Metas!F15</f>
        <v>0.93918726911054273</v>
      </c>
      <c r="D153" s="88">
        <f>Q153/R153</f>
        <v>0.47898550724637678</v>
      </c>
      <c r="E153" s="8">
        <f>SUM(E146:E152)</f>
        <v>40</v>
      </c>
      <c r="F153" s="8">
        <f t="shared" ref="F153:H153" si="42">SUM(F146:F152)</f>
        <v>111</v>
      </c>
      <c r="G153" s="8">
        <f t="shared" si="42"/>
        <v>136</v>
      </c>
      <c r="H153" s="8">
        <f t="shared" si="42"/>
        <v>80</v>
      </c>
      <c r="I153" s="8">
        <f t="shared" ref="I153:J153" si="43">SUM(I146:I152)</f>
        <v>56</v>
      </c>
      <c r="J153" s="8">
        <f t="shared" si="43"/>
        <v>22</v>
      </c>
      <c r="K153" s="8">
        <f t="shared" ref="K153:M153" si="44">SUM(K146:K152)</f>
        <v>110</v>
      </c>
      <c r="L153" s="8">
        <f t="shared" si="44"/>
        <v>17</v>
      </c>
      <c r="M153" s="8">
        <f t="shared" si="44"/>
        <v>49</v>
      </c>
      <c r="N153" s="8">
        <f t="shared" ref="N153:P153" si="45">SUM(N146:N152)</f>
        <v>21</v>
      </c>
      <c r="O153" s="8">
        <f t="shared" si="45"/>
        <v>10</v>
      </c>
      <c r="P153" s="8">
        <f t="shared" si="45"/>
        <v>9</v>
      </c>
      <c r="Q153" s="8">
        <f>SUM(Q146:Q152)</f>
        <v>661</v>
      </c>
      <c r="R153" s="348">
        <v>1380</v>
      </c>
      <c r="S153" s="349"/>
    </row>
    <row r="154" spans="1:19" x14ac:dyDescent="0.25">
      <c r="D154" s="46"/>
    </row>
  </sheetData>
  <sheetProtection selectLockedCells="1" selectUnlockedCells="1"/>
  <mergeCells count="33">
    <mergeCell ref="A1:A10"/>
    <mergeCell ref="B1:B10"/>
    <mergeCell ref="E1:S1"/>
    <mergeCell ref="E2:Q9"/>
    <mergeCell ref="R2:S9"/>
    <mergeCell ref="E10:Q10"/>
    <mergeCell ref="R10:S11"/>
    <mergeCell ref="D1:D10"/>
    <mergeCell ref="C1:C11"/>
    <mergeCell ref="A145:B145"/>
    <mergeCell ref="A153:B153"/>
    <mergeCell ref="A51:B51"/>
    <mergeCell ref="A66:B66"/>
    <mergeCell ref="A77:B77"/>
    <mergeCell ref="A83:B83"/>
    <mergeCell ref="A94:B94"/>
    <mergeCell ref="A140:B140"/>
    <mergeCell ref="R26:S26"/>
    <mergeCell ref="R40:S40"/>
    <mergeCell ref="A113:B113"/>
    <mergeCell ref="A126:B126"/>
    <mergeCell ref="A26:B26"/>
    <mergeCell ref="A40:B40"/>
    <mergeCell ref="R51:S51"/>
    <mergeCell ref="R77:S77"/>
    <mergeCell ref="R66:S66"/>
    <mergeCell ref="R145:S145"/>
    <mergeCell ref="R153:S153"/>
    <mergeCell ref="R83:S83"/>
    <mergeCell ref="R94:S94"/>
    <mergeCell ref="R113:S113"/>
    <mergeCell ref="R126:S126"/>
    <mergeCell ref="R140:S140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56"/>
  <sheetViews>
    <sheetView zoomScale="80" zoomScaleNormal="80" workbookViewId="0">
      <pane xSplit="2" ySplit="11" topLeftCell="C12" activePane="bottomRight" state="frozen"/>
      <selection activeCell="B12" sqref="B12"/>
      <selection pane="topRight" activeCell="B12" sqref="B12"/>
      <selection pane="bottomLeft" activeCell="B12" sqref="B12"/>
      <selection pane="bottomRight" activeCell="C12" sqref="C12"/>
    </sheetView>
  </sheetViews>
  <sheetFormatPr baseColWidth="10" defaultColWidth="11.44140625" defaultRowHeight="13.8" x14ac:dyDescent="0.25"/>
  <cols>
    <col min="1" max="1" width="24.33203125" style="33" bestFit="1" customWidth="1"/>
    <col min="2" max="2" width="48.109375" style="49" customWidth="1"/>
    <col min="3" max="3" width="17.109375" style="35" customWidth="1"/>
    <col min="4" max="4" width="12.5546875" style="33" bestFit="1" customWidth="1"/>
    <col min="5" max="5" width="8.6640625" style="33" bestFit="1" customWidth="1"/>
    <col min="6" max="6" width="11.44140625" style="33" customWidth="1"/>
    <col min="7" max="9" width="8.6640625" style="33" bestFit="1" customWidth="1"/>
    <col min="10" max="10" width="9.109375" style="33" bestFit="1" customWidth="1"/>
    <col min="11" max="11" width="8.6640625" style="33" bestFit="1" customWidth="1"/>
    <col min="12" max="12" width="9.5546875" style="33" customWidth="1"/>
    <col min="13" max="13" width="9.44140625" style="33" customWidth="1"/>
    <col min="14" max="14" width="9.88671875" style="33" bestFit="1" customWidth="1"/>
    <col min="15" max="15" width="10.33203125" style="33" bestFit="1" customWidth="1"/>
    <col min="16" max="16" width="8.88671875" style="33" customWidth="1"/>
    <col min="17" max="17" width="11.109375" style="33" customWidth="1"/>
    <col min="18" max="18" width="27" style="33" customWidth="1"/>
    <col min="19" max="20" width="12.44140625" style="40" bestFit="1" customWidth="1"/>
    <col min="21" max="21" width="12.88671875" style="40" bestFit="1" customWidth="1"/>
    <col min="22" max="22" width="11.44140625" style="33" customWidth="1"/>
    <col min="23" max="23" width="12.88671875" style="40" bestFit="1" customWidth="1"/>
    <col min="24" max="24" width="14.109375" style="33" customWidth="1"/>
    <col min="25" max="25" width="8" style="33" customWidth="1"/>
    <col min="26" max="26" width="11" style="33" bestFit="1" customWidth="1"/>
    <col min="27" max="27" width="8.6640625" style="33" customWidth="1"/>
    <col min="28" max="28" width="7.33203125" style="33" customWidth="1"/>
    <col min="29" max="29" width="7.44140625" style="33" bestFit="1" customWidth="1"/>
    <col min="30" max="30" width="7.5546875" style="33" customWidth="1"/>
    <col min="31" max="31" width="7.109375" style="33" bestFit="1" customWidth="1"/>
    <col min="32" max="32" width="9.44140625" style="33" customWidth="1"/>
    <col min="33" max="33" width="9.5546875" style="33" customWidth="1"/>
    <col min="34" max="34" width="9.88671875" style="33" bestFit="1" customWidth="1"/>
    <col min="35" max="35" width="9.88671875" style="33" customWidth="1"/>
    <col min="36" max="36" width="9.109375" style="33" bestFit="1" customWidth="1"/>
    <col min="37" max="37" width="9.6640625" style="33" bestFit="1" customWidth="1"/>
    <col min="38" max="38" width="8.44140625" style="33" bestFit="1" customWidth="1"/>
    <col min="39" max="39" width="10.5546875" style="33" customWidth="1"/>
    <col min="40" max="40" width="9" style="33" customWidth="1"/>
    <col min="41" max="41" width="7.109375" style="33" bestFit="1" customWidth="1"/>
    <col min="42" max="43" width="7.109375" style="33" customWidth="1"/>
    <col min="44" max="44" width="7.109375" style="33" bestFit="1" customWidth="1"/>
    <col min="45" max="46" width="9.33203125" style="33" customWidth="1"/>
    <col min="47" max="48" width="9.44140625" style="33" customWidth="1"/>
    <col min="49" max="49" width="9.5546875" style="33" customWidth="1"/>
    <col min="50" max="50" width="9.6640625" style="33" bestFit="1" customWidth="1"/>
    <col min="51" max="16384" width="11.44140625" style="35"/>
  </cols>
  <sheetData>
    <row r="1" spans="1:50" s="232" customFormat="1" ht="73.5" customHeight="1" thickBot="1" x14ac:dyDescent="0.3">
      <c r="A1" s="312" t="s">
        <v>0</v>
      </c>
      <c r="B1" s="363" t="s">
        <v>1</v>
      </c>
      <c r="C1" s="315" t="s">
        <v>174</v>
      </c>
      <c r="D1" s="374" t="s">
        <v>172</v>
      </c>
      <c r="E1" s="372" t="s">
        <v>271</v>
      </c>
      <c r="F1" s="372"/>
      <c r="G1" s="372"/>
      <c r="H1" s="372"/>
      <c r="I1" s="372"/>
      <c r="J1" s="372"/>
      <c r="K1" s="372"/>
      <c r="L1" s="372"/>
      <c r="M1" s="372"/>
      <c r="N1" s="372"/>
      <c r="O1" s="372"/>
      <c r="P1" s="372"/>
      <c r="Q1" s="372"/>
      <c r="R1" s="372"/>
      <c r="S1" s="372"/>
      <c r="T1" s="372"/>
      <c r="U1" s="372"/>
      <c r="V1" s="372"/>
      <c r="W1" s="372"/>
      <c r="X1" s="372"/>
      <c r="Y1" s="372"/>
      <c r="Z1" s="372"/>
      <c r="AA1" s="372"/>
      <c r="AB1" s="372"/>
      <c r="AC1" s="372"/>
      <c r="AD1" s="372"/>
      <c r="AE1" s="372"/>
      <c r="AF1" s="372"/>
      <c r="AG1" s="372"/>
      <c r="AH1" s="372"/>
      <c r="AI1" s="372"/>
      <c r="AJ1" s="372"/>
      <c r="AK1" s="372"/>
      <c r="AL1" s="372"/>
      <c r="AM1" s="372"/>
      <c r="AN1" s="372"/>
      <c r="AO1" s="372"/>
      <c r="AP1" s="372"/>
      <c r="AQ1" s="372"/>
      <c r="AR1" s="372"/>
      <c r="AS1" s="372"/>
      <c r="AT1" s="372"/>
      <c r="AU1" s="372"/>
      <c r="AV1" s="372"/>
      <c r="AW1" s="372"/>
      <c r="AX1" s="373"/>
    </row>
    <row r="2" spans="1:50" s="232" customFormat="1" ht="15" customHeight="1" x14ac:dyDescent="0.25">
      <c r="A2" s="313"/>
      <c r="B2" s="316"/>
      <c r="C2" s="318"/>
      <c r="D2" s="375"/>
      <c r="E2" s="364" t="s">
        <v>2</v>
      </c>
      <c r="F2" s="364"/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7" t="s">
        <v>3</v>
      </c>
      <c r="S2" s="364"/>
      <c r="T2" s="364"/>
      <c r="U2" s="364"/>
      <c r="V2" s="364"/>
      <c r="W2" s="364"/>
      <c r="X2" s="364"/>
      <c r="Y2" s="364"/>
      <c r="Z2" s="364"/>
      <c r="AA2" s="364"/>
      <c r="AB2" s="364"/>
      <c r="AC2" s="364"/>
      <c r="AD2" s="364"/>
      <c r="AE2" s="364"/>
      <c r="AF2" s="364"/>
      <c r="AG2" s="364"/>
      <c r="AH2" s="364"/>
      <c r="AI2" s="364"/>
      <c r="AJ2" s="364"/>
      <c r="AK2" s="364"/>
      <c r="AL2" s="364"/>
      <c r="AM2" s="364"/>
      <c r="AN2" s="364"/>
      <c r="AO2" s="364"/>
      <c r="AP2" s="364"/>
      <c r="AQ2" s="364"/>
      <c r="AR2" s="364"/>
      <c r="AS2" s="364"/>
      <c r="AT2" s="364"/>
      <c r="AU2" s="364"/>
      <c r="AV2" s="364"/>
      <c r="AW2" s="364"/>
      <c r="AX2" s="368"/>
    </row>
    <row r="3" spans="1:50" s="232" customFormat="1" ht="15" customHeight="1" x14ac:dyDescent="0.25">
      <c r="A3" s="313"/>
      <c r="B3" s="316"/>
      <c r="C3" s="318"/>
      <c r="D3" s="375"/>
      <c r="E3" s="365"/>
      <c r="F3" s="365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9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5"/>
      <c r="AG3" s="365"/>
      <c r="AH3" s="365"/>
      <c r="AI3" s="365"/>
      <c r="AJ3" s="365"/>
      <c r="AK3" s="365"/>
      <c r="AL3" s="365"/>
      <c r="AM3" s="365"/>
      <c r="AN3" s="365"/>
      <c r="AO3" s="365"/>
      <c r="AP3" s="365"/>
      <c r="AQ3" s="365"/>
      <c r="AR3" s="365"/>
      <c r="AS3" s="365"/>
      <c r="AT3" s="365"/>
      <c r="AU3" s="365"/>
      <c r="AV3" s="365"/>
      <c r="AW3" s="365"/>
      <c r="AX3" s="330"/>
    </row>
    <row r="4" spans="1:50" s="232" customFormat="1" ht="15" customHeight="1" x14ac:dyDescent="0.25">
      <c r="A4" s="313"/>
      <c r="B4" s="316"/>
      <c r="C4" s="318"/>
      <c r="D4" s="375"/>
      <c r="E4" s="365"/>
      <c r="F4" s="365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69"/>
      <c r="S4" s="365"/>
      <c r="T4" s="365"/>
      <c r="U4" s="365"/>
      <c r="V4" s="365"/>
      <c r="W4" s="365"/>
      <c r="X4" s="365"/>
      <c r="Y4" s="365"/>
      <c r="Z4" s="365"/>
      <c r="AA4" s="365"/>
      <c r="AB4" s="365"/>
      <c r="AC4" s="365"/>
      <c r="AD4" s="365"/>
      <c r="AE4" s="365"/>
      <c r="AF4" s="365"/>
      <c r="AG4" s="365"/>
      <c r="AH4" s="365"/>
      <c r="AI4" s="365"/>
      <c r="AJ4" s="365"/>
      <c r="AK4" s="365"/>
      <c r="AL4" s="365"/>
      <c r="AM4" s="365"/>
      <c r="AN4" s="365"/>
      <c r="AO4" s="365"/>
      <c r="AP4" s="365"/>
      <c r="AQ4" s="365"/>
      <c r="AR4" s="365"/>
      <c r="AS4" s="365"/>
      <c r="AT4" s="365"/>
      <c r="AU4" s="365"/>
      <c r="AV4" s="365"/>
      <c r="AW4" s="365"/>
      <c r="AX4" s="330"/>
    </row>
    <row r="5" spans="1:50" s="232" customFormat="1" ht="15" customHeight="1" x14ac:dyDescent="0.25">
      <c r="A5" s="313"/>
      <c r="B5" s="316"/>
      <c r="C5" s="318"/>
      <c r="D5" s="375"/>
      <c r="E5" s="365"/>
      <c r="F5" s="365"/>
      <c r="G5" s="365"/>
      <c r="H5" s="365"/>
      <c r="I5" s="365"/>
      <c r="J5" s="365"/>
      <c r="K5" s="365"/>
      <c r="L5" s="365"/>
      <c r="M5" s="365"/>
      <c r="N5" s="365"/>
      <c r="O5" s="365"/>
      <c r="P5" s="365"/>
      <c r="Q5" s="365"/>
      <c r="R5" s="369"/>
      <c r="S5" s="365"/>
      <c r="T5" s="365"/>
      <c r="U5" s="365"/>
      <c r="V5" s="365"/>
      <c r="W5" s="365"/>
      <c r="X5" s="365"/>
      <c r="Y5" s="365"/>
      <c r="Z5" s="365"/>
      <c r="AA5" s="365"/>
      <c r="AB5" s="365"/>
      <c r="AC5" s="365"/>
      <c r="AD5" s="365"/>
      <c r="AE5" s="365"/>
      <c r="AF5" s="365"/>
      <c r="AG5" s="365"/>
      <c r="AH5" s="365"/>
      <c r="AI5" s="365"/>
      <c r="AJ5" s="365"/>
      <c r="AK5" s="365"/>
      <c r="AL5" s="365"/>
      <c r="AM5" s="365"/>
      <c r="AN5" s="365"/>
      <c r="AO5" s="365"/>
      <c r="AP5" s="365"/>
      <c r="AQ5" s="365"/>
      <c r="AR5" s="365"/>
      <c r="AS5" s="365"/>
      <c r="AT5" s="365"/>
      <c r="AU5" s="365"/>
      <c r="AV5" s="365"/>
      <c r="AW5" s="365"/>
      <c r="AX5" s="330"/>
    </row>
    <row r="6" spans="1:50" s="232" customFormat="1" ht="15" customHeight="1" x14ac:dyDescent="0.25">
      <c r="A6" s="313"/>
      <c r="B6" s="316"/>
      <c r="C6" s="318"/>
      <c r="D6" s="375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9"/>
      <c r="S6" s="365"/>
      <c r="T6" s="365"/>
      <c r="U6" s="365"/>
      <c r="V6" s="365"/>
      <c r="W6" s="365"/>
      <c r="X6" s="365"/>
      <c r="Y6" s="365"/>
      <c r="Z6" s="365"/>
      <c r="AA6" s="365"/>
      <c r="AB6" s="365"/>
      <c r="AC6" s="365"/>
      <c r="AD6" s="365"/>
      <c r="AE6" s="365"/>
      <c r="AF6" s="365"/>
      <c r="AG6" s="365"/>
      <c r="AH6" s="365"/>
      <c r="AI6" s="365"/>
      <c r="AJ6" s="365"/>
      <c r="AK6" s="365"/>
      <c r="AL6" s="365"/>
      <c r="AM6" s="365"/>
      <c r="AN6" s="365"/>
      <c r="AO6" s="365"/>
      <c r="AP6" s="365"/>
      <c r="AQ6" s="365"/>
      <c r="AR6" s="365"/>
      <c r="AS6" s="365"/>
      <c r="AT6" s="365"/>
      <c r="AU6" s="365"/>
      <c r="AV6" s="365"/>
      <c r="AW6" s="365"/>
      <c r="AX6" s="330"/>
    </row>
    <row r="7" spans="1:50" s="232" customFormat="1" ht="15" customHeight="1" x14ac:dyDescent="0.25">
      <c r="A7" s="313"/>
      <c r="B7" s="316"/>
      <c r="C7" s="318"/>
      <c r="D7" s="375"/>
      <c r="E7" s="365"/>
      <c r="F7" s="365"/>
      <c r="G7" s="365"/>
      <c r="H7" s="365"/>
      <c r="I7" s="365"/>
      <c r="J7" s="365"/>
      <c r="K7" s="365"/>
      <c r="L7" s="365"/>
      <c r="M7" s="365"/>
      <c r="N7" s="365"/>
      <c r="O7" s="365"/>
      <c r="P7" s="365"/>
      <c r="Q7" s="365"/>
      <c r="R7" s="369"/>
      <c r="S7" s="365"/>
      <c r="T7" s="365"/>
      <c r="U7" s="365"/>
      <c r="V7" s="365"/>
      <c r="W7" s="365"/>
      <c r="X7" s="365"/>
      <c r="Y7" s="365"/>
      <c r="Z7" s="365"/>
      <c r="AA7" s="365"/>
      <c r="AB7" s="365"/>
      <c r="AC7" s="365"/>
      <c r="AD7" s="365"/>
      <c r="AE7" s="365"/>
      <c r="AF7" s="365"/>
      <c r="AG7" s="365"/>
      <c r="AH7" s="365"/>
      <c r="AI7" s="365"/>
      <c r="AJ7" s="365"/>
      <c r="AK7" s="365"/>
      <c r="AL7" s="365"/>
      <c r="AM7" s="365"/>
      <c r="AN7" s="365"/>
      <c r="AO7" s="365"/>
      <c r="AP7" s="365"/>
      <c r="AQ7" s="365"/>
      <c r="AR7" s="365"/>
      <c r="AS7" s="365"/>
      <c r="AT7" s="365"/>
      <c r="AU7" s="365"/>
      <c r="AV7" s="365"/>
      <c r="AW7" s="365"/>
      <c r="AX7" s="330"/>
    </row>
    <row r="8" spans="1:50" s="232" customFormat="1" ht="15" customHeight="1" x14ac:dyDescent="0.25">
      <c r="A8" s="313"/>
      <c r="B8" s="316"/>
      <c r="C8" s="318"/>
      <c r="D8" s="375"/>
      <c r="E8" s="365"/>
      <c r="F8" s="365"/>
      <c r="G8" s="365"/>
      <c r="H8" s="365"/>
      <c r="I8" s="365"/>
      <c r="J8" s="365"/>
      <c r="K8" s="365"/>
      <c r="L8" s="365"/>
      <c r="M8" s="365"/>
      <c r="N8" s="365"/>
      <c r="O8" s="365"/>
      <c r="P8" s="365"/>
      <c r="Q8" s="365"/>
      <c r="R8" s="369"/>
      <c r="S8" s="365"/>
      <c r="T8" s="365"/>
      <c r="U8" s="365"/>
      <c r="V8" s="365"/>
      <c r="W8" s="365"/>
      <c r="X8" s="365"/>
      <c r="Y8" s="365"/>
      <c r="Z8" s="365"/>
      <c r="AA8" s="365"/>
      <c r="AB8" s="365"/>
      <c r="AC8" s="365"/>
      <c r="AD8" s="365"/>
      <c r="AE8" s="365"/>
      <c r="AF8" s="365"/>
      <c r="AG8" s="365"/>
      <c r="AH8" s="365"/>
      <c r="AI8" s="365"/>
      <c r="AJ8" s="365"/>
      <c r="AK8" s="365"/>
      <c r="AL8" s="365"/>
      <c r="AM8" s="365"/>
      <c r="AN8" s="365"/>
      <c r="AO8" s="365"/>
      <c r="AP8" s="365"/>
      <c r="AQ8" s="365"/>
      <c r="AR8" s="365"/>
      <c r="AS8" s="365"/>
      <c r="AT8" s="365"/>
      <c r="AU8" s="365"/>
      <c r="AV8" s="365"/>
      <c r="AW8" s="365"/>
      <c r="AX8" s="330"/>
    </row>
    <row r="9" spans="1:50" s="232" customFormat="1" ht="15.75" customHeight="1" thickBot="1" x14ac:dyDescent="0.3">
      <c r="A9" s="313"/>
      <c r="B9" s="316"/>
      <c r="C9" s="318"/>
      <c r="D9" s="375"/>
      <c r="E9" s="366"/>
      <c r="F9" s="366"/>
      <c r="G9" s="366"/>
      <c r="H9" s="366"/>
      <c r="I9" s="366"/>
      <c r="J9" s="366"/>
      <c r="K9" s="366"/>
      <c r="L9" s="366"/>
      <c r="M9" s="366"/>
      <c r="N9" s="366"/>
      <c r="O9" s="366"/>
      <c r="P9" s="366"/>
      <c r="Q9" s="366"/>
      <c r="R9" s="370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66"/>
      <c r="AJ9" s="366"/>
      <c r="AK9" s="366"/>
      <c r="AL9" s="366"/>
      <c r="AM9" s="366"/>
      <c r="AN9" s="366"/>
      <c r="AO9" s="366"/>
      <c r="AP9" s="366"/>
      <c r="AQ9" s="366"/>
      <c r="AR9" s="366"/>
      <c r="AS9" s="366"/>
      <c r="AT9" s="366"/>
      <c r="AU9" s="366"/>
      <c r="AV9" s="366"/>
      <c r="AW9" s="366"/>
      <c r="AX9" s="371"/>
    </row>
    <row r="10" spans="1:50" s="232" customFormat="1" ht="54.75" customHeight="1" thickBot="1" x14ac:dyDescent="0.3">
      <c r="A10" s="314"/>
      <c r="B10" s="361"/>
      <c r="C10" s="318"/>
      <c r="D10" s="376"/>
      <c r="E10" s="362" t="s">
        <v>272</v>
      </c>
      <c r="F10" s="362"/>
      <c r="G10" s="362"/>
      <c r="H10" s="362"/>
      <c r="I10" s="362"/>
      <c r="J10" s="362"/>
      <c r="K10" s="362"/>
      <c r="L10" s="362"/>
      <c r="M10" s="362"/>
      <c r="N10" s="362"/>
      <c r="O10" s="362"/>
      <c r="P10" s="362"/>
      <c r="Q10" s="337"/>
      <c r="R10" s="377" t="s">
        <v>274</v>
      </c>
      <c r="S10" s="361" t="s">
        <v>273</v>
      </c>
      <c r="T10" s="362"/>
      <c r="U10" s="362"/>
      <c r="V10" s="362"/>
      <c r="W10" s="337"/>
      <c r="X10" s="238" t="s">
        <v>277</v>
      </c>
      <c r="Y10" s="361" t="s">
        <v>278</v>
      </c>
      <c r="Z10" s="362"/>
      <c r="AA10" s="362"/>
      <c r="AB10" s="362"/>
      <c r="AC10" s="362"/>
      <c r="AD10" s="362"/>
      <c r="AE10" s="362"/>
      <c r="AF10" s="362"/>
      <c r="AG10" s="362"/>
      <c r="AH10" s="362"/>
      <c r="AI10" s="362"/>
      <c r="AJ10" s="362"/>
      <c r="AK10" s="362"/>
      <c r="AL10" s="361" t="s">
        <v>279</v>
      </c>
      <c r="AM10" s="362"/>
      <c r="AN10" s="362"/>
      <c r="AO10" s="362"/>
      <c r="AP10" s="362"/>
      <c r="AQ10" s="362"/>
      <c r="AR10" s="362"/>
      <c r="AS10" s="362"/>
      <c r="AT10" s="362"/>
      <c r="AU10" s="362"/>
      <c r="AV10" s="362"/>
      <c r="AW10" s="362"/>
      <c r="AX10" s="337"/>
    </row>
    <row r="11" spans="1:50" s="232" customFormat="1" ht="24.75" customHeight="1" thickBot="1" x14ac:dyDescent="0.3">
      <c r="A11" s="225"/>
      <c r="B11" s="226"/>
      <c r="C11" s="317"/>
      <c r="D11" s="138" t="s">
        <v>173</v>
      </c>
      <c r="E11" s="135" t="s">
        <v>4</v>
      </c>
      <c r="F11" s="135" t="s">
        <v>5</v>
      </c>
      <c r="G11" s="135" t="s">
        <v>6</v>
      </c>
      <c r="H11" s="135" t="s">
        <v>7</v>
      </c>
      <c r="I11" s="135" t="s">
        <v>8</v>
      </c>
      <c r="J11" s="135" t="s">
        <v>9</v>
      </c>
      <c r="K11" s="135" t="s">
        <v>10</v>
      </c>
      <c r="L11" s="135" t="s">
        <v>11</v>
      </c>
      <c r="M11" s="135" t="s">
        <v>12</v>
      </c>
      <c r="N11" s="135" t="s">
        <v>13</v>
      </c>
      <c r="O11" s="136" t="s">
        <v>14</v>
      </c>
      <c r="P11" s="136" t="s">
        <v>15</v>
      </c>
      <c r="Q11" s="135" t="s">
        <v>16</v>
      </c>
      <c r="R11" s="362"/>
      <c r="S11" s="136" t="s">
        <v>275</v>
      </c>
      <c r="T11" s="217" t="s">
        <v>236</v>
      </c>
      <c r="U11" s="217" t="s">
        <v>237</v>
      </c>
      <c r="V11" s="137" t="s">
        <v>269</v>
      </c>
      <c r="W11" s="217" t="s">
        <v>19</v>
      </c>
      <c r="X11" s="223" t="s">
        <v>276</v>
      </c>
      <c r="Y11" s="135" t="s">
        <v>4</v>
      </c>
      <c r="Z11" s="135" t="s">
        <v>5</v>
      </c>
      <c r="AA11" s="135" t="s">
        <v>6</v>
      </c>
      <c r="AB11" s="135" t="s">
        <v>7</v>
      </c>
      <c r="AC11" s="135" t="s">
        <v>8</v>
      </c>
      <c r="AD11" s="135" t="s">
        <v>9</v>
      </c>
      <c r="AE11" s="135" t="s">
        <v>10</v>
      </c>
      <c r="AF11" s="135" t="s">
        <v>11</v>
      </c>
      <c r="AG11" s="135" t="s">
        <v>12</v>
      </c>
      <c r="AH11" s="135" t="s">
        <v>13</v>
      </c>
      <c r="AI11" s="135" t="s">
        <v>14</v>
      </c>
      <c r="AJ11" s="135" t="s">
        <v>15</v>
      </c>
      <c r="AK11" s="135" t="s">
        <v>16</v>
      </c>
      <c r="AL11" s="135" t="s">
        <v>4</v>
      </c>
      <c r="AM11" s="135" t="s">
        <v>5</v>
      </c>
      <c r="AN11" s="135" t="s">
        <v>6</v>
      </c>
      <c r="AO11" s="135" t="s">
        <v>7</v>
      </c>
      <c r="AP11" s="135" t="s">
        <v>8</v>
      </c>
      <c r="AQ11" s="135" t="s">
        <v>9</v>
      </c>
      <c r="AR11" s="135" t="s">
        <v>10</v>
      </c>
      <c r="AS11" s="135" t="s">
        <v>11</v>
      </c>
      <c r="AT11" s="135" t="s">
        <v>12</v>
      </c>
      <c r="AU11" s="135" t="s">
        <v>13</v>
      </c>
      <c r="AV11" s="135" t="s">
        <v>14</v>
      </c>
      <c r="AW11" s="135" t="s">
        <v>15</v>
      </c>
      <c r="AX11" s="214" t="s">
        <v>16</v>
      </c>
    </row>
    <row r="12" spans="1:50" ht="14.4" thickBot="1" x14ac:dyDescent="0.3">
      <c r="A12" s="212" t="s">
        <v>40</v>
      </c>
      <c r="B12" s="62" t="s">
        <v>27</v>
      </c>
      <c r="C12" s="34"/>
      <c r="D12" s="48"/>
      <c r="E12" s="50">
        <f>IFERROR(VLOOKUP($B12,'[1]NUM6.1'!$G$3:$T$164,2,FALSE),0)</f>
        <v>204</v>
      </c>
      <c r="F12" s="50">
        <f>IFERROR(VLOOKUP($B12,'[1]NUM6.1'!$G$3:$T$164,3,FALSE),0)</f>
        <v>298</v>
      </c>
      <c r="G12" s="50">
        <f>IFERROR(VLOOKUP($B12,'[1]NUM6.1'!$G$3:$T$164,4,FALSE),0)</f>
        <v>359</v>
      </c>
      <c r="H12" s="50">
        <f>IFERROR(VLOOKUP($B12,'[1]NUM6.1'!$G$3:$T$164,5,FALSE),0)</f>
        <v>213</v>
      </c>
      <c r="I12" s="50">
        <f>IFERROR(VLOOKUP($B12,'[1]NUM6.1'!$G$3:$T$164,6,FALSE),0)</f>
        <v>268</v>
      </c>
      <c r="J12" s="50">
        <f>IFERROR(VLOOKUP($B12,'[1]NUM6.1'!$G$3:$T$164,7,FALSE),0)</f>
        <v>202</v>
      </c>
      <c r="K12" s="50">
        <f>IFERROR(VLOOKUP($B12,'[1]NUM6.1'!$G$3:$T$164,8,FALSE),0)</f>
        <v>174</v>
      </c>
      <c r="L12" s="50">
        <f>IFERROR(VLOOKUP($B12,'[1]NUM6.1'!$G$3:$T$164,9,FALSE),0)</f>
        <v>229</v>
      </c>
      <c r="M12" s="50">
        <f>IFERROR(VLOOKUP($B12,'[1]NUM6.1'!$G$3:$T$164,10,FALSE),0)</f>
        <v>123</v>
      </c>
      <c r="N12" s="50">
        <f>IFERROR(VLOOKUP($B12,'[1]NUM6.1'!$G$3:$T$164,11,FALSE),0)</f>
        <v>218</v>
      </c>
      <c r="O12" s="50">
        <f>IFERROR(VLOOKUP($B12,'[1]NUM6.1'!$G$3:$T$164,12,FALSE),0)</f>
        <v>0</v>
      </c>
      <c r="P12" s="50">
        <f>IFERROR(VLOOKUP($B12,'[1]NUM6.1'!$G$3:$T$164,13,FALSE),0)</f>
        <v>5</v>
      </c>
      <c r="Q12" s="213">
        <f>SUM(E12:P12)</f>
        <v>2293</v>
      </c>
      <c r="R12" s="222"/>
      <c r="S12" s="182">
        <f>IFERROR(VLOOKUP($B12,'[2]6.1 2018'!$G$3:$J$165,3,FALSE),0)</f>
        <v>1809</v>
      </c>
      <c r="T12" s="215">
        <f>S12+(Y12+Z12+AA12+AB12)-(AL12+AM12+AN12+AO12)</f>
        <v>1809</v>
      </c>
      <c r="U12" s="182">
        <f>IFERROR(VLOOKUP($B12,'[3]DEN6.1'!$G$3:$H$163,2,FALSE),0)+AE12-AR12</f>
        <v>1825</v>
      </c>
      <c r="V12" s="216">
        <f>IFERROR(VLOOKUP($B12,'[3]DEN6.1'!$G$3:$H$163,2,FALSE),0)+(AE12+AF12+AG12)-(AR12+AS12+AT12)</f>
        <v>1825</v>
      </c>
      <c r="W12" s="182">
        <f>IFERROR(VLOOKUP($B12,'[1]DEN6.1'!$G$3:$J$165,3,FALSE),0)</f>
        <v>1829</v>
      </c>
      <c r="X12" s="224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213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0"/>
      <c r="AX12" s="213">
        <f>SUM(AL12:AW12)</f>
        <v>0</v>
      </c>
    </row>
    <row r="13" spans="1:50" ht="14.4" thickBot="1" x14ac:dyDescent="0.3">
      <c r="A13" s="1" t="s">
        <v>40</v>
      </c>
      <c r="B13" s="62" t="s">
        <v>28</v>
      </c>
      <c r="C13" s="34"/>
      <c r="D13" s="48"/>
      <c r="E13" s="50">
        <f>IFERROR(VLOOKUP($B13,'[1]NUM6.1'!$G$3:$T$164,2,FALSE),0)</f>
        <v>19</v>
      </c>
      <c r="F13" s="50">
        <f>IFERROR(VLOOKUP($B13,'[1]NUM6.1'!$G$3:$T$164,3,FALSE),0)</f>
        <v>32</v>
      </c>
      <c r="G13" s="50">
        <f>IFERROR(VLOOKUP($B13,'[1]NUM6.1'!$G$3:$T$164,4,FALSE),0)</f>
        <v>46</v>
      </c>
      <c r="H13" s="50">
        <f>IFERROR(VLOOKUP($B13,'[1]NUM6.1'!$G$3:$T$164,5,FALSE),0)</f>
        <v>147</v>
      </c>
      <c r="I13" s="50">
        <f>IFERROR(VLOOKUP($B13,'[1]NUM6.1'!$G$3:$T$164,6,FALSE),0)</f>
        <v>173</v>
      </c>
      <c r="J13" s="50">
        <f>IFERROR(VLOOKUP($B13,'[1]NUM6.1'!$G$3:$T$164,7,FALSE),0)</f>
        <v>88</v>
      </c>
      <c r="K13" s="50">
        <f>IFERROR(VLOOKUP($B13,'[1]NUM6.1'!$G$3:$T$164,8,FALSE),0)</f>
        <v>26</v>
      </c>
      <c r="L13" s="50">
        <f>IFERROR(VLOOKUP($B13,'[1]NUM6.1'!$G$3:$T$164,9,FALSE),0)</f>
        <v>199</v>
      </c>
      <c r="M13" s="50">
        <f>IFERROR(VLOOKUP($B13,'[1]NUM6.1'!$G$3:$T$164,10,FALSE),0)</f>
        <v>378</v>
      </c>
      <c r="N13" s="50">
        <f>IFERROR(VLOOKUP($B13,'[1]NUM6.1'!$G$3:$T$164,11,FALSE),0)</f>
        <v>409</v>
      </c>
      <c r="O13" s="50">
        <f>IFERROR(VLOOKUP($B13,'[1]NUM6.1'!$G$3:$T$164,12,FALSE),0)</f>
        <v>163</v>
      </c>
      <c r="P13" s="50">
        <f>IFERROR(VLOOKUP($B13,'[1]NUM6.1'!$G$3:$T$164,13,FALSE),0)</f>
        <v>22</v>
      </c>
      <c r="Q13" s="3">
        <f t="shared" ref="Q13:Q20" si="0">SUM(E13:P13)</f>
        <v>1702</v>
      </c>
      <c r="R13" s="2"/>
      <c r="S13" s="11">
        <f>IFERROR(VLOOKUP($B13,'[2]6.1 2018'!$G$3:$J$165,3,FALSE),0)</f>
        <v>1299</v>
      </c>
      <c r="T13" s="27">
        <f t="shared" ref="T13:T24" si="1">S13+(Y13+Z13+AA13+AB13)-(AL13+AM13+AN13+AO13)</f>
        <v>1299</v>
      </c>
      <c r="U13" s="11">
        <f>IFERROR(VLOOKUP($B13,'[3]DEN6.1'!$G$3:$H$163,2,FALSE),0)+AE13-AR13</f>
        <v>1286</v>
      </c>
      <c r="V13" s="32">
        <f>IFERROR(VLOOKUP($B13,'[3]DEN6.1'!$G$3:$H$163,2,FALSE),0)+(AE13+AF13+AG13)-(AR13+AS13+AT13)</f>
        <v>1286</v>
      </c>
      <c r="W13" s="11">
        <f>IFERROR(VLOOKUP($B13,'[1]DEN6.1'!$G$3:$J$165,3,FALSE),0)</f>
        <v>1288</v>
      </c>
      <c r="X13" s="6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3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  <c r="AW13" s="50"/>
      <c r="AX13" s="3">
        <f t="shared" ref="AX13:AX80" si="2">SUM(AL13:AW13)</f>
        <v>0</v>
      </c>
    </row>
    <row r="14" spans="1:50" ht="14.4" thickBot="1" x14ac:dyDescent="0.3">
      <c r="A14" s="1" t="s">
        <v>40</v>
      </c>
      <c r="B14" s="62" t="s">
        <v>29</v>
      </c>
      <c r="C14" s="34"/>
      <c r="D14" s="48"/>
      <c r="E14" s="50">
        <f>IFERROR(VLOOKUP($B14,'[1]NUM6.1'!$G$3:$T$164,2,FALSE),0)</f>
        <v>293</v>
      </c>
      <c r="F14" s="50">
        <f>IFERROR(VLOOKUP($B14,'[1]NUM6.1'!$G$3:$T$164,3,FALSE),0)</f>
        <v>112</v>
      </c>
      <c r="G14" s="50">
        <f>IFERROR(VLOOKUP($B14,'[1]NUM6.1'!$G$3:$T$164,4,FALSE),0)</f>
        <v>185</v>
      </c>
      <c r="H14" s="50">
        <f>IFERROR(VLOOKUP($B14,'[1]NUM6.1'!$G$3:$T$164,5,FALSE),0)</f>
        <v>176</v>
      </c>
      <c r="I14" s="50">
        <f>IFERROR(VLOOKUP($B14,'[1]NUM6.1'!$G$3:$T$164,6,FALSE),0)</f>
        <v>167</v>
      </c>
      <c r="J14" s="50">
        <f>IFERROR(VLOOKUP($B14,'[1]NUM6.1'!$G$3:$T$164,7,FALSE),0)</f>
        <v>113</v>
      </c>
      <c r="K14" s="50">
        <f>IFERROR(VLOOKUP($B14,'[1]NUM6.1'!$G$3:$T$164,8,FALSE),0)</f>
        <v>127</v>
      </c>
      <c r="L14" s="50">
        <f>IFERROR(VLOOKUP($B14,'[1]NUM6.1'!$G$3:$T$164,9,FALSE),0)</f>
        <v>182</v>
      </c>
      <c r="M14" s="50">
        <f>IFERROR(VLOOKUP($B14,'[1]NUM6.1'!$G$3:$T$164,10,FALSE),0)</f>
        <v>81</v>
      </c>
      <c r="N14" s="50">
        <f>IFERROR(VLOOKUP($B14,'[1]NUM6.1'!$G$3:$T$164,11,FALSE),0)</f>
        <v>128</v>
      </c>
      <c r="O14" s="50">
        <f>IFERROR(VLOOKUP($B14,'[1]NUM6.1'!$G$3:$T$164,12,FALSE),0)</f>
        <v>145</v>
      </c>
      <c r="P14" s="50">
        <f>IFERROR(VLOOKUP($B14,'[1]NUM6.1'!$G$3:$T$164,13,FALSE),0)</f>
        <v>88</v>
      </c>
      <c r="Q14" s="3">
        <f t="shared" si="0"/>
        <v>1797</v>
      </c>
      <c r="R14" s="2"/>
      <c r="S14" s="11">
        <f>IFERROR(VLOOKUP($B14,'[2]6.1 2018'!$G$3:$J$165,3,FALSE),0)</f>
        <v>1662</v>
      </c>
      <c r="T14" s="27">
        <f t="shared" si="1"/>
        <v>1662</v>
      </c>
      <c r="U14" s="11">
        <f>IFERROR(VLOOKUP($B14,'[3]DEN6.1'!$G$3:$H$163,2,FALSE),0)+AE14-AR14</f>
        <v>2044</v>
      </c>
      <c r="V14" s="32">
        <f>IFERROR(VLOOKUP($B14,'[3]DEN6.1'!$G$3:$H$163,2,FALSE),0)+(AE14+AF14+AG14)-(AR14+AS14+AT14)</f>
        <v>2044</v>
      </c>
      <c r="W14" s="11">
        <f>IFERROR(VLOOKUP($B14,'[1]DEN6.1'!$G$3:$J$165,3,FALSE),0)</f>
        <v>1918</v>
      </c>
      <c r="X14" s="6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3"/>
      <c r="AL14" s="50"/>
      <c r="AM14" s="50"/>
      <c r="AN14" s="50"/>
      <c r="AO14" s="50"/>
      <c r="AP14" s="50"/>
      <c r="AQ14" s="50"/>
      <c r="AR14" s="50"/>
      <c r="AS14" s="50"/>
      <c r="AT14" s="50"/>
      <c r="AU14" s="50"/>
      <c r="AV14" s="50"/>
      <c r="AW14" s="50"/>
      <c r="AX14" s="3">
        <f t="shared" si="2"/>
        <v>0</v>
      </c>
    </row>
    <row r="15" spans="1:50" ht="14.4" thickBot="1" x14ac:dyDescent="0.3">
      <c r="A15" s="1" t="s">
        <v>40</v>
      </c>
      <c r="B15" s="62" t="s">
        <v>30</v>
      </c>
      <c r="C15" s="34"/>
      <c r="D15" s="48"/>
      <c r="E15" s="50">
        <f>IFERROR(VLOOKUP($B15,'[1]NUM6.1'!$G$3:$T$164,2,FALSE),0)</f>
        <v>251</v>
      </c>
      <c r="F15" s="50">
        <f>IFERROR(VLOOKUP($B15,'[1]NUM6.1'!$G$3:$T$164,3,FALSE),0)</f>
        <v>483</v>
      </c>
      <c r="G15" s="50">
        <f>IFERROR(VLOOKUP($B15,'[1]NUM6.1'!$G$3:$T$164,4,FALSE),0)</f>
        <v>394</v>
      </c>
      <c r="H15" s="50">
        <f>IFERROR(VLOOKUP($B15,'[1]NUM6.1'!$G$3:$T$164,5,FALSE),0)</f>
        <v>511</v>
      </c>
      <c r="I15" s="50">
        <f>IFERROR(VLOOKUP($B15,'[1]NUM6.1'!$G$3:$T$164,6,FALSE),0)</f>
        <v>1038</v>
      </c>
      <c r="J15" s="50">
        <f>IFERROR(VLOOKUP($B15,'[1]NUM6.1'!$G$3:$T$164,7,FALSE),0)</f>
        <v>969</v>
      </c>
      <c r="K15" s="50">
        <f>IFERROR(VLOOKUP($B15,'[1]NUM6.1'!$G$3:$T$164,8,FALSE),0)</f>
        <v>952</v>
      </c>
      <c r="L15" s="50">
        <f>IFERROR(VLOOKUP($B15,'[1]NUM6.1'!$G$3:$T$164,9,FALSE),0)</f>
        <v>902</v>
      </c>
      <c r="M15" s="50">
        <f>IFERROR(VLOOKUP($B15,'[1]NUM6.1'!$G$3:$T$164,10,FALSE),0)</f>
        <v>840</v>
      </c>
      <c r="N15" s="50">
        <f>IFERROR(VLOOKUP($B15,'[1]NUM6.1'!$G$3:$T$164,11,FALSE),0)</f>
        <v>1035</v>
      </c>
      <c r="O15" s="50">
        <f>IFERROR(VLOOKUP($B15,'[1]NUM6.1'!$G$3:$T$164,12,FALSE),0)</f>
        <v>573</v>
      </c>
      <c r="P15" s="50">
        <f>IFERROR(VLOOKUP($B15,'[1]NUM6.1'!$G$3:$T$164,13,FALSE),0)</f>
        <v>678</v>
      </c>
      <c r="Q15" s="3">
        <f t="shared" si="0"/>
        <v>8626</v>
      </c>
      <c r="R15" s="2"/>
      <c r="S15" s="11">
        <f>IFERROR(VLOOKUP($B15,'[2]6.1 2018'!$G$3:$J$165,3,FALSE),0)</f>
        <v>1816</v>
      </c>
      <c r="T15" s="27">
        <f t="shared" si="1"/>
        <v>1816</v>
      </c>
      <c r="U15" s="11">
        <f>IFERROR(VLOOKUP($B15,'[3]DEN6.1'!$G$3:$H$163,2,FALSE),0)+AE15-AR15</f>
        <v>1717</v>
      </c>
      <c r="V15" s="32">
        <f>IFERROR(VLOOKUP($B15,'[3]DEN6.1'!$G$3:$H$163,2,FALSE),0)+(AE15+AF15+AG15)-(AR15+AS15+AT15)</f>
        <v>1717</v>
      </c>
      <c r="W15" s="11">
        <f>IFERROR(VLOOKUP($B15,'[1]DEN6.1'!$G$3:$J$165,3,FALSE),0)</f>
        <v>1965</v>
      </c>
      <c r="X15" s="6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3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3">
        <f t="shared" si="2"/>
        <v>0</v>
      </c>
    </row>
    <row r="16" spans="1:50" ht="14.4" thickBot="1" x14ac:dyDescent="0.3">
      <c r="A16" s="1" t="s">
        <v>40</v>
      </c>
      <c r="B16" s="64" t="s">
        <v>31</v>
      </c>
      <c r="C16" s="36"/>
      <c r="D16" s="48"/>
      <c r="E16" s="50">
        <f>IFERROR(VLOOKUP($B16,'[1]NUM6.1'!$G$3:$T$164,2,FALSE),0)</f>
        <v>110</v>
      </c>
      <c r="F16" s="50">
        <f>IFERROR(VLOOKUP($B16,'[1]NUM6.1'!$G$3:$T$164,3,FALSE),0)</f>
        <v>104</v>
      </c>
      <c r="G16" s="50">
        <f>IFERROR(VLOOKUP($B16,'[1]NUM6.1'!$G$3:$T$164,4,FALSE),0)</f>
        <v>168</v>
      </c>
      <c r="H16" s="50">
        <f>IFERROR(VLOOKUP($B16,'[1]NUM6.1'!$G$3:$T$164,5,FALSE),0)</f>
        <v>171</v>
      </c>
      <c r="I16" s="50">
        <f>IFERROR(VLOOKUP($B16,'[1]NUM6.1'!$G$3:$T$164,6,FALSE),0)</f>
        <v>230</v>
      </c>
      <c r="J16" s="50">
        <f>IFERROR(VLOOKUP($B16,'[1]NUM6.1'!$G$3:$T$164,7,FALSE),0)</f>
        <v>123</v>
      </c>
      <c r="K16" s="50">
        <f>IFERROR(VLOOKUP($B16,'[1]NUM6.1'!$G$3:$T$164,8,FALSE),0)</f>
        <v>310</v>
      </c>
      <c r="L16" s="50">
        <f>IFERROR(VLOOKUP($B16,'[1]NUM6.1'!$G$3:$T$164,9,FALSE),0)</f>
        <v>88</v>
      </c>
      <c r="M16" s="50">
        <f>IFERROR(VLOOKUP($B16,'[1]NUM6.1'!$G$3:$T$164,10,FALSE),0)</f>
        <v>86</v>
      </c>
      <c r="N16" s="50">
        <f>IFERROR(VLOOKUP($B16,'[1]NUM6.1'!$G$3:$T$164,11,FALSE),0)</f>
        <v>219</v>
      </c>
      <c r="O16" s="50">
        <f>IFERROR(VLOOKUP($B16,'[1]NUM6.1'!$G$3:$T$164,12,FALSE),0)</f>
        <v>0</v>
      </c>
      <c r="P16" s="50">
        <f>IFERROR(VLOOKUP($B16,'[1]NUM6.1'!$G$3:$T$164,13,FALSE),0)</f>
        <v>93</v>
      </c>
      <c r="Q16" s="3">
        <f t="shared" si="0"/>
        <v>1702</v>
      </c>
      <c r="R16" s="2"/>
      <c r="S16" s="11">
        <f>IFERROR(VLOOKUP($B16,'[2]6.1 2018'!$G$3:$J$165,3,FALSE),0)</f>
        <v>1531</v>
      </c>
      <c r="T16" s="27">
        <f t="shared" si="1"/>
        <v>1531</v>
      </c>
      <c r="U16" s="11">
        <f>IFERROR(VLOOKUP($B16,'[3]DEN6.1'!$G$3:$H$163,2,FALSE),0)+AE16-AR16</f>
        <v>1520</v>
      </c>
      <c r="V16" s="32">
        <f>IFERROR(VLOOKUP($B16,'[3]DEN6.1'!$G$3:$H$163,2,FALSE),0)+(AE16+AF16+AG16)-(AR16+AS16+AT16)</f>
        <v>1520</v>
      </c>
      <c r="W16" s="11">
        <f>IFERROR(VLOOKUP($B16,'[1]DEN6.1'!$G$3:$J$165,3,FALSE),0)</f>
        <v>1594</v>
      </c>
      <c r="X16" s="6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3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3">
        <f t="shared" si="2"/>
        <v>0</v>
      </c>
    </row>
    <row r="17" spans="1:50" ht="14.4" thickBot="1" x14ac:dyDescent="0.3">
      <c r="A17" s="1" t="s">
        <v>40</v>
      </c>
      <c r="B17" s="62" t="s">
        <v>32</v>
      </c>
      <c r="C17" s="34"/>
      <c r="D17" s="48"/>
      <c r="E17" s="50">
        <f>IFERROR(VLOOKUP($B17,'[1]NUM6.1'!$G$3:$T$164,2,FALSE),0)</f>
        <v>109</v>
      </c>
      <c r="F17" s="50">
        <f>IFERROR(VLOOKUP($B17,'[1]NUM6.1'!$G$3:$T$164,3,FALSE),0)</f>
        <v>123</v>
      </c>
      <c r="G17" s="50">
        <f>IFERROR(VLOOKUP($B17,'[1]NUM6.1'!$G$3:$T$164,4,FALSE),0)</f>
        <v>173</v>
      </c>
      <c r="H17" s="50">
        <f>IFERROR(VLOOKUP($B17,'[1]NUM6.1'!$G$3:$T$164,5,FALSE),0)</f>
        <v>184</v>
      </c>
      <c r="I17" s="50">
        <f>IFERROR(VLOOKUP($B17,'[1]NUM6.1'!$G$3:$T$164,6,FALSE),0)</f>
        <v>185</v>
      </c>
      <c r="J17" s="50">
        <f>IFERROR(VLOOKUP($B17,'[1]NUM6.1'!$G$3:$T$164,7,FALSE),0)</f>
        <v>151</v>
      </c>
      <c r="K17" s="50">
        <f>IFERROR(VLOOKUP($B17,'[1]NUM6.1'!$G$3:$T$164,8,FALSE),0)</f>
        <v>190</v>
      </c>
      <c r="L17" s="50">
        <f>IFERROR(VLOOKUP($B17,'[1]NUM6.1'!$G$3:$T$164,9,FALSE),0)</f>
        <v>225</v>
      </c>
      <c r="M17" s="50">
        <f>IFERROR(VLOOKUP($B17,'[1]NUM6.1'!$G$3:$T$164,10,FALSE),0)</f>
        <v>285</v>
      </c>
      <c r="N17" s="50">
        <f>IFERROR(VLOOKUP($B17,'[1]NUM6.1'!$G$3:$T$164,11,FALSE),0)</f>
        <v>93</v>
      </c>
      <c r="O17" s="50">
        <f>IFERROR(VLOOKUP($B17,'[1]NUM6.1'!$G$3:$T$164,12,FALSE),0)</f>
        <v>14</v>
      </c>
      <c r="P17" s="50">
        <f>IFERROR(VLOOKUP($B17,'[1]NUM6.1'!$G$3:$T$164,13,FALSE),0)</f>
        <v>47</v>
      </c>
      <c r="Q17" s="3">
        <f t="shared" si="0"/>
        <v>1779</v>
      </c>
      <c r="R17" s="2"/>
      <c r="S17" s="11">
        <f>IFERROR(VLOOKUP($B17,'[2]6.1 2018'!$G$3:$J$165,3,FALSE),0)</f>
        <v>1499</v>
      </c>
      <c r="T17" s="27">
        <f t="shared" si="1"/>
        <v>1499</v>
      </c>
      <c r="U17" s="11">
        <f>IFERROR(VLOOKUP($B17,'[3]DEN6.1'!$G$3:$H$163,2,FALSE),0)+AE17-AR17</f>
        <v>1474</v>
      </c>
      <c r="V17" s="32">
        <f>IFERROR(VLOOKUP($B17,'[3]DEN6.1'!$G$3:$H$163,2,FALSE),0)+(AE17+AF17+AG17)-(AR17+AS17+AT17)</f>
        <v>1474</v>
      </c>
      <c r="W17" s="11">
        <f>IFERROR(VLOOKUP($B17,'[1]DEN6.1'!$G$3:$J$165,3,FALSE),0)</f>
        <v>1518</v>
      </c>
      <c r="X17" s="6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3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0"/>
      <c r="AX17" s="3">
        <f>SUM(AL17:AW17)</f>
        <v>0</v>
      </c>
    </row>
    <row r="18" spans="1:50" ht="14.4" thickBot="1" x14ac:dyDescent="0.3">
      <c r="A18" s="1" t="s">
        <v>40</v>
      </c>
      <c r="B18" s="62" t="s">
        <v>33</v>
      </c>
      <c r="C18" s="34"/>
      <c r="D18" s="48"/>
      <c r="E18" s="50">
        <f>IFERROR(VLOOKUP($B18,'[1]NUM6.1'!$G$3:$T$164,2,FALSE),0)</f>
        <v>8</v>
      </c>
      <c r="F18" s="50">
        <f>IFERROR(VLOOKUP($B18,'[1]NUM6.1'!$G$3:$T$164,3,FALSE),0)</f>
        <v>7</v>
      </c>
      <c r="G18" s="50">
        <f>IFERROR(VLOOKUP($B18,'[1]NUM6.1'!$G$3:$T$164,4,FALSE),0)</f>
        <v>12</v>
      </c>
      <c r="H18" s="50">
        <f>IFERROR(VLOOKUP($B18,'[1]NUM6.1'!$G$3:$T$164,5,FALSE),0)</f>
        <v>1</v>
      </c>
      <c r="I18" s="50">
        <f>IFERROR(VLOOKUP($B18,'[1]NUM6.1'!$G$3:$T$164,6,FALSE),0)</f>
        <v>8</v>
      </c>
      <c r="J18" s="50">
        <f>IFERROR(VLOOKUP($B18,'[1]NUM6.1'!$G$3:$T$164,7,FALSE),0)</f>
        <v>6</v>
      </c>
      <c r="K18" s="50">
        <f>IFERROR(VLOOKUP($B18,'[1]NUM6.1'!$G$3:$T$164,8,FALSE),0)</f>
        <v>22</v>
      </c>
      <c r="L18" s="50">
        <f>IFERROR(VLOOKUP($B18,'[1]NUM6.1'!$G$3:$T$164,9,FALSE),0)</f>
        <v>1</v>
      </c>
      <c r="M18" s="50">
        <f>IFERROR(VLOOKUP($B18,'[1]NUM6.1'!$G$3:$T$164,10,FALSE),0)</f>
        <v>9</v>
      </c>
      <c r="N18" s="50">
        <f>IFERROR(VLOOKUP($B18,'[1]NUM6.1'!$G$3:$T$164,11,FALSE),0)</f>
        <v>51</v>
      </c>
      <c r="O18" s="50">
        <f>IFERROR(VLOOKUP($B18,'[1]NUM6.1'!$G$3:$T$164,12,FALSE),0)</f>
        <v>20</v>
      </c>
      <c r="P18" s="50">
        <f>IFERROR(VLOOKUP($B18,'[1]NUM6.1'!$G$3:$T$164,13,FALSE),0)</f>
        <v>24</v>
      </c>
      <c r="Q18" s="3">
        <f t="shared" si="0"/>
        <v>169</v>
      </c>
      <c r="R18" s="2"/>
      <c r="S18" s="11">
        <f>IFERROR(VLOOKUP($B18,'[2]6.1 2018'!$G$3:$J$165,3,FALSE),0)</f>
        <v>410</v>
      </c>
      <c r="T18" s="27">
        <f t="shared" si="1"/>
        <v>410</v>
      </c>
      <c r="U18" s="11">
        <f>IFERROR(VLOOKUP($B18,'[3]DEN6.1'!$G$3:$H$163,2,FALSE),0)+AE18-AR18</f>
        <v>411</v>
      </c>
      <c r="V18" s="32">
        <f>IFERROR(VLOOKUP($B18,'[3]DEN6.1'!$G$3:$H$163,2,FALSE),0)+(AE18+AF18+AG18)-(AR18+AS18+AT18)</f>
        <v>411</v>
      </c>
      <c r="W18" s="11">
        <f>IFERROR(VLOOKUP($B18,'[1]DEN6.1'!$G$3:$J$165,3,FALSE),0)</f>
        <v>380</v>
      </c>
      <c r="X18" s="6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3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50"/>
      <c r="AW18" s="50"/>
      <c r="AX18" s="3">
        <f t="shared" si="2"/>
        <v>0</v>
      </c>
    </row>
    <row r="19" spans="1:50" ht="14.4" thickBot="1" x14ac:dyDescent="0.3">
      <c r="A19" s="1" t="s">
        <v>40</v>
      </c>
      <c r="B19" s="62" t="s">
        <v>34</v>
      </c>
      <c r="C19" s="34"/>
      <c r="D19" s="48"/>
      <c r="E19" s="50">
        <f>IFERROR(VLOOKUP($B19,'[1]NUM6.1'!$G$3:$T$164,2,FALSE),0)</f>
        <v>1</v>
      </c>
      <c r="F19" s="50">
        <f>IFERROR(VLOOKUP($B19,'[1]NUM6.1'!$G$3:$T$164,3,FALSE),0)</f>
        <v>2</v>
      </c>
      <c r="G19" s="50">
        <f>IFERROR(VLOOKUP($B19,'[1]NUM6.1'!$G$3:$T$164,4,FALSE),0)</f>
        <v>0</v>
      </c>
      <c r="H19" s="50">
        <f>IFERROR(VLOOKUP($B19,'[1]NUM6.1'!$G$3:$T$164,5,FALSE),0)</f>
        <v>17</v>
      </c>
      <c r="I19" s="50">
        <f>IFERROR(VLOOKUP($B19,'[1]NUM6.1'!$G$3:$T$164,6,FALSE),0)</f>
        <v>10</v>
      </c>
      <c r="J19" s="50">
        <f>IFERROR(VLOOKUP($B19,'[1]NUM6.1'!$G$3:$T$164,7,FALSE),0)</f>
        <v>0</v>
      </c>
      <c r="K19" s="50">
        <f>IFERROR(VLOOKUP($B19,'[1]NUM6.1'!$G$3:$T$164,8,FALSE),0)</f>
        <v>4</v>
      </c>
      <c r="L19" s="50">
        <f>IFERROR(VLOOKUP($B19,'[1]NUM6.1'!$G$3:$T$164,9,FALSE),0)</f>
        <v>9</v>
      </c>
      <c r="M19" s="50">
        <f>IFERROR(VLOOKUP($B19,'[1]NUM6.1'!$G$3:$T$164,10,FALSE),0)</f>
        <v>8</v>
      </c>
      <c r="N19" s="50">
        <f>IFERROR(VLOOKUP($B19,'[1]NUM6.1'!$G$3:$T$164,11,FALSE),0)</f>
        <v>31</v>
      </c>
      <c r="O19" s="50">
        <f>IFERROR(VLOOKUP($B19,'[1]NUM6.1'!$G$3:$T$164,12,FALSE),0)</f>
        <v>45</v>
      </c>
      <c r="P19" s="50">
        <f>IFERROR(VLOOKUP($B19,'[1]NUM6.1'!$G$3:$T$164,13,FALSE),0)</f>
        <v>7</v>
      </c>
      <c r="Q19" s="3">
        <f t="shared" si="0"/>
        <v>134</v>
      </c>
      <c r="R19" s="12"/>
      <c r="S19" s="11">
        <f>IFERROR(VLOOKUP($B19,'[2]6.1 2018'!$G$3:$J$165,3,FALSE),0)</f>
        <v>57</v>
      </c>
      <c r="T19" s="27">
        <f t="shared" si="1"/>
        <v>57</v>
      </c>
      <c r="U19" s="11">
        <f>IFERROR(VLOOKUP($B19,'[3]DEN6.1'!$G$3:$H$163,2,FALSE),0)+AE19-AR19</f>
        <v>66</v>
      </c>
      <c r="V19" s="32">
        <f>IFERROR(VLOOKUP($B19,'[3]DEN6.1'!$G$3:$H$163,2,FALSE),0)+(AE19+AF19+AG19)-(AR19+AS19+AT19)</f>
        <v>66</v>
      </c>
      <c r="W19" s="11">
        <f>IFERROR(VLOOKUP($B19,'[1]DEN6.1'!$G$3:$J$165,3,FALSE),0)</f>
        <v>56</v>
      </c>
      <c r="X19" s="6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3"/>
      <c r="AL19" s="50"/>
      <c r="AM19" s="50"/>
      <c r="AN19" s="50"/>
      <c r="AO19" s="50"/>
      <c r="AP19" s="50"/>
      <c r="AQ19" s="50"/>
      <c r="AR19" s="50"/>
      <c r="AS19" s="50"/>
      <c r="AT19" s="50"/>
      <c r="AU19" s="50"/>
      <c r="AV19" s="50"/>
      <c r="AW19" s="50"/>
      <c r="AX19" s="3">
        <f t="shared" si="2"/>
        <v>0</v>
      </c>
    </row>
    <row r="20" spans="1:50" ht="14.4" thickBot="1" x14ac:dyDescent="0.3">
      <c r="A20" s="1" t="s">
        <v>40</v>
      </c>
      <c r="B20" s="62" t="s">
        <v>35</v>
      </c>
      <c r="C20" s="34"/>
      <c r="D20" s="48"/>
      <c r="E20" s="50">
        <f>IFERROR(VLOOKUP($B20,'[1]NUM6.1'!$G$3:$T$164,2,FALSE),0)</f>
        <v>7</v>
      </c>
      <c r="F20" s="50">
        <f>IFERROR(VLOOKUP($B20,'[1]NUM6.1'!$G$3:$T$164,3,FALSE),0)</f>
        <v>7</v>
      </c>
      <c r="G20" s="50">
        <f>IFERROR(VLOOKUP($B20,'[1]NUM6.1'!$G$3:$T$164,4,FALSE),0)</f>
        <v>10</v>
      </c>
      <c r="H20" s="50">
        <f>IFERROR(VLOOKUP($B20,'[1]NUM6.1'!$G$3:$T$164,5,FALSE),0)</f>
        <v>12</v>
      </c>
      <c r="I20" s="50">
        <f>IFERROR(VLOOKUP($B20,'[1]NUM6.1'!$G$3:$T$164,6,FALSE),0)</f>
        <v>4</v>
      </c>
      <c r="J20" s="50">
        <f>IFERROR(VLOOKUP($B20,'[1]NUM6.1'!$G$3:$T$164,7,FALSE),0)</f>
        <v>10</v>
      </c>
      <c r="K20" s="50">
        <f>IFERROR(VLOOKUP($B20,'[1]NUM6.1'!$G$3:$T$164,8,FALSE),0)</f>
        <v>10</v>
      </c>
      <c r="L20" s="50">
        <f>IFERROR(VLOOKUP($B20,'[1]NUM6.1'!$G$3:$T$164,9,FALSE),0)</f>
        <v>15</v>
      </c>
      <c r="M20" s="50">
        <f>IFERROR(VLOOKUP($B20,'[1]NUM6.1'!$G$3:$T$164,10,FALSE),0)</f>
        <v>11</v>
      </c>
      <c r="N20" s="50">
        <f>IFERROR(VLOOKUP($B20,'[1]NUM6.1'!$G$3:$T$164,11,FALSE),0)</f>
        <v>27</v>
      </c>
      <c r="O20" s="50">
        <f>IFERROR(VLOOKUP($B20,'[1]NUM6.1'!$G$3:$T$164,12,FALSE),0)</f>
        <v>3</v>
      </c>
      <c r="P20" s="50">
        <f>IFERROR(VLOOKUP($B20,'[1]NUM6.1'!$G$3:$T$164,13,FALSE),0)</f>
        <v>14</v>
      </c>
      <c r="Q20" s="3">
        <f t="shared" si="0"/>
        <v>130</v>
      </c>
      <c r="R20" s="2"/>
      <c r="S20" s="11">
        <f>IFERROR(VLOOKUP($B20,'[2]6.1 2018'!$G$3:$J$165,3,FALSE),0)</f>
        <v>68</v>
      </c>
      <c r="T20" s="27">
        <f t="shared" si="1"/>
        <v>68</v>
      </c>
      <c r="U20" s="11">
        <f>IFERROR(VLOOKUP($B20,'[3]DEN6.1'!$G$3:$H$163,2,FALSE),0)+AE20-AR20</f>
        <v>74</v>
      </c>
      <c r="V20" s="32">
        <f>IFERROR(VLOOKUP($B20,'[3]DEN6.1'!$G$3:$H$163,2,FALSE),0)+(AE20+AF20+AG20)-(AR20+AS20+AT20)</f>
        <v>74</v>
      </c>
      <c r="W20" s="11">
        <f>IFERROR(VLOOKUP($B20,'[1]DEN6.1'!$G$3:$J$165,3,FALSE),0)</f>
        <v>49</v>
      </c>
      <c r="X20" s="6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3"/>
      <c r="AL20" s="50"/>
      <c r="AM20" s="50"/>
      <c r="AN20" s="50"/>
      <c r="AO20" s="50"/>
      <c r="AP20" s="50"/>
      <c r="AQ20" s="50"/>
      <c r="AR20" s="50"/>
      <c r="AS20" s="50"/>
      <c r="AT20" s="50"/>
      <c r="AU20" s="50"/>
      <c r="AV20" s="50"/>
      <c r="AW20" s="50"/>
      <c r="AX20" s="3">
        <f t="shared" si="2"/>
        <v>0</v>
      </c>
    </row>
    <row r="21" spans="1:50" ht="14.4" thickBot="1" x14ac:dyDescent="0.3">
      <c r="A21" s="1" t="s">
        <v>40</v>
      </c>
      <c r="B21" s="62" t="s">
        <v>36</v>
      </c>
      <c r="C21" s="37"/>
      <c r="D21" s="48"/>
      <c r="E21" s="50">
        <f>IFERROR(VLOOKUP($B21,'[1]NUM6.1'!$G$3:$T$164,2,FALSE),0)</f>
        <v>0</v>
      </c>
      <c r="F21" s="50">
        <f>IFERROR(VLOOKUP($B21,'[1]NUM6.1'!$G$3:$T$164,3,FALSE),0)</f>
        <v>5</v>
      </c>
      <c r="G21" s="50">
        <f>IFERROR(VLOOKUP($B21,'[1]NUM6.1'!$G$3:$T$164,4,FALSE),0)</f>
        <v>7</v>
      </c>
      <c r="H21" s="50">
        <f>IFERROR(VLOOKUP($B21,'[1]NUM6.1'!$G$3:$T$164,5,FALSE),0)</f>
        <v>5</v>
      </c>
      <c r="I21" s="50">
        <f>IFERROR(VLOOKUP($B21,'[1]NUM6.1'!$G$3:$T$164,6,FALSE),0)</f>
        <v>0</v>
      </c>
      <c r="J21" s="50">
        <f>IFERROR(VLOOKUP($B21,'[1]NUM6.1'!$G$3:$T$164,7,FALSE),0)</f>
        <v>0</v>
      </c>
      <c r="K21" s="50">
        <f>IFERROR(VLOOKUP($B21,'[1]NUM6.1'!$G$3:$T$164,8,FALSE),0)</f>
        <v>140</v>
      </c>
      <c r="L21" s="50">
        <f>IFERROR(VLOOKUP($B21,'[1]NUM6.1'!$G$3:$T$164,9,FALSE),0)</f>
        <v>10</v>
      </c>
      <c r="M21" s="50">
        <f>IFERROR(VLOOKUP($B21,'[1]NUM6.1'!$G$3:$T$164,10,FALSE),0)</f>
        <v>20</v>
      </c>
      <c r="N21" s="50">
        <f>IFERROR(VLOOKUP($B21,'[1]NUM6.1'!$G$3:$T$164,11,FALSE),0)</f>
        <v>26</v>
      </c>
      <c r="O21" s="50">
        <f>IFERROR(VLOOKUP($B21,'[1]NUM6.1'!$G$3:$T$164,12,FALSE),0)</f>
        <v>8</v>
      </c>
      <c r="P21" s="50">
        <f>IFERROR(VLOOKUP($B21,'[1]NUM6.1'!$G$3:$T$164,13,FALSE),0)</f>
        <v>11</v>
      </c>
      <c r="Q21" s="3">
        <f>SUM(E21:P21)</f>
        <v>232</v>
      </c>
      <c r="R21" s="2"/>
      <c r="S21" s="11">
        <f>IFERROR(VLOOKUP($B21,'[2]6.1 2018'!$G$3:$J$165,3,FALSE),0)</f>
        <v>61</v>
      </c>
      <c r="T21" s="27">
        <f t="shared" si="1"/>
        <v>61</v>
      </c>
      <c r="U21" s="11">
        <f>IFERROR(VLOOKUP($B21,'[3]DEN6.1'!$G$3:$H$163,2,FALSE),0)+AE21-AR21</f>
        <v>59</v>
      </c>
      <c r="V21" s="32">
        <f>IFERROR(VLOOKUP($B21,'[3]DEN6.1'!$G$3:$H$163,2,FALSE),0)+(AE21+AF21+AG21)-(AR21+AS21+AT21)</f>
        <v>59</v>
      </c>
      <c r="W21" s="11">
        <f>IFERROR(VLOOKUP($B21,'[1]DEN6.1'!$G$3:$J$165,3,FALSE),0)</f>
        <v>55</v>
      </c>
      <c r="X21" s="6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3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3">
        <f t="shared" si="2"/>
        <v>0</v>
      </c>
    </row>
    <row r="22" spans="1:50" ht="14.4" thickBot="1" x14ac:dyDescent="0.3">
      <c r="A22" s="1" t="s">
        <v>40</v>
      </c>
      <c r="B22" s="62" t="s">
        <v>37</v>
      </c>
      <c r="C22" s="34"/>
      <c r="D22" s="48"/>
      <c r="E22" s="50">
        <f>IFERROR(VLOOKUP($B22,'[1]NUM6.1'!$G$3:$T$164,2,FALSE),0)</f>
        <v>9</v>
      </c>
      <c r="F22" s="50">
        <f>IFERROR(VLOOKUP($B22,'[1]NUM6.1'!$G$3:$T$164,3,FALSE),0)</f>
        <v>14</v>
      </c>
      <c r="G22" s="50">
        <f>IFERROR(VLOOKUP($B22,'[1]NUM6.1'!$G$3:$T$164,4,FALSE),0)</f>
        <v>18</v>
      </c>
      <c r="H22" s="50">
        <f>IFERROR(VLOOKUP($B22,'[1]NUM6.1'!$G$3:$T$164,5,FALSE),0)</f>
        <v>42</v>
      </c>
      <c r="I22" s="50">
        <f>IFERROR(VLOOKUP($B22,'[1]NUM6.1'!$G$3:$T$164,6,FALSE),0)</f>
        <v>33</v>
      </c>
      <c r="J22" s="50">
        <f>IFERROR(VLOOKUP($B22,'[1]NUM6.1'!$G$3:$T$164,7,FALSE),0)</f>
        <v>24</v>
      </c>
      <c r="K22" s="50">
        <f>IFERROR(VLOOKUP($B22,'[1]NUM6.1'!$G$3:$T$164,8,FALSE),0)</f>
        <v>31</v>
      </c>
      <c r="L22" s="50">
        <f>IFERROR(VLOOKUP($B22,'[1]NUM6.1'!$G$3:$T$164,9,FALSE),0)</f>
        <v>37</v>
      </c>
      <c r="M22" s="50">
        <f>IFERROR(VLOOKUP($B22,'[1]NUM6.1'!$G$3:$T$164,10,FALSE),0)</f>
        <v>28</v>
      </c>
      <c r="N22" s="50">
        <f>IFERROR(VLOOKUP($B22,'[1]NUM6.1'!$G$3:$T$164,11,FALSE),0)</f>
        <v>14</v>
      </c>
      <c r="O22" s="50">
        <f>IFERROR(VLOOKUP($B22,'[1]NUM6.1'!$G$3:$T$164,12,FALSE),0)</f>
        <v>3</v>
      </c>
      <c r="P22" s="50">
        <f>IFERROR(VLOOKUP($B22,'[1]NUM6.1'!$G$3:$T$164,13,FALSE),0)</f>
        <v>9</v>
      </c>
      <c r="Q22" s="3">
        <f>SUM(E22:P22)</f>
        <v>262</v>
      </c>
      <c r="R22" s="2"/>
      <c r="S22" s="11">
        <f>IFERROR(VLOOKUP($B22,'[2]6.1 2018'!$G$3:$J$165,3,FALSE),0)</f>
        <v>214</v>
      </c>
      <c r="T22" s="27">
        <f t="shared" si="1"/>
        <v>214</v>
      </c>
      <c r="U22" s="11">
        <f>IFERROR(VLOOKUP($B22,'[3]DEN6.1'!$G$3:$H$163,2,FALSE),0)+AE22-AR22</f>
        <v>185</v>
      </c>
      <c r="V22" s="32">
        <f>IFERROR(VLOOKUP($B22,'[3]DEN6.1'!$G$3:$H$163,2,FALSE),0)+(AE22+AF22+AG22)-(AR22+AS22+AT22)</f>
        <v>185</v>
      </c>
      <c r="W22" s="11">
        <f>IFERROR(VLOOKUP($B22,'[1]DEN6.1'!$G$3:$J$165,3,FALSE),0)</f>
        <v>229</v>
      </c>
      <c r="X22" s="6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3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3">
        <f t="shared" si="2"/>
        <v>0</v>
      </c>
    </row>
    <row r="23" spans="1:50" ht="14.4" thickBot="1" x14ac:dyDescent="0.3">
      <c r="A23" s="1" t="s">
        <v>40</v>
      </c>
      <c r="B23" s="62" t="s">
        <v>38</v>
      </c>
      <c r="C23" s="34"/>
      <c r="D23" s="48"/>
      <c r="E23" s="50">
        <f>IFERROR(VLOOKUP($B23,'[1]NUM6.1'!$G$3:$T$164,2,FALSE),0)</f>
        <v>13</v>
      </c>
      <c r="F23" s="50">
        <f>IFERROR(VLOOKUP($B23,'[1]NUM6.1'!$G$3:$T$164,3,FALSE),0)</f>
        <v>24</v>
      </c>
      <c r="G23" s="50">
        <f>IFERROR(VLOOKUP($B23,'[1]NUM6.1'!$G$3:$T$164,4,FALSE),0)</f>
        <v>7</v>
      </c>
      <c r="H23" s="50">
        <f>IFERROR(VLOOKUP($B23,'[1]NUM6.1'!$G$3:$T$164,5,FALSE),0)</f>
        <v>6</v>
      </c>
      <c r="I23" s="50">
        <f>IFERROR(VLOOKUP($B23,'[1]NUM6.1'!$G$3:$T$164,6,FALSE),0)</f>
        <v>20</v>
      </c>
      <c r="J23" s="50">
        <f>IFERROR(VLOOKUP($B23,'[1]NUM6.1'!$G$3:$T$164,7,FALSE),0)</f>
        <v>15</v>
      </c>
      <c r="K23" s="50">
        <f>IFERROR(VLOOKUP($B23,'[1]NUM6.1'!$G$3:$T$164,8,FALSE),0)</f>
        <v>12</v>
      </c>
      <c r="L23" s="50">
        <f>IFERROR(VLOOKUP($B23,'[1]NUM6.1'!$G$3:$T$164,9,FALSE),0)</f>
        <v>5</v>
      </c>
      <c r="M23" s="50">
        <f>IFERROR(VLOOKUP($B23,'[1]NUM6.1'!$G$3:$T$164,10,FALSE),0)</f>
        <v>14</v>
      </c>
      <c r="N23" s="50">
        <f>IFERROR(VLOOKUP($B23,'[1]NUM6.1'!$G$3:$T$164,11,FALSE),0)</f>
        <v>11</v>
      </c>
      <c r="O23" s="50">
        <f>IFERROR(VLOOKUP($B23,'[1]NUM6.1'!$G$3:$T$164,12,FALSE),0)</f>
        <v>3</v>
      </c>
      <c r="P23" s="50">
        <f>IFERROR(VLOOKUP($B23,'[1]NUM6.1'!$G$3:$T$164,13,FALSE),0)</f>
        <v>4</v>
      </c>
      <c r="Q23" s="3">
        <f>SUM(E23:P23)</f>
        <v>134</v>
      </c>
      <c r="R23" s="2"/>
      <c r="S23" s="11">
        <f>IFERROR(VLOOKUP($B23,'[2]6.1 2018'!$G$3:$J$165,3,FALSE),0)</f>
        <v>153</v>
      </c>
      <c r="T23" s="27">
        <f t="shared" si="1"/>
        <v>153</v>
      </c>
      <c r="U23" s="11">
        <f>IFERROR(VLOOKUP($B23,'[3]DEN6.1'!$G$3:$H$163,2,FALSE),0)+AE23-AR23</f>
        <v>106</v>
      </c>
      <c r="V23" s="32">
        <f>IFERROR(VLOOKUP($B23,'[3]DEN6.1'!$G$3:$H$163,2,FALSE),0)+(AE23+AF23+AG23)-(AR23+AS23+AT23)</f>
        <v>106</v>
      </c>
      <c r="W23" s="11">
        <f>IFERROR(VLOOKUP($B23,'[1]DEN6.1'!$G$3:$J$165,3,FALSE),0)</f>
        <v>90</v>
      </c>
      <c r="X23" s="6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3"/>
      <c r="AL23" s="50"/>
      <c r="AM23" s="50"/>
      <c r="AN23" s="50"/>
      <c r="AO23" s="50"/>
      <c r="AP23" s="50"/>
      <c r="AQ23" s="50"/>
      <c r="AR23" s="50"/>
      <c r="AS23" s="50"/>
      <c r="AT23" s="50"/>
      <c r="AU23" s="50"/>
      <c r="AV23" s="50"/>
      <c r="AW23" s="50"/>
      <c r="AX23" s="3">
        <f t="shared" si="2"/>
        <v>0</v>
      </c>
    </row>
    <row r="24" spans="1:50" ht="14.4" thickBot="1" x14ac:dyDescent="0.3">
      <c r="A24" s="1" t="s">
        <v>40</v>
      </c>
      <c r="B24" s="62" t="s">
        <v>39</v>
      </c>
      <c r="C24" s="34"/>
      <c r="D24" s="48"/>
      <c r="E24" s="50">
        <f>IFERROR(VLOOKUP($B24,'[1]NUM6.1'!$G$3:$T$164,2,FALSE),0)</f>
        <v>12</v>
      </c>
      <c r="F24" s="50">
        <f>IFERROR(VLOOKUP($B24,'[1]NUM6.1'!$G$3:$T$164,3,FALSE),0)</f>
        <v>11</v>
      </c>
      <c r="G24" s="50">
        <f>IFERROR(VLOOKUP($B24,'[1]NUM6.1'!$G$3:$T$164,4,FALSE),0)</f>
        <v>15</v>
      </c>
      <c r="H24" s="50">
        <f>IFERROR(VLOOKUP($B24,'[1]NUM6.1'!$G$3:$T$164,5,FALSE),0)</f>
        <v>51</v>
      </c>
      <c r="I24" s="50">
        <f>IFERROR(VLOOKUP($B24,'[1]NUM6.1'!$G$3:$T$164,6,FALSE),0)</f>
        <v>30</v>
      </c>
      <c r="J24" s="50">
        <f>IFERROR(VLOOKUP($B24,'[1]NUM6.1'!$G$3:$T$164,7,FALSE),0)</f>
        <v>30</v>
      </c>
      <c r="K24" s="50">
        <f>IFERROR(VLOOKUP($B24,'[1]NUM6.1'!$G$3:$T$164,8,FALSE),0)</f>
        <v>14</v>
      </c>
      <c r="L24" s="50">
        <f>IFERROR(VLOOKUP($B24,'[1]NUM6.1'!$G$3:$T$164,9,FALSE),0)</f>
        <v>4</v>
      </c>
      <c r="M24" s="50">
        <f>IFERROR(VLOOKUP($B24,'[1]NUM6.1'!$G$3:$T$164,10,FALSE),0)</f>
        <v>18</v>
      </c>
      <c r="N24" s="50">
        <f>IFERROR(VLOOKUP($B24,'[1]NUM6.1'!$G$3:$T$164,11,FALSE),0)</f>
        <v>15</v>
      </c>
      <c r="O24" s="50">
        <f>IFERROR(VLOOKUP($B24,'[1]NUM6.1'!$G$3:$T$164,12,FALSE),0)</f>
        <v>10</v>
      </c>
      <c r="P24" s="50">
        <f>IFERROR(VLOOKUP($B24,'[1]NUM6.1'!$G$3:$T$164,13,FALSE),0)</f>
        <v>25</v>
      </c>
      <c r="Q24" s="3">
        <f>SUM(E24:P24)</f>
        <v>235</v>
      </c>
      <c r="R24" s="2"/>
      <c r="S24" s="11">
        <f>IFERROR(VLOOKUP($B24,'[2]6.1 2018'!$G$3:$J$165,3,FALSE),0)</f>
        <v>287</v>
      </c>
      <c r="T24" s="27">
        <f t="shared" si="1"/>
        <v>287</v>
      </c>
      <c r="U24" s="11">
        <f>IFERROR(VLOOKUP($B24,'[3]DEN6.1'!$G$3:$H$163,2,FALSE),0)+AE24-AR24</f>
        <v>198</v>
      </c>
      <c r="V24" s="32">
        <f>IFERROR(VLOOKUP($B24,'[3]DEN6.1'!$G$3:$H$163,2,FALSE),0)+(AE24+AF24+AG24)-(AR24+AS24+AT24)</f>
        <v>198</v>
      </c>
      <c r="W24" s="11">
        <f>IFERROR(VLOOKUP($B24,'[1]DEN6.1'!$G$3:$J$165,3,FALSE),0)</f>
        <v>253</v>
      </c>
      <c r="X24" s="6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3"/>
      <c r="AL24" s="50"/>
      <c r="AM24" s="50"/>
      <c r="AN24" s="50"/>
      <c r="AO24" s="50"/>
      <c r="AP24" s="50"/>
      <c r="AQ24" s="50"/>
      <c r="AR24" s="50"/>
      <c r="AS24" s="50"/>
      <c r="AT24" s="50"/>
      <c r="AU24" s="50"/>
      <c r="AV24" s="50"/>
      <c r="AW24" s="50"/>
      <c r="AX24" s="3">
        <f t="shared" si="2"/>
        <v>0</v>
      </c>
    </row>
    <row r="25" spans="1:50" ht="14.4" thickBot="1" x14ac:dyDescent="0.3">
      <c r="A25" s="47" t="s">
        <v>40</v>
      </c>
      <c r="B25" s="62" t="s">
        <v>256</v>
      </c>
      <c r="C25" s="34"/>
      <c r="D25" s="48"/>
      <c r="E25" s="50">
        <f>IFERROR(VLOOKUP($B25,'[1]NUM6.1'!$G$3:$T$164,2,FALSE),0)</f>
        <v>3</v>
      </c>
      <c r="F25" s="50">
        <f>IFERROR(VLOOKUP($B25,'[1]NUM6.1'!$G$3:$T$164,3,FALSE),0)</f>
        <v>6</v>
      </c>
      <c r="G25" s="50">
        <f>IFERROR(VLOOKUP($B25,'[1]NUM6.1'!$G$3:$T$164,4,FALSE),0)</f>
        <v>14</v>
      </c>
      <c r="H25" s="50">
        <f>IFERROR(VLOOKUP($B25,'[1]NUM6.1'!$G$3:$T$164,5,FALSE),0)</f>
        <v>31</v>
      </c>
      <c r="I25" s="50">
        <f>IFERROR(VLOOKUP($B25,'[1]NUM6.1'!$G$3:$T$164,6,FALSE),0)</f>
        <v>15</v>
      </c>
      <c r="J25" s="50">
        <f>IFERROR(VLOOKUP($B25,'[1]NUM6.1'!$G$3:$T$164,7,FALSE),0)</f>
        <v>7</v>
      </c>
      <c r="K25" s="50">
        <f>IFERROR(VLOOKUP($B25,'[1]NUM6.1'!$G$3:$T$164,8,FALSE),0)</f>
        <v>9</v>
      </c>
      <c r="L25" s="50">
        <f>IFERROR(VLOOKUP($B25,'[1]NUM6.1'!$G$3:$T$164,9,FALSE),0)</f>
        <v>51</v>
      </c>
      <c r="M25" s="50">
        <f>IFERROR(VLOOKUP($B25,'[1]NUM6.1'!$G$3:$T$164,10,FALSE),0)</f>
        <v>0</v>
      </c>
      <c r="N25" s="50">
        <f>IFERROR(VLOOKUP($B25,'[1]NUM6.1'!$G$3:$T$164,11,FALSE),0)</f>
        <v>0</v>
      </c>
      <c r="O25" s="50">
        <f>IFERROR(VLOOKUP($B25,'[1]NUM6.1'!$G$3:$T$164,12,FALSE),0)</f>
        <v>0</v>
      </c>
      <c r="P25" s="50">
        <f>IFERROR(VLOOKUP($B25,'[1]NUM6.1'!$G$3:$T$164,13,FALSE),0)</f>
        <v>0</v>
      </c>
      <c r="Q25" s="3">
        <f>SUM(E25:P25)</f>
        <v>136</v>
      </c>
      <c r="R25" s="2"/>
      <c r="S25" s="11">
        <f>IFERROR(VLOOKUP($B25,'[2]6.1 2018'!$G$3:$J$165,3,FALSE),0)</f>
        <v>103</v>
      </c>
      <c r="T25" s="27">
        <f>S25+(Y25+Z25+AA25+AB25)-(AL25+AM25+AN25+AO25)</f>
        <v>103</v>
      </c>
      <c r="U25" s="11">
        <f>IFERROR(VLOOKUP($B25,'[3]DEN6.1'!$G$3:$H$163,2,FALSE),0)+AE25-AR25</f>
        <v>133</v>
      </c>
      <c r="V25" s="32">
        <f>IFERROR(VLOOKUP($B25,'[3]DEN6.1'!$G$3:$H$163,2,FALSE),0)+(AE25+AF25+AG25)-(AR25+AS25+AT25)</f>
        <v>133</v>
      </c>
      <c r="W25" s="11">
        <f>IFERROR(VLOOKUP($B25,'[1]DEN6.1'!$G$3:$J$165,3,FALSE),0)</f>
        <v>151</v>
      </c>
      <c r="X25" s="6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3"/>
      <c r="AL25" s="50"/>
      <c r="AM25" s="50"/>
      <c r="AN25" s="50"/>
      <c r="AO25" s="50"/>
      <c r="AP25" s="50"/>
      <c r="AQ25" s="50"/>
      <c r="AR25" s="50"/>
      <c r="AS25" s="50"/>
      <c r="AT25" s="50"/>
      <c r="AU25" s="50"/>
      <c r="AV25" s="50"/>
      <c r="AW25" s="50"/>
      <c r="AX25" s="3">
        <f t="shared" si="2"/>
        <v>0</v>
      </c>
    </row>
    <row r="26" spans="1:50" ht="14.4" thickBot="1" x14ac:dyDescent="0.3">
      <c r="A26" s="344" t="s">
        <v>175</v>
      </c>
      <c r="B26" s="345"/>
      <c r="C26" s="89">
        <f>D26/Metas!G10</f>
        <v>1.005601446110125</v>
      </c>
      <c r="D26" s="13">
        <f>Q26/R26</f>
        <v>0.18020377914293439</v>
      </c>
      <c r="E26" s="8">
        <f>SUM(E12:E25)</f>
        <v>1039</v>
      </c>
      <c r="F26" s="8">
        <f t="shared" ref="F26:N26" si="3">SUM(F12:F25)</f>
        <v>1228</v>
      </c>
      <c r="G26" s="8">
        <f t="shared" si="3"/>
        <v>1408</v>
      </c>
      <c r="H26" s="8">
        <f t="shared" si="3"/>
        <v>1567</v>
      </c>
      <c r="I26" s="8">
        <f t="shared" si="3"/>
        <v>2181</v>
      </c>
      <c r="J26" s="8">
        <f t="shared" si="3"/>
        <v>1738</v>
      </c>
      <c r="K26" s="8">
        <f t="shared" si="3"/>
        <v>2021</v>
      </c>
      <c r="L26" s="8">
        <f t="shared" si="3"/>
        <v>1957</v>
      </c>
      <c r="M26" s="8">
        <f t="shared" si="3"/>
        <v>1901</v>
      </c>
      <c r="N26" s="8">
        <f t="shared" si="3"/>
        <v>2277</v>
      </c>
      <c r="O26" s="8">
        <f t="shared" ref="O26:P26" si="4">SUM(O12:O25)</f>
        <v>987</v>
      </c>
      <c r="P26" s="8">
        <f t="shared" si="4"/>
        <v>1027</v>
      </c>
      <c r="Q26" s="8">
        <f>SUM(Q12:Q25)</f>
        <v>19331</v>
      </c>
      <c r="R26" s="9">
        <f>X26-W26</f>
        <v>107273</v>
      </c>
      <c r="S26" s="8">
        <f>SUM(S12:S25)</f>
        <v>10969</v>
      </c>
      <c r="T26" s="8">
        <f>SUM(T12:T25)</f>
        <v>10969</v>
      </c>
      <c r="U26" s="8">
        <f>SUM(U12:U25)</f>
        <v>11098</v>
      </c>
      <c r="V26" s="8">
        <f>SUM(V12:V25)</f>
        <v>11098</v>
      </c>
      <c r="W26" s="8">
        <f t="shared" ref="W26" si="5">SUM(W12:W25)</f>
        <v>11375</v>
      </c>
      <c r="X26" s="10">
        <v>118648</v>
      </c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>
        <f t="shared" ref="AX26" si="6">SUM(AX12:AX25)</f>
        <v>0</v>
      </c>
    </row>
    <row r="27" spans="1:50" ht="14.4" thickBot="1" x14ac:dyDescent="0.3">
      <c r="A27" s="1" t="s">
        <v>41</v>
      </c>
      <c r="B27" s="62" t="s">
        <v>42</v>
      </c>
      <c r="C27" s="34"/>
      <c r="D27" s="48"/>
      <c r="E27" s="50">
        <f>IFERROR(VLOOKUP($B27,'[1]NUM6.1'!$G$3:$T$164,2,FALSE),0)</f>
        <v>72</v>
      </c>
      <c r="F27" s="50">
        <f>IFERROR(VLOOKUP($B27,'[1]NUM6.1'!$G$3:$T$164,3,FALSE),0)</f>
        <v>142</v>
      </c>
      <c r="G27" s="50">
        <f>IFERROR(VLOOKUP($B27,'[1]NUM6.1'!$G$3:$T$164,4,FALSE),0)</f>
        <v>200</v>
      </c>
      <c r="H27" s="50">
        <f>IFERROR(VLOOKUP($B27,'[1]NUM6.1'!$G$3:$T$164,5,FALSE),0)</f>
        <v>249</v>
      </c>
      <c r="I27" s="50">
        <f>IFERROR(VLOOKUP($B27,'[1]NUM6.1'!$G$3:$T$164,6,FALSE),0)</f>
        <v>356</v>
      </c>
      <c r="J27" s="50">
        <f>IFERROR(VLOOKUP($B27,'[1]NUM6.1'!$G$3:$T$164,7,FALSE),0)</f>
        <v>356</v>
      </c>
      <c r="K27" s="50">
        <f>IFERROR(VLOOKUP($B27,'[1]NUM6.1'!$G$3:$T$164,8,FALSE),0)</f>
        <v>374</v>
      </c>
      <c r="L27" s="50">
        <f>IFERROR(VLOOKUP($B27,'[1]NUM6.1'!$G$3:$T$164,9,FALSE),0)</f>
        <v>539</v>
      </c>
      <c r="M27" s="50">
        <f>IFERROR(VLOOKUP($B27,'[1]NUM6.1'!$G$3:$T$164,10,FALSE),0)</f>
        <v>561</v>
      </c>
      <c r="N27" s="50">
        <f>IFERROR(VLOOKUP($B27,'[1]NUM6.1'!$G$3:$T$164,11,FALSE),0)</f>
        <v>503</v>
      </c>
      <c r="O27" s="50">
        <f>IFERROR(VLOOKUP($B27,'[1]NUM6.1'!$G$3:$T$164,12,FALSE),0)</f>
        <v>27</v>
      </c>
      <c r="P27" s="50">
        <f>IFERROR(VLOOKUP($B27,'[1]NUM6.1'!$G$3:$T$164,13,FALSE),0)</f>
        <v>54</v>
      </c>
      <c r="Q27" s="3">
        <f t="shared" ref="Q27:Q34" si="7">SUM(E27:P27)</f>
        <v>3433</v>
      </c>
      <c r="R27" s="2"/>
      <c r="S27" s="11">
        <f>IFERROR(VLOOKUP($B27,'[2]6.1 2018'!$G$3:$J$165,3,FALSE),0)</f>
        <v>1857</v>
      </c>
      <c r="T27" s="27">
        <f t="shared" ref="T27:T39" si="8">S27+(Y27+Z27+AA27+AB27)-(AL27+AM27+AN27+AO27)</f>
        <v>1857</v>
      </c>
      <c r="U27" s="11">
        <f>IFERROR(VLOOKUP($B27,'[3]DEN6.1'!$G$3:$H$163,2,FALSE),0)+AE27-AR27</f>
        <v>1833</v>
      </c>
      <c r="V27" s="32">
        <f>IFERROR(VLOOKUP($B27,'[3]DEN6.1'!$G$3:$H$163,2,FALSE),0)+(AE27+AF27+AG27)-(AR27+AS27+AT27)</f>
        <v>1833</v>
      </c>
      <c r="W27" s="11">
        <f>IFERROR(VLOOKUP($B27,'[1]DEN6.1'!$G$3:$J$165,3,FALSE),0)</f>
        <v>1671</v>
      </c>
      <c r="X27" s="5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3"/>
      <c r="AL27" s="50"/>
      <c r="AM27" s="50"/>
      <c r="AN27" s="50"/>
      <c r="AO27" s="50"/>
      <c r="AP27" s="50"/>
      <c r="AQ27" s="50"/>
      <c r="AR27" s="50"/>
      <c r="AS27" s="50"/>
      <c r="AT27" s="50"/>
      <c r="AU27" s="50"/>
      <c r="AV27" s="50"/>
      <c r="AW27" s="50"/>
      <c r="AX27" s="3">
        <f t="shared" si="2"/>
        <v>0</v>
      </c>
    </row>
    <row r="28" spans="1:50" ht="14.4" thickBot="1" x14ac:dyDescent="0.3">
      <c r="A28" s="1" t="s">
        <v>41</v>
      </c>
      <c r="B28" s="62" t="s">
        <v>43</v>
      </c>
      <c r="C28" s="34"/>
      <c r="D28" s="48"/>
      <c r="E28" s="50">
        <f>IFERROR(VLOOKUP($B28,'[1]NUM6.1'!$G$3:$T$164,2,FALSE),0)</f>
        <v>174</v>
      </c>
      <c r="F28" s="50">
        <f>IFERROR(VLOOKUP($B28,'[1]NUM6.1'!$G$3:$T$164,3,FALSE),0)</f>
        <v>163</v>
      </c>
      <c r="G28" s="50">
        <f>IFERROR(VLOOKUP($B28,'[1]NUM6.1'!$G$3:$T$164,4,FALSE),0)</f>
        <v>375</v>
      </c>
      <c r="H28" s="50">
        <f>IFERROR(VLOOKUP($B28,'[1]NUM6.1'!$G$3:$T$164,5,FALSE),0)</f>
        <v>558</v>
      </c>
      <c r="I28" s="50">
        <f>IFERROR(VLOOKUP($B28,'[1]NUM6.1'!$G$3:$T$164,6,FALSE),0)</f>
        <v>315</v>
      </c>
      <c r="J28" s="50">
        <f>IFERROR(VLOOKUP($B28,'[1]NUM6.1'!$G$3:$T$164,7,FALSE),0)</f>
        <v>319</v>
      </c>
      <c r="K28" s="50">
        <f>IFERROR(VLOOKUP($B28,'[1]NUM6.1'!$G$3:$T$164,8,FALSE),0)</f>
        <v>358</v>
      </c>
      <c r="L28" s="50">
        <f>IFERROR(VLOOKUP($B28,'[1]NUM6.1'!$G$3:$T$164,9,FALSE),0)</f>
        <v>354</v>
      </c>
      <c r="M28" s="50">
        <f>IFERROR(VLOOKUP($B28,'[1]NUM6.1'!$G$3:$T$164,10,FALSE),0)</f>
        <v>286</v>
      </c>
      <c r="N28" s="50">
        <f>IFERROR(VLOOKUP($B28,'[1]NUM6.1'!$G$3:$T$164,11,FALSE),0)</f>
        <v>242</v>
      </c>
      <c r="O28" s="50">
        <f>IFERROR(VLOOKUP($B28,'[1]NUM6.1'!$G$3:$T$164,12,FALSE),0)</f>
        <v>0</v>
      </c>
      <c r="P28" s="50">
        <f>IFERROR(VLOOKUP($B28,'[1]NUM6.1'!$G$3:$T$164,13,FALSE),0)</f>
        <v>22</v>
      </c>
      <c r="Q28" s="3">
        <f t="shared" si="7"/>
        <v>3166</v>
      </c>
      <c r="R28" s="2"/>
      <c r="S28" s="11">
        <f>IFERROR(VLOOKUP($B28,'[2]6.1 2018'!$G$3:$J$165,3,FALSE),0)</f>
        <v>1702</v>
      </c>
      <c r="T28" s="27">
        <f t="shared" si="8"/>
        <v>1702</v>
      </c>
      <c r="U28" s="11">
        <f>IFERROR(VLOOKUP($B28,'[3]DEN6.1'!$G$3:$H$163,2,FALSE),0)+AE28-AR28</f>
        <v>1610</v>
      </c>
      <c r="V28" s="32">
        <f>IFERROR(VLOOKUP($B28,'[3]DEN6.1'!$G$3:$H$163,2,FALSE),0)+(AE28+AF28+AG28)-(AR28+AS28+AT28)</f>
        <v>1610</v>
      </c>
      <c r="W28" s="11">
        <f>IFERROR(VLOOKUP($B28,'[1]DEN6.1'!$G$3:$J$165,3,FALSE),0)</f>
        <v>1663</v>
      </c>
      <c r="X28" s="5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3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3">
        <f t="shared" si="2"/>
        <v>0</v>
      </c>
    </row>
    <row r="29" spans="1:50" ht="14.4" thickBot="1" x14ac:dyDescent="0.3">
      <c r="A29" s="1" t="s">
        <v>41</v>
      </c>
      <c r="B29" s="62" t="s">
        <v>44</v>
      </c>
      <c r="C29" s="34"/>
      <c r="D29" s="48"/>
      <c r="E29" s="50">
        <f>IFERROR(VLOOKUP($B29,'[1]NUM6.1'!$G$3:$T$164,2,FALSE),0)</f>
        <v>435</v>
      </c>
      <c r="F29" s="50">
        <f>IFERROR(VLOOKUP($B29,'[1]NUM6.1'!$G$3:$T$164,3,FALSE),0)</f>
        <v>438</v>
      </c>
      <c r="G29" s="50">
        <f>IFERROR(VLOOKUP($B29,'[1]NUM6.1'!$G$3:$T$164,4,FALSE),0)</f>
        <v>540</v>
      </c>
      <c r="H29" s="50">
        <f>IFERROR(VLOOKUP($B29,'[1]NUM6.1'!$G$3:$T$164,5,FALSE),0)</f>
        <v>505</v>
      </c>
      <c r="I29" s="50">
        <f>IFERROR(VLOOKUP($B29,'[1]NUM6.1'!$G$3:$T$164,6,FALSE),0)</f>
        <v>451</v>
      </c>
      <c r="J29" s="50">
        <f>IFERROR(VLOOKUP($B29,'[1]NUM6.1'!$G$3:$T$164,7,FALSE),0)</f>
        <v>373</v>
      </c>
      <c r="K29" s="50">
        <f>IFERROR(VLOOKUP($B29,'[1]NUM6.1'!$G$3:$T$164,8,FALSE),0)</f>
        <v>494</v>
      </c>
      <c r="L29" s="50">
        <f>IFERROR(VLOOKUP($B29,'[1]NUM6.1'!$G$3:$T$164,9,FALSE),0)</f>
        <v>506</v>
      </c>
      <c r="M29" s="50">
        <f>IFERROR(VLOOKUP($B29,'[1]NUM6.1'!$G$3:$T$164,10,FALSE),0)</f>
        <v>250</v>
      </c>
      <c r="N29" s="50">
        <f>IFERROR(VLOOKUP($B29,'[1]NUM6.1'!$G$3:$T$164,11,FALSE),0)</f>
        <v>181</v>
      </c>
      <c r="O29" s="50">
        <f>IFERROR(VLOOKUP($B29,'[1]NUM6.1'!$G$3:$T$164,12,FALSE),0)</f>
        <v>0</v>
      </c>
      <c r="P29" s="50">
        <f>IFERROR(VLOOKUP($B29,'[1]NUM6.1'!$G$3:$T$164,13,FALSE),0)</f>
        <v>169</v>
      </c>
      <c r="Q29" s="3">
        <f t="shared" si="7"/>
        <v>4342</v>
      </c>
      <c r="R29" s="2"/>
      <c r="S29" s="11">
        <f>IFERROR(VLOOKUP($B29,'[2]6.1 2018'!$G$3:$J$165,3,FALSE),0)</f>
        <v>3870</v>
      </c>
      <c r="T29" s="27">
        <f t="shared" si="8"/>
        <v>3870</v>
      </c>
      <c r="U29" s="11">
        <f>IFERROR(VLOOKUP($B29,'[3]DEN6.1'!$G$3:$H$163,2,FALSE),0)+AE29-AR29</f>
        <v>3871</v>
      </c>
      <c r="V29" s="32">
        <f>IFERROR(VLOOKUP($B29,'[3]DEN6.1'!$G$3:$H$163,2,FALSE),0)+(AE29+AF29+AG29)-(AR29+AS29+AT29)</f>
        <v>3871</v>
      </c>
      <c r="W29" s="11">
        <f>IFERROR(VLOOKUP($B29,'[1]DEN6.1'!$G$3:$J$165,3,FALSE),0)</f>
        <v>3774</v>
      </c>
      <c r="X29" s="5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3"/>
      <c r="AL29" s="50"/>
      <c r="AM29" s="50"/>
      <c r="AN29" s="50"/>
      <c r="AO29" s="50"/>
      <c r="AP29" s="50"/>
      <c r="AQ29" s="50"/>
      <c r="AR29" s="50"/>
      <c r="AS29" s="50"/>
      <c r="AT29" s="50"/>
      <c r="AU29" s="50"/>
      <c r="AV29" s="50"/>
      <c r="AW29" s="50"/>
      <c r="AX29" s="3">
        <f t="shared" si="2"/>
        <v>0</v>
      </c>
    </row>
    <row r="30" spans="1:50" ht="14.4" thickBot="1" x14ac:dyDescent="0.3">
      <c r="A30" s="1" t="s">
        <v>41</v>
      </c>
      <c r="B30" s="62" t="s">
        <v>45</v>
      </c>
      <c r="C30" s="34"/>
      <c r="D30" s="48"/>
      <c r="E30" s="50">
        <f>IFERROR(VLOOKUP($B30,'[1]NUM6.1'!$G$3:$T$164,2,FALSE),0)</f>
        <v>15</v>
      </c>
      <c r="F30" s="50">
        <f>IFERROR(VLOOKUP($B30,'[1]NUM6.1'!$G$3:$T$164,3,FALSE),0)</f>
        <v>79</v>
      </c>
      <c r="G30" s="50">
        <f>IFERROR(VLOOKUP($B30,'[1]NUM6.1'!$G$3:$T$164,4,FALSE),0)</f>
        <v>89</v>
      </c>
      <c r="H30" s="50">
        <f>IFERROR(VLOOKUP($B30,'[1]NUM6.1'!$G$3:$T$164,5,FALSE),0)</f>
        <v>43</v>
      </c>
      <c r="I30" s="50">
        <f>IFERROR(VLOOKUP($B30,'[1]NUM6.1'!$G$3:$T$164,6,FALSE),0)</f>
        <v>68</v>
      </c>
      <c r="J30" s="50">
        <f>IFERROR(VLOOKUP($B30,'[1]NUM6.1'!$G$3:$T$164,7,FALSE),0)</f>
        <v>30</v>
      </c>
      <c r="K30" s="50">
        <f>IFERROR(VLOOKUP($B30,'[1]NUM6.1'!$G$3:$T$164,8,FALSE),0)</f>
        <v>46</v>
      </c>
      <c r="L30" s="50">
        <f>IFERROR(VLOOKUP($B30,'[1]NUM6.1'!$G$3:$T$164,9,FALSE),0)</f>
        <v>149</v>
      </c>
      <c r="M30" s="50">
        <f>IFERROR(VLOOKUP($B30,'[1]NUM6.1'!$G$3:$T$164,10,FALSE),0)</f>
        <v>69</v>
      </c>
      <c r="N30" s="50">
        <f>IFERROR(VLOOKUP($B30,'[1]NUM6.1'!$G$3:$T$164,11,FALSE),0)</f>
        <v>73</v>
      </c>
      <c r="O30" s="50">
        <f>IFERROR(VLOOKUP($B30,'[1]NUM6.1'!$G$3:$T$164,12,FALSE),0)</f>
        <v>34</v>
      </c>
      <c r="P30" s="50">
        <f>IFERROR(VLOOKUP($B30,'[1]NUM6.1'!$G$3:$T$164,13,FALSE),0)</f>
        <v>37</v>
      </c>
      <c r="Q30" s="3">
        <f t="shared" si="7"/>
        <v>732</v>
      </c>
      <c r="R30" s="2"/>
      <c r="S30" s="11">
        <f>IFERROR(VLOOKUP($B30,'[2]6.1 2018'!$G$3:$J$165,3,FALSE),0)</f>
        <v>465</v>
      </c>
      <c r="T30" s="27">
        <f t="shared" si="8"/>
        <v>465</v>
      </c>
      <c r="U30" s="11">
        <f>IFERROR(VLOOKUP($B30,'[3]DEN6.1'!$G$3:$H$163,2,FALSE),0)+AE30-AR30</f>
        <v>447</v>
      </c>
      <c r="V30" s="32">
        <f>IFERROR(VLOOKUP($B30,'[3]DEN6.1'!$G$3:$H$163,2,FALSE),0)+(AE30+AF30+AG30)-(AR30+AS30+AT30)</f>
        <v>447</v>
      </c>
      <c r="W30" s="11">
        <f>IFERROR(VLOOKUP($B30,'[1]DEN6.1'!$G$3:$J$165,3,FALSE),0)</f>
        <v>313</v>
      </c>
      <c r="X30" s="5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3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3">
        <f t="shared" si="2"/>
        <v>0</v>
      </c>
    </row>
    <row r="31" spans="1:50" ht="14.4" thickBot="1" x14ac:dyDescent="0.3">
      <c r="A31" s="1" t="s">
        <v>41</v>
      </c>
      <c r="B31" s="62" t="s">
        <v>46</v>
      </c>
      <c r="C31" s="34"/>
      <c r="D31" s="48"/>
      <c r="E31" s="50">
        <f>IFERROR(VLOOKUP($B31,'[1]NUM6.1'!$G$3:$T$164,2,FALSE),0)</f>
        <v>302</v>
      </c>
      <c r="F31" s="50">
        <f>IFERROR(VLOOKUP($B31,'[1]NUM6.1'!$G$3:$T$164,3,FALSE),0)</f>
        <v>501</v>
      </c>
      <c r="G31" s="50">
        <f>IFERROR(VLOOKUP($B31,'[1]NUM6.1'!$G$3:$T$164,4,FALSE),0)</f>
        <v>581</v>
      </c>
      <c r="H31" s="50">
        <f>IFERROR(VLOOKUP($B31,'[1]NUM6.1'!$G$3:$T$164,5,FALSE),0)</f>
        <v>584</v>
      </c>
      <c r="I31" s="50">
        <f>IFERROR(VLOOKUP($B31,'[1]NUM6.1'!$G$3:$T$164,6,FALSE),0)</f>
        <v>372</v>
      </c>
      <c r="J31" s="50">
        <f>IFERROR(VLOOKUP($B31,'[1]NUM6.1'!$G$3:$T$164,7,FALSE),0)</f>
        <v>338</v>
      </c>
      <c r="K31" s="50">
        <f>IFERROR(VLOOKUP($B31,'[1]NUM6.1'!$G$3:$T$164,8,FALSE),0)</f>
        <v>385</v>
      </c>
      <c r="L31" s="50">
        <f>IFERROR(VLOOKUP($B31,'[1]NUM6.1'!$G$3:$T$164,9,FALSE),0)</f>
        <v>412</v>
      </c>
      <c r="M31" s="50">
        <f>IFERROR(VLOOKUP($B31,'[1]NUM6.1'!$G$3:$T$164,10,FALSE),0)</f>
        <v>353</v>
      </c>
      <c r="N31" s="50">
        <f>IFERROR(VLOOKUP($B31,'[1]NUM6.1'!$G$3:$T$164,11,FALSE),0)</f>
        <v>332</v>
      </c>
      <c r="O31" s="50">
        <f>IFERROR(VLOOKUP($B31,'[1]NUM6.1'!$G$3:$T$164,12,FALSE),0)</f>
        <v>24</v>
      </c>
      <c r="P31" s="50">
        <f>IFERROR(VLOOKUP($B31,'[1]NUM6.1'!$G$3:$T$164,13,FALSE),0)</f>
        <v>473</v>
      </c>
      <c r="Q31" s="3">
        <f t="shared" si="7"/>
        <v>4657</v>
      </c>
      <c r="R31" s="2"/>
      <c r="S31" s="11">
        <f>IFERROR(VLOOKUP($B31,'[2]6.1 2018'!$G$3:$J$165,3,FALSE),0)</f>
        <v>2234</v>
      </c>
      <c r="T31" s="27">
        <f t="shared" si="8"/>
        <v>2234</v>
      </c>
      <c r="U31" s="11">
        <f>IFERROR(VLOOKUP($B31,'[3]DEN6.1'!$G$3:$H$163,2,FALSE),0)+AE31-AR31</f>
        <v>1990</v>
      </c>
      <c r="V31" s="32">
        <f>IFERROR(VLOOKUP($B31,'[3]DEN6.1'!$G$3:$H$163,2,FALSE),0)+(AE31+AF31+AG31)-(AR31+AS31+AT31)</f>
        <v>1990</v>
      </c>
      <c r="W31" s="11">
        <f>IFERROR(VLOOKUP($B31,'[1]DEN6.1'!$G$3:$J$165,3,FALSE),0)</f>
        <v>1926</v>
      </c>
      <c r="X31" s="5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3"/>
      <c r="AL31" s="50"/>
      <c r="AM31" s="50"/>
      <c r="AN31" s="50"/>
      <c r="AO31" s="50"/>
      <c r="AP31" s="50"/>
      <c r="AQ31" s="50"/>
      <c r="AR31" s="50"/>
      <c r="AS31" s="50"/>
      <c r="AT31" s="50"/>
      <c r="AU31" s="50"/>
      <c r="AV31" s="50"/>
      <c r="AW31" s="50"/>
      <c r="AX31" s="3">
        <f t="shared" si="2"/>
        <v>0</v>
      </c>
    </row>
    <row r="32" spans="1:50" ht="14.4" thickBot="1" x14ac:dyDescent="0.3">
      <c r="A32" s="1" t="s">
        <v>41</v>
      </c>
      <c r="B32" s="62" t="s">
        <v>47</v>
      </c>
      <c r="C32" s="34"/>
      <c r="D32" s="48"/>
      <c r="E32" s="50">
        <f>IFERROR(VLOOKUP($B32,'[1]NUM6.1'!$G$3:$T$164,2,FALSE),0)</f>
        <v>0</v>
      </c>
      <c r="F32" s="50">
        <f>IFERROR(VLOOKUP($B32,'[1]NUM6.1'!$G$3:$T$164,3,FALSE),0)</f>
        <v>0</v>
      </c>
      <c r="G32" s="50">
        <f>IFERROR(VLOOKUP($B32,'[1]NUM6.1'!$G$3:$T$164,4,FALSE),0)</f>
        <v>2</v>
      </c>
      <c r="H32" s="50">
        <f>IFERROR(VLOOKUP($B32,'[1]NUM6.1'!$G$3:$T$164,5,FALSE),0)</f>
        <v>0</v>
      </c>
      <c r="I32" s="50">
        <f>IFERROR(VLOOKUP($B32,'[1]NUM6.1'!$G$3:$T$164,6,FALSE),0)</f>
        <v>2</v>
      </c>
      <c r="J32" s="50">
        <f>IFERROR(VLOOKUP($B32,'[1]NUM6.1'!$G$3:$T$164,7,FALSE),0)</f>
        <v>0</v>
      </c>
      <c r="K32" s="50">
        <f>IFERROR(VLOOKUP($B32,'[1]NUM6.1'!$G$3:$T$164,8,FALSE),0)</f>
        <v>0</v>
      </c>
      <c r="L32" s="50">
        <f>IFERROR(VLOOKUP($B32,'[1]NUM6.1'!$G$3:$T$164,9,FALSE),0)</f>
        <v>1</v>
      </c>
      <c r="M32" s="50">
        <f>IFERROR(VLOOKUP($B32,'[1]NUM6.1'!$G$3:$T$164,10,FALSE),0)</f>
        <v>1</v>
      </c>
      <c r="N32" s="50">
        <f>IFERROR(VLOOKUP($B32,'[1]NUM6.1'!$G$3:$T$164,11,FALSE),0)</f>
        <v>1</v>
      </c>
      <c r="O32" s="50">
        <f>IFERROR(VLOOKUP($B32,'[1]NUM6.1'!$G$3:$T$164,12,FALSE),0)</f>
        <v>0</v>
      </c>
      <c r="P32" s="50">
        <f>IFERROR(VLOOKUP($B32,'[1]NUM6.1'!$G$3:$T$164,13,FALSE),0)</f>
        <v>0</v>
      </c>
      <c r="Q32" s="3">
        <f t="shared" si="7"/>
        <v>7</v>
      </c>
      <c r="R32" s="2"/>
      <c r="S32" s="11">
        <f>IFERROR(VLOOKUP($B32,'[2]6.1 2018'!$G$3:$J$165,3,FALSE),0)</f>
        <v>6</v>
      </c>
      <c r="T32" s="27">
        <f t="shared" si="8"/>
        <v>6</v>
      </c>
      <c r="U32" s="11">
        <f>IFERROR(VLOOKUP($B32,'[3]DEN6.1'!$G$3:$H$163,2,FALSE),0)+AE32-AR32</f>
        <v>15</v>
      </c>
      <c r="V32" s="32">
        <f>IFERROR(VLOOKUP($B32,'[3]DEN6.1'!$G$3:$H$163,2,FALSE),0)+(AE32+AF32+AG32)-(AR32+AS32+AT32)</f>
        <v>15</v>
      </c>
      <c r="W32" s="11">
        <f>IFERROR(VLOOKUP($B32,'[1]DEN6.1'!$G$3:$J$165,3,FALSE),0)</f>
        <v>15</v>
      </c>
      <c r="X32" s="5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3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3">
        <f t="shared" si="2"/>
        <v>0</v>
      </c>
    </row>
    <row r="33" spans="1:50" ht="14.4" thickBot="1" x14ac:dyDescent="0.3">
      <c r="A33" s="1" t="s">
        <v>41</v>
      </c>
      <c r="B33" s="62" t="s">
        <v>48</v>
      </c>
      <c r="C33" s="34"/>
      <c r="D33" s="48"/>
      <c r="E33" s="50">
        <f>IFERROR(VLOOKUP($B33,'[1]NUM6.1'!$G$3:$T$164,2,FALSE),0)</f>
        <v>7</v>
      </c>
      <c r="F33" s="50">
        <f>IFERROR(VLOOKUP($B33,'[1]NUM6.1'!$G$3:$T$164,3,FALSE),0)</f>
        <v>31</v>
      </c>
      <c r="G33" s="50">
        <f>IFERROR(VLOOKUP($B33,'[1]NUM6.1'!$G$3:$T$164,4,FALSE),0)</f>
        <v>18</v>
      </c>
      <c r="H33" s="50">
        <f>IFERROR(VLOOKUP($B33,'[1]NUM6.1'!$G$3:$T$164,5,FALSE),0)</f>
        <v>14</v>
      </c>
      <c r="I33" s="50">
        <f>IFERROR(VLOOKUP($B33,'[1]NUM6.1'!$G$3:$T$164,6,FALSE),0)</f>
        <v>27</v>
      </c>
      <c r="J33" s="50">
        <f>IFERROR(VLOOKUP($B33,'[1]NUM6.1'!$G$3:$T$164,7,FALSE),0)</f>
        <v>17</v>
      </c>
      <c r="K33" s="50">
        <f>IFERROR(VLOOKUP($B33,'[1]NUM6.1'!$G$3:$T$164,8,FALSE),0)</f>
        <v>21</v>
      </c>
      <c r="L33" s="50">
        <f>IFERROR(VLOOKUP($B33,'[1]NUM6.1'!$G$3:$T$164,9,FALSE),0)</f>
        <v>12</v>
      </c>
      <c r="M33" s="50">
        <f>IFERROR(VLOOKUP($B33,'[1]NUM6.1'!$G$3:$T$164,10,FALSE),0)</f>
        <v>14</v>
      </c>
      <c r="N33" s="50">
        <f>IFERROR(VLOOKUP($B33,'[1]NUM6.1'!$G$3:$T$164,11,FALSE),0)</f>
        <v>13</v>
      </c>
      <c r="O33" s="50">
        <f>IFERROR(VLOOKUP($B33,'[1]NUM6.1'!$G$3:$T$164,12,FALSE),0)</f>
        <v>0</v>
      </c>
      <c r="P33" s="50">
        <f>IFERROR(VLOOKUP($B33,'[1]NUM6.1'!$G$3:$T$164,13,FALSE),0)</f>
        <v>0</v>
      </c>
      <c r="Q33" s="3">
        <f t="shared" si="7"/>
        <v>174</v>
      </c>
      <c r="R33" s="2"/>
      <c r="S33" s="11">
        <f>IFERROR(VLOOKUP($B33,'[2]6.1 2018'!$G$3:$J$165,3,FALSE),0)</f>
        <v>169</v>
      </c>
      <c r="T33" s="27">
        <f t="shared" si="8"/>
        <v>169</v>
      </c>
      <c r="U33" s="11">
        <f>IFERROR(VLOOKUP($B33,'[3]DEN6.1'!$G$3:$H$163,2,FALSE),0)+AE33-AR33</f>
        <v>189</v>
      </c>
      <c r="V33" s="32">
        <f>IFERROR(VLOOKUP($B33,'[3]DEN6.1'!$G$3:$H$163,2,FALSE),0)+(AE33+AF33+AG33)-(AR33+AS33+AT33)</f>
        <v>189</v>
      </c>
      <c r="W33" s="11">
        <f>IFERROR(VLOOKUP($B33,'[1]DEN6.1'!$G$3:$J$165,3,FALSE),0)</f>
        <v>87</v>
      </c>
      <c r="X33" s="5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3"/>
      <c r="AL33" s="50"/>
      <c r="AM33" s="50"/>
      <c r="AN33" s="50"/>
      <c r="AO33" s="50"/>
      <c r="AP33" s="50"/>
      <c r="AQ33" s="50"/>
      <c r="AR33" s="50"/>
      <c r="AS33" s="50"/>
      <c r="AT33" s="50"/>
      <c r="AU33" s="50"/>
      <c r="AV33" s="50"/>
      <c r="AW33" s="50"/>
      <c r="AX33" s="3">
        <f t="shared" si="2"/>
        <v>0</v>
      </c>
    </row>
    <row r="34" spans="1:50" ht="14.4" thickBot="1" x14ac:dyDescent="0.3">
      <c r="A34" s="1" t="s">
        <v>41</v>
      </c>
      <c r="B34" s="62" t="s">
        <v>49</v>
      </c>
      <c r="C34" s="34"/>
      <c r="D34" s="48"/>
      <c r="E34" s="50">
        <f>IFERROR(VLOOKUP($B34,'[1]NUM6.1'!$G$3:$T$164,2,FALSE),0)</f>
        <v>8</v>
      </c>
      <c r="F34" s="50">
        <f>IFERROR(VLOOKUP($B34,'[1]NUM6.1'!$G$3:$T$164,3,FALSE),0)</f>
        <v>9</v>
      </c>
      <c r="G34" s="50">
        <f>IFERROR(VLOOKUP($B34,'[1]NUM6.1'!$G$3:$T$164,4,FALSE),0)</f>
        <v>22</v>
      </c>
      <c r="H34" s="50">
        <f>IFERROR(VLOOKUP($B34,'[1]NUM6.1'!$G$3:$T$164,5,FALSE),0)</f>
        <v>15</v>
      </c>
      <c r="I34" s="50">
        <f>IFERROR(VLOOKUP($B34,'[1]NUM6.1'!$G$3:$T$164,6,FALSE),0)</f>
        <v>15</v>
      </c>
      <c r="J34" s="50">
        <f>IFERROR(VLOOKUP($B34,'[1]NUM6.1'!$G$3:$T$164,7,FALSE),0)</f>
        <v>9</v>
      </c>
      <c r="K34" s="50">
        <f>IFERROR(VLOOKUP($B34,'[1]NUM6.1'!$G$3:$T$164,8,FALSE),0)</f>
        <v>6</v>
      </c>
      <c r="L34" s="50">
        <f>IFERROR(VLOOKUP($B34,'[1]NUM6.1'!$G$3:$T$164,9,FALSE),0)</f>
        <v>25</v>
      </c>
      <c r="M34" s="50">
        <f>IFERROR(VLOOKUP($B34,'[1]NUM6.1'!$G$3:$T$164,10,FALSE),0)</f>
        <v>22</v>
      </c>
      <c r="N34" s="50">
        <f>IFERROR(VLOOKUP($B34,'[1]NUM6.1'!$G$3:$T$164,11,FALSE),0)</f>
        <v>4</v>
      </c>
      <c r="O34" s="50">
        <f>IFERROR(VLOOKUP($B34,'[1]NUM6.1'!$G$3:$T$164,12,FALSE),0)</f>
        <v>0</v>
      </c>
      <c r="P34" s="50">
        <f>IFERROR(VLOOKUP($B34,'[1]NUM6.1'!$G$3:$T$164,13,FALSE),0)</f>
        <v>0</v>
      </c>
      <c r="Q34" s="3">
        <f t="shared" si="7"/>
        <v>135</v>
      </c>
      <c r="R34" s="2"/>
      <c r="S34" s="11">
        <f>IFERROR(VLOOKUP($B34,'[2]6.1 2018'!$G$3:$J$165,3,FALSE),0)</f>
        <v>44</v>
      </c>
      <c r="T34" s="27">
        <f t="shared" si="8"/>
        <v>44</v>
      </c>
      <c r="U34" s="11">
        <f>IFERROR(VLOOKUP($B34,'[3]DEN6.1'!$G$3:$H$163,2,FALSE),0)+AE34-AR34</f>
        <v>42</v>
      </c>
      <c r="V34" s="32">
        <f>IFERROR(VLOOKUP($B34,'[3]DEN6.1'!$G$3:$H$163,2,FALSE),0)+(AE34+AF34+AG34)-(AR34+AS34+AT34)</f>
        <v>42</v>
      </c>
      <c r="W34" s="11">
        <f>IFERROR(VLOOKUP($B34,'[1]DEN6.1'!$G$3:$J$165,3,FALSE),0)</f>
        <v>51</v>
      </c>
      <c r="X34" s="5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3"/>
      <c r="AL34" s="50"/>
      <c r="AM34" s="50"/>
      <c r="AN34" s="50"/>
      <c r="AO34" s="50"/>
      <c r="AP34" s="50"/>
      <c r="AQ34" s="50"/>
      <c r="AR34" s="50"/>
      <c r="AS34" s="50"/>
      <c r="AT34" s="50"/>
      <c r="AU34" s="50"/>
      <c r="AV34" s="50"/>
      <c r="AW34" s="50"/>
      <c r="AX34" s="3">
        <f t="shared" si="2"/>
        <v>0</v>
      </c>
    </row>
    <row r="35" spans="1:50" ht="14.4" thickBot="1" x14ac:dyDescent="0.3">
      <c r="A35" s="1" t="s">
        <v>41</v>
      </c>
      <c r="B35" s="62" t="s">
        <v>50</v>
      </c>
      <c r="C35" s="34"/>
      <c r="D35" s="48"/>
      <c r="E35" s="50">
        <f>IFERROR(VLOOKUP($B35,'[1]NUM6.1'!$G$3:$T$164,2,FALSE),0)</f>
        <v>34</v>
      </c>
      <c r="F35" s="50">
        <f>IFERROR(VLOOKUP($B35,'[1]NUM6.1'!$G$3:$T$164,3,FALSE),0)</f>
        <v>18</v>
      </c>
      <c r="G35" s="50">
        <f>IFERROR(VLOOKUP($B35,'[1]NUM6.1'!$G$3:$T$164,4,FALSE),0)</f>
        <v>17</v>
      </c>
      <c r="H35" s="50">
        <f>IFERROR(VLOOKUP($B35,'[1]NUM6.1'!$G$3:$T$164,5,FALSE),0)</f>
        <v>29</v>
      </c>
      <c r="I35" s="50">
        <f>IFERROR(VLOOKUP($B35,'[1]NUM6.1'!$G$3:$T$164,6,FALSE),0)</f>
        <v>33</v>
      </c>
      <c r="J35" s="50">
        <f>IFERROR(VLOOKUP($B35,'[1]NUM6.1'!$G$3:$T$164,7,FALSE),0)</f>
        <v>24</v>
      </c>
      <c r="K35" s="50">
        <f>IFERROR(VLOOKUP($B35,'[1]NUM6.1'!$G$3:$T$164,8,FALSE),0)</f>
        <v>34</v>
      </c>
      <c r="L35" s="50">
        <f>IFERROR(VLOOKUP($B35,'[1]NUM6.1'!$G$3:$T$164,9,FALSE),0)</f>
        <v>30</v>
      </c>
      <c r="M35" s="50">
        <f>IFERROR(VLOOKUP($B35,'[1]NUM6.1'!$G$3:$T$164,10,FALSE),0)</f>
        <v>22</v>
      </c>
      <c r="N35" s="50">
        <f>IFERROR(VLOOKUP($B35,'[1]NUM6.1'!$G$3:$T$164,11,FALSE),0)</f>
        <v>7</v>
      </c>
      <c r="O35" s="50">
        <f>IFERROR(VLOOKUP($B35,'[1]NUM6.1'!$G$3:$T$164,12,FALSE),0)</f>
        <v>1</v>
      </c>
      <c r="P35" s="50">
        <f>IFERROR(VLOOKUP($B35,'[1]NUM6.1'!$G$3:$T$164,13,FALSE),0)</f>
        <v>6</v>
      </c>
      <c r="Q35" s="3">
        <f>SUM(E35:P35)</f>
        <v>255</v>
      </c>
      <c r="R35" s="2"/>
      <c r="S35" s="11">
        <f>IFERROR(VLOOKUP($B35,'[2]6.1 2018'!$G$3:$J$165,3,FALSE),0)</f>
        <v>301</v>
      </c>
      <c r="T35" s="27">
        <f t="shared" si="8"/>
        <v>301</v>
      </c>
      <c r="U35" s="11">
        <f>IFERROR(VLOOKUP($B35,'[3]DEN6.1'!$G$3:$H$163,2,FALSE),0)+AE35-AR35</f>
        <v>319</v>
      </c>
      <c r="V35" s="32">
        <f>IFERROR(VLOOKUP($B35,'[3]DEN6.1'!$G$3:$H$163,2,FALSE),0)+(AE35+AF35+AG35)-(AR35+AS35+AT35)</f>
        <v>319</v>
      </c>
      <c r="W35" s="11">
        <f>IFERROR(VLOOKUP($B35,'[1]DEN6.1'!$G$3:$J$165,3,FALSE),0)</f>
        <v>523</v>
      </c>
      <c r="X35" s="5"/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3"/>
      <c r="AL35" s="50"/>
      <c r="AM35" s="50"/>
      <c r="AN35" s="50"/>
      <c r="AO35" s="50"/>
      <c r="AP35" s="50"/>
      <c r="AQ35" s="50"/>
      <c r="AR35" s="50"/>
      <c r="AS35" s="50"/>
      <c r="AT35" s="50"/>
      <c r="AU35" s="50"/>
      <c r="AV35" s="50"/>
      <c r="AW35" s="50"/>
      <c r="AX35" s="3">
        <f>SUM(AL35:AW35)</f>
        <v>0</v>
      </c>
    </row>
    <row r="36" spans="1:50" ht="14.4" thickBot="1" x14ac:dyDescent="0.3">
      <c r="A36" s="1" t="s">
        <v>41</v>
      </c>
      <c r="B36" s="62" t="s">
        <v>240</v>
      </c>
      <c r="C36" s="34"/>
      <c r="D36" s="48"/>
      <c r="E36" s="50">
        <f>IFERROR(VLOOKUP($B36,'[1]NUM6.1'!$G$3:$T$164,2,FALSE),0)</f>
        <v>9</v>
      </c>
      <c r="F36" s="50">
        <f>IFERROR(VLOOKUP($B36,'[1]NUM6.1'!$G$3:$T$164,3,FALSE),0)</f>
        <v>0</v>
      </c>
      <c r="G36" s="50">
        <f>IFERROR(VLOOKUP($B36,'[1]NUM6.1'!$G$3:$T$164,4,FALSE),0)</f>
        <v>16</v>
      </c>
      <c r="H36" s="50">
        <f>IFERROR(VLOOKUP($B36,'[1]NUM6.1'!$G$3:$T$164,5,FALSE),0)</f>
        <v>20</v>
      </c>
      <c r="I36" s="50">
        <f>IFERROR(VLOOKUP($B36,'[1]NUM6.1'!$G$3:$T$164,6,FALSE),0)</f>
        <v>4</v>
      </c>
      <c r="J36" s="50">
        <f>IFERROR(VLOOKUP($B36,'[1]NUM6.1'!$G$3:$T$164,7,FALSE),0)</f>
        <v>1</v>
      </c>
      <c r="K36" s="50">
        <f>IFERROR(VLOOKUP($B36,'[1]NUM6.1'!$G$3:$T$164,8,FALSE),0)</f>
        <v>0</v>
      </c>
      <c r="L36" s="50">
        <f>IFERROR(VLOOKUP($B36,'[1]NUM6.1'!$G$3:$T$164,9,FALSE),0)</f>
        <v>31</v>
      </c>
      <c r="M36" s="50">
        <f>IFERROR(VLOOKUP($B36,'[1]NUM6.1'!$G$3:$T$164,10,FALSE),0)</f>
        <v>9</v>
      </c>
      <c r="N36" s="50">
        <f>IFERROR(VLOOKUP($B36,'[1]NUM6.1'!$G$3:$T$164,11,FALSE),0)</f>
        <v>10</v>
      </c>
      <c r="O36" s="50">
        <f>IFERROR(VLOOKUP($B36,'[1]NUM6.1'!$G$3:$T$164,12,FALSE),0)</f>
        <v>0</v>
      </c>
      <c r="P36" s="50">
        <f>IFERROR(VLOOKUP($B36,'[1]NUM6.1'!$G$3:$T$164,13,FALSE),0)</f>
        <v>19</v>
      </c>
      <c r="Q36" s="3">
        <f>SUM(E36:P36)</f>
        <v>119</v>
      </c>
      <c r="R36" s="2"/>
      <c r="S36" s="11">
        <f>IFERROR(VLOOKUP($B36,'[2]6.1 2018'!$G$3:$J$165,3,FALSE),0)</f>
        <v>274</v>
      </c>
      <c r="T36" s="27">
        <f t="shared" si="8"/>
        <v>274</v>
      </c>
      <c r="U36" s="11">
        <f>IFERROR(VLOOKUP($B36,'[3]DEN6.1'!$G$3:$H$163,2,FALSE),0)+AE36-AR36</f>
        <v>270</v>
      </c>
      <c r="V36" s="32">
        <f>IFERROR(VLOOKUP($B36,'[3]DEN6.1'!$G$3:$H$163,2,FALSE),0)+(AE36+AF36+AG36)-(AR36+AS36+AT36)</f>
        <v>270</v>
      </c>
      <c r="W36" s="11">
        <f>IFERROR(VLOOKUP($B36,'[1]DEN6.1'!$G$3:$J$165,3,FALSE),0)</f>
        <v>226</v>
      </c>
      <c r="X36" s="5"/>
      <c r="Y36" s="50"/>
      <c r="Z36" s="50"/>
      <c r="AA36" s="50"/>
      <c r="AB36" s="50"/>
      <c r="AC36" s="50"/>
      <c r="AD36" s="50"/>
      <c r="AE36" s="50"/>
      <c r="AF36" s="50"/>
      <c r="AG36" s="50"/>
      <c r="AH36" s="50"/>
      <c r="AI36" s="50"/>
      <c r="AJ36" s="50"/>
      <c r="AK36" s="3"/>
      <c r="AL36" s="50"/>
      <c r="AM36" s="50"/>
      <c r="AN36" s="50"/>
      <c r="AO36" s="50"/>
      <c r="AP36" s="50"/>
      <c r="AQ36" s="50"/>
      <c r="AR36" s="50"/>
      <c r="AS36" s="50"/>
      <c r="AT36" s="50"/>
      <c r="AU36" s="50"/>
      <c r="AV36" s="50"/>
      <c r="AW36" s="50"/>
      <c r="AX36" s="3">
        <f>SUM(AL36:AW36)</f>
        <v>0</v>
      </c>
    </row>
    <row r="37" spans="1:50" ht="14.4" thickBot="1" x14ac:dyDescent="0.3">
      <c r="A37" s="49" t="s">
        <v>41</v>
      </c>
      <c r="B37" s="229" t="s">
        <v>323</v>
      </c>
      <c r="C37" s="34"/>
      <c r="D37" s="48"/>
      <c r="E37" s="50">
        <f>IFERROR(VLOOKUP($B37,'[1]NUM6.1'!$G$3:$T$164,2,FALSE),0)</f>
        <v>0</v>
      </c>
      <c r="F37" s="50">
        <f>IFERROR(VLOOKUP($B37,'[1]NUM6.1'!$G$3:$T$164,3,FALSE),0)</f>
        <v>0</v>
      </c>
      <c r="G37" s="50">
        <f>IFERROR(VLOOKUP($B37,'[1]NUM6.1'!$G$3:$T$164,4,FALSE),0)</f>
        <v>0</v>
      </c>
      <c r="H37" s="50">
        <f>IFERROR(VLOOKUP($B37,'[1]NUM6.1'!$G$3:$T$164,5,FALSE),0)</f>
        <v>0</v>
      </c>
      <c r="I37" s="50">
        <f>IFERROR(VLOOKUP($B37,'[1]NUM6.1'!$G$3:$T$164,6,FALSE),0)</f>
        <v>0</v>
      </c>
      <c r="J37" s="50">
        <f>IFERROR(VLOOKUP($B37,'[1]NUM6.1'!$G$3:$T$164,7,FALSE),0)</f>
        <v>0</v>
      </c>
      <c r="K37" s="50">
        <f>IFERROR(VLOOKUP($B37,'[1]NUM6.1'!$G$3:$T$164,8,FALSE),0)</f>
        <v>0</v>
      </c>
      <c r="L37" s="50">
        <f>IFERROR(VLOOKUP($B37,'[1]NUM6.1'!$G$3:$T$164,9,FALSE),0)</f>
        <v>0</v>
      </c>
      <c r="M37" s="50">
        <f>IFERROR(VLOOKUP($B37,'[1]NUM6.1'!$G$3:$T$164,10,FALSE),0)</f>
        <v>0</v>
      </c>
      <c r="N37" s="50">
        <f>IFERROR(VLOOKUP($B37,'[1]NUM6.1'!$G$3:$T$164,11,FALSE),0)</f>
        <v>0</v>
      </c>
      <c r="O37" s="50">
        <f>IFERROR(VLOOKUP($B37,'[1]NUM6.1'!$G$3:$T$164,12,FALSE),0)</f>
        <v>0</v>
      </c>
      <c r="P37" s="50">
        <f>IFERROR(VLOOKUP($B37,'[1]NUM6.1'!$G$3:$T$164,13,FALSE),0)</f>
        <v>3</v>
      </c>
      <c r="Q37" s="3">
        <f>SUM(E37:P37)</f>
        <v>3</v>
      </c>
      <c r="R37" s="2"/>
      <c r="S37" s="11"/>
      <c r="T37" s="27"/>
      <c r="U37" s="11"/>
      <c r="V37" s="32"/>
      <c r="W37" s="11">
        <f>IFERROR(VLOOKUP($B37,'[1]DEN6.1'!$G$3:$J$165,3,FALSE),0)</f>
        <v>0</v>
      </c>
      <c r="X37" s="5"/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3"/>
      <c r="AL37" s="50"/>
      <c r="AM37" s="50"/>
      <c r="AN37" s="50"/>
      <c r="AO37" s="50"/>
      <c r="AP37" s="50"/>
      <c r="AQ37" s="50"/>
      <c r="AR37" s="50"/>
      <c r="AS37" s="50"/>
      <c r="AT37" s="50"/>
      <c r="AU37" s="50"/>
      <c r="AV37" s="50"/>
      <c r="AW37" s="50"/>
      <c r="AX37" s="3"/>
    </row>
    <row r="38" spans="1:50" ht="14.4" thickBot="1" x14ac:dyDescent="0.3">
      <c r="A38" s="49" t="s">
        <v>41</v>
      </c>
      <c r="B38" s="47" t="s">
        <v>260</v>
      </c>
      <c r="C38" s="34"/>
      <c r="D38" s="48"/>
      <c r="E38" s="50">
        <f>IFERROR(VLOOKUP($B38,'[1]NUM6.1'!$G$3:$T$164,2,FALSE),0)</f>
        <v>70</v>
      </c>
      <c r="F38" s="50">
        <f>IFERROR(VLOOKUP($B38,'[1]NUM6.1'!$G$3:$T$164,3,FALSE),0)</f>
        <v>83</v>
      </c>
      <c r="G38" s="50">
        <f>IFERROR(VLOOKUP($B38,'[1]NUM6.1'!$G$3:$T$164,4,FALSE),0)</f>
        <v>131</v>
      </c>
      <c r="H38" s="50">
        <f>IFERROR(VLOOKUP($B38,'[1]NUM6.1'!$G$3:$T$164,5,FALSE),0)</f>
        <v>72</v>
      </c>
      <c r="I38" s="50">
        <f>IFERROR(VLOOKUP($B38,'[1]NUM6.1'!$G$3:$T$164,6,FALSE),0)</f>
        <v>123</v>
      </c>
      <c r="J38" s="50">
        <f>IFERROR(VLOOKUP($B38,'[1]NUM6.1'!$G$3:$T$164,7,FALSE),0)</f>
        <v>130</v>
      </c>
      <c r="K38" s="50">
        <f>IFERROR(VLOOKUP($B38,'[1]NUM6.1'!$G$3:$T$164,8,FALSE),0)</f>
        <v>84</v>
      </c>
      <c r="L38" s="50">
        <f>IFERROR(VLOOKUP($B38,'[1]NUM6.1'!$G$3:$T$164,9,FALSE),0)</f>
        <v>98</v>
      </c>
      <c r="M38" s="50">
        <f>IFERROR(VLOOKUP($B38,'[1]NUM6.1'!$G$3:$T$164,10,FALSE),0)</f>
        <v>59</v>
      </c>
      <c r="N38" s="50">
        <f>IFERROR(VLOOKUP($B38,'[1]NUM6.1'!$G$3:$T$164,11,FALSE),0)</f>
        <v>49</v>
      </c>
      <c r="O38" s="50">
        <f>IFERROR(VLOOKUP($B38,'[1]NUM6.1'!$G$3:$T$164,12,FALSE),0)</f>
        <v>0</v>
      </c>
      <c r="P38" s="50">
        <f>IFERROR(VLOOKUP($B38,'[1]NUM6.1'!$G$3:$T$164,13,FALSE),0)</f>
        <v>16</v>
      </c>
      <c r="Q38" s="112">
        <f>SUM(E38:P38)</f>
        <v>915</v>
      </c>
      <c r="R38" s="2"/>
      <c r="S38" s="11">
        <f>IFERROR(VLOOKUP($B38,'[2]6.1 2018'!$G$3:$J$165,3,FALSE),0)</f>
        <v>321</v>
      </c>
      <c r="T38" s="27">
        <f t="shared" si="8"/>
        <v>321</v>
      </c>
      <c r="U38" s="11">
        <f>IFERROR(VLOOKUP($B38,'[3]DEN6.1'!$G$3:$H$163,2,FALSE),0)+AE38-AR38</f>
        <v>555</v>
      </c>
      <c r="V38" s="32">
        <f>IFERROR(VLOOKUP($B38,'[3]DEN6.1'!$G$3:$H$163,2,FALSE),0)+(AE38+AF38+AG38)-(AR38+AS38+AT38)</f>
        <v>555</v>
      </c>
      <c r="W38" s="11">
        <f>IFERROR(VLOOKUP($B38,'[1]DEN6.1'!$G$3:$J$165,3,FALSE),0)</f>
        <v>618</v>
      </c>
      <c r="X38" s="5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3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3">
        <f>SUM(AL38:AW38)</f>
        <v>0</v>
      </c>
    </row>
    <row r="39" spans="1:50" ht="14.4" thickBot="1" x14ac:dyDescent="0.3">
      <c r="A39" s="49" t="s">
        <v>41</v>
      </c>
      <c r="B39" s="47" t="s">
        <v>261</v>
      </c>
      <c r="C39" s="34"/>
      <c r="D39" s="48"/>
      <c r="E39" s="50">
        <f>IFERROR(VLOOKUP($B39,'[1]NUM6.1'!$G$3:$T$164,2,FALSE),0)</f>
        <v>67</v>
      </c>
      <c r="F39" s="50">
        <f>IFERROR(VLOOKUP($B39,'[1]NUM6.1'!$G$3:$T$164,3,FALSE),0)</f>
        <v>61</v>
      </c>
      <c r="G39" s="50">
        <f>IFERROR(VLOOKUP($B39,'[1]NUM6.1'!$G$3:$T$164,4,FALSE),0)</f>
        <v>133</v>
      </c>
      <c r="H39" s="50">
        <f>IFERROR(VLOOKUP($B39,'[1]NUM6.1'!$G$3:$T$164,5,FALSE),0)</f>
        <v>133</v>
      </c>
      <c r="I39" s="50">
        <f>IFERROR(VLOOKUP($B39,'[1]NUM6.1'!$G$3:$T$164,6,FALSE),0)</f>
        <v>75</v>
      </c>
      <c r="J39" s="50">
        <f>IFERROR(VLOOKUP($B39,'[1]NUM6.1'!$G$3:$T$164,7,FALSE),0)</f>
        <v>83</v>
      </c>
      <c r="K39" s="50">
        <f>IFERROR(VLOOKUP($B39,'[1]NUM6.1'!$G$3:$T$164,8,FALSE),0)</f>
        <v>79</v>
      </c>
      <c r="L39" s="50">
        <f>IFERROR(VLOOKUP($B39,'[1]NUM6.1'!$G$3:$T$164,9,FALSE),0)</f>
        <v>128</v>
      </c>
      <c r="M39" s="50">
        <f>IFERROR(VLOOKUP($B39,'[1]NUM6.1'!$G$3:$T$164,10,FALSE),0)</f>
        <v>45</v>
      </c>
      <c r="N39" s="50">
        <f>IFERROR(VLOOKUP($B39,'[1]NUM6.1'!$G$3:$T$164,11,FALSE),0)</f>
        <v>42</v>
      </c>
      <c r="O39" s="50">
        <f>IFERROR(VLOOKUP($B39,'[1]NUM6.1'!$G$3:$T$164,12,FALSE),0)</f>
        <v>0</v>
      </c>
      <c r="P39" s="50">
        <f>IFERROR(VLOOKUP($B39,'[1]NUM6.1'!$G$3:$T$164,13,FALSE),0)</f>
        <v>0</v>
      </c>
      <c r="Q39" s="55">
        <f>SUM(E39:P39)</f>
        <v>846</v>
      </c>
      <c r="R39" s="2"/>
      <c r="S39" s="11">
        <f>IFERROR(VLOOKUP($B39,'[2]6.1 2018'!$G$3:$J$165,3,FALSE),0)</f>
        <v>598</v>
      </c>
      <c r="T39" s="27">
        <f t="shared" si="8"/>
        <v>598</v>
      </c>
      <c r="U39" s="11">
        <f>IFERROR(VLOOKUP($B39,'[3]DEN6.1'!$G$3:$H$163,2,FALSE),0)+AE39-AR39</f>
        <v>677</v>
      </c>
      <c r="V39" s="32">
        <f>IFERROR(VLOOKUP($B39,'[3]DEN6.1'!$G$3:$H$163,2,FALSE),0)+(AE39+AF39+AG39)-(AR39+AS39+AT39)</f>
        <v>677</v>
      </c>
      <c r="W39" s="11">
        <f>IFERROR(VLOOKUP($B39,'[1]DEN6.1'!$G$3:$J$165,3,FALSE),0)</f>
        <v>740</v>
      </c>
      <c r="X39" s="5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3"/>
      <c r="AL39" s="50"/>
      <c r="AM39" s="50"/>
      <c r="AN39" s="50"/>
      <c r="AO39" s="50"/>
      <c r="AP39" s="50"/>
      <c r="AQ39" s="50"/>
      <c r="AR39" s="50"/>
      <c r="AS39" s="50"/>
      <c r="AT39" s="50"/>
      <c r="AU39" s="50"/>
      <c r="AV39" s="50"/>
      <c r="AW39" s="50"/>
      <c r="AX39" s="3">
        <f>SUM(AL39:AW39)</f>
        <v>0</v>
      </c>
    </row>
    <row r="40" spans="1:50" ht="14.4" thickBot="1" x14ac:dyDescent="0.3">
      <c r="A40" s="344" t="s">
        <v>176</v>
      </c>
      <c r="B40" s="345"/>
      <c r="C40" s="89">
        <f>D40/Metas!G8</f>
        <v>0.98493238028121743</v>
      </c>
      <c r="D40" s="13">
        <f>+Q40/R40</f>
        <v>0.18634920634920635</v>
      </c>
      <c r="E40" s="8">
        <f t="shared" ref="E40:Q40" si="9">SUM(E27:E39)</f>
        <v>1193</v>
      </c>
      <c r="F40" s="8">
        <f t="shared" si="9"/>
        <v>1525</v>
      </c>
      <c r="G40" s="8">
        <f t="shared" si="9"/>
        <v>2124</v>
      </c>
      <c r="H40" s="8">
        <f t="shared" si="9"/>
        <v>2222</v>
      </c>
      <c r="I40" s="8">
        <f t="shared" si="9"/>
        <v>1841</v>
      </c>
      <c r="J40" s="8">
        <f t="shared" si="9"/>
        <v>1680</v>
      </c>
      <c r="K40" s="8">
        <f t="shared" si="9"/>
        <v>1881</v>
      </c>
      <c r="L40" s="8">
        <f t="shared" si="9"/>
        <v>2285</v>
      </c>
      <c r="M40" s="8">
        <f t="shared" si="9"/>
        <v>1691</v>
      </c>
      <c r="N40" s="8">
        <f t="shared" si="9"/>
        <v>1457</v>
      </c>
      <c r="O40" s="8">
        <f t="shared" si="9"/>
        <v>86</v>
      </c>
      <c r="P40" s="8">
        <f t="shared" si="9"/>
        <v>799</v>
      </c>
      <c r="Q40" s="8">
        <f t="shared" si="9"/>
        <v>18784</v>
      </c>
      <c r="R40" s="9">
        <f>X40-W40</f>
        <v>100800</v>
      </c>
      <c r="S40" s="8">
        <f>SUM(S27:S39)</f>
        <v>11841</v>
      </c>
      <c r="T40" s="8">
        <f>SUM(T27:T39)</f>
        <v>11841</v>
      </c>
      <c r="U40" s="8">
        <f>SUM(U27:U39)</f>
        <v>11818</v>
      </c>
      <c r="V40" s="25">
        <f>SUM(V27:V39)</f>
        <v>11818</v>
      </c>
      <c r="W40" s="8">
        <f>SUM(W27:W39)</f>
        <v>11607</v>
      </c>
      <c r="X40" s="10">
        <v>112407</v>
      </c>
      <c r="Y40" s="25"/>
      <c r="Z40" s="25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>
        <f>SUM(AX27:AX39)</f>
        <v>0</v>
      </c>
    </row>
    <row r="41" spans="1:50" ht="14.4" thickBot="1" x14ac:dyDescent="0.3">
      <c r="A41" s="1" t="s">
        <v>60</v>
      </c>
      <c r="B41" s="62" t="s">
        <v>51</v>
      </c>
      <c r="C41" s="34"/>
      <c r="D41" s="48"/>
      <c r="E41" s="50">
        <f>IFERROR(VLOOKUP($B41,'[1]NUM6.1'!$G$3:$T$164,2,FALSE),0)</f>
        <v>3</v>
      </c>
      <c r="F41" s="50">
        <f>IFERROR(VLOOKUP($B41,'[1]NUM6.1'!$G$3:$T$164,3,FALSE),0)</f>
        <v>15</v>
      </c>
      <c r="G41" s="50">
        <f>IFERROR(VLOOKUP($B41,'[1]NUM6.1'!$G$3:$T$164,4,FALSE),0)</f>
        <v>23</v>
      </c>
      <c r="H41" s="50">
        <f>IFERROR(VLOOKUP($B41,'[1]NUM6.1'!$G$3:$T$164,5,FALSE),0)</f>
        <v>15</v>
      </c>
      <c r="I41" s="50">
        <f>IFERROR(VLOOKUP($B41,'[1]NUM6.1'!$G$3:$T$164,6,FALSE),0)</f>
        <v>15</v>
      </c>
      <c r="J41" s="50">
        <f>IFERROR(VLOOKUP($B41,'[1]NUM6.1'!$G$3:$T$164,7,FALSE),0)</f>
        <v>28</v>
      </c>
      <c r="K41" s="50">
        <f>IFERROR(VLOOKUP($B41,'[1]NUM6.1'!$G$3:$T$164,8,FALSE),0)</f>
        <v>27</v>
      </c>
      <c r="L41" s="50">
        <f>IFERROR(VLOOKUP($B41,'[1]NUM6.1'!$G$3:$T$164,9,FALSE),0)</f>
        <v>30</v>
      </c>
      <c r="M41" s="50">
        <f>IFERROR(VLOOKUP($B41,'[1]NUM6.1'!$G$3:$T$164,10,FALSE),0)</f>
        <v>20</v>
      </c>
      <c r="N41" s="50">
        <f>IFERROR(VLOOKUP($B41,'[1]NUM6.1'!$G$3:$T$164,11,FALSE),0)</f>
        <v>12</v>
      </c>
      <c r="O41" s="50">
        <f>IFERROR(VLOOKUP($B41,'[1]NUM6.1'!$G$3:$T$164,12,FALSE),0)</f>
        <v>11</v>
      </c>
      <c r="P41" s="50">
        <f>IFERROR(VLOOKUP($B41,'[1]NUM6.1'!$G$3:$T$164,13,FALSE),0)</f>
        <v>48</v>
      </c>
      <c r="Q41" s="3">
        <f t="shared" ref="Q41:Q49" si="10">SUM(E41:P41)</f>
        <v>247</v>
      </c>
      <c r="R41" s="2"/>
      <c r="S41" s="11">
        <f>IFERROR(VLOOKUP($B41,'[2]6.1 2018'!$G$3:$J$165,3,FALSE),0)</f>
        <v>145</v>
      </c>
      <c r="T41" s="27">
        <f t="shared" ref="T41:T50" si="11">S41+(Y41+Z41+AA41+AB41)-(AL41+AM41+AN41+AO41)</f>
        <v>145</v>
      </c>
      <c r="U41" s="11">
        <f>IFERROR(VLOOKUP($B41,'[3]DEN6.1'!$G$3:$H$163,2,FALSE),0)+AE41-AR41</f>
        <v>141</v>
      </c>
      <c r="V41" s="32">
        <f>IFERROR(VLOOKUP($B41,'[3]DEN6.1'!$G$3:$H$163,2,FALSE),0)+(AE41+AF41+AG41)-(AR41+AS41+AT41)</f>
        <v>141</v>
      </c>
      <c r="W41" s="11">
        <f>IFERROR(VLOOKUP($B41,'[1]DEN6.1'!$G$3:$J$165,3,FALSE),0)</f>
        <v>141</v>
      </c>
      <c r="X41" s="5"/>
      <c r="Y41" s="50"/>
      <c r="Z41" s="50"/>
      <c r="AA41" s="50"/>
      <c r="AB41" s="50"/>
      <c r="AC41" s="50"/>
      <c r="AD41" s="50"/>
      <c r="AE41" s="50"/>
      <c r="AF41" s="50"/>
      <c r="AG41" s="50"/>
      <c r="AH41" s="50"/>
      <c r="AI41" s="50"/>
      <c r="AJ41" s="50"/>
      <c r="AK41" s="3"/>
      <c r="AL41" s="50"/>
      <c r="AM41" s="50"/>
      <c r="AN41" s="50"/>
      <c r="AO41" s="50"/>
      <c r="AP41" s="50"/>
      <c r="AQ41" s="50"/>
      <c r="AR41" s="50"/>
      <c r="AS41" s="50"/>
      <c r="AT41" s="50"/>
      <c r="AU41" s="50"/>
      <c r="AV41" s="50"/>
      <c r="AW41" s="50"/>
      <c r="AX41" s="3">
        <f t="shared" si="2"/>
        <v>0</v>
      </c>
    </row>
    <row r="42" spans="1:50" ht="14.4" thickBot="1" x14ac:dyDescent="0.3">
      <c r="A42" s="1" t="s">
        <v>60</v>
      </c>
      <c r="B42" s="62" t="s">
        <v>52</v>
      </c>
      <c r="C42" s="34"/>
      <c r="D42" s="48"/>
      <c r="E42" s="50">
        <f>IFERROR(VLOOKUP($B42,'[1]NUM6.1'!$G$3:$T$164,2,FALSE),0)</f>
        <v>2</v>
      </c>
      <c r="F42" s="50">
        <f>IFERROR(VLOOKUP($B42,'[1]NUM6.1'!$G$3:$T$164,3,FALSE),0)</f>
        <v>11</v>
      </c>
      <c r="G42" s="50">
        <f>IFERROR(VLOOKUP($B42,'[1]NUM6.1'!$G$3:$T$164,4,FALSE),0)</f>
        <v>0</v>
      </c>
      <c r="H42" s="50">
        <f>IFERROR(VLOOKUP($B42,'[1]NUM6.1'!$G$3:$T$164,5,FALSE),0)</f>
        <v>2</v>
      </c>
      <c r="I42" s="50">
        <f>IFERROR(VLOOKUP($B42,'[1]NUM6.1'!$G$3:$T$164,6,FALSE),0)</f>
        <v>2</v>
      </c>
      <c r="J42" s="50">
        <f>IFERROR(VLOOKUP($B42,'[1]NUM6.1'!$G$3:$T$164,7,FALSE),0)</f>
        <v>14</v>
      </c>
      <c r="K42" s="50">
        <f>IFERROR(VLOOKUP($B42,'[1]NUM6.1'!$G$3:$T$164,8,FALSE),0)</f>
        <v>2</v>
      </c>
      <c r="L42" s="50">
        <f>IFERROR(VLOOKUP($B42,'[1]NUM6.1'!$G$3:$T$164,9,FALSE),0)</f>
        <v>36</v>
      </c>
      <c r="M42" s="50">
        <f>IFERROR(VLOOKUP($B42,'[1]NUM6.1'!$G$3:$T$164,10,FALSE),0)</f>
        <v>2</v>
      </c>
      <c r="N42" s="50">
        <f>IFERROR(VLOOKUP($B42,'[1]NUM6.1'!$G$3:$T$164,11,FALSE),0)</f>
        <v>6</v>
      </c>
      <c r="O42" s="50">
        <f>IFERROR(VLOOKUP($B42,'[1]NUM6.1'!$G$3:$T$164,12,FALSE),0)</f>
        <v>26</v>
      </c>
      <c r="P42" s="50">
        <f>IFERROR(VLOOKUP($B42,'[1]NUM6.1'!$G$3:$T$164,13,FALSE),0)</f>
        <v>23</v>
      </c>
      <c r="Q42" s="3">
        <f t="shared" si="10"/>
        <v>126</v>
      </c>
      <c r="R42" s="2"/>
      <c r="S42" s="11">
        <f>IFERROR(VLOOKUP($B42,'[2]6.1 2018'!$G$3:$J$165,3,FALSE),0)</f>
        <v>84</v>
      </c>
      <c r="T42" s="27">
        <f t="shared" si="11"/>
        <v>84</v>
      </c>
      <c r="U42" s="11">
        <f>IFERROR(VLOOKUP($B42,'[3]DEN6.1'!$G$3:$H$163,2,FALSE),0)+AE42-AR42</f>
        <v>64</v>
      </c>
      <c r="V42" s="32">
        <f>IFERROR(VLOOKUP($B42,'[3]DEN6.1'!$G$3:$H$163,2,FALSE),0)+(AE42+AF42+AG42)-(AR42+AS42+AT42)</f>
        <v>64</v>
      </c>
      <c r="W42" s="11">
        <f>IFERROR(VLOOKUP($B42,'[1]DEN6.1'!$G$3:$J$165,3,FALSE),0)</f>
        <v>64</v>
      </c>
      <c r="X42" s="5"/>
      <c r="Y42" s="50"/>
      <c r="Z42" s="50"/>
      <c r="AA42" s="50"/>
      <c r="AB42" s="50"/>
      <c r="AC42" s="50"/>
      <c r="AD42" s="50"/>
      <c r="AE42" s="50"/>
      <c r="AF42" s="50"/>
      <c r="AG42" s="50"/>
      <c r="AH42" s="50"/>
      <c r="AI42" s="50"/>
      <c r="AJ42" s="50"/>
      <c r="AK42" s="3"/>
      <c r="AL42" s="50"/>
      <c r="AM42" s="50"/>
      <c r="AN42" s="50"/>
      <c r="AO42" s="50"/>
      <c r="AP42" s="50"/>
      <c r="AQ42" s="50"/>
      <c r="AR42" s="50"/>
      <c r="AS42" s="50"/>
      <c r="AT42" s="50"/>
      <c r="AU42" s="50"/>
      <c r="AV42" s="50"/>
      <c r="AW42" s="50"/>
      <c r="AX42" s="3">
        <f t="shared" si="2"/>
        <v>0</v>
      </c>
    </row>
    <row r="43" spans="1:50" ht="14.4" thickBot="1" x14ac:dyDescent="0.3">
      <c r="A43" s="1" t="s">
        <v>60</v>
      </c>
      <c r="B43" s="62" t="s">
        <v>53</v>
      </c>
      <c r="C43" s="34"/>
      <c r="D43" s="48"/>
      <c r="E43" s="50">
        <f>IFERROR(VLOOKUP($B43,'[1]NUM6.1'!$G$3:$T$164,2,FALSE),0)</f>
        <v>0</v>
      </c>
      <c r="F43" s="50">
        <f>IFERROR(VLOOKUP($B43,'[1]NUM6.1'!$G$3:$T$164,3,FALSE),0)</f>
        <v>9</v>
      </c>
      <c r="G43" s="50">
        <f>IFERROR(VLOOKUP($B43,'[1]NUM6.1'!$G$3:$T$164,4,FALSE),0)</f>
        <v>7</v>
      </c>
      <c r="H43" s="50">
        <f>IFERROR(VLOOKUP($B43,'[1]NUM6.1'!$G$3:$T$164,5,FALSE),0)</f>
        <v>4</v>
      </c>
      <c r="I43" s="50">
        <f>IFERROR(VLOOKUP($B43,'[1]NUM6.1'!$G$3:$T$164,6,FALSE),0)</f>
        <v>2</v>
      </c>
      <c r="J43" s="50">
        <f>IFERROR(VLOOKUP($B43,'[1]NUM6.1'!$G$3:$T$164,7,FALSE),0)</f>
        <v>17</v>
      </c>
      <c r="K43" s="50">
        <f>IFERROR(VLOOKUP($B43,'[1]NUM6.1'!$G$3:$T$164,8,FALSE),0)</f>
        <v>51</v>
      </c>
      <c r="L43" s="50">
        <f>IFERROR(VLOOKUP($B43,'[1]NUM6.1'!$G$3:$T$164,9,FALSE),0)</f>
        <v>39</v>
      </c>
      <c r="M43" s="50">
        <f>IFERROR(VLOOKUP($B43,'[1]NUM6.1'!$G$3:$T$164,10,FALSE),0)</f>
        <v>5</v>
      </c>
      <c r="N43" s="50">
        <f>IFERROR(VLOOKUP($B43,'[1]NUM6.1'!$G$3:$T$164,11,FALSE),0)</f>
        <v>1</v>
      </c>
      <c r="O43" s="50">
        <f>IFERROR(VLOOKUP($B43,'[1]NUM6.1'!$G$3:$T$164,12,FALSE),0)</f>
        <v>45</v>
      </c>
      <c r="P43" s="50">
        <f>IFERROR(VLOOKUP($B43,'[1]NUM6.1'!$G$3:$T$164,13,FALSE),0)</f>
        <v>119</v>
      </c>
      <c r="Q43" s="3">
        <f t="shared" si="10"/>
        <v>299</v>
      </c>
      <c r="R43" s="2"/>
      <c r="S43" s="11">
        <f>IFERROR(VLOOKUP($B43,'[2]6.1 2018'!$G$3:$J$165,3,FALSE),0)</f>
        <v>167</v>
      </c>
      <c r="T43" s="27">
        <f t="shared" si="11"/>
        <v>167</v>
      </c>
      <c r="U43" s="11">
        <f>IFERROR(VLOOKUP($B43,'[3]DEN6.1'!$G$3:$H$163,2,FALSE),0)+AE43-AR43</f>
        <v>137</v>
      </c>
      <c r="V43" s="32">
        <f>IFERROR(VLOOKUP($B43,'[3]DEN6.1'!$G$3:$H$163,2,FALSE),0)+(AE43+AF43+AG43)-(AR43+AS43+AT43)</f>
        <v>137</v>
      </c>
      <c r="W43" s="11">
        <f>IFERROR(VLOOKUP($B43,'[1]DEN6.1'!$G$3:$J$165,3,FALSE),0)</f>
        <v>137</v>
      </c>
      <c r="X43" s="5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3"/>
      <c r="AL43" s="50"/>
      <c r="AM43" s="50"/>
      <c r="AN43" s="50"/>
      <c r="AO43" s="50"/>
      <c r="AP43" s="50"/>
      <c r="AQ43" s="50"/>
      <c r="AR43" s="50"/>
      <c r="AS43" s="50"/>
      <c r="AT43" s="50"/>
      <c r="AU43" s="50"/>
      <c r="AV43" s="50"/>
      <c r="AW43" s="50"/>
      <c r="AX43" s="3">
        <f t="shared" si="2"/>
        <v>0</v>
      </c>
    </row>
    <row r="44" spans="1:50" ht="14.4" thickBot="1" x14ac:dyDescent="0.3">
      <c r="A44" s="1" t="s">
        <v>60</v>
      </c>
      <c r="B44" s="62" t="s">
        <v>54</v>
      </c>
      <c r="C44" s="34"/>
      <c r="D44" s="48"/>
      <c r="E44" s="50">
        <f>IFERROR(VLOOKUP($B44,'[1]NUM6.1'!$G$3:$T$164,2,FALSE),0)</f>
        <v>0</v>
      </c>
      <c r="F44" s="50">
        <f>IFERROR(VLOOKUP($B44,'[1]NUM6.1'!$G$3:$T$164,3,FALSE),0)</f>
        <v>0</v>
      </c>
      <c r="G44" s="50">
        <f>IFERROR(VLOOKUP($B44,'[1]NUM6.1'!$G$3:$T$164,4,FALSE),0)</f>
        <v>1</v>
      </c>
      <c r="H44" s="50">
        <f>IFERROR(VLOOKUP($B44,'[1]NUM6.1'!$G$3:$T$164,5,FALSE),0)</f>
        <v>0</v>
      </c>
      <c r="I44" s="50">
        <f>IFERROR(VLOOKUP($B44,'[1]NUM6.1'!$G$3:$T$164,6,FALSE),0)</f>
        <v>0</v>
      </c>
      <c r="J44" s="50">
        <f>IFERROR(VLOOKUP($B44,'[1]NUM6.1'!$G$3:$T$164,7,FALSE),0)</f>
        <v>0</v>
      </c>
      <c r="K44" s="50">
        <f>IFERROR(VLOOKUP($B44,'[1]NUM6.1'!$G$3:$T$164,8,FALSE),0)</f>
        <v>0</v>
      </c>
      <c r="L44" s="50">
        <f>IFERROR(VLOOKUP($B44,'[1]NUM6.1'!$G$3:$T$164,9,FALSE),0)</f>
        <v>0</v>
      </c>
      <c r="M44" s="50">
        <f>IFERROR(VLOOKUP($B44,'[1]NUM6.1'!$G$3:$T$164,10,FALSE),0)</f>
        <v>0</v>
      </c>
      <c r="N44" s="50">
        <f>IFERROR(VLOOKUP($B44,'[1]NUM6.1'!$G$3:$T$164,11,FALSE),0)</f>
        <v>7</v>
      </c>
      <c r="O44" s="50">
        <f>IFERROR(VLOOKUP($B44,'[1]NUM6.1'!$G$3:$T$164,12,FALSE),0)</f>
        <v>0</v>
      </c>
      <c r="P44" s="50">
        <f>IFERROR(VLOOKUP($B44,'[1]NUM6.1'!$G$3:$T$164,13,FALSE),0)</f>
        <v>12</v>
      </c>
      <c r="Q44" s="3">
        <f t="shared" si="10"/>
        <v>20</v>
      </c>
      <c r="R44" s="2"/>
      <c r="S44" s="11">
        <f>IFERROR(VLOOKUP($B44,'[2]6.1 2018'!$G$3:$J$165,3,FALSE),0)</f>
        <v>8</v>
      </c>
      <c r="T44" s="27">
        <f t="shared" si="11"/>
        <v>8</v>
      </c>
      <c r="U44" s="11">
        <f>IFERROR(VLOOKUP($B44,'[3]DEN6.1'!$G$3:$H$163,2,FALSE),0)+AE44-AR44</f>
        <v>13</v>
      </c>
      <c r="V44" s="32">
        <f>IFERROR(VLOOKUP($B44,'[3]DEN6.1'!$G$3:$H$163,2,FALSE),0)+(AE44+AF44+AG44)-(AR44+AS44+AT44)</f>
        <v>13</v>
      </c>
      <c r="W44" s="11">
        <f>IFERROR(VLOOKUP($B44,'[1]DEN6.1'!$G$3:$J$165,3,FALSE),0)</f>
        <v>13</v>
      </c>
      <c r="X44" s="5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3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3">
        <f t="shared" si="2"/>
        <v>0</v>
      </c>
    </row>
    <row r="45" spans="1:50" ht="14.4" thickBot="1" x14ac:dyDescent="0.3">
      <c r="A45" s="1" t="s">
        <v>60</v>
      </c>
      <c r="B45" s="62" t="s">
        <v>55</v>
      </c>
      <c r="C45" s="34"/>
      <c r="D45" s="48"/>
      <c r="E45" s="50">
        <f>IFERROR(VLOOKUP($B45,'[1]NUM6.1'!$G$3:$T$164,2,FALSE),0)</f>
        <v>4</v>
      </c>
      <c r="F45" s="50">
        <f>IFERROR(VLOOKUP($B45,'[1]NUM6.1'!$G$3:$T$164,3,FALSE),0)</f>
        <v>8</v>
      </c>
      <c r="G45" s="50">
        <f>IFERROR(VLOOKUP($B45,'[1]NUM6.1'!$G$3:$T$164,4,FALSE),0)</f>
        <v>10</v>
      </c>
      <c r="H45" s="50">
        <f>IFERROR(VLOOKUP($B45,'[1]NUM6.1'!$G$3:$T$164,5,FALSE),0)</f>
        <v>1</v>
      </c>
      <c r="I45" s="50">
        <f>IFERROR(VLOOKUP($B45,'[1]NUM6.1'!$G$3:$T$164,6,FALSE),0)</f>
        <v>26</v>
      </c>
      <c r="J45" s="50">
        <f>IFERROR(VLOOKUP($B45,'[1]NUM6.1'!$G$3:$T$164,7,FALSE),0)</f>
        <v>101</v>
      </c>
      <c r="K45" s="50">
        <f>IFERROR(VLOOKUP($B45,'[1]NUM6.1'!$G$3:$T$164,8,FALSE),0)</f>
        <v>21</v>
      </c>
      <c r="L45" s="50">
        <f>IFERROR(VLOOKUP($B45,'[1]NUM6.1'!$G$3:$T$164,9,FALSE),0)</f>
        <v>16</v>
      </c>
      <c r="M45" s="50">
        <f>IFERROR(VLOOKUP($B45,'[1]NUM6.1'!$G$3:$T$164,10,FALSE),0)</f>
        <v>3</v>
      </c>
      <c r="N45" s="50">
        <f>IFERROR(VLOOKUP($B45,'[1]NUM6.1'!$G$3:$T$164,11,FALSE),0)</f>
        <v>5</v>
      </c>
      <c r="O45" s="50">
        <f>IFERROR(VLOOKUP($B45,'[1]NUM6.1'!$G$3:$T$164,12,FALSE),0)</f>
        <v>0</v>
      </c>
      <c r="P45" s="50">
        <f>IFERROR(VLOOKUP($B45,'[1]NUM6.1'!$G$3:$T$164,13,FALSE),0)</f>
        <v>23</v>
      </c>
      <c r="Q45" s="3">
        <f t="shared" si="10"/>
        <v>218</v>
      </c>
      <c r="R45" s="2"/>
      <c r="S45" s="11">
        <f>IFERROR(VLOOKUP($B45,'[2]6.1 2018'!$G$3:$J$165,3,FALSE),0)</f>
        <v>172</v>
      </c>
      <c r="T45" s="27">
        <f t="shared" si="11"/>
        <v>172</v>
      </c>
      <c r="U45" s="11">
        <f>IFERROR(VLOOKUP($B45,'[3]DEN6.1'!$G$3:$H$163,2,FALSE),0)+AE45-AR45</f>
        <v>151</v>
      </c>
      <c r="V45" s="32">
        <f>IFERROR(VLOOKUP($B45,'[3]DEN6.1'!$G$3:$H$163,2,FALSE),0)+(AE45+AF45+AG45)-(AR45+AS45+AT45)</f>
        <v>151</v>
      </c>
      <c r="W45" s="11">
        <f>IFERROR(VLOOKUP($B45,'[1]DEN6.1'!$G$3:$J$165,3,FALSE),0)</f>
        <v>151</v>
      </c>
      <c r="X45" s="5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3"/>
      <c r="AL45" s="50"/>
      <c r="AM45" s="50"/>
      <c r="AN45" s="50"/>
      <c r="AO45" s="50"/>
      <c r="AP45" s="50"/>
      <c r="AQ45" s="50"/>
      <c r="AR45" s="50"/>
      <c r="AS45" s="50"/>
      <c r="AT45" s="50"/>
      <c r="AU45" s="50"/>
      <c r="AV45" s="50"/>
      <c r="AW45" s="50"/>
      <c r="AX45" s="3">
        <f t="shared" si="2"/>
        <v>0</v>
      </c>
    </row>
    <row r="46" spans="1:50" ht="14.4" thickBot="1" x14ac:dyDescent="0.3">
      <c r="A46" s="1" t="s">
        <v>60</v>
      </c>
      <c r="B46" s="62" t="s">
        <v>56</v>
      </c>
      <c r="C46" s="34"/>
      <c r="D46" s="48"/>
      <c r="E46" s="50">
        <f>IFERROR(VLOOKUP($B46,'[1]NUM6.1'!$G$3:$T$164,2,FALSE),0)</f>
        <v>5</v>
      </c>
      <c r="F46" s="50">
        <f>IFERROR(VLOOKUP($B46,'[1]NUM6.1'!$G$3:$T$164,3,FALSE),0)</f>
        <v>1</v>
      </c>
      <c r="G46" s="50">
        <f>IFERROR(VLOOKUP($B46,'[1]NUM6.1'!$G$3:$T$164,4,FALSE),0)</f>
        <v>11</v>
      </c>
      <c r="H46" s="50">
        <f>IFERROR(VLOOKUP($B46,'[1]NUM6.1'!$G$3:$T$164,5,FALSE),0)</f>
        <v>19</v>
      </c>
      <c r="I46" s="50">
        <f>IFERROR(VLOOKUP($B46,'[1]NUM6.1'!$G$3:$T$164,6,FALSE),0)</f>
        <v>5</v>
      </c>
      <c r="J46" s="50">
        <f>IFERROR(VLOOKUP($B46,'[1]NUM6.1'!$G$3:$T$164,7,FALSE),0)</f>
        <v>21</v>
      </c>
      <c r="K46" s="50">
        <f>IFERROR(VLOOKUP($B46,'[1]NUM6.1'!$G$3:$T$164,8,FALSE),0)</f>
        <v>12</v>
      </c>
      <c r="L46" s="50">
        <f>IFERROR(VLOOKUP($B46,'[1]NUM6.1'!$G$3:$T$164,9,FALSE),0)</f>
        <v>24</v>
      </c>
      <c r="M46" s="50">
        <f>IFERROR(VLOOKUP($B46,'[1]NUM6.1'!$G$3:$T$164,10,FALSE),0)</f>
        <v>16</v>
      </c>
      <c r="N46" s="50">
        <f>IFERROR(VLOOKUP($B46,'[1]NUM6.1'!$G$3:$T$164,11,FALSE),0)</f>
        <v>10</v>
      </c>
      <c r="O46" s="50">
        <f>IFERROR(VLOOKUP($B46,'[1]NUM6.1'!$G$3:$T$164,12,FALSE),0)</f>
        <v>7</v>
      </c>
      <c r="P46" s="50">
        <f>IFERROR(VLOOKUP($B46,'[1]NUM6.1'!$G$3:$T$164,13,FALSE),0)</f>
        <v>0</v>
      </c>
      <c r="Q46" s="3">
        <f t="shared" si="10"/>
        <v>131</v>
      </c>
      <c r="R46" s="2"/>
      <c r="S46" s="11">
        <f>IFERROR(VLOOKUP($B46,'[2]6.1 2018'!$G$3:$J$165,3,FALSE),0)</f>
        <v>106</v>
      </c>
      <c r="T46" s="27">
        <f t="shared" si="11"/>
        <v>106</v>
      </c>
      <c r="U46" s="11">
        <f>IFERROR(VLOOKUP($B46,'[3]DEN6.1'!$G$3:$H$163,2,FALSE),0)+AE46-AR46</f>
        <v>99</v>
      </c>
      <c r="V46" s="32">
        <f>IFERROR(VLOOKUP($B46,'[3]DEN6.1'!$G$3:$H$163,2,FALSE),0)+(AE46+AF46+AG46)-(AR46+AS46+AT46)</f>
        <v>99</v>
      </c>
      <c r="W46" s="11">
        <f>IFERROR(VLOOKUP($B46,'[1]DEN6.1'!$G$3:$J$165,3,FALSE),0)</f>
        <v>99</v>
      </c>
      <c r="X46" s="5"/>
      <c r="Y46" s="50"/>
      <c r="Z46" s="50"/>
      <c r="AA46" s="50"/>
      <c r="AB46" s="50"/>
      <c r="AC46" s="50"/>
      <c r="AD46" s="50"/>
      <c r="AE46" s="50"/>
      <c r="AF46" s="50"/>
      <c r="AG46" s="50"/>
      <c r="AH46" s="50"/>
      <c r="AI46" s="50"/>
      <c r="AJ46" s="50"/>
      <c r="AK46" s="3"/>
      <c r="AL46" s="50"/>
      <c r="AM46" s="50"/>
      <c r="AN46" s="50"/>
      <c r="AO46" s="50"/>
      <c r="AP46" s="50"/>
      <c r="AQ46" s="50"/>
      <c r="AR46" s="50"/>
      <c r="AS46" s="50"/>
      <c r="AT46" s="50"/>
      <c r="AU46" s="50"/>
      <c r="AV46" s="50"/>
      <c r="AW46" s="50"/>
      <c r="AX46" s="3">
        <f t="shared" si="2"/>
        <v>0</v>
      </c>
    </row>
    <row r="47" spans="1:50" ht="14.4" thickBot="1" x14ac:dyDescent="0.3">
      <c r="A47" s="1" t="s">
        <v>60</v>
      </c>
      <c r="B47" s="62" t="s">
        <v>57</v>
      </c>
      <c r="C47" s="34"/>
      <c r="D47" s="48"/>
      <c r="E47" s="50">
        <f>IFERROR(VLOOKUP($B47,'[1]NUM6.1'!$G$3:$T$164,2,FALSE),0)</f>
        <v>2</v>
      </c>
      <c r="F47" s="50">
        <f>IFERROR(VLOOKUP($B47,'[1]NUM6.1'!$G$3:$T$164,3,FALSE),0)</f>
        <v>10</v>
      </c>
      <c r="G47" s="50">
        <f>IFERROR(VLOOKUP($B47,'[1]NUM6.1'!$G$3:$T$164,4,FALSE),0)</f>
        <v>11</v>
      </c>
      <c r="H47" s="50">
        <f>IFERROR(VLOOKUP($B47,'[1]NUM6.1'!$G$3:$T$164,5,FALSE),0)</f>
        <v>16</v>
      </c>
      <c r="I47" s="50">
        <f>IFERROR(VLOOKUP($B47,'[1]NUM6.1'!$G$3:$T$164,6,FALSE),0)</f>
        <v>1</v>
      </c>
      <c r="J47" s="50">
        <f>IFERROR(VLOOKUP($B47,'[1]NUM6.1'!$G$3:$T$164,7,FALSE),0)</f>
        <v>3</v>
      </c>
      <c r="K47" s="50">
        <f>IFERROR(VLOOKUP($B47,'[1]NUM6.1'!$G$3:$T$164,8,FALSE),0)</f>
        <v>16</v>
      </c>
      <c r="L47" s="50">
        <f>IFERROR(VLOOKUP($B47,'[1]NUM6.1'!$G$3:$T$164,9,FALSE),0)</f>
        <v>0</v>
      </c>
      <c r="M47" s="50">
        <f>IFERROR(VLOOKUP($B47,'[1]NUM6.1'!$G$3:$T$164,10,FALSE),0)</f>
        <v>8</v>
      </c>
      <c r="N47" s="50">
        <f>IFERROR(VLOOKUP($B47,'[1]NUM6.1'!$G$3:$T$164,11,FALSE),0)</f>
        <v>12</v>
      </c>
      <c r="O47" s="50">
        <f>IFERROR(VLOOKUP($B47,'[1]NUM6.1'!$G$3:$T$164,12,FALSE),0)</f>
        <v>0</v>
      </c>
      <c r="P47" s="50">
        <f>IFERROR(VLOOKUP($B47,'[1]NUM6.1'!$G$3:$T$164,13,FALSE),0)</f>
        <v>38</v>
      </c>
      <c r="Q47" s="3">
        <f t="shared" si="10"/>
        <v>117</v>
      </c>
      <c r="R47" s="2"/>
      <c r="S47" s="11">
        <f>IFERROR(VLOOKUP($B47,'[2]6.1 2018'!$G$3:$J$165,3,FALSE),0)</f>
        <v>122</v>
      </c>
      <c r="T47" s="27">
        <f t="shared" si="11"/>
        <v>122</v>
      </c>
      <c r="U47" s="11">
        <f>IFERROR(VLOOKUP($B47,'[3]DEN6.1'!$G$3:$H$163,2,FALSE),0)+AE47-AR47</f>
        <v>112</v>
      </c>
      <c r="V47" s="32">
        <f>IFERROR(VLOOKUP($B47,'[3]DEN6.1'!$G$3:$H$163,2,FALSE),0)+(AE47+AF47+AG47)-(AR47+AS47+AT47)</f>
        <v>112</v>
      </c>
      <c r="W47" s="11">
        <f>IFERROR(VLOOKUP($B47,'[1]DEN6.1'!$G$3:$J$165,3,FALSE),0)</f>
        <v>112</v>
      </c>
      <c r="X47" s="5"/>
      <c r="Y47" s="50"/>
      <c r="Z47" s="50"/>
      <c r="AA47" s="50"/>
      <c r="AB47" s="50"/>
      <c r="AC47" s="50"/>
      <c r="AD47" s="50"/>
      <c r="AE47" s="50"/>
      <c r="AF47" s="50"/>
      <c r="AG47" s="50"/>
      <c r="AH47" s="50"/>
      <c r="AI47" s="50"/>
      <c r="AJ47" s="50"/>
      <c r="AK47" s="3"/>
      <c r="AL47" s="50"/>
      <c r="AM47" s="50"/>
      <c r="AN47" s="50"/>
      <c r="AO47" s="50"/>
      <c r="AP47" s="50"/>
      <c r="AQ47" s="50"/>
      <c r="AR47" s="50"/>
      <c r="AS47" s="50"/>
      <c r="AT47" s="50"/>
      <c r="AU47" s="50"/>
      <c r="AV47" s="50"/>
      <c r="AW47" s="50"/>
      <c r="AX47" s="3">
        <f t="shared" si="2"/>
        <v>0</v>
      </c>
    </row>
    <row r="48" spans="1:50" ht="14.4" thickBot="1" x14ac:dyDescent="0.3">
      <c r="A48" s="1" t="s">
        <v>60</v>
      </c>
      <c r="B48" s="62" t="s">
        <v>58</v>
      </c>
      <c r="C48" s="34"/>
      <c r="D48" s="48"/>
      <c r="E48" s="50">
        <f>IFERROR(VLOOKUP($B48,'[1]NUM6.1'!$G$3:$T$164,2,FALSE),0)</f>
        <v>5</v>
      </c>
      <c r="F48" s="50">
        <f>IFERROR(VLOOKUP($B48,'[1]NUM6.1'!$G$3:$T$164,3,FALSE),0)</f>
        <v>5</v>
      </c>
      <c r="G48" s="50">
        <f>IFERROR(VLOOKUP($B48,'[1]NUM6.1'!$G$3:$T$164,4,FALSE),0)</f>
        <v>12</v>
      </c>
      <c r="H48" s="50">
        <f>IFERROR(VLOOKUP($B48,'[1]NUM6.1'!$G$3:$T$164,5,FALSE),0)</f>
        <v>11</v>
      </c>
      <c r="I48" s="50">
        <f>IFERROR(VLOOKUP($B48,'[1]NUM6.1'!$G$3:$T$164,6,FALSE),0)</f>
        <v>15</v>
      </c>
      <c r="J48" s="50">
        <f>IFERROR(VLOOKUP($B48,'[1]NUM6.1'!$G$3:$T$164,7,FALSE),0)</f>
        <v>9</v>
      </c>
      <c r="K48" s="50">
        <f>IFERROR(VLOOKUP($B48,'[1]NUM6.1'!$G$3:$T$164,8,FALSE),0)</f>
        <v>1</v>
      </c>
      <c r="L48" s="50">
        <f>IFERROR(VLOOKUP($B48,'[1]NUM6.1'!$G$3:$T$164,9,FALSE),0)</f>
        <v>3</v>
      </c>
      <c r="M48" s="50">
        <f>IFERROR(VLOOKUP($B48,'[1]NUM6.1'!$G$3:$T$164,10,FALSE),0)</f>
        <v>1</v>
      </c>
      <c r="N48" s="50">
        <f>IFERROR(VLOOKUP($B48,'[1]NUM6.1'!$G$3:$T$164,11,FALSE),0)</f>
        <v>3</v>
      </c>
      <c r="O48" s="50">
        <f>IFERROR(VLOOKUP($B48,'[1]NUM6.1'!$G$3:$T$164,12,FALSE),0)</f>
        <v>2</v>
      </c>
      <c r="P48" s="50">
        <f>IFERROR(VLOOKUP($B48,'[1]NUM6.1'!$G$3:$T$164,13,FALSE),0)</f>
        <v>0</v>
      </c>
      <c r="Q48" s="3">
        <f t="shared" si="10"/>
        <v>67</v>
      </c>
      <c r="R48" s="2"/>
      <c r="S48" s="11">
        <f>IFERROR(VLOOKUP($B48,'[2]6.1 2018'!$G$3:$J$165,3,FALSE),0)</f>
        <v>35</v>
      </c>
      <c r="T48" s="27">
        <f t="shared" si="11"/>
        <v>35</v>
      </c>
      <c r="U48" s="11">
        <f>IFERROR(VLOOKUP($B48,'[3]DEN6.1'!$G$3:$H$163,2,FALSE),0)+AE48-AR48</f>
        <v>42</v>
      </c>
      <c r="V48" s="32">
        <f>IFERROR(VLOOKUP($B48,'[3]DEN6.1'!$G$3:$H$163,2,FALSE),0)+(AE48+AF48+AG48)-(AR48+AS48+AT48)</f>
        <v>42</v>
      </c>
      <c r="W48" s="11">
        <f>IFERROR(VLOOKUP($B48,'[1]DEN6.1'!$G$3:$J$165,3,FALSE),0)</f>
        <v>42</v>
      </c>
      <c r="X48" s="5"/>
      <c r="Y48" s="50"/>
      <c r="Z48" s="50"/>
      <c r="AA48" s="50"/>
      <c r="AB48" s="50"/>
      <c r="AC48" s="50"/>
      <c r="AD48" s="50"/>
      <c r="AE48" s="50"/>
      <c r="AF48" s="50"/>
      <c r="AG48" s="50"/>
      <c r="AH48" s="50"/>
      <c r="AI48" s="50"/>
      <c r="AJ48" s="50"/>
      <c r="AK48" s="3"/>
      <c r="AL48" s="50"/>
      <c r="AM48" s="50"/>
      <c r="AN48" s="50"/>
      <c r="AO48" s="50"/>
      <c r="AP48" s="50"/>
      <c r="AQ48" s="50"/>
      <c r="AR48" s="50"/>
      <c r="AS48" s="50"/>
      <c r="AT48" s="50"/>
      <c r="AU48" s="50"/>
      <c r="AV48" s="50"/>
      <c r="AW48" s="50"/>
      <c r="AX48" s="3">
        <f t="shared" si="2"/>
        <v>0</v>
      </c>
    </row>
    <row r="49" spans="1:50" ht="14.4" thickBot="1" x14ac:dyDescent="0.3">
      <c r="A49" s="1" t="s">
        <v>60</v>
      </c>
      <c r="B49" s="62" t="s">
        <v>59</v>
      </c>
      <c r="C49" s="34"/>
      <c r="D49" s="48"/>
      <c r="E49" s="50">
        <f>IFERROR(VLOOKUP($B49,'[1]NUM6.1'!$G$3:$T$164,2,FALSE),0)</f>
        <v>0</v>
      </c>
      <c r="F49" s="50">
        <f>IFERROR(VLOOKUP($B49,'[1]NUM6.1'!$G$3:$T$164,3,FALSE),0)</f>
        <v>3</v>
      </c>
      <c r="G49" s="50">
        <f>IFERROR(VLOOKUP($B49,'[1]NUM6.1'!$G$3:$T$164,4,FALSE),0)</f>
        <v>10</v>
      </c>
      <c r="H49" s="50">
        <f>IFERROR(VLOOKUP($B49,'[1]NUM6.1'!$G$3:$T$164,5,FALSE),0)</f>
        <v>7</v>
      </c>
      <c r="I49" s="50">
        <f>IFERROR(VLOOKUP($B49,'[1]NUM6.1'!$G$3:$T$164,6,FALSE),0)</f>
        <v>6</v>
      </c>
      <c r="J49" s="50">
        <f>IFERROR(VLOOKUP($B49,'[1]NUM6.1'!$G$3:$T$164,7,FALSE),0)</f>
        <v>10</v>
      </c>
      <c r="K49" s="50">
        <f>IFERROR(VLOOKUP($B49,'[1]NUM6.1'!$G$3:$T$164,8,FALSE),0)</f>
        <v>6</v>
      </c>
      <c r="L49" s="50">
        <f>IFERROR(VLOOKUP($B49,'[1]NUM6.1'!$G$3:$T$164,9,FALSE),0)</f>
        <v>0</v>
      </c>
      <c r="M49" s="50">
        <f>IFERROR(VLOOKUP($B49,'[1]NUM6.1'!$G$3:$T$164,10,FALSE),0)</f>
        <v>4</v>
      </c>
      <c r="N49" s="50">
        <f>IFERROR(VLOOKUP($B49,'[1]NUM6.1'!$G$3:$T$164,11,FALSE),0)</f>
        <v>7</v>
      </c>
      <c r="O49" s="50">
        <f>IFERROR(VLOOKUP($B49,'[1]NUM6.1'!$G$3:$T$164,12,FALSE),0)</f>
        <v>0</v>
      </c>
      <c r="P49" s="50">
        <f>IFERROR(VLOOKUP($B49,'[1]NUM6.1'!$G$3:$T$164,13,FALSE),0)</f>
        <v>0</v>
      </c>
      <c r="Q49" s="3">
        <f t="shared" si="10"/>
        <v>53</v>
      </c>
      <c r="R49" s="2"/>
      <c r="S49" s="11">
        <f>IFERROR(VLOOKUP($B49,'[2]6.1 2018'!$G$3:$J$165,3,FALSE),0)</f>
        <v>40</v>
      </c>
      <c r="T49" s="27">
        <f t="shared" si="11"/>
        <v>40</v>
      </c>
      <c r="U49" s="11">
        <f>IFERROR(VLOOKUP($B49,'[3]DEN6.1'!$G$3:$H$163,2,FALSE),0)+AE49-AR49</f>
        <v>46</v>
      </c>
      <c r="V49" s="32">
        <f>IFERROR(VLOOKUP($B49,'[3]DEN6.1'!$G$3:$H$163,2,FALSE),0)+(AE49+AF49+AG49)-(AR49+AS49+AT49)</f>
        <v>46</v>
      </c>
      <c r="W49" s="11">
        <f>IFERROR(VLOOKUP($B49,'[1]DEN6.1'!$G$3:$J$165,3,FALSE),0)</f>
        <v>46</v>
      </c>
      <c r="X49" s="5"/>
      <c r="Y49" s="50"/>
      <c r="Z49" s="50"/>
      <c r="AA49" s="50"/>
      <c r="AB49" s="50"/>
      <c r="AC49" s="50"/>
      <c r="AD49" s="50"/>
      <c r="AE49" s="50"/>
      <c r="AF49" s="50"/>
      <c r="AG49" s="50"/>
      <c r="AH49" s="50"/>
      <c r="AI49" s="50"/>
      <c r="AJ49" s="50"/>
      <c r="AK49" s="3"/>
      <c r="AL49" s="50"/>
      <c r="AM49" s="50"/>
      <c r="AN49" s="50"/>
      <c r="AO49" s="50"/>
      <c r="AP49" s="50"/>
      <c r="AQ49" s="50"/>
      <c r="AR49" s="50"/>
      <c r="AS49" s="50"/>
      <c r="AT49" s="50"/>
      <c r="AU49" s="50"/>
      <c r="AV49" s="50"/>
      <c r="AW49" s="50"/>
      <c r="AX49" s="3">
        <f t="shared" si="2"/>
        <v>0</v>
      </c>
    </row>
    <row r="50" spans="1:50" ht="14.4" thickBot="1" x14ac:dyDescent="0.3">
      <c r="A50" s="47" t="s">
        <v>60</v>
      </c>
      <c r="B50" s="47" t="s">
        <v>263</v>
      </c>
      <c r="C50" s="34"/>
      <c r="D50" s="48"/>
      <c r="E50" s="50">
        <f>IFERROR(VLOOKUP($B50,'[1]NUM6.1'!$G$3:$T$164,2,FALSE),0)</f>
        <v>25</v>
      </c>
      <c r="F50" s="50">
        <f>IFERROR(VLOOKUP($B50,'[1]NUM6.1'!$G$3:$T$164,3,FALSE),0)</f>
        <v>65</v>
      </c>
      <c r="G50" s="50">
        <f>IFERROR(VLOOKUP($B50,'[1]NUM6.1'!$G$3:$T$164,4,FALSE),0)</f>
        <v>36</v>
      </c>
      <c r="H50" s="50">
        <f>IFERROR(VLOOKUP($B50,'[1]NUM6.1'!$G$3:$T$164,5,FALSE),0)</f>
        <v>44</v>
      </c>
      <c r="I50" s="50">
        <f>IFERROR(VLOOKUP($B50,'[1]NUM6.1'!$G$3:$T$164,6,FALSE),0)</f>
        <v>25</v>
      </c>
      <c r="J50" s="50">
        <f>IFERROR(VLOOKUP($B50,'[1]NUM6.1'!$G$3:$T$164,7,FALSE),0)</f>
        <v>26</v>
      </c>
      <c r="K50" s="50">
        <f>IFERROR(VLOOKUP($B50,'[1]NUM6.1'!$G$3:$T$164,8,FALSE),0)</f>
        <v>17</v>
      </c>
      <c r="L50" s="50">
        <f>IFERROR(VLOOKUP($B50,'[1]NUM6.1'!$G$3:$T$164,9,FALSE),0)</f>
        <v>8</v>
      </c>
      <c r="M50" s="50">
        <f>IFERROR(VLOOKUP($B50,'[1]NUM6.1'!$G$3:$T$164,10,FALSE),0)</f>
        <v>12</v>
      </c>
      <c r="N50" s="50">
        <f>IFERROR(VLOOKUP($B50,'[1]NUM6.1'!$G$3:$T$164,11,FALSE),0)</f>
        <v>48</v>
      </c>
      <c r="O50" s="50">
        <f>IFERROR(VLOOKUP($B50,'[1]NUM6.1'!$G$3:$T$164,12,FALSE),0)</f>
        <v>41</v>
      </c>
      <c r="P50" s="50">
        <f>IFERROR(VLOOKUP($B50,'[1]NUM6.1'!$G$3:$T$164,13,FALSE),0)</f>
        <v>45</v>
      </c>
      <c r="Q50" s="55">
        <f>SUM(E50:P50)</f>
        <v>392</v>
      </c>
      <c r="R50" s="2"/>
      <c r="S50" s="11">
        <f>IFERROR(VLOOKUP($B50,'[2]6.1 2018'!$G$3:$J$165,3,FALSE),0)</f>
        <v>235</v>
      </c>
      <c r="T50" s="27">
        <f t="shared" si="11"/>
        <v>235</v>
      </c>
      <c r="U50" s="11">
        <f>IFERROR(VLOOKUP($B50,'[3]DEN6.1'!$G$3:$H$163,2,FALSE),0)+AE50-AR50</f>
        <v>137</v>
      </c>
      <c r="V50" s="32">
        <f>IFERROR(VLOOKUP($B50,'[3]DEN6.1'!$G$3:$H$163,2,FALSE),0)+(AE50+AF50+AG50)-(AR50+AS50+AT50)</f>
        <v>137</v>
      </c>
      <c r="W50" s="11">
        <f>IFERROR(VLOOKUP($B50,'[1]DEN6.1'!$G$3:$J$165,3,FALSE),0)</f>
        <v>161</v>
      </c>
      <c r="X50" s="5"/>
      <c r="Y50" s="50"/>
      <c r="Z50" s="50"/>
      <c r="AA50" s="50"/>
      <c r="AB50" s="50"/>
      <c r="AC50" s="50"/>
      <c r="AD50" s="50"/>
      <c r="AE50" s="50"/>
      <c r="AF50" s="50"/>
      <c r="AG50" s="50"/>
      <c r="AH50" s="50"/>
      <c r="AI50" s="50"/>
      <c r="AJ50" s="50"/>
      <c r="AK50" s="55"/>
      <c r="AL50" s="50"/>
      <c r="AM50" s="50"/>
      <c r="AN50" s="50"/>
      <c r="AO50" s="50"/>
      <c r="AP50" s="50"/>
      <c r="AQ50" s="50"/>
      <c r="AR50" s="50"/>
      <c r="AS50" s="50"/>
      <c r="AT50" s="50"/>
      <c r="AU50" s="50"/>
      <c r="AV50" s="50"/>
      <c r="AW50" s="50"/>
      <c r="AX50" s="55">
        <f>SUM(AL50:AW50)</f>
        <v>0</v>
      </c>
    </row>
    <row r="51" spans="1:50" ht="14.4" thickBot="1" x14ac:dyDescent="0.3">
      <c r="A51" s="344" t="s">
        <v>177</v>
      </c>
      <c r="B51" s="345"/>
      <c r="C51" s="89">
        <f>D51/Metas!G17</f>
        <v>1.0272169432976246</v>
      </c>
      <c r="D51" s="13">
        <f>+Q51/R51</f>
        <v>0.20266990291262135</v>
      </c>
      <c r="E51" s="8">
        <f t="shared" ref="E51:Q51" si="12">SUM(E41:E50)</f>
        <v>46</v>
      </c>
      <c r="F51" s="8">
        <f t="shared" si="12"/>
        <v>127</v>
      </c>
      <c r="G51" s="8">
        <f t="shared" si="12"/>
        <v>121</v>
      </c>
      <c r="H51" s="8">
        <f t="shared" si="12"/>
        <v>119</v>
      </c>
      <c r="I51" s="8">
        <f t="shared" si="12"/>
        <v>97</v>
      </c>
      <c r="J51" s="8">
        <f t="shared" si="12"/>
        <v>229</v>
      </c>
      <c r="K51" s="8">
        <f t="shared" si="12"/>
        <v>153</v>
      </c>
      <c r="L51" s="8">
        <f t="shared" si="12"/>
        <v>156</v>
      </c>
      <c r="M51" s="8">
        <f t="shared" si="12"/>
        <v>71</v>
      </c>
      <c r="N51" s="8">
        <f t="shared" si="12"/>
        <v>111</v>
      </c>
      <c r="O51" s="8">
        <f t="shared" si="12"/>
        <v>132</v>
      </c>
      <c r="P51" s="8">
        <f t="shared" si="12"/>
        <v>308</v>
      </c>
      <c r="Q51" s="8">
        <f t="shared" si="12"/>
        <v>1670</v>
      </c>
      <c r="R51" s="9">
        <f>X51-W51</f>
        <v>8240</v>
      </c>
      <c r="S51" s="8">
        <f>SUM(S41:S50)</f>
        <v>1114</v>
      </c>
      <c r="T51" s="8">
        <f>SUM(T41:T50)</f>
        <v>1114</v>
      </c>
      <c r="U51" s="8">
        <f>SUM(U41:U50)</f>
        <v>942</v>
      </c>
      <c r="V51" s="25">
        <f>SUM(V41:V50)</f>
        <v>942</v>
      </c>
      <c r="W51" s="8">
        <f>SUM(W41:W50)</f>
        <v>966</v>
      </c>
      <c r="X51" s="10">
        <v>9206</v>
      </c>
      <c r="Y51" s="25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>
        <f t="shared" ref="AX51" si="13">SUM(AX41:AX50)</f>
        <v>0</v>
      </c>
    </row>
    <row r="52" spans="1:50" ht="14.4" thickBot="1" x14ac:dyDescent="0.3">
      <c r="A52" s="1" t="s">
        <v>74</v>
      </c>
      <c r="B52" s="62" t="s">
        <v>61</v>
      </c>
      <c r="C52" s="34"/>
      <c r="D52" s="48"/>
      <c r="E52" s="50">
        <f>IFERROR(VLOOKUP($B52,'[1]NUM6.1'!$G$3:$T$164,2,FALSE),0)</f>
        <v>29</v>
      </c>
      <c r="F52" s="50">
        <f>IFERROR(VLOOKUP($B52,'[1]NUM6.1'!$G$3:$T$164,3,FALSE),0)</f>
        <v>45</v>
      </c>
      <c r="G52" s="50">
        <f>IFERROR(VLOOKUP($B52,'[1]NUM6.1'!$G$3:$T$164,4,FALSE),0)</f>
        <v>91</v>
      </c>
      <c r="H52" s="50">
        <f>IFERROR(VLOOKUP($B52,'[1]NUM6.1'!$G$3:$T$164,5,FALSE),0)</f>
        <v>62</v>
      </c>
      <c r="I52" s="50">
        <f>IFERROR(VLOOKUP($B52,'[1]NUM6.1'!$G$3:$T$164,6,FALSE),0)</f>
        <v>49</v>
      </c>
      <c r="J52" s="50">
        <f>IFERROR(VLOOKUP($B52,'[1]NUM6.1'!$G$3:$T$164,7,FALSE),0)</f>
        <v>77</v>
      </c>
      <c r="K52" s="50">
        <f>IFERROR(VLOOKUP($B52,'[1]NUM6.1'!$G$3:$T$164,8,FALSE),0)</f>
        <v>85</v>
      </c>
      <c r="L52" s="50">
        <f>IFERROR(VLOOKUP($B52,'[1]NUM6.1'!$G$3:$T$164,9,FALSE),0)</f>
        <v>60</v>
      </c>
      <c r="M52" s="50">
        <f>IFERROR(VLOOKUP($B52,'[1]NUM6.1'!$G$3:$T$164,10,FALSE),0)</f>
        <v>33</v>
      </c>
      <c r="N52" s="50">
        <f>IFERROR(VLOOKUP($B52,'[1]NUM6.1'!$G$3:$T$164,11,FALSE),0)</f>
        <v>47</v>
      </c>
      <c r="O52" s="50">
        <f>IFERROR(VLOOKUP($B52,'[1]NUM6.1'!$G$3:$T$164,12,FALSE),0)</f>
        <v>160</v>
      </c>
      <c r="P52" s="50">
        <f>IFERROR(VLOOKUP($B52,'[1]NUM6.1'!$G$3:$T$164,13,FALSE),0)</f>
        <v>1</v>
      </c>
      <c r="Q52" s="3">
        <f t="shared" ref="Q52:Q64" si="14">SUM(E52:P52)</f>
        <v>739</v>
      </c>
      <c r="R52" s="2"/>
      <c r="S52" s="11">
        <f>IFERROR(VLOOKUP($B52,'[2]6.1 2018'!$G$3:$J$165,3,FALSE),0)</f>
        <v>659</v>
      </c>
      <c r="T52" s="27">
        <f t="shared" ref="T52:T65" si="15">S52+(Y52+Z52+AA52+AB52)-(AL52+AM52+AN52+AO52)</f>
        <v>659</v>
      </c>
      <c r="U52" s="11">
        <f>IFERROR(VLOOKUP($B52,'[3]DEN6.1'!$G$3:$H$163,2,FALSE),0)+AE52-AR52</f>
        <v>793</v>
      </c>
      <c r="V52" s="32">
        <f>IFERROR(VLOOKUP($B52,'[3]DEN6.1'!$G$3:$H$163,2,FALSE),0)+(AE52+AF52+AG52)-(AR52+AS52+AT52)</f>
        <v>793</v>
      </c>
      <c r="W52" s="11">
        <f>IFERROR(VLOOKUP($B52,'[1]DEN6.1'!$G$3:$J$165,3,FALSE),0)</f>
        <v>694</v>
      </c>
      <c r="X52" s="5"/>
      <c r="Y52" s="50"/>
      <c r="Z52" s="50"/>
      <c r="AA52" s="50"/>
      <c r="AB52" s="50"/>
      <c r="AC52" s="50"/>
      <c r="AD52" s="50"/>
      <c r="AE52" s="50"/>
      <c r="AF52" s="50"/>
      <c r="AG52" s="50"/>
      <c r="AH52" s="50"/>
      <c r="AI52" s="50"/>
      <c r="AJ52" s="50"/>
      <c r="AK52" s="3"/>
      <c r="AL52" s="50"/>
      <c r="AM52" s="50"/>
      <c r="AN52" s="50"/>
      <c r="AO52" s="50"/>
      <c r="AP52" s="50"/>
      <c r="AQ52" s="50"/>
      <c r="AR52" s="50"/>
      <c r="AS52" s="50"/>
      <c r="AT52" s="50"/>
      <c r="AU52" s="50"/>
      <c r="AV52" s="50"/>
      <c r="AW52" s="50"/>
      <c r="AX52" s="3">
        <f t="shared" si="2"/>
        <v>0</v>
      </c>
    </row>
    <row r="53" spans="1:50" ht="14.4" thickBot="1" x14ac:dyDescent="0.3">
      <c r="A53" s="1" t="s">
        <v>74</v>
      </c>
      <c r="B53" s="62" t="s">
        <v>62</v>
      </c>
      <c r="C53" s="34"/>
      <c r="D53" s="48"/>
      <c r="E53" s="50">
        <f>IFERROR(VLOOKUP($B53,'[1]NUM6.1'!$G$3:$T$164,2,FALSE),0)</f>
        <v>0</v>
      </c>
      <c r="F53" s="50">
        <f>IFERROR(VLOOKUP($B53,'[1]NUM6.1'!$G$3:$T$164,3,FALSE),0)</f>
        <v>6</v>
      </c>
      <c r="G53" s="50">
        <f>IFERROR(VLOOKUP($B53,'[1]NUM6.1'!$G$3:$T$164,4,FALSE),0)</f>
        <v>13</v>
      </c>
      <c r="H53" s="50">
        <f>IFERROR(VLOOKUP($B53,'[1]NUM6.1'!$G$3:$T$164,5,FALSE),0)</f>
        <v>6</v>
      </c>
      <c r="I53" s="50">
        <f>IFERROR(VLOOKUP($B53,'[1]NUM6.1'!$G$3:$T$164,6,FALSE),0)</f>
        <v>0</v>
      </c>
      <c r="J53" s="50">
        <f>IFERROR(VLOOKUP($B53,'[1]NUM6.1'!$G$3:$T$164,7,FALSE),0)</f>
        <v>20</v>
      </c>
      <c r="K53" s="50">
        <f>IFERROR(VLOOKUP($B53,'[1]NUM6.1'!$G$3:$T$164,8,FALSE),0)</f>
        <v>10</v>
      </c>
      <c r="L53" s="50">
        <f>IFERROR(VLOOKUP($B53,'[1]NUM6.1'!$G$3:$T$164,9,FALSE),0)</f>
        <v>4</v>
      </c>
      <c r="M53" s="50">
        <f>IFERROR(VLOOKUP($B53,'[1]NUM6.1'!$G$3:$T$164,10,FALSE),0)</f>
        <v>11</v>
      </c>
      <c r="N53" s="50">
        <f>IFERROR(VLOOKUP($B53,'[1]NUM6.1'!$G$3:$T$164,11,FALSE),0)</f>
        <v>0</v>
      </c>
      <c r="O53" s="50">
        <f>IFERROR(VLOOKUP($B53,'[1]NUM6.1'!$G$3:$T$164,12,FALSE),0)</f>
        <v>0</v>
      </c>
      <c r="P53" s="50">
        <f>IFERROR(VLOOKUP($B53,'[1]NUM6.1'!$G$3:$T$164,13,FALSE),0)</f>
        <v>0</v>
      </c>
      <c r="Q53" s="3">
        <f t="shared" si="14"/>
        <v>70</v>
      </c>
      <c r="R53" s="2"/>
      <c r="S53" s="11">
        <f>IFERROR(VLOOKUP($B53,'[2]6.1 2018'!$G$3:$J$165,3,FALSE),0)</f>
        <v>92</v>
      </c>
      <c r="T53" s="27">
        <f t="shared" si="15"/>
        <v>92</v>
      </c>
      <c r="U53" s="11">
        <f>IFERROR(VLOOKUP($B53,'[3]DEN6.1'!$G$3:$H$163,2,FALSE),0)+AE53-AR53</f>
        <v>94</v>
      </c>
      <c r="V53" s="32">
        <f>IFERROR(VLOOKUP($B53,'[3]DEN6.1'!$G$3:$H$163,2,FALSE),0)+(AE53+AF53+AG53)-(AR53+AS53+AT53)</f>
        <v>94</v>
      </c>
      <c r="W53" s="11">
        <f>IFERROR(VLOOKUP($B53,'[1]DEN6.1'!$G$3:$J$165,3,FALSE),0)</f>
        <v>103</v>
      </c>
      <c r="X53" s="5"/>
      <c r="Y53" s="50"/>
      <c r="Z53" s="50"/>
      <c r="AA53" s="50"/>
      <c r="AB53" s="50"/>
      <c r="AC53" s="50"/>
      <c r="AD53" s="50"/>
      <c r="AE53" s="50"/>
      <c r="AF53" s="50"/>
      <c r="AG53" s="50"/>
      <c r="AH53" s="50"/>
      <c r="AI53" s="50"/>
      <c r="AJ53" s="50"/>
      <c r="AK53" s="3"/>
      <c r="AL53" s="50"/>
      <c r="AM53" s="50"/>
      <c r="AN53" s="50"/>
      <c r="AO53" s="50"/>
      <c r="AP53" s="50"/>
      <c r="AQ53" s="50"/>
      <c r="AR53" s="50"/>
      <c r="AS53" s="50"/>
      <c r="AT53" s="50"/>
      <c r="AU53" s="50"/>
      <c r="AV53" s="50"/>
      <c r="AW53" s="50"/>
      <c r="AX53" s="3">
        <f t="shared" si="2"/>
        <v>0</v>
      </c>
    </row>
    <row r="54" spans="1:50" ht="14.4" thickBot="1" x14ac:dyDescent="0.3">
      <c r="A54" s="1" t="s">
        <v>74</v>
      </c>
      <c r="B54" s="62" t="s">
        <v>63</v>
      </c>
      <c r="C54" s="34"/>
      <c r="D54" s="48"/>
      <c r="E54" s="50">
        <f>IFERROR(VLOOKUP($B54,'[1]NUM6.1'!$G$3:$T$164,2,FALSE),0)</f>
        <v>1</v>
      </c>
      <c r="F54" s="50">
        <f>IFERROR(VLOOKUP($B54,'[1]NUM6.1'!$G$3:$T$164,3,FALSE),0)</f>
        <v>0</v>
      </c>
      <c r="G54" s="50">
        <f>IFERROR(VLOOKUP($B54,'[1]NUM6.1'!$G$3:$T$164,4,FALSE),0)</f>
        <v>6</v>
      </c>
      <c r="H54" s="50">
        <f>IFERROR(VLOOKUP($B54,'[1]NUM6.1'!$G$3:$T$164,5,FALSE),0)</f>
        <v>3</v>
      </c>
      <c r="I54" s="50">
        <f>IFERROR(VLOOKUP($B54,'[1]NUM6.1'!$G$3:$T$164,6,FALSE),0)</f>
        <v>0</v>
      </c>
      <c r="J54" s="50">
        <f>IFERROR(VLOOKUP($B54,'[1]NUM6.1'!$G$3:$T$164,7,FALSE),0)</f>
        <v>17</v>
      </c>
      <c r="K54" s="50">
        <f>IFERROR(VLOOKUP($B54,'[1]NUM6.1'!$G$3:$T$164,8,FALSE),0)</f>
        <v>7</v>
      </c>
      <c r="L54" s="50">
        <f>IFERROR(VLOOKUP($B54,'[1]NUM6.1'!$G$3:$T$164,9,FALSE),0)</f>
        <v>0</v>
      </c>
      <c r="M54" s="50">
        <f>IFERROR(VLOOKUP($B54,'[1]NUM6.1'!$G$3:$T$164,10,FALSE),0)</f>
        <v>4</v>
      </c>
      <c r="N54" s="50">
        <f>IFERROR(VLOOKUP($B54,'[1]NUM6.1'!$G$3:$T$164,11,FALSE),0)</f>
        <v>0</v>
      </c>
      <c r="O54" s="50">
        <f>IFERROR(VLOOKUP($B54,'[1]NUM6.1'!$G$3:$T$164,12,FALSE),0)</f>
        <v>0</v>
      </c>
      <c r="P54" s="50">
        <f>IFERROR(VLOOKUP($B54,'[1]NUM6.1'!$G$3:$T$164,13,FALSE),0)</f>
        <v>0</v>
      </c>
      <c r="Q54" s="3">
        <f t="shared" si="14"/>
        <v>38</v>
      </c>
      <c r="R54" s="2"/>
      <c r="S54" s="11">
        <f>IFERROR(VLOOKUP($B54,'[2]6.1 2018'!$G$3:$J$165,3,FALSE),0)</f>
        <v>62</v>
      </c>
      <c r="T54" s="27">
        <f t="shared" si="15"/>
        <v>62</v>
      </c>
      <c r="U54" s="11">
        <f>IFERROR(VLOOKUP($B54,'[3]DEN6.1'!$G$3:$H$163,2,FALSE),0)+AE54-AR54</f>
        <v>60</v>
      </c>
      <c r="V54" s="32">
        <f>IFERROR(VLOOKUP($B54,'[3]DEN6.1'!$G$3:$H$163,2,FALSE),0)+(AE54+AF54+AG54)-(AR54+AS54+AT54)</f>
        <v>60</v>
      </c>
      <c r="W54" s="11">
        <f>IFERROR(VLOOKUP($B54,'[1]DEN6.1'!$G$3:$J$165,3,FALSE),0)</f>
        <v>64</v>
      </c>
      <c r="X54" s="5"/>
      <c r="Y54" s="50"/>
      <c r="Z54" s="50"/>
      <c r="AA54" s="50"/>
      <c r="AB54" s="50"/>
      <c r="AC54" s="50"/>
      <c r="AD54" s="50"/>
      <c r="AE54" s="50"/>
      <c r="AF54" s="50"/>
      <c r="AG54" s="50"/>
      <c r="AH54" s="50"/>
      <c r="AI54" s="50"/>
      <c r="AJ54" s="50"/>
      <c r="AK54" s="3"/>
      <c r="AL54" s="50"/>
      <c r="AM54" s="50"/>
      <c r="AN54" s="50"/>
      <c r="AO54" s="50"/>
      <c r="AP54" s="50"/>
      <c r="AQ54" s="50"/>
      <c r="AR54" s="50"/>
      <c r="AS54" s="50"/>
      <c r="AT54" s="50"/>
      <c r="AU54" s="50"/>
      <c r="AV54" s="50"/>
      <c r="AW54" s="50"/>
      <c r="AX54" s="3">
        <f t="shared" si="2"/>
        <v>0</v>
      </c>
    </row>
    <row r="55" spans="1:50" ht="14.4" thickBot="1" x14ac:dyDescent="0.3">
      <c r="A55" s="1" t="s">
        <v>74</v>
      </c>
      <c r="B55" s="62" t="s">
        <v>64</v>
      </c>
      <c r="C55" s="34"/>
      <c r="D55" s="48"/>
      <c r="E55" s="50">
        <f>IFERROR(VLOOKUP($B55,'[1]NUM6.1'!$G$3:$T$164,2,FALSE),0)</f>
        <v>0</v>
      </c>
      <c r="F55" s="50">
        <f>IFERROR(VLOOKUP($B55,'[1]NUM6.1'!$G$3:$T$164,3,FALSE),0)</f>
        <v>0</v>
      </c>
      <c r="G55" s="50">
        <f>IFERROR(VLOOKUP($B55,'[1]NUM6.1'!$G$3:$T$164,4,FALSE),0)</f>
        <v>2</v>
      </c>
      <c r="H55" s="50">
        <f>IFERROR(VLOOKUP($B55,'[1]NUM6.1'!$G$3:$T$164,5,FALSE),0)</f>
        <v>1</v>
      </c>
      <c r="I55" s="50">
        <f>IFERROR(VLOOKUP($B55,'[1]NUM6.1'!$G$3:$T$164,6,FALSE),0)</f>
        <v>11</v>
      </c>
      <c r="J55" s="50">
        <f>IFERROR(VLOOKUP($B55,'[1]NUM6.1'!$G$3:$T$164,7,FALSE),0)</f>
        <v>6</v>
      </c>
      <c r="K55" s="50">
        <f>IFERROR(VLOOKUP($B55,'[1]NUM6.1'!$G$3:$T$164,8,FALSE),0)</f>
        <v>2</v>
      </c>
      <c r="L55" s="50">
        <f>IFERROR(VLOOKUP($B55,'[1]NUM6.1'!$G$3:$T$164,9,FALSE),0)</f>
        <v>9</v>
      </c>
      <c r="M55" s="50">
        <f>IFERROR(VLOOKUP($B55,'[1]NUM6.1'!$G$3:$T$164,10,FALSE),0)</f>
        <v>5</v>
      </c>
      <c r="N55" s="50">
        <f>IFERROR(VLOOKUP($B55,'[1]NUM6.1'!$G$3:$T$164,11,FALSE),0)</f>
        <v>3</v>
      </c>
      <c r="O55" s="50">
        <f>IFERROR(VLOOKUP($B55,'[1]NUM6.1'!$G$3:$T$164,12,FALSE),0)</f>
        <v>1</v>
      </c>
      <c r="P55" s="50">
        <f>IFERROR(VLOOKUP($B55,'[1]NUM6.1'!$G$3:$T$164,13,FALSE),0)</f>
        <v>0</v>
      </c>
      <c r="Q55" s="3">
        <f t="shared" si="14"/>
        <v>40</v>
      </c>
      <c r="R55" s="2"/>
      <c r="S55" s="11">
        <f>IFERROR(VLOOKUP($B55,'[2]6.1 2018'!$G$3:$J$165,3,FALSE),0)</f>
        <v>50</v>
      </c>
      <c r="T55" s="27">
        <f t="shared" si="15"/>
        <v>50</v>
      </c>
      <c r="U55" s="11">
        <f>IFERROR(VLOOKUP($B55,'[3]DEN6.1'!$G$3:$H$163,2,FALSE),0)+AE55-AR55</f>
        <v>53</v>
      </c>
      <c r="V55" s="32">
        <f>IFERROR(VLOOKUP($B55,'[3]DEN6.1'!$G$3:$H$163,2,FALSE),0)+(AE55+AF55+AG55)-(AR55+AS55+AT55)</f>
        <v>53</v>
      </c>
      <c r="W55" s="11">
        <f>IFERROR(VLOOKUP($B55,'[1]DEN6.1'!$G$3:$J$165,3,FALSE),0)</f>
        <v>54</v>
      </c>
      <c r="X55" s="5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3"/>
      <c r="AL55" s="50"/>
      <c r="AM55" s="50"/>
      <c r="AN55" s="50"/>
      <c r="AO55" s="50"/>
      <c r="AP55" s="50"/>
      <c r="AQ55" s="50"/>
      <c r="AR55" s="50"/>
      <c r="AS55" s="50"/>
      <c r="AT55" s="50"/>
      <c r="AU55" s="50"/>
      <c r="AV55" s="50"/>
      <c r="AW55" s="50"/>
      <c r="AX55" s="3">
        <f>SUM(AL55:AW55)</f>
        <v>0</v>
      </c>
    </row>
    <row r="56" spans="1:50" ht="14.4" thickBot="1" x14ac:dyDescent="0.3">
      <c r="A56" s="1" t="s">
        <v>74</v>
      </c>
      <c r="B56" s="62" t="s">
        <v>65</v>
      </c>
      <c r="C56" s="34"/>
      <c r="D56" s="48"/>
      <c r="E56" s="50">
        <f>IFERROR(VLOOKUP($B56,'[1]NUM6.1'!$G$3:$T$164,2,FALSE),0)</f>
        <v>0</v>
      </c>
      <c r="F56" s="50">
        <f>IFERROR(VLOOKUP($B56,'[1]NUM6.1'!$G$3:$T$164,3,FALSE),0)</f>
        <v>0</v>
      </c>
      <c r="G56" s="50">
        <f>IFERROR(VLOOKUP($B56,'[1]NUM6.1'!$G$3:$T$164,4,FALSE),0)</f>
        <v>0</v>
      </c>
      <c r="H56" s="50">
        <f>IFERROR(VLOOKUP($B56,'[1]NUM6.1'!$G$3:$T$164,5,FALSE),0)</f>
        <v>1</v>
      </c>
      <c r="I56" s="50">
        <f>IFERROR(VLOOKUP($B56,'[1]NUM6.1'!$G$3:$T$164,6,FALSE),0)</f>
        <v>0</v>
      </c>
      <c r="J56" s="50">
        <f>IFERROR(VLOOKUP($B56,'[1]NUM6.1'!$G$3:$T$164,7,FALSE),0)</f>
        <v>6</v>
      </c>
      <c r="K56" s="50">
        <f>IFERROR(VLOOKUP($B56,'[1]NUM6.1'!$G$3:$T$164,8,FALSE),0)</f>
        <v>3</v>
      </c>
      <c r="L56" s="50">
        <f>IFERROR(VLOOKUP($B56,'[1]NUM6.1'!$G$3:$T$164,9,FALSE),0)</f>
        <v>2</v>
      </c>
      <c r="M56" s="50">
        <f>IFERROR(VLOOKUP($B56,'[1]NUM6.1'!$G$3:$T$164,10,FALSE),0)</f>
        <v>0</v>
      </c>
      <c r="N56" s="50">
        <f>IFERROR(VLOOKUP($B56,'[1]NUM6.1'!$G$3:$T$164,11,FALSE),0)</f>
        <v>6</v>
      </c>
      <c r="O56" s="50">
        <f>IFERROR(VLOOKUP($B56,'[1]NUM6.1'!$G$3:$T$164,12,FALSE),0)</f>
        <v>1</v>
      </c>
      <c r="P56" s="50">
        <f>IFERROR(VLOOKUP($B56,'[1]NUM6.1'!$G$3:$T$164,13,FALSE),0)</f>
        <v>0</v>
      </c>
      <c r="Q56" s="3">
        <f t="shared" si="14"/>
        <v>19</v>
      </c>
      <c r="R56" s="2"/>
      <c r="S56" s="11">
        <f>IFERROR(VLOOKUP($B56,'[2]6.1 2018'!$G$3:$J$165,3,FALSE),0)</f>
        <v>11</v>
      </c>
      <c r="T56" s="27">
        <f t="shared" si="15"/>
        <v>11</v>
      </c>
      <c r="U56" s="11">
        <f>IFERROR(VLOOKUP($B56,'[3]DEN6.1'!$G$3:$H$163,2,FALSE),0)+AE56-AR56</f>
        <v>12</v>
      </c>
      <c r="V56" s="32">
        <f>IFERROR(VLOOKUP($B56,'[3]DEN6.1'!$G$3:$H$163,2,FALSE),0)+(AE56+AF56+AG56)-(AR56+AS56+AT56)</f>
        <v>12</v>
      </c>
      <c r="W56" s="11">
        <f>IFERROR(VLOOKUP($B56,'[1]DEN6.1'!$G$3:$J$165,3,FALSE),0)</f>
        <v>12</v>
      </c>
      <c r="X56" s="5"/>
      <c r="Y56" s="50"/>
      <c r="Z56" s="50"/>
      <c r="AA56" s="50"/>
      <c r="AB56" s="50"/>
      <c r="AC56" s="50"/>
      <c r="AD56" s="50"/>
      <c r="AE56" s="50"/>
      <c r="AF56" s="50"/>
      <c r="AG56" s="50"/>
      <c r="AH56" s="50"/>
      <c r="AI56" s="50"/>
      <c r="AJ56" s="50"/>
      <c r="AK56" s="3"/>
      <c r="AL56" s="50"/>
      <c r="AM56" s="50"/>
      <c r="AN56" s="50"/>
      <c r="AO56" s="50"/>
      <c r="AP56" s="50"/>
      <c r="AQ56" s="50"/>
      <c r="AR56" s="50"/>
      <c r="AS56" s="50"/>
      <c r="AT56" s="50"/>
      <c r="AU56" s="50"/>
      <c r="AV56" s="50"/>
      <c r="AW56" s="50"/>
      <c r="AX56" s="3">
        <f t="shared" si="2"/>
        <v>0</v>
      </c>
    </row>
    <row r="57" spans="1:50" ht="14.4" thickBot="1" x14ac:dyDescent="0.3">
      <c r="A57" s="1" t="s">
        <v>74</v>
      </c>
      <c r="B57" s="62" t="s">
        <v>66</v>
      </c>
      <c r="C57" s="34"/>
      <c r="D57" s="48"/>
      <c r="E57" s="50">
        <f>IFERROR(VLOOKUP($B57,'[1]NUM6.1'!$G$3:$T$164,2,FALSE),0)</f>
        <v>5</v>
      </c>
      <c r="F57" s="50">
        <f>IFERROR(VLOOKUP($B57,'[1]NUM6.1'!$G$3:$T$164,3,FALSE),0)</f>
        <v>0</v>
      </c>
      <c r="G57" s="50">
        <f>IFERROR(VLOOKUP($B57,'[1]NUM6.1'!$G$3:$T$164,4,FALSE),0)</f>
        <v>1</v>
      </c>
      <c r="H57" s="50">
        <f>IFERROR(VLOOKUP($B57,'[1]NUM6.1'!$G$3:$T$164,5,FALSE),0)</f>
        <v>4</v>
      </c>
      <c r="I57" s="50">
        <f>IFERROR(VLOOKUP($B57,'[1]NUM6.1'!$G$3:$T$164,6,FALSE),0)</f>
        <v>5</v>
      </c>
      <c r="J57" s="50">
        <f>IFERROR(VLOOKUP($B57,'[1]NUM6.1'!$G$3:$T$164,7,FALSE),0)</f>
        <v>2</v>
      </c>
      <c r="K57" s="50">
        <f>IFERROR(VLOOKUP($B57,'[1]NUM6.1'!$G$3:$T$164,8,FALSE),0)</f>
        <v>2</v>
      </c>
      <c r="L57" s="50">
        <f>IFERROR(VLOOKUP($B57,'[1]NUM6.1'!$G$3:$T$164,9,FALSE),0)</f>
        <v>4</v>
      </c>
      <c r="M57" s="50">
        <f>IFERROR(VLOOKUP($B57,'[1]NUM6.1'!$G$3:$T$164,10,FALSE),0)</f>
        <v>7</v>
      </c>
      <c r="N57" s="50">
        <f>IFERROR(VLOOKUP($B57,'[1]NUM6.1'!$G$3:$T$164,11,FALSE),0)</f>
        <v>6</v>
      </c>
      <c r="O57" s="50">
        <f>IFERROR(VLOOKUP($B57,'[1]NUM6.1'!$G$3:$T$164,12,FALSE),0)</f>
        <v>14</v>
      </c>
      <c r="P57" s="50">
        <f>IFERROR(VLOOKUP($B57,'[1]NUM6.1'!$G$3:$T$164,13,FALSE),0)</f>
        <v>0</v>
      </c>
      <c r="Q57" s="3">
        <f t="shared" si="14"/>
        <v>50</v>
      </c>
      <c r="R57" s="2"/>
      <c r="S57" s="11">
        <f>IFERROR(VLOOKUP($B57,'[2]6.1 2018'!$G$3:$J$165,3,FALSE),0)</f>
        <v>40</v>
      </c>
      <c r="T57" s="27">
        <f t="shared" si="15"/>
        <v>40</v>
      </c>
      <c r="U57" s="11">
        <f>IFERROR(VLOOKUP($B57,'[3]DEN6.1'!$G$3:$H$163,2,FALSE),0)+AE57-AR57</f>
        <v>44</v>
      </c>
      <c r="V57" s="32">
        <f>IFERROR(VLOOKUP($B57,'[3]DEN6.1'!$G$3:$H$163,2,FALSE),0)+(AE57+AF57+AG57)-(AR57+AS57+AT57)</f>
        <v>44</v>
      </c>
      <c r="W57" s="11">
        <f>IFERROR(VLOOKUP($B57,'[1]DEN6.1'!$G$3:$J$165,3,FALSE),0)</f>
        <v>46</v>
      </c>
      <c r="X57" s="5"/>
      <c r="Y57" s="50"/>
      <c r="Z57" s="50"/>
      <c r="AA57" s="50"/>
      <c r="AB57" s="50"/>
      <c r="AC57" s="50"/>
      <c r="AD57" s="50"/>
      <c r="AE57" s="50"/>
      <c r="AF57" s="50"/>
      <c r="AG57" s="50"/>
      <c r="AH57" s="50"/>
      <c r="AI57" s="50"/>
      <c r="AJ57" s="50"/>
      <c r="AK57" s="3"/>
      <c r="AL57" s="50"/>
      <c r="AM57" s="50"/>
      <c r="AN57" s="50"/>
      <c r="AO57" s="50"/>
      <c r="AP57" s="50"/>
      <c r="AQ57" s="50"/>
      <c r="AR57" s="50"/>
      <c r="AS57" s="50"/>
      <c r="AT57" s="50"/>
      <c r="AU57" s="50"/>
      <c r="AV57" s="50"/>
      <c r="AW57" s="50"/>
      <c r="AX57" s="3">
        <f>SUM(AL57:AW57)</f>
        <v>0</v>
      </c>
    </row>
    <row r="58" spans="1:50" ht="14.4" thickBot="1" x14ac:dyDescent="0.3">
      <c r="A58" s="1" t="s">
        <v>74</v>
      </c>
      <c r="B58" s="62" t="s">
        <v>67</v>
      </c>
      <c r="C58" s="34"/>
      <c r="D58" s="48"/>
      <c r="E58" s="50">
        <f>IFERROR(VLOOKUP($B58,'[1]NUM6.1'!$G$3:$T$164,2,FALSE),0)</f>
        <v>0</v>
      </c>
      <c r="F58" s="50">
        <f>IFERROR(VLOOKUP($B58,'[1]NUM6.1'!$G$3:$T$164,3,FALSE),0)</f>
        <v>0</v>
      </c>
      <c r="G58" s="50">
        <f>IFERROR(VLOOKUP($B58,'[1]NUM6.1'!$G$3:$T$164,4,FALSE),0)</f>
        <v>7</v>
      </c>
      <c r="H58" s="50">
        <f>IFERROR(VLOOKUP($B58,'[1]NUM6.1'!$G$3:$T$164,5,FALSE),0)</f>
        <v>8</v>
      </c>
      <c r="I58" s="50">
        <f>IFERROR(VLOOKUP($B58,'[1]NUM6.1'!$G$3:$T$164,6,FALSE),0)</f>
        <v>15</v>
      </c>
      <c r="J58" s="50">
        <f>IFERROR(VLOOKUP($B58,'[1]NUM6.1'!$G$3:$T$164,7,FALSE),0)</f>
        <v>0</v>
      </c>
      <c r="K58" s="50">
        <f>IFERROR(VLOOKUP($B58,'[1]NUM6.1'!$G$3:$T$164,8,FALSE),0)</f>
        <v>1</v>
      </c>
      <c r="L58" s="50">
        <f>IFERROR(VLOOKUP($B58,'[1]NUM6.1'!$G$3:$T$164,9,FALSE),0)</f>
        <v>1</v>
      </c>
      <c r="M58" s="50">
        <f>IFERROR(VLOOKUP($B58,'[1]NUM6.1'!$G$3:$T$164,10,FALSE),0)</f>
        <v>16</v>
      </c>
      <c r="N58" s="50">
        <f>IFERROR(VLOOKUP($B58,'[1]NUM6.1'!$G$3:$T$164,11,FALSE),0)</f>
        <v>5</v>
      </c>
      <c r="O58" s="50">
        <f>IFERROR(VLOOKUP($B58,'[1]NUM6.1'!$G$3:$T$164,12,FALSE),0)</f>
        <v>0</v>
      </c>
      <c r="P58" s="50">
        <f>IFERROR(VLOOKUP($B58,'[1]NUM6.1'!$G$3:$T$164,13,FALSE),0)</f>
        <v>0</v>
      </c>
      <c r="Q58" s="3">
        <f t="shared" si="14"/>
        <v>53</v>
      </c>
      <c r="R58" s="2"/>
      <c r="S58" s="11">
        <f>IFERROR(VLOOKUP($B58,'[2]6.1 2018'!$G$3:$J$165,3,FALSE),0)</f>
        <v>67</v>
      </c>
      <c r="T58" s="27">
        <f t="shared" si="15"/>
        <v>67</v>
      </c>
      <c r="U58" s="11">
        <f>IFERROR(VLOOKUP($B58,'[3]DEN6.1'!$G$3:$H$163,2,FALSE),0)+AE58-AR58</f>
        <v>73</v>
      </c>
      <c r="V58" s="32">
        <f>IFERROR(VLOOKUP($B58,'[3]DEN6.1'!$G$3:$H$163,2,FALSE),0)+(AE58+AF58+AG58)-(AR58+AS58+AT58)</f>
        <v>73</v>
      </c>
      <c r="W58" s="11">
        <f>IFERROR(VLOOKUP($B58,'[1]DEN6.1'!$G$3:$J$165,3,FALSE),0)</f>
        <v>77</v>
      </c>
      <c r="X58" s="5"/>
      <c r="Y58" s="50"/>
      <c r="Z58" s="50"/>
      <c r="AA58" s="50"/>
      <c r="AB58" s="50"/>
      <c r="AC58" s="50"/>
      <c r="AD58" s="50"/>
      <c r="AE58" s="50"/>
      <c r="AF58" s="50"/>
      <c r="AG58" s="50"/>
      <c r="AH58" s="50"/>
      <c r="AI58" s="50"/>
      <c r="AJ58" s="50"/>
      <c r="AK58" s="3"/>
      <c r="AL58" s="50"/>
      <c r="AM58" s="50"/>
      <c r="AN58" s="50"/>
      <c r="AO58" s="50"/>
      <c r="AP58" s="50"/>
      <c r="AQ58" s="50"/>
      <c r="AR58" s="50"/>
      <c r="AS58" s="50"/>
      <c r="AT58" s="50"/>
      <c r="AU58" s="50"/>
      <c r="AV58" s="50"/>
      <c r="AW58" s="50"/>
      <c r="AX58" s="3">
        <f t="shared" si="2"/>
        <v>0</v>
      </c>
    </row>
    <row r="59" spans="1:50" ht="14.4" thickBot="1" x14ac:dyDescent="0.3">
      <c r="A59" s="1" t="s">
        <v>74</v>
      </c>
      <c r="B59" s="62" t="s">
        <v>68</v>
      </c>
      <c r="C59" s="34"/>
      <c r="D59" s="48"/>
      <c r="E59" s="50">
        <f>IFERROR(VLOOKUP($B59,'[1]NUM6.1'!$G$3:$T$164,2,FALSE),0)</f>
        <v>0</v>
      </c>
      <c r="F59" s="50">
        <f>IFERROR(VLOOKUP($B59,'[1]NUM6.1'!$G$3:$T$164,3,FALSE),0)</f>
        <v>0</v>
      </c>
      <c r="G59" s="50">
        <f>IFERROR(VLOOKUP($B59,'[1]NUM6.1'!$G$3:$T$164,4,FALSE),0)</f>
        <v>1</v>
      </c>
      <c r="H59" s="50">
        <f>IFERROR(VLOOKUP($B59,'[1]NUM6.1'!$G$3:$T$164,5,FALSE),0)</f>
        <v>3</v>
      </c>
      <c r="I59" s="50">
        <f>IFERROR(VLOOKUP($B59,'[1]NUM6.1'!$G$3:$T$164,6,FALSE),0)</f>
        <v>1</v>
      </c>
      <c r="J59" s="50">
        <f>IFERROR(VLOOKUP($B59,'[1]NUM6.1'!$G$3:$T$164,7,FALSE),0)</f>
        <v>5</v>
      </c>
      <c r="K59" s="50">
        <f>IFERROR(VLOOKUP($B59,'[1]NUM6.1'!$G$3:$T$164,8,FALSE),0)</f>
        <v>3</v>
      </c>
      <c r="L59" s="50">
        <f>IFERROR(VLOOKUP($B59,'[1]NUM6.1'!$G$3:$T$164,9,FALSE),0)</f>
        <v>1</v>
      </c>
      <c r="M59" s="50">
        <f>IFERROR(VLOOKUP($B59,'[1]NUM6.1'!$G$3:$T$164,10,FALSE),0)</f>
        <v>0</v>
      </c>
      <c r="N59" s="50">
        <f>IFERROR(VLOOKUP($B59,'[1]NUM6.1'!$G$3:$T$164,11,FALSE),0)</f>
        <v>0</v>
      </c>
      <c r="O59" s="50">
        <f>IFERROR(VLOOKUP($B59,'[1]NUM6.1'!$G$3:$T$164,12,FALSE),0)</f>
        <v>0</v>
      </c>
      <c r="P59" s="50">
        <f>IFERROR(VLOOKUP($B59,'[1]NUM6.1'!$G$3:$T$164,13,FALSE),0)</f>
        <v>0</v>
      </c>
      <c r="Q59" s="3">
        <f t="shared" si="14"/>
        <v>14</v>
      </c>
      <c r="R59" s="2"/>
      <c r="S59" s="11">
        <f>IFERROR(VLOOKUP($B59,'[2]6.1 2018'!$G$3:$J$165,3,FALSE),0)</f>
        <v>23</v>
      </c>
      <c r="T59" s="27">
        <f t="shared" si="15"/>
        <v>23</v>
      </c>
      <c r="U59" s="11">
        <f>IFERROR(VLOOKUP($B59,'[3]DEN6.1'!$G$3:$H$163,2,FALSE),0)+AE59-AR59</f>
        <v>22</v>
      </c>
      <c r="V59" s="32">
        <f>IFERROR(VLOOKUP($B59,'[3]DEN6.1'!$G$3:$H$163,2,FALSE),0)+(AE59+AF59+AG59)-(AR59+AS59+AT59)</f>
        <v>22</v>
      </c>
      <c r="W59" s="11">
        <f>IFERROR(VLOOKUP($B59,'[1]DEN6.1'!$G$3:$J$165,3,FALSE),0)</f>
        <v>21</v>
      </c>
      <c r="X59" s="5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3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3">
        <f t="shared" si="2"/>
        <v>0</v>
      </c>
    </row>
    <row r="60" spans="1:50" ht="14.4" thickBot="1" x14ac:dyDescent="0.3">
      <c r="A60" s="1" t="s">
        <v>74</v>
      </c>
      <c r="B60" s="62" t="s">
        <v>69</v>
      </c>
      <c r="C60" s="34"/>
      <c r="D60" s="48"/>
      <c r="E60" s="50">
        <f>IFERROR(VLOOKUP($B60,'[1]NUM6.1'!$G$3:$T$164,2,FALSE),0)</f>
        <v>2</v>
      </c>
      <c r="F60" s="50">
        <f>IFERROR(VLOOKUP($B60,'[1]NUM6.1'!$G$3:$T$164,3,FALSE),0)</f>
        <v>0</v>
      </c>
      <c r="G60" s="50">
        <f>IFERROR(VLOOKUP($B60,'[1]NUM6.1'!$G$3:$T$164,4,FALSE),0)</f>
        <v>2</v>
      </c>
      <c r="H60" s="50">
        <f>IFERROR(VLOOKUP($B60,'[1]NUM6.1'!$G$3:$T$164,5,FALSE),0)</f>
        <v>3</v>
      </c>
      <c r="I60" s="50">
        <f>IFERROR(VLOOKUP($B60,'[1]NUM6.1'!$G$3:$T$164,6,FALSE),0)</f>
        <v>13</v>
      </c>
      <c r="J60" s="50">
        <f>IFERROR(VLOOKUP($B60,'[1]NUM6.1'!$G$3:$T$164,7,FALSE),0)</f>
        <v>5</v>
      </c>
      <c r="K60" s="50">
        <f>IFERROR(VLOOKUP($B60,'[1]NUM6.1'!$G$3:$T$164,8,FALSE),0)</f>
        <v>4</v>
      </c>
      <c r="L60" s="50">
        <f>IFERROR(VLOOKUP($B60,'[1]NUM6.1'!$G$3:$T$164,9,FALSE),0)</f>
        <v>8</v>
      </c>
      <c r="M60" s="50">
        <f>IFERROR(VLOOKUP($B60,'[1]NUM6.1'!$G$3:$T$164,10,FALSE),0)</f>
        <v>0</v>
      </c>
      <c r="N60" s="50">
        <f>IFERROR(VLOOKUP($B60,'[1]NUM6.1'!$G$3:$T$164,11,FALSE),0)</f>
        <v>3</v>
      </c>
      <c r="O60" s="50">
        <f>IFERROR(VLOOKUP($B60,'[1]NUM6.1'!$G$3:$T$164,12,FALSE),0)</f>
        <v>0</v>
      </c>
      <c r="P60" s="50">
        <f>IFERROR(VLOOKUP($B60,'[1]NUM6.1'!$G$3:$T$164,13,FALSE),0)</f>
        <v>0</v>
      </c>
      <c r="Q60" s="3">
        <f t="shared" si="14"/>
        <v>40</v>
      </c>
      <c r="R60" s="2"/>
      <c r="S60" s="11">
        <f>IFERROR(VLOOKUP($B60,'[2]6.1 2018'!$G$3:$J$165,3,FALSE),0)</f>
        <v>85</v>
      </c>
      <c r="T60" s="27">
        <f t="shared" si="15"/>
        <v>85</v>
      </c>
      <c r="U60" s="11">
        <f>IFERROR(VLOOKUP($B60,'[3]DEN6.1'!$G$3:$H$163,2,FALSE),0)+AE60-AR60</f>
        <v>81</v>
      </c>
      <c r="V60" s="32">
        <f>IFERROR(VLOOKUP($B60,'[3]DEN6.1'!$G$3:$H$163,2,FALSE),0)+(AE60+AF60+AG60)-(AR60+AS60+AT60)</f>
        <v>81</v>
      </c>
      <c r="W60" s="11">
        <f>IFERROR(VLOOKUP($B60,'[1]DEN6.1'!$G$3:$J$165,3,FALSE),0)</f>
        <v>85</v>
      </c>
      <c r="X60" s="5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3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3">
        <f t="shared" si="2"/>
        <v>0</v>
      </c>
    </row>
    <row r="61" spans="1:50" ht="14.4" thickBot="1" x14ac:dyDescent="0.3">
      <c r="A61" s="1" t="s">
        <v>74</v>
      </c>
      <c r="B61" s="62" t="s">
        <v>70</v>
      </c>
      <c r="C61" s="34"/>
      <c r="D61" s="48"/>
      <c r="E61" s="50">
        <f>IFERROR(VLOOKUP($B61,'[1]NUM6.1'!$G$3:$T$164,2,FALSE),0)</f>
        <v>2</v>
      </c>
      <c r="F61" s="50">
        <f>IFERROR(VLOOKUP($B61,'[1]NUM6.1'!$G$3:$T$164,3,FALSE),0)</f>
        <v>0</v>
      </c>
      <c r="G61" s="50">
        <f>IFERROR(VLOOKUP($B61,'[1]NUM6.1'!$G$3:$T$164,4,FALSE),0)</f>
        <v>0</v>
      </c>
      <c r="H61" s="50">
        <f>IFERROR(VLOOKUP($B61,'[1]NUM6.1'!$G$3:$T$164,5,FALSE),0)</f>
        <v>4</v>
      </c>
      <c r="I61" s="50">
        <f>IFERROR(VLOOKUP($B61,'[1]NUM6.1'!$G$3:$T$164,6,FALSE),0)</f>
        <v>10</v>
      </c>
      <c r="J61" s="50">
        <f>IFERROR(VLOOKUP($B61,'[1]NUM6.1'!$G$3:$T$164,7,FALSE),0)</f>
        <v>0</v>
      </c>
      <c r="K61" s="50">
        <f>IFERROR(VLOOKUP($B61,'[1]NUM6.1'!$G$3:$T$164,8,FALSE),0)</f>
        <v>3</v>
      </c>
      <c r="L61" s="50">
        <f>IFERROR(VLOOKUP($B61,'[1]NUM6.1'!$G$3:$T$164,9,FALSE),0)</f>
        <v>3</v>
      </c>
      <c r="M61" s="50">
        <f>IFERROR(VLOOKUP($B61,'[1]NUM6.1'!$G$3:$T$164,10,FALSE),0)</f>
        <v>7</v>
      </c>
      <c r="N61" s="50">
        <f>IFERROR(VLOOKUP($B61,'[1]NUM6.1'!$G$3:$T$164,11,FALSE),0)</f>
        <v>0</v>
      </c>
      <c r="O61" s="50">
        <f>IFERROR(VLOOKUP($B61,'[1]NUM6.1'!$G$3:$T$164,12,FALSE),0)</f>
        <v>0</v>
      </c>
      <c r="P61" s="50">
        <f>IFERROR(VLOOKUP($B61,'[1]NUM6.1'!$G$3:$T$164,13,FALSE),0)</f>
        <v>0</v>
      </c>
      <c r="Q61" s="3">
        <f t="shared" si="14"/>
        <v>29</v>
      </c>
      <c r="R61" s="2"/>
      <c r="S61" s="11">
        <f>IFERROR(VLOOKUP($B61,'[2]6.1 2018'!$G$3:$J$165,3,FALSE),0)</f>
        <v>32</v>
      </c>
      <c r="T61" s="27">
        <f t="shared" si="15"/>
        <v>32</v>
      </c>
      <c r="U61" s="11">
        <f>IFERROR(VLOOKUP($B61,'[3]DEN6.1'!$G$3:$H$163,2,FALSE),0)+AE61-AR61</f>
        <v>35</v>
      </c>
      <c r="V61" s="32">
        <f>IFERROR(VLOOKUP($B61,'[3]DEN6.1'!$G$3:$H$163,2,FALSE),0)+(AE61+AF61+AG61)-(AR61+AS61+AT61)</f>
        <v>35</v>
      </c>
      <c r="W61" s="11">
        <f>IFERROR(VLOOKUP($B61,'[1]DEN6.1'!$G$3:$J$165,3,FALSE),0)</f>
        <v>35</v>
      </c>
      <c r="X61" s="5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3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3">
        <f t="shared" si="2"/>
        <v>0</v>
      </c>
    </row>
    <row r="62" spans="1:50" ht="14.4" thickBot="1" x14ac:dyDescent="0.3">
      <c r="A62" s="1" t="s">
        <v>74</v>
      </c>
      <c r="B62" s="62" t="s">
        <v>71</v>
      </c>
      <c r="C62" s="34"/>
      <c r="D62" s="48"/>
      <c r="E62" s="50">
        <f>IFERROR(VLOOKUP($B62,'[1]NUM6.1'!$G$3:$T$164,2,FALSE),0)</f>
        <v>4</v>
      </c>
      <c r="F62" s="50">
        <f>IFERROR(VLOOKUP($B62,'[1]NUM6.1'!$G$3:$T$164,3,FALSE),0)</f>
        <v>9</v>
      </c>
      <c r="G62" s="50">
        <f>IFERROR(VLOOKUP($B62,'[1]NUM6.1'!$G$3:$T$164,4,FALSE),0)</f>
        <v>20</v>
      </c>
      <c r="H62" s="50">
        <f>IFERROR(VLOOKUP($B62,'[1]NUM6.1'!$G$3:$T$164,5,FALSE),0)</f>
        <v>5</v>
      </c>
      <c r="I62" s="50">
        <f>IFERROR(VLOOKUP($B62,'[1]NUM6.1'!$G$3:$T$164,6,FALSE),0)</f>
        <v>21</v>
      </c>
      <c r="J62" s="50">
        <f>IFERROR(VLOOKUP($B62,'[1]NUM6.1'!$G$3:$T$164,7,FALSE),0)</f>
        <v>7</v>
      </c>
      <c r="K62" s="50">
        <f>IFERROR(VLOOKUP($B62,'[1]NUM6.1'!$G$3:$T$164,8,FALSE),0)</f>
        <v>5</v>
      </c>
      <c r="L62" s="50">
        <f>IFERROR(VLOOKUP($B62,'[1]NUM6.1'!$G$3:$T$164,9,FALSE),0)</f>
        <v>16</v>
      </c>
      <c r="M62" s="50">
        <f>IFERROR(VLOOKUP($B62,'[1]NUM6.1'!$G$3:$T$164,10,FALSE),0)</f>
        <v>19</v>
      </c>
      <c r="N62" s="50">
        <f>IFERROR(VLOOKUP($B62,'[1]NUM6.1'!$G$3:$T$164,11,FALSE),0)</f>
        <v>5</v>
      </c>
      <c r="O62" s="50">
        <f>IFERROR(VLOOKUP($B62,'[1]NUM6.1'!$G$3:$T$164,12,FALSE),0)</f>
        <v>2</v>
      </c>
      <c r="P62" s="50">
        <f>IFERROR(VLOOKUP($B62,'[1]NUM6.1'!$G$3:$T$164,13,FALSE),0)</f>
        <v>0</v>
      </c>
      <c r="Q62" s="3">
        <f>SUM(E62:P62)</f>
        <v>113</v>
      </c>
      <c r="R62" s="2"/>
      <c r="S62" s="11">
        <f>IFERROR(VLOOKUP($B62,'[2]6.1 2018'!$G$3:$J$165,3,FALSE),0)</f>
        <v>134</v>
      </c>
      <c r="T62" s="27">
        <f t="shared" si="15"/>
        <v>134</v>
      </c>
      <c r="U62" s="11">
        <f>IFERROR(VLOOKUP($B62,'[3]DEN6.1'!$G$3:$H$163,2,FALSE),0)+AE62-AR62</f>
        <v>136</v>
      </c>
      <c r="V62" s="32">
        <f>IFERROR(VLOOKUP($B62,'[3]DEN6.1'!$G$3:$H$163,2,FALSE),0)+(AE62+AF62+AG62)-(AR62+AS62+AT62)</f>
        <v>136</v>
      </c>
      <c r="W62" s="11">
        <f>IFERROR(VLOOKUP($B62,'[1]DEN6.1'!$G$3:$J$165,3,FALSE),0)</f>
        <v>139</v>
      </c>
      <c r="X62" s="5"/>
      <c r="Y62" s="50"/>
      <c r="Z62" s="50"/>
      <c r="AA62" s="50"/>
      <c r="AB62" s="50"/>
      <c r="AC62" s="50"/>
      <c r="AD62" s="50"/>
      <c r="AE62" s="50"/>
      <c r="AF62" s="50"/>
      <c r="AG62" s="50"/>
      <c r="AH62" s="50"/>
      <c r="AI62" s="50"/>
      <c r="AJ62" s="50"/>
      <c r="AK62" s="3"/>
      <c r="AL62" s="50"/>
      <c r="AM62" s="50"/>
      <c r="AN62" s="50"/>
      <c r="AO62" s="50"/>
      <c r="AP62" s="50"/>
      <c r="AQ62" s="50"/>
      <c r="AR62" s="50"/>
      <c r="AS62" s="50"/>
      <c r="AT62" s="50"/>
      <c r="AU62" s="50"/>
      <c r="AV62" s="50"/>
      <c r="AW62" s="50"/>
      <c r="AX62" s="3">
        <f t="shared" si="2"/>
        <v>0</v>
      </c>
    </row>
    <row r="63" spans="1:50" ht="14.4" thickBot="1" x14ac:dyDescent="0.3">
      <c r="A63" s="1" t="s">
        <v>74</v>
      </c>
      <c r="B63" s="62" t="s">
        <v>72</v>
      </c>
      <c r="C63" s="34"/>
      <c r="D63" s="48"/>
      <c r="E63" s="50">
        <f>IFERROR(VLOOKUP($B63,'[1]NUM6.1'!$G$3:$T$164,2,FALSE),0)</f>
        <v>0</v>
      </c>
      <c r="F63" s="50">
        <f>IFERROR(VLOOKUP($B63,'[1]NUM6.1'!$G$3:$T$164,3,FALSE),0)</f>
        <v>0</v>
      </c>
      <c r="G63" s="50">
        <f>IFERROR(VLOOKUP($B63,'[1]NUM6.1'!$G$3:$T$164,4,FALSE),0)</f>
        <v>0</v>
      </c>
      <c r="H63" s="50">
        <f>IFERROR(VLOOKUP($B63,'[1]NUM6.1'!$G$3:$T$164,5,FALSE),0)</f>
        <v>0</v>
      </c>
      <c r="I63" s="50">
        <f>IFERROR(VLOOKUP($B63,'[1]NUM6.1'!$G$3:$T$164,6,FALSE),0)</f>
        <v>12</v>
      </c>
      <c r="J63" s="50">
        <f>IFERROR(VLOOKUP($B63,'[1]NUM6.1'!$G$3:$T$164,7,FALSE),0)</f>
        <v>7</v>
      </c>
      <c r="K63" s="50">
        <f>IFERROR(VLOOKUP($B63,'[1]NUM6.1'!$G$3:$T$164,8,FALSE),0)</f>
        <v>4</v>
      </c>
      <c r="L63" s="50">
        <f>IFERROR(VLOOKUP($B63,'[1]NUM6.1'!$G$3:$T$164,9,FALSE),0)</f>
        <v>1</v>
      </c>
      <c r="M63" s="50">
        <f>IFERROR(VLOOKUP($B63,'[1]NUM6.1'!$G$3:$T$164,10,FALSE),0)</f>
        <v>6</v>
      </c>
      <c r="N63" s="50">
        <f>IFERROR(VLOOKUP($B63,'[1]NUM6.1'!$G$3:$T$164,11,FALSE),0)</f>
        <v>1</v>
      </c>
      <c r="O63" s="50">
        <f>IFERROR(VLOOKUP($B63,'[1]NUM6.1'!$G$3:$T$164,12,FALSE),0)</f>
        <v>0</v>
      </c>
      <c r="P63" s="50">
        <f>IFERROR(VLOOKUP($B63,'[1]NUM6.1'!$G$3:$T$164,13,FALSE),0)</f>
        <v>0</v>
      </c>
      <c r="Q63" s="3">
        <f>SUM(E63:P63)</f>
        <v>31</v>
      </c>
      <c r="R63" s="2"/>
      <c r="S63" s="11">
        <f>IFERROR(VLOOKUP($B63,'[2]6.1 2018'!$G$3:$J$165,3,FALSE),0)</f>
        <v>33</v>
      </c>
      <c r="T63" s="27">
        <f t="shared" si="15"/>
        <v>33</v>
      </c>
      <c r="U63" s="11">
        <f>IFERROR(VLOOKUP($B63,'[3]DEN6.1'!$G$3:$H$163,2,FALSE),0)+AE63-AR63</f>
        <v>33</v>
      </c>
      <c r="V63" s="32">
        <f>IFERROR(VLOOKUP($B63,'[3]DEN6.1'!$G$3:$H$163,2,FALSE),0)+(AE63+AF63+AG63)-(AR63+AS63+AT63)</f>
        <v>33</v>
      </c>
      <c r="W63" s="11">
        <f>IFERROR(VLOOKUP($B63,'[1]DEN6.1'!$G$3:$J$165,3,FALSE),0)</f>
        <v>30</v>
      </c>
      <c r="X63" s="5"/>
      <c r="Y63" s="50"/>
      <c r="Z63" s="50"/>
      <c r="AA63" s="50"/>
      <c r="AB63" s="50"/>
      <c r="AC63" s="50"/>
      <c r="AD63" s="50"/>
      <c r="AE63" s="50"/>
      <c r="AF63" s="50"/>
      <c r="AG63" s="50"/>
      <c r="AH63" s="50"/>
      <c r="AI63" s="50"/>
      <c r="AJ63" s="50"/>
      <c r="AK63" s="3"/>
      <c r="AL63" s="50"/>
      <c r="AM63" s="50"/>
      <c r="AN63" s="50"/>
      <c r="AO63" s="50"/>
      <c r="AP63" s="50"/>
      <c r="AQ63" s="50"/>
      <c r="AR63" s="50"/>
      <c r="AS63" s="50"/>
      <c r="AT63" s="50"/>
      <c r="AU63" s="50"/>
      <c r="AV63" s="50"/>
      <c r="AW63" s="50"/>
      <c r="AX63" s="3">
        <f t="shared" si="2"/>
        <v>0</v>
      </c>
    </row>
    <row r="64" spans="1:50" ht="14.4" thickBot="1" x14ac:dyDescent="0.3">
      <c r="A64" s="1" t="s">
        <v>74</v>
      </c>
      <c r="B64" s="62" t="s">
        <v>73</v>
      </c>
      <c r="C64" s="34"/>
      <c r="D64" s="48"/>
      <c r="E64" s="50">
        <f>IFERROR(VLOOKUP($B64,'[1]NUM6.1'!$G$3:$T$164,2,FALSE),0)</f>
        <v>0</v>
      </c>
      <c r="F64" s="50">
        <f>IFERROR(VLOOKUP($B64,'[1]NUM6.1'!$G$3:$T$164,3,FALSE),0)</f>
        <v>0</v>
      </c>
      <c r="G64" s="50">
        <f>IFERROR(VLOOKUP($B64,'[1]NUM6.1'!$G$3:$T$164,4,FALSE),0)</f>
        <v>0</v>
      </c>
      <c r="H64" s="50">
        <f>IFERROR(VLOOKUP($B64,'[1]NUM6.1'!$G$3:$T$164,5,FALSE),0)</f>
        <v>0</v>
      </c>
      <c r="I64" s="50">
        <f>IFERROR(VLOOKUP($B64,'[1]NUM6.1'!$G$3:$T$164,6,FALSE),0)</f>
        <v>0</v>
      </c>
      <c r="J64" s="50">
        <f>IFERROR(VLOOKUP($B64,'[1]NUM6.1'!$G$3:$T$164,7,FALSE),0)</f>
        <v>0</v>
      </c>
      <c r="K64" s="50">
        <f>IFERROR(VLOOKUP($B64,'[1]NUM6.1'!$G$3:$T$164,8,FALSE),0)</f>
        <v>0</v>
      </c>
      <c r="L64" s="50">
        <f>IFERROR(VLOOKUP($B64,'[1]NUM6.1'!$G$3:$T$164,9,FALSE),0)</f>
        <v>4</v>
      </c>
      <c r="M64" s="50">
        <f>IFERROR(VLOOKUP($B64,'[1]NUM6.1'!$G$3:$T$164,10,FALSE),0)</f>
        <v>8</v>
      </c>
      <c r="N64" s="50">
        <f>IFERROR(VLOOKUP($B64,'[1]NUM6.1'!$G$3:$T$164,11,FALSE),0)</f>
        <v>0</v>
      </c>
      <c r="O64" s="50">
        <f>IFERROR(VLOOKUP($B64,'[1]NUM6.1'!$G$3:$T$164,12,FALSE),0)</f>
        <v>4</v>
      </c>
      <c r="P64" s="50">
        <f>IFERROR(VLOOKUP($B64,'[1]NUM6.1'!$G$3:$T$164,13,FALSE),0)</f>
        <v>0</v>
      </c>
      <c r="Q64" s="3">
        <f t="shared" si="14"/>
        <v>16</v>
      </c>
      <c r="R64" s="2"/>
      <c r="S64" s="11">
        <f>IFERROR(VLOOKUP($B64,'[2]6.1 2018'!$G$3:$J$165,3,FALSE),0)</f>
        <v>41</v>
      </c>
      <c r="T64" s="27">
        <f t="shared" si="15"/>
        <v>41</v>
      </c>
      <c r="U64" s="11">
        <f>IFERROR(VLOOKUP($B64,'[3]DEN6.1'!$G$3:$H$163,2,FALSE),0)+AE64-AR64</f>
        <v>40</v>
      </c>
      <c r="V64" s="32">
        <f>IFERROR(VLOOKUP($B64,'[3]DEN6.1'!$G$3:$H$163,2,FALSE),0)+(AE64+AF64+AG64)-(AR64+AS64+AT64)</f>
        <v>40</v>
      </c>
      <c r="W64" s="11">
        <f>IFERROR(VLOOKUP($B64,'[1]DEN6.1'!$G$3:$J$165,3,FALSE),0)</f>
        <v>47</v>
      </c>
      <c r="X64" s="5"/>
      <c r="Y64" s="50"/>
      <c r="Z64" s="50"/>
      <c r="AA64" s="50"/>
      <c r="AB64" s="50"/>
      <c r="AC64" s="50"/>
      <c r="AD64" s="50"/>
      <c r="AE64" s="50"/>
      <c r="AF64" s="50"/>
      <c r="AG64" s="50"/>
      <c r="AH64" s="50"/>
      <c r="AI64" s="50"/>
      <c r="AJ64" s="50"/>
      <c r="AK64" s="3"/>
      <c r="AL64" s="50"/>
      <c r="AM64" s="50"/>
      <c r="AN64" s="50"/>
      <c r="AO64" s="50"/>
      <c r="AP64" s="50"/>
      <c r="AQ64" s="50"/>
      <c r="AR64" s="50"/>
      <c r="AS64" s="50"/>
      <c r="AT64" s="50"/>
      <c r="AU64" s="50"/>
      <c r="AV64" s="50"/>
      <c r="AW64" s="50"/>
      <c r="AX64" s="3">
        <f t="shared" si="2"/>
        <v>0</v>
      </c>
    </row>
    <row r="65" spans="1:50" ht="14.4" thickBot="1" x14ac:dyDescent="0.3">
      <c r="A65" s="61" t="s">
        <v>74</v>
      </c>
      <c r="B65" s="62" t="s">
        <v>258</v>
      </c>
      <c r="C65" s="34"/>
      <c r="D65" s="48"/>
      <c r="E65" s="50">
        <f>IFERROR(VLOOKUP($B65,'[1]NUM6.1'!$G$3:$T$164,2,FALSE),0)</f>
        <v>20</v>
      </c>
      <c r="F65" s="50">
        <f>IFERROR(VLOOKUP($B65,'[1]NUM6.1'!$G$3:$T$164,3,FALSE),0)</f>
        <v>56</v>
      </c>
      <c r="G65" s="50">
        <f>IFERROR(VLOOKUP($B65,'[1]NUM6.1'!$G$3:$T$164,4,FALSE),0)</f>
        <v>175</v>
      </c>
      <c r="H65" s="50">
        <f>IFERROR(VLOOKUP($B65,'[1]NUM6.1'!$G$3:$T$164,5,FALSE),0)</f>
        <v>137</v>
      </c>
      <c r="I65" s="50">
        <f>IFERROR(VLOOKUP($B65,'[1]NUM6.1'!$G$3:$T$164,6,FALSE),0)</f>
        <v>231</v>
      </c>
      <c r="J65" s="50">
        <f>IFERROR(VLOOKUP($B65,'[1]NUM6.1'!$G$3:$T$164,7,FALSE),0)</f>
        <v>112</v>
      </c>
      <c r="K65" s="50">
        <f>IFERROR(VLOOKUP($B65,'[1]NUM6.1'!$G$3:$T$164,8,FALSE),0)</f>
        <v>184</v>
      </c>
      <c r="L65" s="50">
        <f>IFERROR(VLOOKUP($B65,'[1]NUM6.1'!$G$3:$T$164,9,FALSE),0)</f>
        <v>201</v>
      </c>
      <c r="M65" s="50">
        <f>IFERROR(VLOOKUP($B65,'[1]NUM6.1'!$G$3:$T$164,10,FALSE),0)</f>
        <v>210</v>
      </c>
      <c r="N65" s="50">
        <f>IFERROR(VLOOKUP($B65,'[1]NUM6.1'!$G$3:$T$164,11,FALSE),0)</f>
        <v>101</v>
      </c>
      <c r="O65" s="50">
        <f>IFERROR(VLOOKUP($B65,'[1]NUM6.1'!$G$3:$T$164,12,FALSE),0)</f>
        <v>27</v>
      </c>
      <c r="P65" s="50">
        <f>IFERROR(VLOOKUP($B65,'[1]NUM6.1'!$G$3:$T$164,13,FALSE),0)</f>
        <v>0</v>
      </c>
      <c r="Q65" s="3">
        <f t="shared" ref="Q65" si="16">SUM(E65:P65)</f>
        <v>1454</v>
      </c>
      <c r="R65" s="2"/>
      <c r="S65" s="11">
        <f>IFERROR(VLOOKUP($B65,'[2]6.1 2018'!$G$3:$J$165,3,FALSE),0)</f>
        <v>1068</v>
      </c>
      <c r="T65" s="27">
        <f t="shared" si="15"/>
        <v>1068</v>
      </c>
      <c r="U65" s="11">
        <f>IFERROR(VLOOKUP($B65,'[3]DEN6.1'!$G$3:$H$163,2,FALSE),0)+AE65-AR65</f>
        <v>1033</v>
      </c>
      <c r="V65" s="32">
        <f>IFERROR(VLOOKUP($B65,'[3]DEN6.1'!$G$3:$H$163,2,FALSE),0)+(AE65+AF65+AG65)-(AR65+AS65+AT65)</f>
        <v>1033</v>
      </c>
      <c r="W65" s="11">
        <f>IFERROR(VLOOKUP($B65,'[1]DEN6.1'!$G$3:$J$165,3,FALSE),0)</f>
        <v>1192</v>
      </c>
      <c r="X65" s="5"/>
      <c r="Y65" s="50"/>
      <c r="Z65" s="50"/>
      <c r="AA65" s="50"/>
      <c r="AB65" s="50"/>
      <c r="AC65" s="50"/>
      <c r="AD65" s="50"/>
      <c r="AE65" s="50"/>
      <c r="AF65" s="50"/>
      <c r="AG65" s="50"/>
      <c r="AH65" s="50"/>
      <c r="AI65" s="50"/>
      <c r="AJ65" s="50"/>
      <c r="AK65" s="3"/>
      <c r="AL65" s="50"/>
      <c r="AM65" s="50"/>
      <c r="AN65" s="50"/>
      <c r="AO65" s="50"/>
      <c r="AP65" s="50"/>
      <c r="AQ65" s="50"/>
      <c r="AR65" s="50"/>
      <c r="AS65" s="50"/>
      <c r="AT65" s="50"/>
      <c r="AU65" s="50"/>
      <c r="AV65" s="50"/>
      <c r="AW65" s="50"/>
      <c r="AX65" s="3">
        <f t="shared" ref="AX65" si="17">SUM(AL65:AW65)</f>
        <v>0</v>
      </c>
    </row>
    <row r="66" spans="1:50" ht="14.4" thickBot="1" x14ac:dyDescent="0.3">
      <c r="A66" s="344" t="s">
        <v>178</v>
      </c>
      <c r="B66" s="345"/>
      <c r="C66" s="89">
        <f>D66/Metas!G9</f>
        <v>1.040130830469514</v>
      </c>
      <c r="D66" s="13">
        <f>+Q66/R66</f>
        <v>0.20781813992780893</v>
      </c>
      <c r="E66" s="8">
        <f>SUM(E52:E65)</f>
        <v>63</v>
      </c>
      <c r="F66" s="8">
        <f t="shared" ref="F66:AX66" si="18">SUM(F52:F65)</f>
        <v>116</v>
      </c>
      <c r="G66" s="8">
        <f t="shared" si="18"/>
        <v>318</v>
      </c>
      <c r="H66" s="8">
        <f t="shared" si="18"/>
        <v>237</v>
      </c>
      <c r="I66" s="8">
        <f t="shared" si="18"/>
        <v>368</v>
      </c>
      <c r="J66" s="8">
        <f t="shared" si="18"/>
        <v>264</v>
      </c>
      <c r="K66" s="8">
        <f t="shared" si="18"/>
        <v>313</v>
      </c>
      <c r="L66" s="8">
        <f t="shared" si="18"/>
        <v>314</v>
      </c>
      <c r="M66" s="8">
        <f t="shared" si="18"/>
        <v>326</v>
      </c>
      <c r="N66" s="8">
        <f t="shared" si="18"/>
        <v>177</v>
      </c>
      <c r="O66" s="8">
        <f t="shared" si="18"/>
        <v>209</v>
      </c>
      <c r="P66" s="8">
        <f t="shared" si="18"/>
        <v>1</v>
      </c>
      <c r="Q66" s="8">
        <f t="shared" si="18"/>
        <v>2706</v>
      </c>
      <c r="R66" s="9">
        <f>X66-W66</f>
        <v>13021</v>
      </c>
      <c r="S66" s="8">
        <f t="shared" si="18"/>
        <v>2397</v>
      </c>
      <c r="T66" s="8">
        <f t="shared" si="18"/>
        <v>2397</v>
      </c>
      <c r="U66" s="8">
        <f t="shared" si="18"/>
        <v>2509</v>
      </c>
      <c r="V66" s="8">
        <f>SUM(V52:V65)</f>
        <v>2509</v>
      </c>
      <c r="W66" s="8">
        <f t="shared" si="18"/>
        <v>2599</v>
      </c>
      <c r="X66" s="10">
        <v>15620</v>
      </c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>
        <f t="shared" si="18"/>
        <v>0</v>
      </c>
    </row>
    <row r="67" spans="1:50" ht="14.4" thickBot="1" x14ac:dyDescent="0.3">
      <c r="A67" s="1" t="s">
        <v>85</v>
      </c>
      <c r="B67" s="62" t="s">
        <v>75</v>
      </c>
      <c r="C67" s="34"/>
      <c r="D67" s="48"/>
      <c r="E67" s="50">
        <f>IFERROR(VLOOKUP($B67,'[1]NUM6.1'!$G$3:$T$164,2,FALSE),0)</f>
        <v>1</v>
      </c>
      <c r="F67" s="50">
        <f>IFERROR(VLOOKUP($B67,'[1]NUM6.1'!$G$3:$T$164,3,FALSE),0)</f>
        <v>10</v>
      </c>
      <c r="G67" s="50">
        <f>IFERROR(VLOOKUP($B67,'[1]NUM6.1'!$G$3:$T$164,4,FALSE),0)</f>
        <v>9</v>
      </c>
      <c r="H67" s="50">
        <f>IFERROR(VLOOKUP($B67,'[1]NUM6.1'!$G$3:$T$164,5,FALSE),0)</f>
        <v>2</v>
      </c>
      <c r="I67" s="50">
        <f>IFERROR(VLOOKUP($B67,'[1]NUM6.1'!$G$3:$T$164,6,FALSE),0)</f>
        <v>13</v>
      </c>
      <c r="J67" s="50">
        <f>IFERROR(VLOOKUP($B67,'[1]NUM6.1'!$G$3:$T$164,7,FALSE),0)</f>
        <v>7</v>
      </c>
      <c r="K67" s="50">
        <f>IFERROR(VLOOKUP($B67,'[1]NUM6.1'!$G$3:$T$164,8,FALSE),0)</f>
        <v>16</v>
      </c>
      <c r="L67" s="50">
        <f>IFERROR(VLOOKUP($B67,'[1]NUM6.1'!$G$3:$T$164,9,FALSE),0)</f>
        <v>23</v>
      </c>
      <c r="M67" s="50">
        <f>IFERROR(VLOOKUP($B67,'[1]NUM6.1'!$G$3:$T$164,10,FALSE),0)</f>
        <v>67</v>
      </c>
      <c r="N67" s="50">
        <f>IFERROR(VLOOKUP($B67,'[1]NUM6.1'!$G$3:$T$164,11,FALSE),0)</f>
        <v>10</v>
      </c>
      <c r="O67" s="50">
        <f>IFERROR(VLOOKUP($B67,'[1]NUM6.1'!$G$3:$T$164,12,FALSE),0)</f>
        <v>34</v>
      </c>
      <c r="P67" s="50">
        <f>IFERROR(VLOOKUP($B67,'[1]NUM6.1'!$G$3:$T$164,13,FALSE),0)</f>
        <v>7</v>
      </c>
      <c r="Q67" s="3">
        <f t="shared" ref="Q67:Q76" si="19">SUM(E67:P67)</f>
        <v>199</v>
      </c>
      <c r="R67" s="2"/>
      <c r="S67" s="11">
        <f>IFERROR(VLOOKUP($B67,'[2]6.1 2018'!$G$3:$J$165,3,FALSE),0)</f>
        <v>436</v>
      </c>
      <c r="T67" s="27">
        <f t="shared" ref="T67:T76" si="20">S67+(Y67+Z67+AA67+AB67)-(AL67+AM67+AN67+AO67)</f>
        <v>436</v>
      </c>
      <c r="U67" s="11">
        <f>IFERROR(VLOOKUP($B67,'[3]DEN6.1'!$G$3:$H$163,2,FALSE),0)+AE67-AR67</f>
        <v>530</v>
      </c>
      <c r="V67" s="32">
        <f>IFERROR(VLOOKUP($B67,'[3]DEN6.1'!$G$3:$H$163,2,FALSE),0)+(AE67+AF67+AG67)-(AR67+AS67+AT67)</f>
        <v>530</v>
      </c>
      <c r="W67" s="11">
        <f>IFERROR(VLOOKUP($B67,'[1]DEN6.1'!$G$3:$J$165,3,FALSE),0)</f>
        <v>489</v>
      </c>
      <c r="X67" s="5"/>
      <c r="Y67" s="50"/>
      <c r="Z67" s="50"/>
      <c r="AA67" s="50"/>
      <c r="AB67" s="50"/>
      <c r="AC67" s="50"/>
      <c r="AD67" s="50"/>
      <c r="AE67" s="50"/>
      <c r="AF67" s="50"/>
      <c r="AG67" s="50"/>
      <c r="AH67" s="50"/>
      <c r="AI67" s="50"/>
      <c r="AJ67" s="50"/>
      <c r="AK67" s="3"/>
      <c r="AL67" s="50"/>
      <c r="AM67" s="50"/>
      <c r="AN67" s="50"/>
      <c r="AO67" s="50"/>
      <c r="AP67" s="50"/>
      <c r="AQ67" s="50"/>
      <c r="AR67" s="50"/>
      <c r="AS67" s="50"/>
      <c r="AT67" s="50"/>
      <c r="AU67" s="50"/>
      <c r="AV67" s="50"/>
      <c r="AW67" s="50"/>
      <c r="AX67" s="3">
        <f t="shared" si="2"/>
        <v>0</v>
      </c>
    </row>
    <row r="68" spans="1:50" ht="14.4" thickBot="1" x14ac:dyDescent="0.3">
      <c r="A68" s="1" t="s">
        <v>85</v>
      </c>
      <c r="B68" s="62" t="s">
        <v>76</v>
      </c>
      <c r="C68" s="34"/>
      <c r="D68" s="48"/>
      <c r="E68" s="50">
        <f>IFERROR(VLOOKUP($B68,'[1]NUM6.1'!$G$3:$T$164,2,FALSE),0)</f>
        <v>8</v>
      </c>
      <c r="F68" s="50">
        <f>IFERROR(VLOOKUP($B68,'[1]NUM6.1'!$G$3:$T$164,3,FALSE),0)</f>
        <v>24</v>
      </c>
      <c r="G68" s="50">
        <f>IFERROR(VLOOKUP($B68,'[1]NUM6.1'!$G$3:$T$164,4,FALSE),0)</f>
        <v>20</v>
      </c>
      <c r="H68" s="50">
        <f>IFERROR(VLOOKUP($B68,'[1]NUM6.1'!$G$3:$T$164,5,FALSE),0)</f>
        <v>14</v>
      </c>
      <c r="I68" s="50">
        <f>IFERROR(VLOOKUP($B68,'[1]NUM6.1'!$G$3:$T$164,6,FALSE),0)</f>
        <v>15</v>
      </c>
      <c r="J68" s="50">
        <f>IFERROR(VLOOKUP($B68,'[1]NUM6.1'!$G$3:$T$164,7,FALSE),0)</f>
        <v>11</v>
      </c>
      <c r="K68" s="50">
        <f>IFERROR(VLOOKUP($B68,'[1]NUM6.1'!$G$3:$T$164,8,FALSE),0)</f>
        <v>10</v>
      </c>
      <c r="L68" s="50">
        <f>IFERROR(VLOOKUP($B68,'[1]NUM6.1'!$G$3:$T$164,9,FALSE),0)</f>
        <v>20</v>
      </c>
      <c r="M68" s="50">
        <f>IFERROR(VLOOKUP($B68,'[1]NUM6.1'!$G$3:$T$164,10,FALSE),0)</f>
        <v>25</v>
      </c>
      <c r="N68" s="50">
        <f>IFERROR(VLOOKUP($B68,'[1]NUM6.1'!$G$3:$T$164,11,FALSE),0)</f>
        <v>10</v>
      </c>
      <c r="O68" s="50">
        <f>IFERROR(VLOOKUP($B68,'[1]NUM6.1'!$G$3:$T$164,12,FALSE),0)</f>
        <v>8</v>
      </c>
      <c r="P68" s="50">
        <f>IFERROR(VLOOKUP($B68,'[1]NUM6.1'!$G$3:$T$164,13,FALSE),0)</f>
        <v>18</v>
      </c>
      <c r="Q68" s="3">
        <f t="shared" si="19"/>
        <v>183</v>
      </c>
      <c r="R68" s="2"/>
      <c r="S68" s="11">
        <f>IFERROR(VLOOKUP($B68,'[2]6.1 2018'!$G$3:$J$165,3,FALSE),0)</f>
        <v>165</v>
      </c>
      <c r="T68" s="27">
        <f t="shared" si="20"/>
        <v>165</v>
      </c>
      <c r="U68" s="11">
        <f>IFERROR(VLOOKUP($B68,'[3]DEN6.1'!$G$3:$H$163,2,FALSE),0)+AE68-AR68</f>
        <v>158</v>
      </c>
      <c r="V68" s="32">
        <f>IFERROR(VLOOKUP($B68,'[3]DEN6.1'!$G$3:$H$163,2,FALSE),0)+(AE68+AF68+AG68)-(AR68+AS68+AT68)</f>
        <v>158</v>
      </c>
      <c r="W68" s="11">
        <f>IFERROR(VLOOKUP($B68,'[1]DEN6.1'!$G$3:$J$165,3,FALSE),0)</f>
        <v>160</v>
      </c>
      <c r="X68" s="5"/>
      <c r="Y68" s="50"/>
      <c r="Z68" s="50"/>
      <c r="AA68" s="50"/>
      <c r="AB68" s="50"/>
      <c r="AC68" s="50"/>
      <c r="AD68" s="50"/>
      <c r="AE68" s="50"/>
      <c r="AF68" s="50"/>
      <c r="AG68" s="50"/>
      <c r="AH68" s="50"/>
      <c r="AI68" s="50"/>
      <c r="AJ68" s="50"/>
      <c r="AK68" s="3"/>
      <c r="AL68" s="50"/>
      <c r="AM68" s="50"/>
      <c r="AN68" s="50"/>
      <c r="AO68" s="50"/>
      <c r="AP68" s="50"/>
      <c r="AQ68" s="50"/>
      <c r="AR68" s="50"/>
      <c r="AS68" s="50"/>
      <c r="AT68" s="50"/>
      <c r="AU68" s="50"/>
      <c r="AV68" s="50"/>
      <c r="AW68" s="50"/>
      <c r="AX68" s="3">
        <f t="shared" si="2"/>
        <v>0</v>
      </c>
    </row>
    <row r="69" spans="1:50" ht="14.4" thickBot="1" x14ac:dyDescent="0.3">
      <c r="A69" s="1" t="s">
        <v>85</v>
      </c>
      <c r="B69" s="62" t="s">
        <v>77</v>
      </c>
      <c r="C69" s="34"/>
      <c r="D69" s="48"/>
      <c r="E69" s="50">
        <f>IFERROR(VLOOKUP($B69,'[1]NUM6.1'!$G$3:$T$164,2,FALSE),0)</f>
        <v>7</v>
      </c>
      <c r="F69" s="50">
        <f>IFERROR(VLOOKUP($B69,'[1]NUM6.1'!$G$3:$T$164,3,FALSE),0)</f>
        <v>0</v>
      </c>
      <c r="G69" s="50">
        <f>IFERROR(VLOOKUP($B69,'[1]NUM6.1'!$G$3:$T$164,4,FALSE),0)</f>
        <v>7</v>
      </c>
      <c r="H69" s="50">
        <f>IFERROR(VLOOKUP($B69,'[1]NUM6.1'!$G$3:$T$164,5,FALSE),0)</f>
        <v>6</v>
      </c>
      <c r="I69" s="50">
        <f>IFERROR(VLOOKUP($B69,'[1]NUM6.1'!$G$3:$T$164,6,FALSE),0)</f>
        <v>5</v>
      </c>
      <c r="J69" s="50">
        <f>IFERROR(VLOOKUP($B69,'[1]NUM6.1'!$G$3:$T$164,7,FALSE),0)</f>
        <v>2</v>
      </c>
      <c r="K69" s="50">
        <f>IFERROR(VLOOKUP($B69,'[1]NUM6.1'!$G$3:$T$164,8,FALSE),0)</f>
        <v>13</v>
      </c>
      <c r="L69" s="50">
        <f>IFERROR(VLOOKUP($B69,'[1]NUM6.1'!$G$3:$T$164,9,FALSE),0)</f>
        <v>11</v>
      </c>
      <c r="M69" s="50">
        <f>IFERROR(VLOOKUP($B69,'[1]NUM6.1'!$G$3:$T$164,10,FALSE),0)</f>
        <v>7</v>
      </c>
      <c r="N69" s="50">
        <f>IFERROR(VLOOKUP($B69,'[1]NUM6.1'!$G$3:$T$164,11,FALSE),0)</f>
        <v>5</v>
      </c>
      <c r="O69" s="50">
        <f>IFERROR(VLOOKUP($B69,'[1]NUM6.1'!$G$3:$T$164,12,FALSE),0)</f>
        <v>3</v>
      </c>
      <c r="P69" s="50">
        <f>IFERROR(VLOOKUP($B69,'[1]NUM6.1'!$G$3:$T$164,13,FALSE),0)</f>
        <v>6</v>
      </c>
      <c r="Q69" s="3">
        <f t="shared" si="19"/>
        <v>72</v>
      </c>
      <c r="R69" s="2"/>
      <c r="S69" s="11">
        <f>IFERROR(VLOOKUP($B69,'[2]6.1 2018'!$G$3:$J$165,3,FALSE),0)</f>
        <v>33</v>
      </c>
      <c r="T69" s="27">
        <f t="shared" si="20"/>
        <v>33</v>
      </c>
      <c r="U69" s="11">
        <f>IFERROR(VLOOKUP($B69,'[3]DEN6.1'!$G$3:$H$163,2,FALSE),0)+AE69-AR69</f>
        <v>37</v>
      </c>
      <c r="V69" s="32">
        <f>IFERROR(VLOOKUP($B69,'[3]DEN6.1'!$G$3:$H$163,2,FALSE),0)+(AE69+AF69+AG69)-(AR69+AS69+AT69)</f>
        <v>37</v>
      </c>
      <c r="W69" s="11">
        <f>IFERROR(VLOOKUP($B69,'[1]DEN6.1'!$G$3:$J$165,3,FALSE),0)</f>
        <v>35</v>
      </c>
      <c r="X69" s="5"/>
      <c r="Y69" s="50"/>
      <c r="Z69" s="50"/>
      <c r="AA69" s="50"/>
      <c r="AB69" s="50"/>
      <c r="AC69" s="50"/>
      <c r="AD69" s="50"/>
      <c r="AE69" s="50"/>
      <c r="AF69" s="50"/>
      <c r="AG69" s="50"/>
      <c r="AH69" s="50"/>
      <c r="AI69" s="50"/>
      <c r="AJ69" s="50"/>
      <c r="AK69" s="3"/>
      <c r="AL69" s="50"/>
      <c r="AM69" s="50"/>
      <c r="AN69" s="50"/>
      <c r="AO69" s="50"/>
      <c r="AP69" s="50"/>
      <c r="AQ69" s="50"/>
      <c r="AR69" s="50"/>
      <c r="AS69" s="50"/>
      <c r="AT69" s="50"/>
      <c r="AU69" s="50"/>
      <c r="AV69" s="50"/>
      <c r="AW69" s="50"/>
      <c r="AX69" s="3">
        <f t="shared" si="2"/>
        <v>0</v>
      </c>
    </row>
    <row r="70" spans="1:50" ht="14.4" thickBot="1" x14ac:dyDescent="0.3">
      <c r="A70" s="1" t="s">
        <v>85</v>
      </c>
      <c r="B70" s="62" t="s">
        <v>78</v>
      </c>
      <c r="C70" s="34"/>
      <c r="D70" s="48"/>
      <c r="E70" s="50">
        <f>IFERROR(VLOOKUP($B70,'[1]NUM6.1'!$G$3:$T$164,2,FALSE),0)</f>
        <v>0</v>
      </c>
      <c r="F70" s="50">
        <f>IFERROR(VLOOKUP($B70,'[1]NUM6.1'!$G$3:$T$164,3,FALSE),0)</f>
        <v>10</v>
      </c>
      <c r="G70" s="50">
        <f>IFERROR(VLOOKUP($B70,'[1]NUM6.1'!$G$3:$T$164,4,FALSE),0)</f>
        <v>10</v>
      </c>
      <c r="H70" s="50">
        <f>IFERROR(VLOOKUP($B70,'[1]NUM6.1'!$G$3:$T$164,5,FALSE),0)</f>
        <v>7</v>
      </c>
      <c r="I70" s="50">
        <f>IFERROR(VLOOKUP($B70,'[1]NUM6.1'!$G$3:$T$164,6,FALSE),0)</f>
        <v>7</v>
      </c>
      <c r="J70" s="50">
        <f>IFERROR(VLOOKUP($B70,'[1]NUM6.1'!$G$3:$T$164,7,FALSE),0)</f>
        <v>9</v>
      </c>
      <c r="K70" s="50">
        <f>IFERROR(VLOOKUP($B70,'[1]NUM6.1'!$G$3:$T$164,8,FALSE),0)</f>
        <v>9</v>
      </c>
      <c r="L70" s="50">
        <f>IFERROR(VLOOKUP($B70,'[1]NUM6.1'!$G$3:$T$164,9,FALSE),0)</f>
        <v>4</v>
      </c>
      <c r="M70" s="50">
        <f>IFERROR(VLOOKUP($B70,'[1]NUM6.1'!$G$3:$T$164,10,FALSE),0)</f>
        <v>11</v>
      </c>
      <c r="N70" s="50">
        <f>IFERROR(VLOOKUP($B70,'[1]NUM6.1'!$G$3:$T$164,11,FALSE),0)</f>
        <v>7</v>
      </c>
      <c r="O70" s="50">
        <f>IFERROR(VLOOKUP($B70,'[1]NUM6.1'!$G$3:$T$164,12,FALSE),0)</f>
        <v>9</v>
      </c>
      <c r="P70" s="50">
        <f>IFERROR(VLOOKUP($B70,'[1]NUM6.1'!$G$3:$T$164,13,FALSE),0)</f>
        <v>12</v>
      </c>
      <c r="Q70" s="3">
        <f t="shared" si="19"/>
        <v>95</v>
      </c>
      <c r="R70" s="2"/>
      <c r="S70" s="11">
        <f>IFERROR(VLOOKUP($B70,'[2]6.1 2018'!$G$3:$J$165,3,FALSE),0)</f>
        <v>78</v>
      </c>
      <c r="T70" s="27">
        <f t="shared" si="20"/>
        <v>78</v>
      </c>
      <c r="U70" s="11">
        <f>IFERROR(VLOOKUP($B70,'[3]DEN6.1'!$G$3:$H$163,2,FALSE),0)+AE70-AR70</f>
        <v>86</v>
      </c>
      <c r="V70" s="32">
        <f>IFERROR(VLOOKUP($B70,'[3]DEN6.1'!$G$3:$H$163,2,FALSE),0)+(AE70+AF70+AG70)-(AR70+AS70+AT70)</f>
        <v>86</v>
      </c>
      <c r="W70" s="11">
        <f>IFERROR(VLOOKUP($B70,'[1]DEN6.1'!$G$3:$J$165,3,FALSE),0)</f>
        <v>81</v>
      </c>
      <c r="X70" s="5"/>
      <c r="Y70" s="50"/>
      <c r="Z70" s="50"/>
      <c r="AA70" s="50"/>
      <c r="AB70" s="50"/>
      <c r="AC70" s="50"/>
      <c r="AD70" s="50"/>
      <c r="AE70" s="50"/>
      <c r="AF70" s="50"/>
      <c r="AG70" s="50"/>
      <c r="AH70" s="50"/>
      <c r="AI70" s="50"/>
      <c r="AJ70" s="50"/>
      <c r="AK70" s="3"/>
      <c r="AL70" s="50"/>
      <c r="AM70" s="50"/>
      <c r="AN70" s="50"/>
      <c r="AO70" s="50"/>
      <c r="AP70" s="50"/>
      <c r="AQ70" s="50"/>
      <c r="AR70" s="50"/>
      <c r="AS70" s="50"/>
      <c r="AT70" s="50"/>
      <c r="AU70" s="50"/>
      <c r="AV70" s="50"/>
      <c r="AW70" s="50"/>
      <c r="AX70" s="3">
        <f t="shared" si="2"/>
        <v>0</v>
      </c>
    </row>
    <row r="71" spans="1:50" ht="14.4" thickBot="1" x14ac:dyDescent="0.3">
      <c r="A71" s="1" t="s">
        <v>85</v>
      </c>
      <c r="B71" s="62" t="s">
        <v>79</v>
      </c>
      <c r="C71" s="34"/>
      <c r="D71" s="48"/>
      <c r="E71" s="50">
        <f>IFERROR(VLOOKUP($B71,'[1]NUM6.1'!$G$3:$T$164,2,FALSE),0)</f>
        <v>2</v>
      </c>
      <c r="F71" s="50">
        <f>IFERROR(VLOOKUP($B71,'[1]NUM6.1'!$G$3:$T$164,3,FALSE),0)</f>
        <v>4</v>
      </c>
      <c r="G71" s="50">
        <f>IFERROR(VLOOKUP($B71,'[1]NUM6.1'!$G$3:$T$164,4,FALSE),0)</f>
        <v>10</v>
      </c>
      <c r="H71" s="50">
        <f>IFERROR(VLOOKUP($B71,'[1]NUM6.1'!$G$3:$T$164,5,FALSE),0)</f>
        <v>9</v>
      </c>
      <c r="I71" s="50">
        <f>IFERROR(VLOOKUP($B71,'[1]NUM6.1'!$G$3:$T$164,6,FALSE),0)</f>
        <v>2</v>
      </c>
      <c r="J71" s="50">
        <f>IFERROR(VLOOKUP($B71,'[1]NUM6.1'!$G$3:$T$164,7,FALSE),0)</f>
        <v>0</v>
      </c>
      <c r="K71" s="50">
        <f>IFERROR(VLOOKUP($B71,'[1]NUM6.1'!$G$3:$T$164,8,FALSE),0)</f>
        <v>2</v>
      </c>
      <c r="L71" s="50">
        <f>IFERROR(VLOOKUP($B71,'[1]NUM6.1'!$G$3:$T$164,9,FALSE),0)</f>
        <v>0</v>
      </c>
      <c r="M71" s="50">
        <f>IFERROR(VLOOKUP($B71,'[1]NUM6.1'!$G$3:$T$164,10,FALSE),0)</f>
        <v>9</v>
      </c>
      <c r="N71" s="50">
        <f>IFERROR(VLOOKUP($B71,'[1]NUM6.1'!$G$3:$T$164,11,FALSE),0)</f>
        <v>2</v>
      </c>
      <c r="O71" s="50">
        <f>IFERROR(VLOOKUP($B71,'[1]NUM6.1'!$G$3:$T$164,12,FALSE),0)</f>
        <v>4</v>
      </c>
      <c r="P71" s="50">
        <f>IFERROR(VLOOKUP($B71,'[1]NUM6.1'!$G$3:$T$164,13,FALSE),0)</f>
        <v>0</v>
      </c>
      <c r="Q71" s="3">
        <f t="shared" si="19"/>
        <v>44</v>
      </c>
      <c r="R71" s="2"/>
      <c r="S71" s="11">
        <f>IFERROR(VLOOKUP($B71,'[2]6.1 2018'!$G$3:$J$165,3,FALSE),0)</f>
        <v>29</v>
      </c>
      <c r="T71" s="27">
        <f t="shared" si="20"/>
        <v>29</v>
      </c>
      <c r="U71" s="11">
        <f>IFERROR(VLOOKUP($B71,'[3]DEN6.1'!$G$3:$H$163,2,FALSE),0)+AE71-AR71</f>
        <v>27</v>
      </c>
      <c r="V71" s="32">
        <f>IFERROR(VLOOKUP($B71,'[3]DEN6.1'!$G$3:$H$163,2,FALSE),0)+(AE71+AF71+AG71)-(AR71+AS71+AT71)</f>
        <v>27</v>
      </c>
      <c r="W71" s="11">
        <f>IFERROR(VLOOKUP($B71,'[1]DEN6.1'!$G$3:$J$165,3,FALSE),0)</f>
        <v>25</v>
      </c>
      <c r="X71" s="5"/>
      <c r="Y71" s="50"/>
      <c r="Z71" s="50"/>
      <c r="AA71" s="50"/>
      <c r="AB71" s="50"/>
      <c r="AC71" s="50"/>
      <c r="AD71" s="50"/>
      <c r="AE71" s="50"/>
      <c r="AF71" s="50"/>
      <c r="AG71" s="50"/>
      <c r="AH71" s="50"/>
      <c r="AI71" s="50"/>
      <c r="AJ71" s="50"/>
      <c r="AK71" s="3"/>
      <c r="AL71" s="50"/>
      <c r="AM71" s="50"/>
      <c r="AN71" s="50"/>
      <c r="AO71" s="50"/>
      <c r="AP71" s="50"/>
      <c r="AQ71" s="50"/>
      <c r="AR71" s="50"/>
      <c r="AS71" s="50"/>
      <c r="AT71" s="50"/>
      <c r="AU71" s="50"/>
      <c r="AV71" s="50"/>
      <c r="AW71" s="50"/>
      <c r="AX71" s="3">
        <f t="shared" si="2"/>
        <v>0</v>
      </c>
    </row>
    <row r="72" spans="1:50" ht="14.4" thickBot="1" x14ac:dyDescent="0.3">
      <c r="A72" s="1" t="s">
        <v>85</v>
      </c>
      <c r="B72" s="62" t="s">
        <v>80</v>
      </c>
      <c r="C72" s="34"/>
      <c r="D72" s="48"/>
      <c r="E72" s="50">
        <f>IFERROR(VLOOKUP($B72,'[1]NUM6.1'!$G$3:$T$164,2,FALSE),0)</f>
        <v>0</v>
      </c>
      <c r="F72" s="50">
        <f>IFERROR(VLOOKUP($B72,'[1]NUM6.1'!$G$3:$T$164,3,FALSE),0)</f>
        <v>0</v>
      </c>
      <c r="G72" s="50">
        <f>IFERROR(VLOOKUP($B72,'[1]NUM6.1'!$G$3:$T$164,4,FALSE),0)</f>
        <v>14</v>
      </c>
      <c r="H72" s="50">
        <f>IFERROR(VLOOKUP($B72,'[1]NUM6.1'!$G$3:$T$164,5,FALSE),0)</f>
        <v>8</v>
      </c>
      <c r="I72" s="50">
        <f>IFERROR(VLOOKUP($B72,'[1]NUM6.1'!$G$3:$T$164,6,FALSE),0)</f>
        <v>0</v>
      </c>
      <c r="J72" s="50">
        <f>IFERROR(VLOOKUP($B72,'[1]NUM6.1'!$G$3:$T$164,7,FALSE),0)</f>
        <v>0</v>
      </c>
      <c r="K72" s="50">
        <f>IFERROR(VLOOKUP($B72,'[1]NUM6.1'!$G$3:$T$164,8,FALSE),0)</f>
        <v>8</v>
      </c>
      <c r="L72" s="50">
        <f>IFERROR(VLOOKUP($B72,'[1]NUM6.1'!$G$3:$T$164,9,FALSE),0)</f>
        <v>0</v>
      </c>
      <c r="M72" s="50">
        <f>IFERROR(VLOOKUP($B72,'[1]NUM6.1'!$G$3:$T$164,10,FALSE),0)</f>
        <v>0</v>
      </c>
      <c r="N72" s="50">
        <f>IFERROR(VLOOKUP($B72,'[1]NUM6.1'!$G$3:$T$164,11,FALSE),0)</f>
        <v>0</v>
      </c>
      <c r="O72" s="50">
        <f>IFERROR(VLOOKUP($B72,'[1]NUM6.1'!$G$3:$T$164,12,FALSE),0)</f>
        <v>18</v>
      </c>
      <c r="P72" s="50">
        <f>IFERROR(VLOOKUP($B72,'[1]NUM6.1'!$G$3:$T$164,13,FALSE),0)</f>
        <v>0</v>
      </c>
      <c r="Q72" s="3">
        <f t="shared" si="19"/>
        <v>48</v>
      </c>
      <c r="R72" s="2"/>
      <c r="S72" s="11">
        <f>IFERROR(VLOOKUP($B72,'[2]6.1 2018'!$G$3:$J$165,3,FALSE),0)</f>
        <v>77</v>
      </c>
      <c r="T72" s="27">
        <f t="shared" si="20"/>
        <v>77</v>
      </c>
      <c r="U72" s="11">
        <f>IFERROR(VLOOKUP($B72,'[3]DEN6.1'!$G$3:$H$163,2,FALSE),0)+AE72-AR72</f>
        <v>73</v>
      </c>
      <c r="V72" s="32">
        <f>IFERROR(VLOOKUP($B72,'[3]DEN6.1'!$G$3:$H$163,2,FALSE),0)+(AE72+AF72+AG72)-(AR72+AS72+AT72)</f>
        <v>73</v>
      </c>
      <c r="W72" s="11">
        <f>IFERROR(VLOOKUP($B72,'[1]DEN6.1'!$G$3:$J$165,3,FALSE),0)</f>
        <v>71</v>
      </c>
      <c r="X72" s="5"/>
      <c r="Y72" s="50"/>
      <c r="Z72" s="50"/>
      <c r="AA72" s="50"/>
      <c r="AB72" s="50"/>
      <c r="AC72" s="50"/>
      <c r="AD72" s="50"/>
      <c r="AE72" s="50"/>
      <c r="AF72" s="50"/>
      <c r="AG72" s="50"/>
      <c r="AH72" s="50"/>
      <c r="AI72" s="50"/>
      <c r="AJ72" s="50"/>
      <c r="AK72" s="3"/>
      <c r="AL72" s="50"/>
      <c r="AM72" s="50"/>
      <c r="AN72" s="50"/>
      <c r="AO72" s="50"/>
      <c r="AP72" s="50"/>
      <c r="AQ72" s="50"/>
      <c r="AR72" s="50"/>
      <c r="AS72" s="50"/>
      <c r="AT72" s="50"/>
      <c r="AU72" s="50"/>
      <c r="AV72" s="50"/>
      <c r="AW72" s="50"/>
      <c r="AX72" s="3">
        <f t="shared" si="2"/>
        <v>0</v>
      </c>
    </row>
    <row r="73" spans="1:50" ht="14.4" thickBot="1" x14ac:dyDescent="0.3">
      <c r="A73" s="1" t="s">
        <v>85</v>
      </c>
      <c r="B73" s="62" t="s">
        <v>81</v>
      </c>
      <c r="C73" s="34"/>
      <c r="D73" s="48"/>
      <c r="E73" s="50">
        <f>IFERROR(VLOOKUP($B73,'[1]NUM6.1'!$G$3:$T$164,2,FALSE),0)</f>
        <v>0</v>
      </c>
      <c r="F73" s="50">
        <f>IFERROR(VLOOKUP($B73,'[1]NUM6.1'!$G$3:$T$164,3,FALSE),0)</f>
        <v>0</v>
      </c>
      <c r="G73" s="50">
        <f>IFERROR(VLOOKUP($B73,'[1]NUM6.1'!$G$3:$T$164,4,FALSE),0)</f>
        <v>0</v>
      </c>
      <c r="H73" s="50">
        <f>IFERROR(VLOOKUP($B73,'[1]NUM6.1'!$G$3:$T$164,5,FALSE),0)</f>
        <v>0</v>
      </c>
      <c r="I73" s="50">
        <f>IFERROR(VLOOKUP($B73,'[1]NUM6.1'!$G$3:$T$164,6,FALSE),0)</f>
        <v>0</v>
      </c>
      <c r="J73" s="50">
        <f>IFERROR(VLOOKUP($B73,'[1]NUM6.1'!$G$3:$T$164,7,FALSE),0)</f>
        <v>0</v>
      </c>
      <c r="K73" s="50">
        <f>IFERROR(VLOOKUP($B73,'[1]NUM6.1'!$G$3:$T$164,8,FALSE),0)</f>
        <v>0</v>
      </c>
      <c r="L73" s="50">
        <f>IFERROR(VLOOKUP($B73,'[1]NUM6.1'!$G$3:$T$164,9,FALSE),0)</f>
        <v>0</v>
      </c>
      <c r="M73" s="50">
        <f>IFERROR(VLOOKUP($B73,'[1]NUM6.1'!$G$3:$T$164,10,FALSE),0)</f>
        <v>1</v>
      </c>
      <c r="N73" s="50">
        <f>IFERROR(VLOOKUP($B73,'[1]NUM6.1'!$G$3:$T$164,11,FALSE),0)</f>
        <v>0</v>
      </c>
      <c r="O73" s="50">
        <f>IFERROR(VLOOKUP($B73,'[1]NUM6.1'!$G$3:$T$164,12,FALSE),0)</f>
        <v>0</v>
      </c>
      <c r="P73" s="50">
        <f>IFERROR(VLOOKUP($B73,'[1]NUM6.1'!$G$3:$T$164,13,FALSE),0)</f>
        <v>0</v>
      </c>
      <c r="Q73" s="3">
        <f t="shared" si="19"/>
        <v>1</v>
      </c>
      <c r="R73" s="2"/>
      <c r="S73" s="11">
        <f>IFERROR(VLOOKUP($B73,'[2]6.1 2018'!$G$3:$J$165,3,FALSE),0)</f>
        <v>10</v>
      </c>
      <c r="T73" s="27">
        <f t="shared" si="20"/>
        <v>10</v>
      </c>
      <c r="U73" s="11">
        <f>IFERROR(VLOOKUP($B73,'[3]DEN6.1'!$G$3:$H$163,2,FALSE),0)+AE73-AR73</f>
        <v>14</v>
      </c>
      <c r="V73" s="32">
        <f>IFERROR(VLOOKUP($B73,'[3]DEN6.1'!$G$3:$H$163,2,FALSE),0)+(AE73+AF73+AG73)-(AR73+AS73+AT73)</f>
        <v>14</v>
      </c>
      <c r="W73" s="11">
        <f>IFERROR(VLOOKUP($B73,'[1]DEN6.1'!$G$3:$J$165,3,FALSE),0)</f>
        <v>13</v>
      </c>
      <c r="X73" s="5"/>
      <c r="Y73" s="50"/>
      <c r="Z73" s="50"/>
      <c r="AA73" s="50"/>
      <c r="AB73" s="50"/>
      <c r="AC73" s="50"/>
      <c r="AD73" s="50"/>
      <c r="AE73" s="50"/>
      <c r="AF73" s="50"/>
      <c r="AG73" s="50"/>
      <c r="AH73" s="50"/>
      <c r="AI73" s="50"/>
      <c r="AJ73" s="50"/>
      <c r="AK73" s="3"/>
      <c r="AL73" s="50"/>
      <c r="AM73" s="50"/>
      <c r="AN73" s="50"/>
      <c r="AO73" s="50"/>
      <c r="AP73" s="50"/>
      <c r="AQ73" s="50"/>
      <c r="AR73" s="50"/>
      <c r="AS73" s="50"/>
      <c r="AT73" s="50"/>
      <c r="AU73" s="50"/>
      <c r="AV73" s="50"/>
      <c r="AW73" s="50"/>
      <c r="AX73" s="3">
        <f t="shared" si="2"/>
        <v>0</v>
      </c>
    </row>
    <row r="74" spans="1:50" ht="14.4" thickBot="1" x14ac:dyDescent="0.3">
      <c r="A74" s="1" t="s">
        <v>85</v>
      </c>
      <c r="B74" s="62" t="s">
        <v>82</v>
      </c>
      <c r="C74" s="34"/>
      <c r="D74" s="48"/>
      <c r="E74" s="50">
        <f>IFERROR(VLOOKUP($B74,'[1]NUM6.1'!$G$3:$T$164,2,FALSE),0)</f>
        <v>0</v>
      </c>
      <c r="F74" s="50">
        <f>IFERROR(VLOOKUP($B74,'[1]NUM6.1'!$G$3:$T$164,3,FALSE),0)</f>
        <v>0</v>
      </c>
      <c r="G74" s="50">
        <f>IFERROR(VLOOKUP($B74,'[1]NUM6.1'!$G$3:$T$164,4,FALSE),0)</f>
        <v>5</v>
      </c>
      <c r="H74" s="50">
        <f>IFERROR(VLOOKUP($B74,'[1]NUM6.1'!$G$3:$T$164,5,FALSE),0)</f>
        <v>6</v>
      </c>
      <c r="I74" s="50">
        <f>IFERROR(VLOOKUP($B74,'[1]NUM6.1'!$G$3:$T$164,6,FALSE),0)</f>
        <v>2</v>
      </c>
      <c r="J74" s="50">
        <f>IFERROR(VLOOKUP($B74,'[1]NUM6.1'!$G$3:$T$164,7,FALSE),0)</f>
        <v>0</v>
      </c>
      <c r="K74" s="50">
        <f>IFERROR(VLOOKUP($B74,'[1]NUM6.1'!$G$3:$T$164,8,FALSE),0)</f>
        <v>3</v>
      </c>
      <c r="L74" s="50">
        <f>IFERROR(VLOOKUP($B74,'[1]NUM6.1'!$G$3:$T$164,9,FALSE),0)</f>
        <v>4</v>
      </c>
      <c r="M74" s="50">
        <f>IFERROR(VLOOKUP($B74,'[1]NUM6.1'!$G$3:$T$164,10,FALSE),0)</f>
        <v>0</v>
      </c>
      <c r="N74" s="50">
        <f>IFERROR(VLOOKUP($B74,'[1]NUM6.1'!$G$3:$T$164,11,FALSE),0)</f>
        <v>10</v>
      </c>
      <c r="O74" s="50">
        <f>IFERROR(VLOOKUP($B74,'[1]NUM6.1'!$G$3:$T$164,12,FALSE),0)</f>
        <v>6</v>
      </c>
      <c r="P74" s="50">
        <f>IFERROR(VLOOKUP($B74,'[1]NUM6.1'!$G$3:$T$164,13,FALSE),0)</f>
        <v>1</v>
      </c>
      <c r="Q74" s="3">
        <f t="shared" si="19"/>
        <v>37</v>
      </c>
      <c r="R74" s="2"/>
      <c r="S74" s="11">
        <f>IFERROR(VLOOKUP($B74,'[2]6.1 2018'!$G$3:$J$165,3,FALSE),0)</f>
        <v>21</v>
      </c>
      <c r="T74" s="27">
        <f t="shared" si="20"/>
        <v>21</v>
      </c>
      <c r="U74" s="11">
        <f>IFERROR(VLOOKUP($B74,'[3]DEN6.1'!$G$3:$H$163,2,FALSE),0)+AE74-AR74</f>
        <v>17</v>
      </c>
      <c r="V74" s="32">
        <f>IFERROR(VLOOKUP($B74,'[3]DEN6.1'!$G$3:$H$163,2,FALSE),0)+(AE74+AF74+AG74)-(AR74+AS74+AT74)</f>
        <v>17</v>
      </c>
      <c r="W74" s="11">
        <f>IFERROR(VLOOKUP($B74,'[1]DEN6.1'!$G$3:$J$165,3,FALSE),0)</f>
        <v>15</v>
      </c>
      <c r="X74" s="5"/>
      <c r="Y74" s="50"/>
      <c r="Z74" s="50"/>
      <c r="AA74" s="50"/>
      <c r="AB74" s="50"/>
      <c r="AC74" s="50"/>
      <c r="AD74" s="50"/>
      <c r="AE74" s="50"/>
      <c r="AF74" s="50"/>
      <c r="AG74" s="50"/>
      <c r="AH74" s="50"/>
      <c r="AI74" s="50"/>
      <c r="AJ74" s="50"/>
      <c r="AK74" s="3"/>
      <c r="AL74" s="50"/>
      <c r="AM74" s="50"/>
      <c r="AN74" s="50"/>
      <c r="AO74" s="50"/>
      <c r="AP74" s="50"/>
      <c r="AQ74" s="50"/>
      <c r="AR74" s="50"/>
      <c r="AS74" s="50"/>
      <c r="AT74" s="50"/>
      <c r="AU74" s="50"/>
      <c r="AV74" s="50"/>
      <c r="AW74" s="50"/>
      <c r="AX74" s="3">
        <f t="shared" si="2"/>
        <v>0</v>
      </c>
    </row>
    <row r="75" spans="1:50" ht="14.4" thickBot="1" x14ac:dyDescent="0.3">
      <c r="A75" s="1" t="s">
        <v>85</v>
      </c>
      <c r="B75" s="62" t="s">
        <v>83</v>
      </c>
      <c r="C75" s="34"/>
      <c r="D75" s="48"/>
      <c r="E75" s="50">
        <f>IFERROR(VLOOKUP($B75,'[1]NUM6.1'!$G$3:$T$164,2,FALSE),0)</f>
        <v>1</v>
      </c>
      <c r="F75" s="50">
        <f>IFERROR(VLOOKUP($B75,'[1]NUM6.1'!$G$3:$T$164,3,FALSE),0)</f>
        <v>1</v>
      </c>
      <c r="G75" s="50">
        <f>IFERROR(VLOOKUP($B75,'[1]NUM6.1'!$G$3:$T$164,4,FALSE),0)</f>
        <v>2</v>
      </c>
      <c r="H75" s="50">
        <f>IFERROR(VLOOKUP($B75,'[1]NUM6.1'!$G$3:$T$164,5,FALSE),0)</f>
        <v>1</v>
      </c>
      <c r="I75" s="50">
        <f>IFERROR(VLOOKUP($B75,'[1]NUM6.1'!$G$3:$T$164,6,FALSE),0)</f>
        <v>3</v>
      </c>
      <c r="J75" s="50">
        <f>IFERROR(VLOOKUP($B75,'[1]NUM6.1'!$G$3:$T$164,7,FALSE),0)</f>
        <v>0</v>
      </c>
      <c r="K75" s="50">
        <f>IFERROR(VLOOKUP($B75,'[1]NUM6.1'!$G$3:$T$164,8,FALSE),0)</f>
        <v>5</v>
      </c>
      <c r="L75" s="50">
        <f>IFERROR(VLOOKUP($B75,'[1]NUM6.1'!$G$3:$T$164,9,FALSE),0)</f>
        <v>4</v>
      </c>
      <c r="M75" s="50">
        <f>IFERROR(VLOOKUP($B75,'[1]NUM6.1'!$G$3:$T$164,10,FALSE),0)</f>
        <v>5</v>
      </c>
      <c r="N75" s="50">
        <f>IFERROR(VLOOKUP($B75,'[1]NUM6.1'!$G$3:$T$164,11,FALSE),0)</f>
        <v>4</v>
      </c>
      <c r="O75" s="50">
        <f>IFERROR(VLOOKUP($B75,'[1]NUM6.1'!$G$3:$T$164,12,FALSE),0)</f>
        <v>2</v>
      </c>
      <c r="P75" s="50">
        <f>IFERROR(VLOOKUP($B75,'[1]NUM6.1'!$G$3:$T$164,13,FALSE),0)</f>
        <v>0</v>
      </c>
      <c r="Q75" s="3">
        <f>SUM(E75:P75)</f>
        <v>28</v>
      </c>
      <c r="R75" s="2"/>
      <c r="S75" s="11">
        <f>IFERROR(VLOOKUP($B75,'[2]6.1 2018'!$G$3:$J$165,3,FALSE),0)</f>
        <v>17</v>
      </c>
      <c r="T75" s="27">
        <f t="shared" si="20"/>
        <v>17</v>
      </c>
      <c r="U75" s="11">
        <f>IFERROR(VLOOKUP($B75,'[3]DEN6.1'!$G$3:$H$163,2,FALSE),0)+AE75-AR75</f>
        <v>16</v>
      </c>
      <c r="V75" s="32">
        <f>IFERROR(VLOOKUP($B75,'[3]DEN6.1'!$G$3:$H$163,2,FALSE),0)+(AE75+AF75+AG75)-(AR75+AS75+AT75)</f>
        <v>16</v>
      </c>
      <c r="W75" s="11">
        <f>IFERROR(VLOOKUP($B75,'[1]DEN6.1'!$G$3:$J$165,3,FALSE),0)</f>
        <v>16</v>
      </c>
      <c r="X75" s="5"/>
      <c r="Y75" s="50"/>
      <c r="Z75" s="50"/>
      <c r="AA75" s="50"/>
      <c r="AB75" s="50"/>
      <c r="AC75" s="50"/>
      <c r="AD75" s="50"/>
      <c r="AE75" s="50"/>
      <c r="AF75" s="50"/>
      <c r="AG75" s="50"/>
      <c r="AH75" s="50"/>
      <c r="AI75" s="50"/>
      <c r="AJ75" s="50"/>
      <c r="AK75" s="3"/>
      <c r="AL75" s="50"/>
      <c r="AM75" s="50"/>
      <c r="AN75" s="50"/>
      <c r="AO75" s="50"/>
      <c r="AP75" s="50"/>
      <c r="AQ75" s="50"/>
      <c r="AR75" s="50"/>
      <c r="AS75" s="50"/>
      <c r="AT75" s="50"/>
      <c r="AU75" s="50"/>
      <c r="AV75" s="50"/>
      <c r="AW75" s="50"/>
      <c r="AX75" s="3">
        <f t="shared" si="2"/>
        <v>0</v>
      </c>
    </row>
    <row r="76" spans="1:50" ht="14.4" thickBot="1" x14ac:dyDescent="0.3">
      <c r="A76" s="1" t="s">
        <v>85</v>
      </c>
      <c r="B76" s="62" t="s">
        <v>84</v>
      </c>
      <c r="C76" s="34"/>
      <c r="D76" s="48"/>
      <c r="E76" s="50">
        <f>IFERROR(VLOOKUP($B76,'[1]NUM6.1'!$G$3:$T$164,2,FALSE),0)</f>
        <v>0</v>
      </c>
      <c r="F76" s="50">
        <f>IFERROR(VLOOKUP($B76,'[1]NUM6.1'!$G$3:$T$164,3,FALSE),0)</f>
        <v>5</v>
      </c>
      <c r="G76" s="50">
        <f>IFERROR(VLOOKUP($B76,'[1]NUM6.1'!$G$3:$T$164,4,FALSE),0)</f>
        <v>14</v>
      </c>
      <c r="H76" s="50">
        <f>IFERROR(VLOOKUP($B76,'[1]NUM6.1'!$G$3:$T$164,5,FALSE),0)</f>
        <v>0</v>
      </c>
      <c r="I76" s="50">
        <f>IFERROR(VLOOKUP($B76,'[1]NUM6.1'!$G$3:$T$164,6,FALSE),0)</f>
        <v>0</v>
      </c>
      <c r="J76" s="50">
        <f>IFERROR(VLOOKUP($B76,'[1]NUM6.1'!$G$3:$T$164,7,FALSE),0)</f>
        <v>3</v>
      </c>
      <c r="K76" s="50">
        <f>IFERROR(VLOOKUP($B76,'[1]NUM6.1'!$G$3:$T$164,8,FALSE),0)</f>
        <v>0</v>
      </c>
      <c r="L76" s="50">
        <f>IFERROR(VLOOKUP($B76,'[1]NUM6.1'!$G$3:$T$164,9,FALSE),0)</f>
        <v>0</v>
      </c>
      <c r="M76" s="50">
        <f>IFERROR(VLOOKUP($B76,'[1]NUM6.1'!$G$3:$T$164,10,FALSE),0)</f>
        <v>0</v>
      </c>
      <c r="N76" s="50">
        <f>IFERROR(VLOOKUP($B76,'[1]NUM6.1'!$G$3:$T$164,11,FALSE),0)</f>
        <v>0</v>
      </c>
      <c r="O76" s="50">
        <f>IFERROR(VLOOKUP($B76,'[1]NUM6.1'!$G$3:$T$164,12,FALSE),0)</f>
        <v>0</v>
      </c>
      <c r="P76" s="50">
        <f>IFERROR(VLOOKUP($B76,'[1]NUM6.1'!$G$3:$T$164,13,FALSE),0)</f>
        <v>0</v>
      </c>
      <c r="Q76" s="3">
        <f t="shared" si="19"/>
        <v>22</v>
      </c>
      <c r="R76" s="2"/>
      <c r="S76" s="11">
        <f>IFERROR(VLOOKUP($B76,'[2]6.1 2018'!$G$3:$J$165,3,FALSE),0)</f>
        <v>8</v>
      </c>
      <c r="T76" s="27">
        <f t="shared" si="20"/>
        <v>8</v>
      </c>
      <c r="U76" s="11">
        <f>IFERROR(VLOOKUP($B76,'[3]DEN6.1'!$G$3:$H$163,2,FALSE),0)+AE76-AR76</f>
        <v>9</v>
      </c>
      <c r="V76" s="32">
        <f>IFERROR(VLOOKUP($B76,'[3]DEN6.1'!$G$3:$H$163,2,FALSE),0)+(AE76+AF76+AG76)-(AR76+AS76+AT76)</f>
        <v>9</v>
      </c>
      <c r="W76" s="11">
        <f>IFERROR(VLOOKUP($B76,'[1]DEN6.1'!$G$3:$J$165,3,FALSE),0)</f>
        <v>8</v>
      </c>
      <c r="X76" s="5"/>
      <c r="Y76" s="50"/>
      <c r="Z76" s="50"/>
      <c r="AA76" s="50"/>
      <c r="AB76" s="50"/>
      <c r="AC76" s="50"/>
      <c r="AD76" s="50"/>
      <c r="AE76" s="50"/>
      <c r="AF76" s="50"/>
      <c r="AG76" s="50"/>
      <c r="AH76" s="50"/>
      <c r="AI76" s="50"/>
      <c r="AJ76" s="50"/>
      <c r="AK76" s="3"/>
      <c r="AL76" s="50"/>
      <c r="AM76" s="50"/>
      <c r="AN76" s="50"/>
      <c r="AO76" s="50"/>
      <c r="AP76" s="50"/>
      <c r="AQ76" s="50"/>
      <c r="AR76" s="50"/>
      <c r="AS76" s="50"/>
      <c r="AT76" s="50"/>
      <c r="AU76" s="50"/>
      <c r="AV76" s="50"/>
      <c r="AW76" s="50"/>
      <c r="AX76" s="3">
        <f t="shared" si="2"/>
        <v>0</v>
      </c>
    </row>
    <row r="77" spans="1:50" ht="16.5" customHeight="1" thickBot="1" x14ac:dyDescent="0.3">
      <c r="A77" s="344" t="s">
        <v>179</v>
      </c>
      <c r="B77" s="345"/>
      <c r="C77" s="89">
        <f>D77/Metas!G6</f>
        <v>0.78293683149652837</v>
      </c>
      <c r="D77" s="13">
        <f>+Q77/R77</f>
        <v>0.15721371576450291</v>
      </c>
      <c r="E77" s="8">
        <f t="shared" ref="E77:H77" si="21">SUM(E67:E76)</f>
        <v>19</v>
      </c>
      <c r="F77" s="8">
        <f t="shared" si="21"/>
        <v>54</v>
      </c>
      <c r="G77" s="8">
        <f t="shared" si="21"/>
        <v>91</v>
      </c>
      <c r="H77" s="8">
        <f t="shared" si="21"/>
        <v>53</v>
      </c>
      <c r="I77" s="8">
        <f t="shared" ref="I77" si="22">SUM(I67:I76)</f>
        <v>47</v>
      </c>
      <c r="J77" s="8">
        <f t="shared" ref="J77:K77" si="23">SUM(J67:J76)</f>
        <v>32</v>
      </c>
      <c r="K77" s="8">
        <f t="shared" si="23"/>
        <v>66</v>
      </c>
      <c r="L77" s="8">
        <f t="shared" ref="L77:M77" si="24">SUM(L67:L76)</f>
        <v>66</v>
      </c>
      <c r="M77" s="8">
        <f t="shared" si="24"/>
        <v>125</v>
      </c>
      <c r="N77" s="8">
        <f t="shared" ref="N77:P77" si="25">SUM(N67:N76)</f>
        <v>48</v>
      </c>
      <c r="O77" s="8">
        <f t="shared" si="25"/>
        <v>84</v>
      </c>
      <c r="P77" s="8">
        <f t="shared" si="25"/>
        <v>44</v>
      </c>
      <c r="Q77" s="8">
        <f>SUM(Q67:Q76)</f>
        <v>729</v>
      </c>
      <c r="R77" s="9">
        <f>X77-W77</f>
        <v>4637</v>
      </c>
      <c r="S77" s="8">
        <f t="shared" ref="S77:U77" si="26">SUM(S67:S76)</f>
        <v>874</v>
      </c>
      <c r="T77" s="8">
        <f t="shared" si="26"/>
        <v>874</v>
      </c>
      <c r="U77" s="8">
        <f t="shared" si="26"/>
        <v>967</v>
      </c>
      <c r="V77" s="25">
        <f>SUM(V67:V76)</f>
        <v>967</v>
      </c>
      <c r="W77" s="8">
        <f t="shared" ref="W77" si="27">SUM(W67:W76)</f>
        <v>913</v>
      </c>
      <c r="X77" s="10">
        <v>5550</v>
      </c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>
        <f t="shared" si="2"/>
        <v>0</v>
      </c>
    </row>
    <row r="78" spans="1:50" ht="14.4" thickBot="1" x14ac:dyDescent="0.3">
      <c r="A78" s="1" t="s">
        <v>91</v>
      </c>
      <c r="B78" s="62" t="s">
        <v>86</v>
      </c>
      <c r="C78" s="34"/>
      <c r="D78" s="48"/>
      <c r="E78" s="50">
        <f>IFERROR(VLOOKUP($B78,'[1]NUM6.1'!$G$3:$T$164,2,FALSE),0)</f>
        <v>3</v>
      </c>
      <c r="F78" s="50">
        <f>IFERROR(VLOOKUP($B78,'[1]NUM6.1'!$G$3:$T$164,3,FALSE),0)</f>
        <v>17</v>
      </c>
      <c r="G78" s="50">
        <f>IFERROR(VLOOKUP($B78,'[1]NUM6.1'!$G$3:$T$164,4,FALSE),0)</f>
        <v>4</v>
      </c>
      <c r="H78" s="50">
        <f>IFERROR(VLOOKUP($B78,'[1]NUM6.1'!$G$3:$T$164,5,FALSE),0)</f>
        <v>1</v>
      </c>
      <c r="I78" s="50">
        <f>IFERROR(VLOOKUP($B78,'[1]NUM6.1'!$G$3:$T$164,6,FALSE),0)</f>
        <v>10</v>
      </c>
      <c r="J78" s="50">
        <f>IFERROR(VLOOKUP($B78,'[1]NUM6.1'!$G$3:$T$164,7,FALSE),0)</f>
        <v>7</v>
      </c>
      <c r="K78" s="50">
        <f>IFERROR(VLOOKUP($B78,'[1]NUM6.1'!$G$3:$T$164,8,FALSE),0)</f>
        <v>16</v>
      </c>
      <c r="L78" s="50">
        <f>IFERROR(VLOOKUP($B78,'[1]NUM6.1'!$G$3:$T$164,9,FALSE),0)</f>
        <v>16</v>
      </c>
      <c r="M78" s="50">
        <f>IFERROR(VLOOKUP($B78,'[1]NUM6.1'!$G$3:$T$164,10,FALSE),0)</f>
        <v>9</v>
      </c>
      <c r="N78" s="50">
        <f>IFERROR(VLOOKUP($B78,'[1]NUM6.1'!$G$3:$T$164,11,FALSE),0)</f>
        <v>14</v>
      </c>
      <c r="O78" s="50">
        <f>IFERROR(VLOOKUP($B78,'[1]NUM6.1'!$G$3:$T$164,12,FALSE),0)</f>
        <v>0</v>
      </c>
      <c r="P78" s="50">
        <f>IFERROR(VLOOKUP($B78,'[1]NUM6.1'!$G$3:$T$164,13,FALSE),0)</f>
        <v>0</v>
      </c>
      <c r="Q78" s="3">
        <f>SUM(E78:P78)</f>
        <v>97</v>
      </c>
      <c r="R78" s="2"/>
      <c r="S78" s="11">
        <f>IFERROR(VLOOKUP($B78,'[2]6.1 2018'!$G$3:$J$165,3,FALSE),0)</f>
        <v>130</v>
      </c>
      <c r="T78" s="27">
        <f t="shared" ref="T78:T82" si="28">S78+(Y78+Z78+AA78+AB78)-(AL78+AM78+AN78+AO78)</f>
        <v>130</v>
      </c>
      <c r="U78" s="11">
        <f>IFERROR(VLOOKUP($B78,'[3]DEN6.1'!$G$3:$H$163,2,FALSE),0)+AE78-AR78</f>
        <v>142</v>
      </c>
      <c r="V78" s="32">
        <f>IFERROR(VLOOKUP($B78,'[3]DEN6.1'!$G$3:$H$163,2,FALSE),0)+(AE78+AF78+AG78)-(AR78+AS78+AT78)</f>
        <v>142</v>
      </c>
      <c r="W78" s="11">
        <f>IFERROR(VLOOKUP($B78,'[1]DEN6.1'!$G$3:$J$165,3,FALSE),0)</f>
        <v>137</v>
      </c>
      <c r="X78" s="5"/>
      <c r="Y78" s="50"/>
      <c r="Z78" s="50"/>
      <c r="AA78" s="50"/>
      <c r="AB78" s="50"/>
      <c r="AC78" s="50"/>
      <c r="AD78" s="50"/>
      <c r="AE78" s="50"/>
      <c r="AF78" s="50"/>
      <c r="AG78" s="50"/>
      <c r="AH78" s="50"/>
      <c r="AI78" s="50"/>
      <c r="AJ78" s="50"/>
      <c r="AK78" s="3"/>
      <c r="AL78" s="50"/>
      <c r="AM78" s="50"/>
      <c r="AN78" s="50"/>
      <c r="AO78" s="50"/>
      <c r="AP78" s="50"/>
      <c r="AQ78" s="50"/>
      <c r="AR78" s="50"/>
      <c r="AS78" s="50"/>
      <c r="AT78" s="50"/>
      <c r="AU78" s="50"/>
      <c r="AV78" s="50"/>
      <c r="AW78" s="50"/>
      <c r="AX78" s="3">
        <f t="shared" si="2"/>
        <v>0</v>
      </c>
    </row>
    <row r="79" spans="1:50" ht="14.4" thickBot="1" x14ac:dyDescent="0.3">
      <c r="A79" s="1" t="s">
        <v>91</v>
      </c>
      <c r="B79" s="62" t="s">
        <v>87</v>
      </c>
      <c r="C79" s="34"/>
      <c r="D79" s="48"/>
      <c r="E79" s="50">
        <f>IFERROR(VLOOKUP($B79,'[1]NUM6.1'!$G$3:$T$164,2,FALSE),0)</f>
        <v>0</v>
      </c>
      <c r="F79" s="50">
        <f>IFERROR(VLOOKUP($B79,'[1]NUM6.1'!$G$3:$T$164,3,FALSE),0)</f>
        <v>2</v>
      </c>
      <c r="G79" s="50">
        <f>IFERROR(VLOOKUP($B79,'[1]NUM6.1'!$G$3:$T$164,4,FALSE),0)</f>
        <v>8</v>
      </c>
      <c r="H79" s="50">
        <f>IFERROR(VLOOKUP($B79,'[1]NUM6.1'!$G$3:$T$164,5,FALSE),0)</f>
        <v>5</v>
      </c>
      <c r="I79" s="50">
        <f>IFERROR(VLOOKUP($B79,'[1]NUM6.1'!$G$3:$T$164,6,FALSE),0)</f>
        <v>6</v>
      </c>
      <c r="J79" s="50">
        <f>IFERROR(VLOOKUP($B79,'[1]NUM6.1'!$G$3:$T$164,7,FALSE),0)</f>
        <v>8</v>
      </c>
      <c r="K79" s="50">
        <f>IFERROR(VLOOKUP($B79,'[1]NUM6.1'!$G$3:$T$164,8,FALSE),0)</f>
        <v>8</v>
      </c>
      <c r="L79" s="50">
        <f>IFERROR(VLOOKUP($B79,'[1]NUM6.1'!$G$3:$T$164,9,FALSE),0)</f>
        <v>12</v>
      </c>
      <c r="M79" s="50">
        <f>IFERROR(VLOOKUP($B79,'[1]NUM6.1'!$G$3:$T$164,10,FALSE),0)</f>
        <v>1</v>
      </c>
      <c r="N79" s="50">
        <f>IFERROR(VLOOKUP($B79,'[1]NUM6.1'!$G$3:$T$164,11,FALSE),0)</f>
        <v>1</v>
      </c>
      <c r="O79" s="50">
        <f>IFERROR(VLOOKUP($B79,'[1]NUM6.1'!$G$3:$T$164,12,FALSE),0)</f>
        <v>1</v>
      </c>
      <c r="P79" s="50">
        <f>IFERROR(VLOOKUP($B79,'[1]NUM6.1'!$G$3:$T$164,13,FALSE),0)</f>
        <v>36</v>
      </c>
      <c r="Q79" s="3">
        <f>SUM(E79:P79)</f>
        <v>88</v>
      </c>
      <c r="R79" s="2"/>
      <c r="S79" s="11">
        <f>IFERROR(VLOOKUP($B79,'[2]6.1 2018'!$G$3:$J$165,3,FALSE),0)</f>
        <v>91</v>
      </c>
      <c r="T79" s="27">
        <f t="shared" si="28"/>
        <v>91</v>
      </c>
      <c r="U79" s="11">
        <f>IFERROR(VLOOKUP($B79,'[3]DEN6.1'!$G$3:$H$163,2,FALSE),0)+AE79-AR79</f>
        <v>84</v>
      </c>
      <c r="V79" s="32">
        <f>IFERROR(VLOOKUP($B79,'[3]DEN6.1'!$G$3:$H$163,2,FALSE),0)+(AE79+AF79+AG79)-(AR79+AS79+AT79)</f>
        <v>84</v>
      </c>
      <c r="W79" s="11">
        <f>IFERROR(VLOOKUP($B79,'[1]DEN6.1'!$G$3:$J$165,3,FALSE),0)</f>
        <v>91</v>
      </c>
      <c r="X79" s="5"/>
      <c r="Y79" s="50"/>
      <c r="Z79" s="50"/>
      <c r="AA79" s="50"/>
      <c r="AB79" s="50"/>
      <c r="AC79" s="50"/>
      <c r="AD79" s="50"/>
      <c r="AE79" s="50"/>
      <c r="AF79" s="50"/>
      <c r="AG79" s="50"/>
      <c r="AH79" s="50"/>
      <c r="AI79" s="50"/>
      <c r="AJ79" s="50"/>
      <c r="AK79" s="3"/>
      <c r="AL79" s="50"/>
      <c r="AM79" s="50"/>
      <c r="AN79" s="50"/>
      <c r="AO79" s="50"/>
      <c r="AP79" s="50"/>
      <c r="AQ79" s="50"/>
      <c r="AR79" s="50"/>
      <c r="AS79" s="50"/>
      <c r="AT79" s="50"/>
      <c r="AU79" s="50"/>
      <c r="AV79" s="50"/>
      <c r="AW79" s="50"/>
      <c r="AX79" s="3">
        <f t="shared" si="2"/>
        <v>0</v>
      </c>
    </row>
    <row r="80" spans="1:50" ht="14.4" thickBot="1" x14ac:dyDescent="0.3">
      <c r="A80" s="1" t="s">
        <v>91</v>
      </c>
      <c r="B80" s="62" t="s">
        <v>88</v>
      </c>
      <c r="C80" s="34"/>
      <c r="D80" s="48"/>
      <c r="E80" s="50">
        <f>IFERROR(VLOOKUP($B80,'[1]NUM6.1'!$G$3:$T$164,2,FALSE),0)</f>
        <v>20</v>
      </c>
      <c r="F80" s="50">
        <f>IFERROR(VLOOKUP($B80,'[1]NUM6.1'!$G$3:$T$164,3,FALSE),0)</f>
        <v>32</v>
      </c>
      <c r="G80" s="50">
        <f>IFERROR(VLOOKUP($B80,'[1]NUM6.1'!$G$3:$T$164,4,FALSE),0)</f>
        <v>23</v>
      </c>
      <c r="H80" s="50">
        <f>IFERROR(VLOOKUP($B80,'[1]NUM6.1'!$G$3:$T$164,5,FALSE),0)</f>
        <v>24</v>
      </c>
      <c r="I80" s="50">
        <f>IFERROR(VLOOKUP($B80,'[1]NUM6.1'!$G$3:$T$164,6,FALSE),0)</f>
        <v>30</v>
      </c>
      <c r="J80" s="50">
        <f>IFERROR(VLOOKUP($B80,'[1]NUM6.1'!$G$3:$T$164,7,FALSE),0)</f>
        <v>17</v>
      </c>
      <c r="K80" s="50">
        <f>IFERROR(VLOOKUP($B80,'[1]NUM6.1'!$G$3:$T$164,8,FALSE),0)</f>
        <v>12</v>
      </c>
      <c r="L80" s="50">
        <f>IFERROR(VLOOKUP($B80,'[1]NUM6.1'!$G$3:$T$164,9,FALSE),0)</f>
        <v>6</v>
      </c>
      <c r="M80" s="50">
        <f>IFERROR(VLOOKUP($B80,'[1]NUM6.1'!$G$3:$T$164,10,FALSE),0)</f>
        <v>6</v>
      </c>
      <c r="N80" s="50">
        <f>IFERROR(VLOOKUP($B80,'[1]NUM6.1'!$G$3:$T$164,11,FALSE),0)</f>
        <v>14</v>
      </c>
      <c r="O80" s="50">
        <f>IFERROR(VLOOKUP($B80,'[1]NUM6.1'!$G$3:$T$164,12,FALSE),0)</f>
        <v>0</v>
      </c>
      <c r="P80" s="50">
        <f>IFERROR(VLOOKUP($B80,'[1]NUM6.1'!$G$3:$T$164,13,FALSE),0)</f>
        <v>112</v>
      </c>
      <c r="Q80" s="3">
        <f>SUM(E80:P80)</f>
        <v>296</v>
      </c>
      <c r="R80" s="2"/>
      <c r="S80" s="11">
        <f>IFERROR(VLOOKUP($B80,'[2]6.1 2018'!$G$3:$J$165,3,FALSE),0)</f>
        <v>224</v>
      </c>
      <c r="T80" s="27">
        <f t="shared" si="28"/>
        <v>224</v>
      </c>
      <c r="U80" s="11">
        <f>IFERROR(VLOOKUP($B80,'[3]DEN6.1'!$G$3:$H$163,2,FALSE),0)+AE80-AR80</f>
        <v>251</v>
      </c>
      <c r="V80" s="32">
        <f>IFERROR(VLOOKUP($B80,'[3]DEN6.1'!$G$3:$H$163,2,FALSE),0)+(AE80+AF80+AG80)-(AR80+AS80+AT80)</f>
        <v>251</v>
      </c>
      <c r="W80" s="11">
        <f>IFERROR(VLOOKUP($B80,'[1]DEN6.1'!$G$3:$J$165,3,FALSE),0)</f>
        <v>272</v>
      </c>
      <c r="X80" s="5"/>
      <c r="Y80" s="50"/>
      <c r="Z80" s="50"/>
      <c r="AA80" s="50"/>
      <c r="AB80" s="50"/>
      <c r="AC80" s="50"/>
      <c r="AD80" s="50"/>
      <c r="AE80" s="50"/>
      <c r="AF80" s="50"/>
      <c r="AG80" s="50"/>
      <c r="AH80" s="50"/>
      <c r="AI80" s="50"/>
      <c r="AJ80" s="50"/>
      <c r="AK80" s="3"/>
      <c r="AL80" s="50"/>
      <c r="AM80" s="50"/>
      <c r="AN80" s="50"/>
      <c r="AO80" s="50"/>
      <c r="AP80" s="50"/>
      <c r="AQ80" s="50"/>
      <c r="AR80" s="50"/>
      <c r="AS80" s="50"/>
      <c r="AT80" s="50"/>
      <c r="AU80" s="50"/>
      <c r="AV80" s="50"/>
      <c r="AW80" s="50"/>
      <c r="AX80" s="3">
        <f t="shared" si="2"/>
        <v>0</v>
      </c>
    </row>
    <row r="81" spans="1:50" ht="14.4" thickBot="1" x14ac:dyDescent="0.3">
      <c r="A81" s="1" t="s">
        <v>91</v>
      </c>
      <c r="B81" s="62" t="s">
        <v>89</v>
      </c>
      <c r="C81" s="34"/>
      <c r="D81" s="48"/>
      <c r="E81" s="50">
        <f>IFERROR(VLOOKUP($B81,'[1]NUM6.1'!$G$3:$T$164,2,FALSE),0)</f>
        <v>6</v>
      </c>
      <c r="F81" s="50">
        <f>IFERROR(VLOOKUP($B81,'[1]NUM6.1'!$G$3:$T$164,3,FALSE),0)</f>
        <v>2</v>
      </c>
      <c r="G81" s="50">
        <f>IFERROR(VLOOKUP($B81,'[1]NUM6.1'!$G$3:$T$164,4,FALSE),0)</f>
        <v>2</v>
      </c>
      <c r="H81" s="50">
        <f>IFERROR(VLOOKUP($B81,'[1]NUM6.1'!$G$3:$T$164,5,FALSE),0)</f>
        <v>6</v>
      </c>
      <c r="I81" s="50">
        <f>IFERROR(VLOOKUP($B81,'[1]NUM6.1'!$G$3:$T$164,6,FALSE),0)</f>
        <v>1</v>
      </c>
      <c r="J81" s="50">
        <f>IFERROR(VLOOKUP($B81,'[1]NUM6.1'!$G$3:$T$164,7,FALSE),0)</f>
        <v>0</v>
      </c>
      <c r="K81" s="50">
        <f>IFERROR(VLOOKUP($B81,'[1]NUM6.1'!$G$3:$T$164,8,FALSE),0)</f>
        <v>3</v>
      </c>
      <c r="L81" s="50">
        <f>IFERROR(VLOOKUP($B81,'[1]NUM6.1'!$G$3:$T$164,9,FALSE),0)</f>
        <v>1</v>
      </c>
      <c r="M81" s="50">
        <f>IFERROR(VLOOKUP($B81,'[1]NUM6.1'!$G$3:$T$164,10,FALSE),0)</f>
        <v>2</v>
      </c>
      <c r="N81" s="50">
        <f>IFERROR(VLOOKUP($B81,'[1]NUM6.1'!$G$3:$T$164,11,FALSE),0)</f>
        <v>0</v>
      </c>
      <c r="O81" s="50">
        <f>IFERROR(VLOOKUP($B81,'[1]NUM6.1'!$G$3:$T$164,12,FALSE),0)</f>
        <v>11</v>
      </c>
      <c r="P81" s="50">
        <f>IFERROR(VLOOKUP($B81,'[1]NUM6.1'!$G$3:$T$164,13,FALSE),0)</f>
        <v>10</v>
      </c>
      <c r="Q81" s="3">
        <f>SUM(E81:P81)</f>
        <v>44</v>
      </c>
      <c r="R81" s="2"/>
      <c r="S81" s="11">
        <f>IFERROR(VLOOKUP($B81,'[2]6.1 2018'!$G$3:$J$165,3,FALSE),0)</f>
        <v>43</v>
      </c>
      <c r="T81" s="27">
        <f t="shared" si="28"/>
        <v>43</v>
      </c>
      <c r="U81" s="11">
        <f>IFERROR(VLOOKUP($B81,'[3]DEN6.1'!$G$3:$H$163,2,FALSE),0)+AE81-AR81</f>
        <v>42</v>
      </c>
      <c r="V81" s="32">
        <f>IFERROR(VLOOKUP($B81,'[3]DEN6.1'!$G$3:$H$163,2,FALSE),0)+(AE81+AF81+AG81)-(AR81+AS81+AT81)</f>
        <v>42</v>
      </c>
      <c r="W81" s="11">
        <f>IFERROR(VLOOKUP($B81,'[1]DEN6.1'!$G$3:$J$165,3,FALSE),0)</f>
        <v>45</v>
      </c>
      <c r="X81" s="5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3"/>
      <c r="AL81" s="50"/>
      <c r="AM81" s="50"/>
      <c r="AN81" s="50"/>
      <c r="AO81" s="50"/>
      <c r="AP81" s="50"/>
      <c r="AQ81" s="50"/>
      <c r="AR81" s="50"/>
      <c r="AS81" s="50"/>
      <c r="AT81" s="50"/>
      <c r="AU81" s="50"/>
      <c r="AV81" s="50"/>
      <c r="AW81" s="50"/>
      <c r="AX81" s="3">
        <f t="shared" ref="AX81:AX146" si="29">SUM(AL81:AW81)</f>
        <v>0</v>
      </c>
    </row>
    <row r="82" spans="1:50" ht="14.4" thickBot="1" x14ac:dyDescent="0.3">
      <c r="A82" s="1" t="s">
        <v>91</v>
      </c>
      <c r="B82" s="62" t="s">
        <v>90</v>
      </c>
      <c r="C82" s="34"/>
      <c r="D82" s="48"/>
      <c r="E82" s="50">
        <f>IFERROR(VLOOKUP($B82,'[1]NUM6.1'!$G$3:$T$164,2,FALSE),0)</f>
        <v>9</v>
      </c>
      <c r="F82" s="50">
        <f>IFERROR(VLOOKUP($B82,'[1]NUM6.1'!$G$3:$T$164,3,FALSE),0)</f>
        <v>3</v>
      </c>
      <c r="G82" s="50">
        <f>IFERROR(VLOOKUP($B82,'[1]NUM6.1'!$G$3:$T$164,4,FALSE),0)</f>
        <v>10</v>
      </c>
      <c r="H82" s="50">
        <f>IFERROR(VLOOKUP($B82,'[1]NUM6.1'!$G$3:$T$164,5,FALSE),0)</f>
        <v>14</v>
      </c>
      <c r="I82" s="50">
        <f>IFERROR(VLOOKUP($B82,'[1]NUM6.1'!$G$3:$T$164,6,FALSE),0)</f>
        <v>22</v>
      </c>
      <c r="J82" s="50">
        <f>IFERROR(VLOOKUP($B82,'[1]NUM6.1'!$G$3:$T$164,7,FALSE),0)</f>
        <v>9</v>
      </c>
      <c r="K82" s="50">
        <f>IFERROR(VLOOKUP($B82,'[1]NUM6.1'!$G$3:$T$164,8,FALSE),0)</f>
        <v>8</v>
      </c>
      <c r="L82" s="50">
        <f>IFERROR(VLOOKUP($B82,'[1]NUM6.1'!$G$3:$T$164,9,FALSE),0)</f>
        <v>9</v>
      </c>
      <c r="M82" s="50">
        <f>IFERROR(VLOOKUP($B82,'[1]NUM6.1'!$G$3:$T$164,10,FALSE),0)</f>
        <v>2</v>
      </c>
      <c r="N82" s="50">
        <f>IFERROR(VLOOKUP($B82,'[1]NUM6.1'!$G$3:$T$164,11,FALSE),0)</f>
        <v>13</v>
      </c>
      <c r="O82" s="50">
        <f>IFERROR(VLOOKUP($B82,'[1]NUM6.1'!$G$3:$T$164,12,FALSE),0)</f>
        <v>0</v>
      </c>
      <c r="P82" s="50">
        <f>IFERROR(VLOOKUP($B82,'[1]NUM6.1'!$G$3:$T$164,13,FALSE),0)</f>
        <v>5</v>
      </c>
      <c r="Q82" s="3">
        <f>SUM(E82:P82)</f>
        <v>104</v>
      </c>
      <c r="R82" s="2"/>
      <c r="S82" s="11">
        <f>IFERROR(VLOOKUP($B82,'[2]6.1 2018'!$G$3:$J$165,3,FALSE),0)</f>
        <v>79</v>
      </c>
      <c r="T82" s="27">
        <f t="shared" si="28"/>
        <v>79</v>
      </c>
      <c r="U82" s="11">
        <f>IFERROR(VLOOKUP($B82,'[3]DEN6.1'!$G$3:$H$163,2,FALSE),0)+AE82-AR82</f>
        <v>76</v>
      </c>
      <c r="V82" s="32">
        <f>IFERROR(VLOOKUP($B82,'[3]DEN6.1'!$G$3:$H$163,2,FALSE),0)+(AE82+AF82+AG82)-(AR82+AS82+AT82)</f>
        <v>76</v>
      </c>
      <c r="W82" s="11">
        <f>IFERROR(VLOOKUP($B82,'[1]DEN6.1'!$G$3:$J$165,3,FALSE),0)</f>
        <v>79</v>
      </c>
      <c r="X82" s="5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3"/>
      <c r="AL82" s="50"/>
      <c r="AM82" s="50"/>
      <c r="AN82" s="50"/>
      <c r="AO82" s="50"/>
      <c r="AP82" s="50"/>
      <c r="AQ82" s="50"/>
      <c r="AR82" s="50"/>
      <c r="AS82" s="50"/>
      <c r="AT82" s="50"/>
      <c r="AU82" s="50"/>
      <c r="AV82" s="50"/>
      <c r="AW82" s="50"/>
      <c r="AX82" s="3">
        <f t="shared" si="29"/>
        <v>0</v>
      </c>
    </row>
    <row r="83" spans="1:50" ht="14.4" thickBot="1" x14ac:dyDescent="0.3">
      <c r="A83" s="344" t="s">
        <v>180</v>
      </c>
      <c r="B83" s="345"/>
      <c r="C83" s="89">
        <f>D83/Metas!G11</f>
        <v>1.0078949097301115</v>
      </c>
      <c r="D83" s="13">
        <f>+Q83/R83</f>
        <v>0.19089529590288315</v>
      </c>
      <c r="E83" s="8">
        <f t="shared" ref="E83:H83" si="30">SUM(E78:E82)</f>
        <v>38</v>
      </c>
      <c r="F83" s="8">
        <f t="shared" si="30"/>
        <v>56</v>
      </c>
      <c r="G83" s="8">
        <f t="shared" si="30"/>
        <v>47</v>
      </c>
      <c r="H83" s="8">
        <f t="shared" si="30"/>
        <v>50</v>
      </c>
      <c r="I83" s="8">
        <f t="shared" ref="I83" si="31">SUM(I78:I82)</f>
        <v>69</v>
      </c>
      <c r="J83" s="8">
        <f t="shared" ref="J83:K83" si="32">SUM(J78:J82)</f>
        <v>41</v>
      </c>
      <c r="K83" s="8">
        <f t="shared" si="32"/>
        <v>47</v>
      </c>
      <c r="L83" s="8">
        <f t="shared" ref="L83:M83" si="33">SUM(L78:L82)</f>
        <v>44</v>
      </c>
      <c r="M83" s="8">
        <f t="shared" si="33"/>
        <v>20</v>
      </c>
      <c r="N83" s="8">
        <f t="shared" ref="N83:P83" si="34">SUM(N78:N82)</f>
        <v>42</v>
      </c>
      <c r="O83" s="8">
        <f t="shared" si="34"/>
        <v>12</v>
      </c>
      <c r="P83" s="8">
        <f t="shared" si="34"/>
        <v>163</v>
      </c>
      <c r="Q83" s="8">
        <f>SUM(Q78:Q82)</f>
        <v>629</v>
      </c>
      <c r="R83" s="9">
        <f>X83-W83</f>
        <v>3295</v>
      </c>
      <c r="S83" s="8">
        <f t="shared" ref="S83:U83" si="35">SUM(S78:S82)</f>
        <v>567</v>
      </c>
      <c r="T83" s="8">
        <f>SUM(T78:T82)</f>
        <v>567</v>
      </c>
      <c r="U83" s="8">
        <f t="shared" si="35"/>
        <v>595</v>
      </c>
      <c r="V83" s="25">
        <f>SUM(V78:V82)</f>
        <v>595</v>
      </c>
      <c r="W83" s="8">
        <f t="shared" ref="W83" si="36">SUM(W78:W82)</f>
        <v>624</v>
      </c>
      <c r="X83" s="10">
        <v>3919</v>
      </c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>
        <f t="shared" si="29"/>
        <v>0</v>
      </c>
    </row>
    <row r="84" spans="1:50" ht="14.4" thickBot="1" x14ac:dyDescent="0.3">
      <c r="A84" s="1" t="s">
        <v>102</v>
      </c>
      <c r="B84" s="62" t="s">
        <v>92</v>
      </c>
      <c r="C84" s="34"/>
      <c r="D84" s="48"/>
      <c r="E84" s="50">
        <f>IFERROR(VLOOKUP($B84,'[1]NUM6.1'!$G$3:$T$164,2,FALSE),0)</f>
        <v>0</v>
      </c>
      <c r="F84" s="50">
        <f>IFERROR(VLOOKUP($B84,'[1]NUM6.1'!$G$3:$T$164,3,FALSE),0)</f>
        <v>0</v>
      </c>
      <c r="G84" s="50">
        <f>IFERROR(VLOOKUP($B84,'[1]NUM6.1'!$G$3:$T$164,4,FALSE),0)</f>
        <v>0</v>
      </c>
      <c r="H84" s="50">
        <f>IFERROR(VLOOKUP($B84,'[1]NUM6.1'!$G$3:$T$164,5,FALSE),0)</f>
        <v>23</v>
      </c>
      <c r="I84" s="50">
        <f>IFERROR(VLOOKUP($B84,'[1]NUM6.1'!$G$3:$T$164,6,FALSE),0)</f>
        <v>20</v>
      </c>
      <c r="J84" s="50">
        <f>IFERROR(VLOOKUP($B84,'[1]NUM6.1'!$G$3:$T$164,7,FALSE),0)</f>
        <v>3</v>
      </c>
      <c r="K84" s="50">
        <f>IFERROR(VLOOKUP($B84,'[1]NUM6.1'!$G$3:$T$164,8,FALSE),0)</f>
        <v>6</v>
      </c>
      <c r="L84" s="50">
        <f>IFERROR(VLOOKUP($B84,'[1]NUM6.1'!$G$3:$T$164,9,FALSE),0)</f>
        <v>13</v>
      </c>
      <c r="M84" s="50">
        <f>IFERROR(VLOOKUP($B84,'[1]NUM6.1'!$G$3:$T$164,10,FALSE),0)</f>
        <v>10</v>
      </c>
      <c r="N84" s="50">
        <f>IFERROR(VLOOKUP($B84,'[1]NUM6.1'!$G$3:$T$164,11,FALSE),0)</f>
        <v>10</v>
      </c>
      <c r="O84" s="50">
        <f>IFERROR(VLOOKUP($B84,'[1]NUM6.1'!$G$3:$T$164,12,FALSE),0)</f>
        <v>16</v>
      </c>
      <c r="P84" s="50">
        <f>IFERROR(VLOOKUP($B84,'[1]NUM6.1'!$G$3:$T$164,13,FALSE),0)</f>
        <v>11</v>
      </c>
      <c r="Q84" s="3">
        <f t="shared" ref="Q84:Q93" si="37">SUM(E84:P84)</f>
        <v>112</v>
      </c>
      <c r="R84" s="2"/>
      <c r="S84" s="11">
        <f>IFERROR(VLOOKUP($B84,'[2]6.1 2018'!$G$3:$J$165,3,FALSE),0)</f>
        <v>58</v>
      </c>
      <c r="T84" s="27">
        <f t="shared" ref="T84:T93" si="38">S84+(Y84+Z84+AA84+AB84)-(AL84+AM84+AN84+AO84)</f>
        <v>58</v>
      </c>
      <c r="U84" s="11">
        <f>IFERROR(VLOOKUP($B84,'[3]DEN6.1'!$G$3:$H$163,2,FALSE),0)+AE84-AR84</f>
        <v>60</v>
      </c>
      <c r="V84" s="32">
        <f>IFERROR(VLOOKUP($B84,'[3]DEN6.1'!$G$3:$H$163,2,FALSE),0)+(AE84+AF84+AG84)-(AR84+AS84+AT84)</f>
        <v>60</v>
      </c>
      <c r="W84" s="11">
        <f>IFERROR(VLOOKUP($B84,'[1]DEN6.1'!$G$3:$J$165,3,FALSE),0)</f>
        <v>63</v>
      </c>
      <c r="X84" s="5"/>
      <c r="Y84" s="50"/>
      <c r="Z84" s="50"/>
      <c r="AA84" s="50"/>
      <c r="AB84" s="50"/>
      <c r="AC84" s="50"/>
      <c r="AD84" s="50"/>
      <c r="AE84" s="50"/>
      <c r="AF84" s="50"/>
      <c r="AG84" s="50"/>
      <c r="AH84" s="50"/>
      <c r="AI84" s="50"/>
      <c r="AJ84" s="50"/>
      <c r="AK84" s="3"/>
      <c r="AL84" s="50"/>
      <c r="AM84" s="50"/>
      <c r="AN84" s="50"/>
      <c r="AO84" s="50"/>
      <c r="AP84" s="50"/>
      <c r="AQ84" s="50"/>
      <c r="AR84" s="50"/>
      <c r="AS84" s="50"/>
      <c r="AT84" s="50"/>
      <c r="AU84" s="50"/>
      <c r="AV84" s="50"/>
      <c r="AW84" s="50"/>
      <c r="AX84" s="3">
        <f t="shared" si="29"/>
        <v>0</v>
      </c>
    </row>
    <row r="85" spans="1:50" ht="14.4" thickBot="1" x14ac:dyDescent="0.3">
      <c r="A85" s="1" t="s">
        <v>102</v>
      </c>
      <c r="B85" s="62" t="s">
        <v>93</v>
      </c>
      <c r="C85" s="34"/>
      <c r="D85" s="48"/>
      <c r="E85" s="50">
        <f>IFERROR(VLOOKUP($B85,'[1]NUM6.1'!$G$3:$T$164,2,FALSE),0)</f>
        <v>22</v>
      </c>
      <c r="F85" s="50">
        <f>IFERROR(VLOOKUP($B85,'[1]NUM6.1'!$G$3:$T$164,3,FALSE),0)</f>
        <v>13</v>
      </c>
      <c r="G85" s="50">
        <f>IFERROR(VLOOKUP($B85,'[1]NUM6.1'!$G$3:$T$164,4,FALSE),0)</f>
        <v>21</v>
      </c>
      <c r="H85" s="50">
        <f>IFERROR(VLOOKUP($B85,'[1]NUM6.1'!$G$3:$T$164,5,FALSE),0)</f>
        <v>32</v>
      </c>
      <c r="I85" s="50">
        <f>IFERROR(VLOOKUP($B85,'[1]NUM6.1'!$G$3:$T$164,6,FALSE),0)</f>
        <v>20</v>
      </c>
      <c r="J85" s="50">
        <f>IFERROR(VLOOKUP($B85,'[1]NUM6.1'!$G$3:$T$164,7,FALSE),0)</f>
        <v>20</v>
      </c>
      <c r="K85" s="50">
        <f>IFERROR(VLOOKUP($B85,'[1]NUM6.1'!$G$3:$T$164,8,FALSE),0)</f>
        <v>24</v>
      </c>
      <c r="L85" s="50">
        <f>IFERROR(VLOOKUP($B85,'[1]NUM6.1'!$G$3:$T$164,9,FALSE),0)</f>
        <v>29</v>
      </c>
      <c r="M85" s="50">
        <f>IFERROR(VLOOKUP($B85,'[1]NUM6.1'!$G$3:$T$164,10,FALSE),0)</f>
        <v>17</v>
      </c>
      <c r="N85" s="50">
        <f>IFERROR(VLOOKUP($B85,'[1]NUM6.1'!$G$3:$T$164,11,FALSE),0)</f>
        <v>19</v>
      </c>
      <c r="O85" s="50">
        <f>IFERROR(VLOOKUP($B85,'[1]NUM6.1'!$G$3:$T$164,12,FALSE),0)</f>
        <v>14</v>
      </c>
      <c r="P85" s="50">
        <f>IFERROR(VLOOKUP($B85,'[1]NUM6.1'!$G$3:$T$164,13,FALSE),0)</f>
        <v>7</v>
      </c>
      <c r="Q85" s="3">
        <f t="shared" si="37"/>
        <v>238</v>
      </c>
      <c r="R85" s="2"/>
      <c r="S85" s="11">
        <f>IFERROR(VLOOKUP($B85,'[2]6.1 2018'!$G$3:$J$165,3,FALSE),0)</f>
        <v>249</v>
      </c>
      <c r="T85" s="27">
        <f t="shared" si="38"/>
        <v>249</v>
      </c>
      <c r="U85" s="11">
        <f>IFERROR(VLOOKUP($B85,'[3]DEN6.1'!$G$3:$H$163,2,FALSE),0)+AE85-AR85</f>
        <v>245</v>
      </c>
      <c r="V85" s="32">
        <f>IFERROR(VLOOKUP($B85,'[3]DEN6.1'!$G$3:$H$163,2,FALSE),0)+(AE85+AF85+AG85)-(AR85+AS85+AT85)</f>
        <v>245</v>
      </c>
      <c r="W85" s="11">
        <f>IFERROR(VLOOKUP($B85,'[1]DEN6.1'!$G$3:$J$165,3,FALSE),0)</f>
        <v>244</v>
      </c>
      <c r="X85" s="5"/>
      <c r="Y85" s="50"/>
      <c r="Z85" s="50"/>
      <c r="AA85" s="50"/>
      <c r="AB85" s="50"/>
      <c r="AC85" s="50"/>
      <c r="AD85" s="50"/>
      <c r="AE85" s="50"/>
      <c r="AF85" s="50"/>
      <c r="AG85" s="50"/>
      <c r="AH85" s="50"/>
      <c r="AI85" s="50"/>
      <c r="AJ85" s="50"/>
      <c r="AK85" s="3"/>
      <c r="AL85" s="50"/>
      <c r="AM85" s="50"/>
      <c r="AN85" s="50"/>
      <c r="AO85" s="50"/>
      <c r="AP85" s="50"/>
      <c r="AQ85" s="50"/>
      <c r="AR85" s="50"/>
      <c r="AS85" s="50"/>
      <c r="AT85" s="50"/>
      <c r="AU85" s="50"/>
      <c r="AV85" s="50"/>
      <c r="AW85" s="50"/>
      <c r="AX85" s="3">
        <f t="shared" si="29"/>
        <v>0</v>
      </c>
    </row>
    <row r="86" spans="1:50" ht="14.4" thickBot="1" x14ac:dyDescent="0.3">
      <c r="A86" s="1" t="s">
        <v>102</v>
      </c>
      <c r="B86" s="62" t="s">
        <v>94</v>
      </c>
      <c r="C86" s="34"/>
      <c r="D86" s="48"/>
      <c r="E86" s="50">
        <f>IFERROR(VLOOKUP($B86,'[1]NUM6.1'!$G$3:$T$164,2,FALSE),0)</f>
        <v>2</v>
      </c>
      <c r="F86" s="50">
        <f>IFERROR(VLOOKUP($B86,'[1]NUM6.1'!$G$3:$T$164,3,FALSE),0)</f>
        <v>2</v>
      </c>
      <c r="G86" s="50">
        <f>IFERROR(VLOOKUP($B86,'[1]NUM6.1'!$G$3:$T$164,4,FALSE),0)</f>
        <v>6</v>
      </c>
      <c r="H86" s="50">
        <f>IFERROR(VLOOKUP($B86,'[1]NUM6.1'!$G$3:$T$164,5,FALSE),0)</f>
        <v>2</v>
      </c>
      <c r="I86" s="50">
        <f>IFERROR(VLOOKUP($B86,'[1]NUM6.1'!$G$3:$T$164,6,FALSE),0)</f>
        <v>2</v>
      </c>
      <c r="J86" s="50">
        <f>IFERROR(VLOOKUP($B86,'[1]NUM6.1'!$G$3:$T$164,7,FALSE),0)</f>
        <v>4</v>
      </c>
      <c r="K86" s="50">
        <f>IFERROR(VLOOKUP($B86,'[1]NUM6.1'!$G$3:$T$164,8,FALSE),0)</f>
        <v>4</v>
      </c>
      <c r="L86" s="50">
        <f>IFERROR(VLOOKUP($B86,'[1]NUM6.1'!$G$3:$T$164,9,FALSE),0)</f>
        <v>2</v>
      </c>
      <c r="M86" s="50">
        <f>IFERROR(VLOOKUP($B86,'[1]NUM6.1'!$G$3:$T$164,10,FALSE),0)</f>
        <v>5</v>
      </c>
      <c r="N86" s="50">
        <f>IFERROR(VLOOKUP($B86,'[1]NUM6.1'!$G$3:$T$164,11,FALSE),0)</f>
        <v>2</v>
      </c>
      <c r="O86" s="50">
        <f>IFERROR(VLOOKUP($B86,'[1]NUM6.1'!$G$3:$T$164,12,FALSE),0)</f>
        <v>1</v>
      </c>
      <c r="P86" s="50">
        <f>IFERROR(VLOOKUP($B86,'[1]NUM6.1'!$G$3:$T$164,13,FALSE),0)</f>
        <v>2</v>
      </c>
      <c r="Q86" s="3">
        <f t="shared" si="37"/>
        <v>34</v>
      </c>
      <c r="R86" s="2"/>
      <c r="S86" s="11">
        <f>IFERROR(VLOOKUP($B86,'[2]6.1 2018'!$G$3:$J$165,3,FALSE),0)</f>
        <v>28</v>
      </c>
      <c r="T86" s="27">
        <f t="shared" si="38"/>
        <v>28</v>
      </c>
      <c r="U86" s="11">
        <f>IFERROR(VLOOKUP($B86,'[3]DEN6.1'!$G$3:$H$163,2,FALSE),0)+AE86-AR86</f>
        <v>28</v>
      </c>
      <c r="V86" s="32">
        <f>IFERROR(VLOOKUP($B86,'[3]DEN6.1'!$G$3:$H$163,2,FALSE),0)+(AE86+AF86+AG86)-(AR86+AS86+AT86)</f>
        <v>28</v>
      </c>
      <c r="W86" s="11">
        <f>IFERROR(VLOOKUP($B86,'[1]DEN6.1'!$G$3:$J$165,3,FALSE),0)</f>
        <v>27</v>
      </c>
      <c r="X86" s="5"/>
      <c r="Y86" s="50"/>
      <c r="Z86" s="50"/>
      <c r="AA86" s="50"/>
      <c r="AB86" s="50"/>
      <c r="AC86" s="50"/>
      <c r="AD86" s="50"/>
      <c r="AE86" s="50"/>
      <c r="AF86" s="50"/>
      <c r="AG86" s="50"/>
      <c r="AH86" s="50"/>
      <c r="AI86" s="50"/>
      <c r="AJ86" s="50"/>
      <c r="AK86" s="3"/>
      <c r="AL86" s="50"/>
      <c r="AM86" s="50"/>
      <c r="AN86" s="50"/>
      <c r="AO86" s="50"/>
      <c r="AP86" s="50"/>
      <c r="AQ86" s="50"/>
      <c r="AR86" s="50"/>
      <c r="AS86" s="50"/>
      <c r="AT86" s="50"/>
      <c r="AU86" s="50"/>
      <c r="AV86" s="50"/>
      <c r="AW86" s="50"/>
      <c r="AX86" s="3">
        <f t="shared" si="29"/>
        <v>0</v>
      </c>
    </row>
    <row r="87" spans="1:50" ht="14.4" thickBot="1" x14ac:dyDescent="0.3">
      <c r="A87" s="1" t="s">
        <v>102</v>
      </c>
      <c r="B87" s="62" t="s">
        <v>95</v>
      </c>
      <c r="C87" s="34"/>
      <c r="D87" s="48"/>
      <c r="E87" s="50">
        <f>IFERROR(VLOOKUP($B87,'[1]NUM6.1'!$G$3:$T$164,2,FALSE),0)</f>
        <v>33</v>
      </c>
      <c r="F87" s="50">
        <f>IFERROR(VLOOKUP($B87,'[1]NUM6.1'!$G$3:$T$164,3,FALSE),0)</f>
        <v>3</v>
      </c>
      <c r="G87" s="50">
        <f>IFERROR(VLOOKUP($B87,'[1]NUM6.1'!$G$3:$T$164,4,FALSE),0)</f>
        <v>10</v>
      </c>
      <c r="H87" s="50">
        <f>IFERROR(VLOOKUP($B87,'[1]NUM6.1'!$G$3:$T$164,5,FALSE),0)</f>
        <v>6</v>
      </c>
      <c r="I87" s="50">
        <f>IFERROR(VLOOKUP($B87,'[1]NUM6.1'!$G$3:$T$164,6,FALSE),0)</f>
        <v>6</v>
      </c>
      <c r="J87" s="50">
        <f>IFERROR(VLOOKUP($B87,'[1]NUM6.1'!$G$3:$T$164,7,FALSE),0)</f>
        <v>8</v>
      </c>
      <c r="K87" s="50">
        <f>IFERROR(VLOOKUP($B87,'[1]NUM6.1'!$G$3:$T$164,8,FALSE),0)</f>
        <v>9</v>
      </c>
      <c r="L87" s="50">
        <f>IFERROR(VLOOKUP($B87,'[1]NUM6.1'!$G$3:$T$164,9,FALSE),0)</f>
        <v>24</v>
      </c>
      <c r="M87" s="50">
        <f>IFERROR(VLOOKUP($B87,'[1]NUM6.1'!$G$3:$T$164,10,FALSE),0)</f>
        <v>12</v>
      </c>
      <c r="N87" s="50">
        <f>IFERROR(VLOOKUP($B87,'[1]NUM6.1'!$G$3:$T$164,11,FALSE),0)</f>
        <v>11</v>
      </c>
      <c r="O87" s="50">
        <f>IFERROR(VLOOKUP($B87,'[1]NUM6.1'!$G$3:$T$164,12,FALSE),0)</f>
        <v>14</v>
      </c>
      <c r="P87" s="50">
        <f>IFERROR(VLOOKUP($B87,'[1]NUM6.1'!$G$3:$T$164,13,FALSE),0)</f>
        <v>0</v>
      </c>
      <c r="Q87" s="3">
        <f t="shared" si="37"/>
        <v>136</v>
      </c>
      <c r="R87" s="2"/>
      <c r="S87" s="11">
        <f>IFERROR(VLOOKUP($B87,'[2]6.1 2018'!$G$3:$J$165,3,FALSE),0)</f>
        <v>113</v>
      </c>
      <c r="T87" s="27">
        <f t="shared" si="38"/>
        <v>113</v>
      </c>
      <c r="U87" s="11">
        <f>IFERROR(VLOOKUP($B87,'[3]DEN6.1'!$G$3:$H$163,2,FALSE),0)+AE87-AR87</f>
        <v>118</v>
      </c>
      <c r="V87" s="32">
        <f>IFERROR(VLOOKUP($B87,'[3]DEN6.1'!$G$3:$H$163,2,FALSE),0)+(AE87+AF87+AG87)-(AR87+AS87+AT87)</f>
        <v>118</v>
      </c>
      <c r="W87" s="11">
        <f>IFERROR(VLOOKUP($B87,'[1]DEN6.1'!$G$3:$J$165,3,FALSE),0)</f>
        <v>117</v>
      </c>
      <c r="X87" s="5"/>
      <c r="Y87" s="50"/>
      <c r="Z87" s="50"/>
      <c r="AA87" s="50"/>
      <c r="AB87" s="50"/>
      <c r="AC87" s="50"/>
      <c r="AD87" s="50"/>
      <c r="AE87" s="50"/>
      <c r="AF87" s="50"/>
      <c r="AG87" s="50"/>
      <c r="AH87" s="50"/>
      <c r="AI87" s="50"/>
      <c r="AJ87" s="50"/>
      <c r="AK87" s="3"/>
      <c r="AL87" s="50"/>
      <c r="AM87" s="50"/>
      <c r="AN87" s="50"/>
      <c r="AO87" s="50"/>
      <c r="AP87" s="50"/>
      <c r="AQ87" s="50"/>
      <c r="AR87" s="50"/>
      <c r="AS87" s="50"/>
      <c r="AT87" s="50"/>
      <c r="AU87" s="50"/>
      <c r="AV87" s="50"/>
      <c r="AW87" s="50"/>
      <c r="AX87" s="3">
        <f t="shared" si="29"/>
        <v>0</v>
      </c>
    </row>
    <row r="88" spans="1:50" ht="14.4" thickBot="1" x14ac:dyDescent="0.3">
      <c r="A88" s="1" t="s">
        <v>102</v>
      </c>
      <c r="B88" s="62" t="s">
        <v>96</v>
      </c>
      <c r="C88" s="34"/>
      <c r="D88" s="48"/>
      <c r="E88" s="50">
        <f>IFERROR(VLOOKUP($B88,'[1]NUM6.1'!$G$3:$T$164,2,FALSE),0)</f>
        <v>8</v>
      </c>
      <c r="F88" s="50">
        <f>IFERROR(VLOOKUP($B88,'[1]NUM6.1'!$G$3:$T$164,3,FALSE),0)</f>
        <v>7</v>
      </c>
      <c r="G88" s="50">
        <f>IFERROR(VLOOKUP($B88,'[1]NUM6.1'!$G$3:$T$164,4,FALSE),0)</f>
        <v>11</v>
      </c>
      <c r="H88" s="50">
        <f>IFERROR(VLOOKUP($B88,'[1]NUM6.1'!$G$3:$T$164,5,FALSE),0)</f>
        <v>8</v>
      </c>
      <c r="I88" s="50">
        <f>IFERROR(VLOOKUP($B88,'[1]NUM6.1'!$G$3:$T$164,6,FALSE),0)</f>
        <v>11</v>
      </c>
      <c r="J88" s="50">
        <f>IFERROR(VLOOKUP($B88,'[1]NUM6.1'!$G$3:$T$164,7,FALSE),0)</f>
        <v>12</v>
      </c>
      <c r="K88" s="50">
        <f>IFERROR(VLOOKUP($B88,'[1]NUM6.1'!$G$3:$T$164,8,FALSE),0)</f>
        <v>7</v>
      </c>
      <c r="L88" s="50">
        <f>IFERROR(VLOOKUP($B88,'[1]NUM6.1'!$G$3:$T$164,9,FALSE),0)</f>
        <v>9</v>
      </c>
      <c r="M88" s="50">
        <f>IFERROR(VLOOKUP($B88,'[1]NUM6.1'!$G$3:$T$164,10,FALSE),0)</f>
        <v>10</v>
      </c>
      <c r="N88" s="50">
        <f>IFERROR(VLOOKUP($B88,'[1]NUM6.1'!$G$3:$T$164,11,FALSE),0)</f>
        <v>9</v>
      </c>
      <c r="O88" s="50">
        <f>IFERROR(VLOOKUP($B88,'[1]NUM6.1'!$G$3:$T$164,12,FALSE),0)</f>
        <v>16</v>
      </c>
      <c r="P88" s="50">
        <f>IFERROR(VLOOKUP($B88,'[1]NUM6.1'!$G$3:$T$164,13,FALSE),0)</f>
        <v>3</v>
      </c>
      <c r="Q88" s="3">
        <f t="shared" si="37"/>
        <v>111</v>
      </c>
      <c r="R88" s="2"/>
      <c r="S88" s="11">
        <f>IFERROR(VLOOKUP($B88,'[2]6.1 2018'!$G$3:$J$165,3,FALSE),0)</f>
        <v>127</v>
      </c>
      <c r="T88" s="27">
        <f t="shared" si="38"/>
        <v>127</v>
      </c>
      <c r="U88" s="11">
        <f>IFERROR(VLOOKUP($B88,'[3]DEN6.1'!$G$3:$H$163,2,FALSE),0)+AE88-AR88</f>
        <v>132</v>
      </c>
      <c r="V88" s="32">
        <f>IFERROR(VLOOKUP($B88,'[3]DEN6.1'!$G$3:$H$163,2,FALSE),0)+(AE88+AF88+AG88)-(AR88+AS88+AT88)</f>
        <v>132</v>
      </c>
      <c r="W88" s="11">
        <f>IFERROR(VLOOKUP($B88,'[1]DEN6.1'!$G$3:$J$165,3,FALSE),0)</f>
        <v>130</v>
      </c>
      <c r="X88" s="5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0"/>
      <c r="AK88" s="3"/>
      <c r="AL88" s="50"/>
      <c r="AM88" s="50"/>
      <c r="AN88" s="50"/>
      <c r="AO88" s="50"/>
      <c r="AP88" s="50"/>
      <c r="AQ88" s="50"/>
      <c r="AR88" s="50"/>
      <c r="AS88" s="50"/>
      <c r="AT88" s="50"/>
      <c r="AU88" s="50"/>
      <c r="AV88" s="50"/>
      <c r="AW88" s="50"/>
      <c r="AX88" s="3">
        <f t="shared" si="29"/>
        <v>0</v>
      </c>
    </row>
    <row r="89" spans="1:50" ht="14.4" thickBot="1" x14ac:dyDescent="0.3">
      <c r="A89" s="1" t="s">
        <v>102</v>
      </c>
      <c r="B89" s="62" t="s">
        <v>97</v>
      </c>
      <c r="C89" s="34"/>
      <c r="D89" s="48"/>
      <c r="E89" s="50">
        <f>IFERROR(VLOOKUP($B89,'[1]NUM6.1'!$G$3:$T$164,2,FALSE),0)</f>
        <v>1</v>
      </c>
      <c r="F89" s="50">
        <f>IFERROR(VLOOKUP($B89,'[1]NUM6.1'!$G$3:$T$164,3,FALSE),0)</f>
        <v>0</v>
      </c>
      <c r="G89" s="50">
        <f>IFERROR(VLOOKUP($B89,'[1]NUM6.1'!$G$3:$T$164,4,FALSE),0)</f>
        <v>8</v>
      </c>
      <c r="H89" s="50">
        <f>IFERROR(VLOOKUP($B89,'[1]NUM6.1'!$G$3:$T$164,5,FALSE),0)</f>
        <v>1</v>
      </c>
      <c r="I89" s="50">
        <f>IFERROR(VLOOKUP($B89,'[1]NUM6.1'!$G$3:$T$164,6,FALSE),0)</f>
        <v>15</v>
      </c>
      <c r="J89" s="50">
        <f>IFERROR(VLOOKUP($B89,'[1]NUM6.1'!$G$3:$T$164,7,FALSE),0)</f>
        <v>3</v>
      </c>
      <c r="K89" s="50">
        <f>IFERROR(VLOOKUP($B89,'[1]NUM6.1'!$G$3:$T$164,8,FALSE),0)</f>
        <v>6</v>
      </c>
      <c r="L89" s="50">
        <f>IFERROR(VLOOKUP($B89,'[1]NUM6.1'!$G$3:$T$164,9,FALSE),0)</f>
        <v>3</v>
      </c>
      <c r="M89" s="50">
        <f>IFERROR(VLOOKUP($B89,'[1]NUM6.1'!$G$3:$T$164,10,FALSE),0)</f>
        <v>8</v>
      </c>
      <c r="N89" s="50">
        <f>IFERROR(VLOOKUP($B89,'[1]NUM6.1'!$G$3:$T$164,11,FALSE),0)</f>
        <v>11</v>
      </c>
      <c r="O89" s="50">
        <f>IFERROR(VLOOKUP($B89,'[1]NUM6.1'!$G$3:$T$164,12,FALSE),0)</f>
        <v>6</v>
      </c>
      <c r="P89" s="50">
        <f>IFERROR(VLOOKUP($B89,'[1]NUM6.1'!$G$3:$T$164,13,FALSE),0)</f>
        <v>16</v>
      </c>
      <c r="Q89" s="3">
        <f t="shared" si="37"/>
        <v>78</v>
      </c>
      <c r="R89" s="2"/>
      <c r="S89" s="11">
        <f>IFERROR(VLOOKUP($B89,'[2]6.1 2018'!$G$3:$J$165,3,FALSE),0)</f>
        <v>68</v>
      </c>
      <c r="T89" s="27">
        <f t="shared" si="38"/>
        <v>68</v>
      </c>
      <c r="U89" s="11">
        <f>IFERROR(VLOOKUP($B89,'[3]DEN6.1'!$G$3:$H$163,2,FALSE),0)+AE89-AR89</f>
        <v>65</v>
      </c>
      <c r="V89" s="32">
        <f>IFERROR(VLOOKUP($B89,'[3]DEN6.1'!$G$3:$H$163,2,FALSE),0)+(AE89+AF89+AG89)-(AR89+AS89+AT89)</f>
        <v>65</v>
      </c>
      <c r="W89" s="11">
        <f>IFERROR(VLOOKUP($B89,'[1]DEN6.1'!$G$3:$J$165,3,FALSE),0)</f>
        <v>63</v>
      </c>
      <c r="X89" s="5"/>
      <c r="Y89" s="50"/>
      <c r="Z89" s="50"/>
      <c r="AA89" s="50"/>
      <c r="AB89" s="50"/>
      <c r="AC89" s="50"/>
      <c r="AD89" s="50"/>
      <c r="AE89" s="50"/>
      <c r="AF89" s="50"/>
      <c r="AG89" s="50"/>
      <c r="AH89" s="50"/>
      <c r="AI89" s="50"/>
      <c r="AJ89" s="50"/>
      <c r="AK89" s="3"/>
      <c r="AL89" s="50"/>
      <c r="AM89" s="50"/>
      <c r="AN89" s="50"/>
      <c r="AO89" s="50"/>
      <c r="AP89" s="50"/>
      <c r="AQ89" s="50"/>
      <c r="AR89" s="50"/>
      <c r="AS89" s="50"/>
      <c r="AT89" s="50"/>
      <c r="AU89" s="50"/>
      <c r="AV89" s="50"/>
      <c r="AW89" s="50"/>
      <c r="AX89" s="3">
        <f t="shared" si="29"/>
        <v>0</v>
      </c>
    </row>
    <row r="90" spans="1:50" ht="14.4" thickBot="1" x14ac:dyDescent="0.3">
      <c r="A90" s="1" t="s">
        <v>102</v>
      </c>
      <c r="B90" s="62" t="s">
        <v>98</v>
      </c>
      <c r="C90" s="34"/>
      <c r="D90" s="48"/>
      <c r="E90" s="50">
        <f>IFERROR(VLOOKUP($B90,'[1]NUM6.1'!$G$3:$T$164,2,FALSE),0)</f>
        <v>15</v>
      </c>
      <c r="F90" s="50">
        <f>IFERROR(VLOOKUP($B90,'[1]NUM6.1'!$G$3:$T$164,3,FALSE),0)</f>
        <v>5</v>
      </c>
      <c r="G90" s="50">
        <f>IFERROR(VLOOKUP($B90,'[1]NUM6.1'!$G$3:$T$164,4,FALSE),0)</f>
        <v>15</v>
      </c>
      <c r="H90" s="50">
        <f>IFERROR(VLOOKUP($B90,'[1]NUM6.1'!$G$3:$T$164,5,FALSE),0)</f>
        <v>22</v>
      </c>
      <c r="I90" s="50">
        <f>IFERROR(VLOOKUP($B90,'[1]NUM6.1'!$G$3:$T$164,6,FALSE),0)</f>
        <v>29</v>
      </c>
      <c r="J90" s="50">
        <f>IFERROR(VLOOKUP($B90,'[1]NUM6.1'!$G$3:$T$164,7,FALSE),0)</f>
        <v>18</v>
      </c>
      <c r="K90" s="50">
        <f>IFERROR(VLOOKUP($B90,'[1]NUM6.1'!$G$3:$T$164,8,FALSE),0)</f>
        <v>27</v>
      </c>
      <c r="L90" s="50">
        <f>IFERROR(VLOOKUP($B90,'[1]NUM6.1'!$G$3:$T$164,9,FALSE),0)</f>
        <v>51</v>
      </c>
      <c r="M90" s="50">
        <f>IFERROR(VLOOKUP($B90,'[1]NUM6.1'!$G$3:$T$164,10,FALSE),0)</f>
        <v>1</v>
      </c>
      <c r="N90" s="50">
        <f>IFERROR(VLOOKUP($B90,'[1]NUM6.1'!$G$3:$T$164,11,FALSE),0)</f>
        <v>42</v>
      </c>
      <c r="O90" s="50">
        <f>IFERROR(VLOOKUP($B90,'[1]NUM6.1'!$G$3:$T$164,12,FALSE),0)</f>
        <v>44</v>
      </c>
      <c r="P90" s="50">
        <f>IFERROR(VLOOKUP($B90,'[1]NUM6.1'!$G$3:$T$164,13,FALSE),0)</f>
        <v>60</v>
      </c>
      <c r="Q90" s="3">
        <f t="shared" si="37"/>
        <v>329</v>
      </c>
      <c r="R90" s="2"/>
      <c r="S90" s="11">
        <f>IFERROR(VLOOKUP($B90,'[2]6.1 2018'!$G$3:$J$165,3,FALSE),0)</f>
        <v>210</v>
      </c>
      <c r="T90" s="27">
        <f t="shared" si="38"/>
        <v>210</v>
      </c>
      <c r="U90" s="11">
        <f>IFERROR(VLOOKUP($B90,'[3]DEN6.1'!$G$3:$H$163,2,FALSE),0)+AE90-AR90</f>
        <v>205</v>
      </c>
      <c r="V90" s="32">
        <f>IFERROR(VLOOKUP($B90,'[3]DEN6.1'!$G$3:$H$163,2,FALSE),0)+(AE90+AF90+AG90)-(AR90+AS90+AT90)</f>
        <v>205</v>
      </c>
      <c r="W90" s="11">
        <f>IFERROR(VLOOKUP($B90,'[1]DEN6.1'!$G$3:$J$165,3,FALSE),0)</f>
        <v>209</v>
      </c>
      <c r="X90" s="5"/>
      <c r="Y90" s="50"/>
      <c r="Z90" s="50"/>
      <c r="AA90" s="50"/>
      <c r="AB90" s="50"/>
      <c r="AC90" s="50"/>
      <c r="AD90" s="50"/>
      <c r="AE90" s="50"/>
      <c r="AF90" s="50"/>
      <c r="AG90" s="50"/>
      <c r="AH90" s="50"/>
      <c r="AI90" s="50"/>
      <c r="AJ90" s="50"/>
      <c r="AK90" s="3"/>
      <c r="AL90" s="50"/>
      <c r="AM90" s="50"/>
      <c r="AN90" s="50"/>
      <c r="AO90" s="50"/>
      <c r="AP90" s="50"/>
      <c r="AQ90" s="50"/>
      <c r="AR90" s="50"/>
      <c r="AS90" s="50"/>
      <c r="AT90" s="50"/>
      <c r="AU90" s="50"/>
      <c r="AV90" s="50"/>
      <c r="AW90" s="50"/>
      <c r="AX90" s="3">
        <f t="shared" si="29"/>
        <v>0</v>
      </c>
    </row>
    <row r="91" spans="1:50" ht="14.4" thickBot="1" x14ac:dyDescent="0.3">
      <c r="A91" s="1" t="s">
        <v>102</v>
      </c>
      <c r="B91" s="62" t="s">
        <v>99</v>
      </c>
      <c r="C91" s="34"/>
      <c r="D91" s="48"/>
      <c r="E91" s="50">
        <f>IFERROR(VLOOKUP($B91,'[1]NUM6.1'!$G$3:$T$164,2,FALSE),0)</f>
        <v>22</v>
      </c>
      <c r="F91" s="50">
        <f>IFERROR(VLOOKUP($B91,'[1]NUM6.1'!$G$3:$T$164,3,FALSE),0)</f>
        <v>19</v>
      </c>
      <c r="G91" s="50">
        <f>IFERROR(VLOOKUP($B91,'[1]NUM6.1'!$G$3:$T$164,4,FALSE),0)</f>
        <v>35</v>
      </c>
      <c r="H91" s="50">
        <f>IFERROR(VLOOKUP($B91,'[1]NUM6.1'!$G$3:$T$164,5,FALSE),0)</f>
        <v>32</v>
      </c>
      <c r="I91" s="50">
        <f>IFERROR(VLOOKUP($B91,'[1]NUM6.1'!$G$3:$T$164,6,FALSE),0)</f>
        <v>35</v>
      </c>
      <c r="J91" s="50">
        <f>IFERROR(VLOOKUP($B91,'[1]NUM6.1'!$G$3:$T$164,7,FALSE),0)</f>
        <v>32</v>
      </c>
      <c r="K91" s="50">
        <f>IFERROR(VLOOKUP($B91,'[1]NUM6.1'!$G$3:$T$164,8,FALSE),0)</f>
        <v>18</v>
      </c>
      <c r="L91" s="50">
        <f>IFERROR(VLOOKUP($B91,'[1]NUM6.1'!$G$3:$T$164,9,FALSE),0)</f>
        <v>20</v>
      </c>
      <c r="M91" s="50">
        <f>IFERROR(VLOOKUP($B91,'[1]NUM6.1'!$G$3:$T$164,10,FALSE),0)</f>
        <v>21</v>
      </c>
      <c r="N91" s="50">
        <f>IFERROR(VLOOKUP($B91,'[1]NUM6.1'!$G$3:$T$164,11,FALSE),0)</f>
        <v>23</v>
      </c>
      <c r="O91" s="50">
        <f>IFERROR(VLOOKUP($B91,'[1]NUM6.1'!$G$3:$T$164,12,FALSE),0)</f>
        <v>16</v>
      </c>
      <c r="P91" s="50">
        <f>IFERROR(VLOOKUP($B91,'[1]NUM6.1'!$G$3:$T$164,13,FALSE),0)</f>
        <v>17</v>
      </c>
      <c r="Q91" s="3">
        <f t="shared" si="37"/>
        <v>290</v>
      </c>
      <c r="R91" s="2"/>
      <c r="S91" s="11">
        <f>IFERROR(VLOOKUP($B91,'[2]6.1 2018'!$G$3:$J$165,3,FALSE),0)</f>
        <v>279</v>
      </c>
      <c r="T91" s="27">
        <f t="shared" si="38"/>
        <v>279</v>
      </c>
      <c r="U91" s="11">
        <f>IFERROR(VLOOKUP($B91,'[3]DEN6.1'!$G$3:$H$163,2,FALSE),0)+AE91-AR91</f>
        <v>278</v>
      </c>
      <c r="V91" s="32">
        <f>IFERROR(VLOOKUP($B91,'[3]DEN6.1'!$G$3:$H$163,2,FALSE),0)+(AE91+AF91+AG91)-(AR91+AS91+AT91)</f>
        <v>278</v>
      </c>
      <c r="W91" s="11">
        <f>IFERROR(VLOOKUP($B91,'[1]DEN6.1'!$G$3:$J$165,3,FALSE),0)</f>
        <v>272</v>
      </c>
      <c r="X91" s="5"/>
      <c r="Y91" s="50"/>
      <c r="Z91" s="50"/>
      <c r="AA91" s="50"/>
      <c r="AB91" s="50"/>
      <c r="AC91" s="50"/>
      <c r="AD91" s="50"/>
      <c r="AE91" s="50"/>
      <c r="AF91" s="50"/>
      <c r="AG91" s="50"/>
      <c r="AH91" s="50"/>
      <c r="AI91" s="50"/>
      <c r="AJ91" s="50"/>
      <c r="AK91" s="3"/>
      <c r="AL91" s="50"/>
      <c r="AM91" s="50"/>
      <c r="AN91" s="50"/>
      <c r="AO91" s="50"/>
      <c r="AP91" s="50"/>
      <c r="AQ91" s="50"/>
      <c r="AR91" s="50"/>
      <c r="AS91" s="50"/>
      <c r="AT91" s="50"/>
      <c r="AU91" s="50"/>
      <c r="AV91" s="50"/>
      <c r="AW91" s="50"/>
      <c r="AX91" s="3">
        <f t="shared" si="29"/>
        <v>0</v>
      </c>
    </row>
    <row r="92" spans="1:50" ht="14.4" thickBot="1" x14ac:dyDescent="0.3">
      <c r="A92" s="1" t="s">
        <v>102</v>
      </c>
      <c r="B92" s="62" t="s">
        <v>100</v>
      </c>
      <c r="C92" s="34"/>
      <c r="D92" s="48"/>
      <c r="E92" s="50">
        <f>IFERROR(VLOOKUP($B92,'[1]NUM6.1'!$G$3:$T$164,2,FALSE),0)</f>
        <v>3</v>
      </c>
      <c r="F92" s="50">
        <f>IFERROR(VLOOKUP($B92,'[1]NUM6.1'!$G$3:$T$164,3,FALSE),0)</f>
        <v>4</v>
      </c>
      <c r="G92" s="50">
        <f>IFERROR(VLOOKUP($B92,'[1]NUM6.1'!$G$3:$T$164,4,FALSE),0)</f>
        <v>2</v>
      </c>
      <c r="H92" s="50">
        <f>IFERROR(VLOOKUP($B92,'[1]NUM6.1'!$G$3:$T$164,5,FALSE),0)</f>
        <v>10</v>
      </c>
      <c r="I92" s="50">
        <f>IFERROR(VLOOKUP($B92,'[1]NUM6.1'!$G$3:$T$164,6,FALSE),0)</f>
        <v>4</v>
      </c>
      <c r="J92" s="50">
        <f>IFERROR(VLOOKUP($B92,'[1]NUM6.1'!$G$3:$T$164,7,FALSE),0)</f>
        <v>2</v>
      </c>
      <c r="K92" s="50">
        <f>IFERROR(VLOOKUP($B92,'[1]NUM6.1'!$G$3:$T$164,8,FALSE),0)</f>
        <v>2</v>
      </c>
      <c r="L92" s="50">
        <f>IFERROR(VLOOKUP($B92,'[1]NUM6.1'!$G$3:$T$164,9,FALSE),0)</f>
        <v>5</v>
      </c>
      <c r="M92" s="50">
        <f>IFERROR(VLOOKUP($B92,'[1]NUM6.1'!$G$3:$T$164,10,FALSE),0)</f>
        <v>8</v>
      </c>
      <c r="N92" s="50">
        <f>IFERROR(VLOOKUP($B92,'[1]NUM6.1'!$G$3:$T$164,11,FALSE),0)</f>
        <v>0</v>
      </c>
      <c r="O92" s="50">
        <f>IFERROR(VLOOKUP($B92,'[1]NUM6.1'!$G$3:$T$164,12,FALSE),0)</f>
        <v>5</v>
      </c>
      <c r="P92" s="50">
        <f>IFERROR(VLOOKUP($B92,'[1]NUM6.1'!$G$3:$T$164,13,FALSE),0)</f>
        <v>20</v>
      </c>
      <c r="Q92" s="3">
        <f t="shared" si="37"/>
        <v>65</v>
      </c>
      <c r="R92" s="2"/>
      <c r="S92" s="11">
        <f>IFERROR(VLOOKUP($B92,'[2]6.1 2018'!$G$3:$J$165,3,FALSE),0)</f>
        <v>71</v>
      </c>
      <c r="T92" s="27">
        <f t="shared" si="38"/>
        <v>71</v>
      </c>
      <c r="U92" s="11">
        <f>IFERROR(VLOOKUP($B92,'[3]DEN6.1'!$G$3:$H$163,2,FALSE),0)+AE92-AR92</f>
        <v>71</v>
      </c>
      <c r="V92" s="32">
        <f>IFERROR(VLOOKUP($B92,'[3]DEN6.1'!$G$3:$H$163,2,FALSE),0)+(AE92+AF92+AG92)-(AR92+AS92+AT92)</f>
        <v>71</v>
      </c>
      <c r="W92" s="11">
        <f>IFERROR(VLOOKUP($B92,'[1]DEN6.1'!$G$3:$J$165,3,FALSE),0)</f>
        <v>77</v>
      </c>
      <c r="X92" s="5"/>
      <c r="Y92" s="50"/>
      <c r="Z92" s="50"/>
      <c r="AA92" s="50"/>
      <c r="AB92" s="50"/>
      <c r="AC92" s="50"/>
      <c r="AD92" s="50"/>
      <c r="AE92" s="50"/>
      <c r="AF92" s="50"/>
      <c r="AG92" s="50"/>
      <c r="AH92" s="50"/>
      <c r="AI92" s="50"/>
      <c r="AJ92" s="50"/>
      <c r="AK92" s="3"/>
      <c r="AL92" s="50"/>
      <c r="AM92" s="50"/>
      <c r="AN92" s="50"/>
      <c r="AO92" s="50"/>
      <c r="AP92" s="50"/>
      <c r="AQ92" s="50"/>
      <c r="AR92" s="50"/>
      <c r="AS92" s="50"/>
      <c r="AT92" s="50"/>
      <c r="AU92" s="50"/>
      <c r="AV92" s="50"/>
      <c r="AW92" s="50"/>
      <c r="AX92" s="3">
        <f t="shared" si="29"/>
        <v>0</v>
      </c>
    </row>
    <row r="93" spans="1:50" ht="14.4" thickBot="1" x14ac:dyDescent="0.3">
      <c r="A93" s="1" t="s">
        <v>102</v>
      </c>
      <c r="B93" s="62" t="s">
        <v>101</v>
      </c>
      <c r="C93" s="34"/>
      <c r="D93" s="48"/>
      <c r="E93" s="50">
        <f>IFERROR(VLOOKUP($B93,'[1]NUM6.1'!$G$3:$T$164,2,FALSE),0)</f>
        <v>11</v>
      </c>
      <c r="F93" s="50">
        <f>IFERROR(VLOOKUP($B93,'[1]NUM6.1'!$G$3:$T$164,3,FALSE),0)</f>
        <v>9</v>
      </c>
      <c r="G93" s="50">
        <f>IFERROR(VLOOKUP($B93,'[1]NUM6.1'!$G$3:$T$164,4,FALSE),0)</f>
        <v>22</v>
      </c>
      <c r="H93" s="50">
        <f>IFERROR(VLOOKUP($B93,'[1]NUM6.1'!$G$3:$T$164,5,FALSE),0)</f>
        <v>16</v>
      </c>
      <c r="I93" s="50">
        <f>IFERROR(VLOOKUP($B93,'[1]NUM6.1'!$G$3:$T$164,6,FALSE),0)</f>
        <v>19</v>
      </c>
      <c r="J93" s="50">
        <f>IFERROR(VLOOKUP($B93,'[1]NUM6.1'!$G$3:$T$164,7,FALSE),0)</f>
        <v>14</v>
      </c>
      <c r="K93" s="50">
        <f>IFERROR(VLOOKUP($B93,'[1]NUM6.1'!$G$3:$T$164,8,FALSE),0)</f>
        <v>9</v>
      </c>
      <c r="L93" s="50">
        <f>IFERROR(VLOOKUP($B93,'[1]NUM6.1'!$G$3:$T$164,9,FALSE),0)</f>
        <v>8</v>
      </c>
      <c r="M93" s="50">
        <f>IFERROR(VLOOKUP($B93,'[1]NUM6.1'!$G$3:$T$164,10,FALSE),0)</f>
        <v>8</v>
      </c>
      <c r="N93" s="50">
        <f>IFERROR(VLOOKUP($B93,'[1]NUM6.1'!$G$3:$T$164,11,FALSE),0)</f>
        <v>12</v>
      </c>
      <c r="O93" s="50">
        <f>IFERROR(VLOOKUP($B93,'[1]NUM6.1'!$G$3:$T$164,12,FALSE),0)</f>
        <v>10</v>
      </c>
      <c r="P93" s="50">
        <f>IFERROR(VLOOKUP($B93,'[1]NUM6.1'!$G$3:$T$164,13,FALSE),0)</f>
        <v>3</v>
      </c>
      <c r="Q93" s="3">
        <f t="shared" si="37"/>
        <v>141</v>
      </c>
      <c r="R93" s="2"/>
      <c r="S93" s="11">
        <f>IFERROR(VLOOKUP($B93,'[2]6.1 2018'!$G$3:$J$165,3,FALSE),0)</f>
        <v>149</v>
      </c>
      <c r="T93" s="27">
        <f t="shared" si="38"/>
        <v>149</v>
      </c>
      <c r="U93" s="11">
        <f>IFERROR(VLOOKUP($B93,'[3]DEN6.1'!$G$3:$H$163,2,FALSE),0)+AE93-AR93</f>
        <v>152</v>
      </c>
      <c r="V93" s="32">
        <f>IFERROR(VLOOKUP($B93,'[3]DEN6.1'!$G$3:$H$163,2,FALSE),0)+(AE93+AF93+AG93)-(AR93+AS93+AT93)</f>
        <v>152</v>
      </c>
      <c r="W93" s="11">
        <f>IFERROR(VLOOKUP($B93,'[1]DEN6.1'!$G$3:$J$165,3,FALSE),0)</f>
        <v>150</v>
      </c>
      <c r="X93" s="5"/>
      <c r="Y93" s="50"/>
      <c r="Z93" s="50"/>
      <c r="AA93" s="50"/>
      <c r="AB93" s="50"/>
      <c r="AC93" s="50"/>
      <c r="AD93" s="50"/>
      <c r="AE93" s="50"/>
      <c r="AF93" s="50"/>
      <c r="AG93" s="50"/>
      <c r="AH93" s="50"/>
      <c r="AI93" s="50"/>
      <c r="AJ93" s="50"/>
      <c r="AK93" s="3"/>
      <c r="AL93" s="50"/>
      <c r="AM93" s="50"/>
      <c r="AN93" s="50"/>
      <c r="AO93" s="50"/>
      <c r="AP93" s="50"/>
      <c r="AQ93" s="50"/>
      <c r="AR93" s="50"/>
      <c r="AS93" s="50"/>
      <c r="AT93" s="50"/>
      <c r="AU93" s="50"/>
      <c r="AV93" s="50"/>
      <c r="AW93" s="50"/>
      <c r="AX93" s="3">
        <f t="shared" si="29"/>
        <v>0</v>
      </c>
    </row>
    <row r="94" spans="1:50" ht="14.4" thickBot="1" x14ac:dyDescent="0.3">
      <c r="A94" s="344" t="s">
        <v>181</v>
      </c>
      <c r="B94" s="345"/>
      <c r="C94" s="89">
        <f>D94/Metas!G16</f>
        <v>1.0698842237411077</v>
      </c>
      <c r="D94" s="13">
        <f>+Q94/R94</f>
        <v>0.22895522388059703</v>
      </c>
      <c r="E94" s="8">
        <f t="shared" ref="E94:H94" si="39">SUM(E84:E93)</f>
        <v>117</v>
      </c>
      <c r="F94" s="8">
        <f t="shared" si="39"/>
        <v>62</v>
      </c>
      <c r="G94" s="8">
        <f t="shared" si="39"/>
        <v>130</v>
      </c>
      <c r="H94" s="8">
        <f t="shared" si="39"/>
        <v>152</v>
      </c>
      <c r="I94" s="8">
        <f t="shared" ref="I94" si="40">SUM(I84:I93)</f>
        <v>161</v>
      </c>
      <c r="J94" s="8">
        <f t="shared" ref="J94:K94" si="41">SUM(J84:J93)</f>
        <v>116</v>
      </c>
      <c r="K94" s="8">
        <f t="shared" si="41"/>
        <v>112</v>
      </c>
      <c r="L94" s="8">
        <f t="shared" ref="L94:M94" si="42">SUM(L84:L93)</f>
        <v>164</v>
      </c>
      <c r="M94" s="8">
        <f t="shared" si="42"/>
        <v>100</v>
      </c>
      <c r="N94" s="8">
        <f t="shared" ref="N94:P94" si="43">SUM(N84:N93)</f>
        <v>139</v>
      </c>
      <c r="O94" s="8">
        <f t="shared" si="43"/>
        <v>142</v>
      </c>
      <c r="P94" s="8">
        <f t="shared" si="43"/>
        <v>139</v>
      </c>
      <c r="Q94" s="8">
        <f>SUM(Q84:Q93)</f>
        <v>1534</v>
      </c>
      <c r="R94" s="9">
        <f>X94-W94</f>
        <v>6700</v>
      </c>
      <c r="S94" s="8">
        <f t="shared" ref="S94:U94" si="44">SUM(S84:S93)</f>
        <v>1352</v>
      </c>
      <c r="T94" s="8">
        <f>SUM(T84:T93)</f>
        <v>1352</v>
      </c>
      <c r="U94" s="8">
        <f t="shared" si="44"/>
        <v>1354</v>
      </c>
      <c r="V94" s="25">
        <f>SUM(V84:V93)</f>
        <v>1354</v>
      </c>
      <c r="W94" s="8">
        <f t="shared" ref="W94" si="45">SUM(W84:W93)</f>
        <v>1352</v>
      </c>
      <c r="X94" s="10">
        <v>8052</v>
      </c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>
        <f t="shared" si="29"/>
        <v>0</v>
      </c>
    </row>
    <row r="95" spans="1:50" ht="14.4" thickBot="1" x14ac:dyDescent="0.3">
      <c r="A95" s="1" t="s">
        <v>118</v>
      </c>
      <c r="B95" s="62" t="s">
        <v>103</v>
      </c>
      <c r="C95" s="34"/>
      <c r="D95" s="48"/>
      <c r="E95" s="50">
        <f>IFERROR(VLOOKUP($B95,'[1]NUM6.1'!$G$3:$T$164,2,FALSE),0)</f>
        <v>41</v>
      </c>
      <c r="F95" s="50">
        <f>IFERROR(VLOOKUP($B95,'[1]NUM6.1'!$G$3:$T$164,3,FALSE),0)</f>
        <v>33</v>
      </c>
      <c r="G95" s="50">
        <f>IFERROR(VLOOKUP($B95,'[1]NUM6.1'!$G$3:$T$164,4,FALSE),0)</f>
        <v>73</v>
      </c>
      <c r="H95" s="50">
        <f>IFERROR(VLOOKUP($B95,'[1]NUM6.1'!$G$3:$T$164,5,FALSE),0)</f>
        <v>106</v>
      </c>
      <c r="I95" s="50">
        <f>IFERROR(VLOOKUP($B95,'[1]NUM6.1'!$G$3:$T$164,6,FALSE),0)</f>
        <v>25</v>
      </c>
      <c r="J95" s="50">
        <f>IFERROR(VLOOKUP($B95,'[1]NUM6.1'!$G$3:$T$164,7,FALSE),0)</f>
        <v>37</v>
      </c>
      <c r="K95" s="50">
        <f>IFERROR(VLOOKUP($B95,'[1]NUM6.1'!$G$3:$T$164,8,FALSE),0)</f>
        <v>36</v>
      </c>
      <c r="L95" s="50">
        <f>IFERROR(VLOOKUP($B95,'[1]NUM6.1'!$G$3:$T$164,9,FALSE),0)</f>
        <v>97</v>
      </c>
      <c r="M95" s="50">
        <f>IFERROR(VLOOKUP($B95,'[1]NUM6.1'!$G$3:$T$164,10,FALSE),0)</f>
        <v>49</v>
      </c>
      <c r="N95" s="50">
        <f>IFERROR(VLOOKUP($B95,'[1]NUM6.1'!$G$3:$T$164,11,FALSE),0)</f>
        <v>4</v>
      </c>
      <c r="O95" s="50">
        <f>IFERROR(VLOOKUP($B95,'[1]NUM6.1'!$G$3:$T$164,12,FALSE),0)</f>
        <v>34</v>
      </c>
      <c r="P95" s="50">
        <f>IFERROR(VLOOKUP($B95,'[1]NUM6.1'!$G$3:$T$164,13,FALSE),0)</f>
        <v>185</v>
      </c>
      <c r="Q95" s="3">
        <f t="shared" ref="Q95:Q112" si="46">SUM(E95:P95)</f>
        <v>720</v>
      </c>
      <c r="R95" s="2"/>
      <c r="S95" s="11">
        <f>IFERROR(VLOOKUP($B95,'[2]6.1 2018'!$G$3:$J$165,3,FALSE),0)</f>
        <v>664</v>
      </c>
      <c r="T95" s="27">
        <f t="shared" ref="T95:T111" si="47">S95+(Y95+Z95+AA95+AB95)-(AL95+AM95+AN95+AO95)</f>
        <v>664</v>
      </c>
      <c r="U95" s="11">
        <f>IFERROR(VLOOKUP($B95,'[3]DEN6.1'!$G$3:$H$163,2,FALSE),0)+AE95-AR95</f>
        <v>672</v>
      </c>
      <c r="V95" s="32">
        <f>IFERROR(VLOOKUP($B95,'[3]DEN6.1'!$G$3:$H$163,2,FALSE),0)+(AE95+AF95+AG95)-(AR95+AS95+AT95)</f>
        <v>672</v>
      </c>
      <c r="W95" s="11">
        <f>IFERROR(VLOOKUP($B95,'[1]DEN6.1'!$G$3:$J$165,3,FALSE),0)</f>
        <v>672</v>
      </c>
      <c r="X95" s="5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3"/>
      <c r="AL95" s="50"/>
      <c r="AM95" s="50"/>
      <c r="AN95" s="50"/>
      <c r="AO95" s="50"/>
      <c r="AP95" s="50"/>
      <c r="AQ95" s="50"/>
      <c r="AR95" s="50"/>
      <c r="AS95" s="50"/>
      <c r="AT95" s="50"/>
      <c r="AU95" s="50"/>
      <c r="AV95" s="50"/>
      <c r="AW95" s="50"/>
      <c r="AX95" s="3">
        <f t="shared" si="29"/>
        <v>0</v>
      </c>
    </row>
    <row r="96" spans="1:50" ht="14.4" thickBot="1" x14ac:dyDescent="0.3">
      <c r="A96" s="1" t="s">
        <v>118</v>
      </c>
      <c r="B96" s="62" t="s">
        <v>104</v>
      </c>
      <c r="C96" s="34"/>
      <c r="D96" s="48"/>
      <c r="E96" s="50">
        <f>IFERROR(VLOOKUP($B96,'[1]NUM6.1'!$G$3:$T$164,2,FALSE),0)</f>
        <v>98</v>
      </c>
      <c r="F96" s="50">
        <f>IFERROR(VLOOKUP($B96,'[1]NUM6.1'!$G$3:$T$164,3,FALSE),0)</f>
        <v>126</v>
      </c>
      <c r="G96" s="50">
        <f>IFERROR(VLOOKUP($B96,'[1]NUM6.1'!$G$3:$T$164,4,FALSE),0)</f>
        <v>319</v>
      </c>
      <c r="H96" s="50">
        <f>IFERROR(VLOOKUP($B96,'[1]NUM6.1'!$G$3:$T$164,5,FALSE),0)</f>
        <v>373</v>
      </c>
      <c r="I96" s="50">
        <f>IFERROR(VLOOKUP($B96,'[1]NUM6.1'!$G$3:$T$164,6,FALSE),0)</f>
        <v>503</v>
      </c>
      <c r="J96" s="50">
        <f>IFERROR(VLOOKUP($B96,'[1]NUM6.1'!$G$3:$T$164,7,FALSE),0)</f>
        <v>254</v>
      </c>
      <c r="K96" s="50">
        <f>IFERROR(VLOOKUP($B96,'[1]NUM6.1'!$G$3:$T$164,8,FALSE),0)</f>
        <v>267</v>
      </c>
      <c r="L96" s="50">
        <f>IFERROR(VLOOKUP($B96,'[1]NUM6.1'!$G$3:$T$164,9,FALSE),0)</f>
        <v>396</v>
      </c>
      <c r="M96" s="50">
        <f>IFERROR(VLOOKUP($B96,'[1]NUM6.1'!$G$3:$T$164,10,FALSE),0)</f>
        <v>309</v>
      </c>
      <c r="N96" s="50">
        <f>IFERROR(VLOOKUP($B96,'[1]NUM6.1'!$G$3:$T$164,11,FALSE),0)</f>
        <v>128</v>
      </c>
      <c r="O96" s="50">
        <f>IFERROR(VLOOKUP($B96,'[1]NUM6.1'!$G$3:$T$164,12,FALSE),0)</f>
        <v>90</v>
      </c>
      <c r="P96" s="50">
        <f>IFERROR(VLOOKUP($B96,'[1]NUM6.1'!$G$3:$T$164,13,FALSE),0)</f>
        <v>104</v>
      </c>
      <c r="Q96" s="3">
        <f t="shared" si="46"/>
        <v>2967</v>
      </c>
      <c r="R96" s="2"/>
      <c r="S96" s="11">
        <f>IFERROR(VLOOKUP($B96,'[2]6.1 2018'!$G$3:$J$165,3,FALSE),0)</f>
        <v>1881</v>
      </c>
      <c r="T96" s="27">
        <f t="shared" si="47"/>
        <v>1881</v>
      </c>
      <c r="U96" s="11">
        <f>IFERROR(VLOOKUP($B96,'[3]DEN6.1'!$G$3:$H$163,2,FALSE),0)+AE96-AR96</f>
        <v>1884</v>
      </c>
      <c r="V96" s="32">
        <f>IFERROR(VLOOKUP($B96,'[3]DEN6.1'!$G$3:$H$163,2,FALSE),0)+(AE96+AF96+AG96)-(AR96+AS96+AT96)</f>
        <v>1884</v>
      </c>
      <c r="W96" s="11">
        <f>IFERROR(VLOOKUP($B96,'[1]DEN6.1'!$G$3:$J$165,3,FALSE),0)</f>
        <v>1915</v>
      </c>
      <c r="X96" s="5"/>
      <c r="Y96" s="50"/>
      <c r="Z96" s="50"/>
      <c r="AA96" s="50"/>
      <c r="AB96" s="50"/>
      <c r="AC96" s="50"/>
      <c r="AD96" s="50"/>
      <c r="AE96" s="50"/>
      <c r="AF96" s="50"/>
      <c r="AG96" s="50"/>
      <c r="AH96" s="50"/>
      <c r="AI96" s="50"/>
      <c r="AJ96" s="50"/>
      <c r="AK96" s="3"/>
      <c r="AL96" s="50"/>
      <c r="AM96" s="50"/>
      <c r="AN96" s="50"/>
      <c r="AO96" s="50"/>
      <c r="AP96" s="50"/>
      <c r="AQ96" s="50"/>
      <c r="AR96" s="50"/>
      <c r="AS96" s="50"/>
      <c r="AT96" s="50"/>
      <c r="AU96" s="50"/>
      <c r="AV96" s="50"/>
      <c r="AW96" s="50"/>
      <c r="AX96" s="3">
        <f t="shared" si="29"/>
        <v>0</v>
      </c>
    </row>
    <row r="97" spans="1:50" ht="14.4" thickBot="1" x14ac:dyDescent="0.3">
      <c r="A97" s="1" t="s">
        <v>118</v>
      </c>
      <c r="B97" s="62" t="s">
        <v>105</v>
      </c>
      <c r="C97" s="34"/>
      <c r="D97" s="48"/>
      <c r="E97" s="50">
        <f>IFERROR(VLOOKUP($B97,'[1]NUM6.1'!$G$3:$T$164,2,FALSE),0)</f>
        <v>150</v>
      </c>
      <c r="F97" s="50">
        <f>IFERROR(VLOOKUP($B97,'[1]NUM6.1'!$G$3:$T$164,3,FALSE),0)</f>
        <v>198</v>
      </c>
      <c r="G97" s="50">
        <f>IFERROR(VLOOKUP($B97,'[1]NUM6.1'!$G$3:$T$164,4,FALSE),0)</f>
        <v>384</v>
      </c>
      <c r="H97" s="50">
        <f>IFERROR(VLOOKUP($B97,'[1]NUM6.1'!$G$3:$T$164,5,FALSE),0)</f>
        <v>388</v>
      </c>
      <c r="I97" s="50">
        <f>IFERROR(VLOOKUP($B97,'[1]NUM6.1'!$G$3:$T$164,6,FALSE),0)</f>
        <v>291</v>
      </c>
      <c r="J97" s="50">
        <f>IFERROR(VLOOKUP($B97,'[1]NUM6.1'!$G$3:$T$164,7,FALSE),0)</f>
        <v>181</v>
      </c>
      <c r="K97" s="50">
        <f>IFERROR(VLOOKUP($B97,'[1]NUM6.1'!$G$3:$T$164,8,FALSE),0)</f>
        <v>308</v>
      </c>
      <c r="L97" s="50">
        <f>IFERROR(VLOOKUP($B97,'[1]NUM6.1'!$G$3:$T$164,9,FALSE),0)</f>
        <v>216</v>
      </c>
      <c r="M97" s="50">
        <f>IFERROR(VLOOKUP($B97,'[1]NUM6.1'!$G$3:$T$164,10,FALSE),0)</f>
        <v>288</v>
      </c>
      <c r="N97" s="50">
        <f>IFERROR(VLOOKUP($B97,'[1]NUM6.1'!$G$3:$T$164,11,FALSE),0)</f>
        <v>184</v>
      </c>
      <c r="O97" s="50">
        <f>IFERROR(VLOOKUP($B97,'[1]NUM6.1'!$G$3:$T$164,12,FALSE),0)</f>
        <v>113</v>
      </c>
      <c r="P97" s="50">
        <f>IFERROR(VLOOKUP($B97,'[1]NUM6.1'!$G$3:$T$164,13,FALSE),0)</f>
        <v>305</v>
      </c>
      <c r="Q97" s="3">
        <f t="shared" si="46"/>
        <v>3006</v>
      </c>
      <c r="R97" s="2"/>
      <c r="S97" s="11">
        <f>IFERROR(VLOOKUP($B97,'[2]6.1 2018'!$G$3:$J$165,3,FALSE),0)</f>
        <v>2317</v>
      </c>
      <c r="T97" s="27">
        <f t="shared" si="47"/>
        <v>2317</v>
      </c>
      <c r="U97" s="11">
        <f>IFERROR(VLOOKUP($B97,'[3]DEN6.1'!$G$3:$H$163,2,FALSE),0)+AE97-AR97</f>
        <v>1529</v>
      </c>
      <c r="V97" s="32">
        <f>IFERROR(VLOOKUP($B97,'[3]DEN6.1'!$G$3:$H$163,2,FALSE),0)+(AE97+AF97+AG97)-(AR97+AS97+AT97)</f>
        <v>1529</v>
      </c>
      <c r="W97" s="11">
        <f>IFERROR(VLOOKUP($B97,'[1]DEN6.1'!$G$3:$J$165,3,FALSE),0)</f>
        <v>1357</v>
      </c>
      <c r="X97" s="5"/>
      <c r="Y97" s="50"/>
      <c r="Z97" s="50"/>
      <c r="AA97" s="50"/>
      <c r="AB97" s="50"/>
      <c r="AC97" s="50"/>
      <c r="AD97" s="50"/>
      <c r="AE97" s="50"/>
      <c r="AF97" s="50"/>
      <c r="AG97" s="50"/>
      <c r="AH97" s="50"/>
      <c r="AI97" s="50"/>
      <c r="AJ97" s="50"/>
      <c r="AK97" s="3"/>
      <c r="AL97" s="50"/>
      <c r="AM97" s="50"/>
      <c r="AN97" s="50"/>
      <c r="AO97" s="50"/>
      <c r="AP97" s="50"/>
      <c r="AQ97" s="50"/>
      <c r="AR97" s="50"/>
      <c r="AS97" s="50"/>
      <c r="AT97" s="50"/>
      <c r="AU97" s="50"/>
      <c r="AV97" s="50"/>
      <c r="AW97" s="50"/>
      <c r="AX97" s="3">
        <f t="shared" si="29"/>
        <v>0</v>
      </c>
    </row>
    <row r="98" spans="1:50" ht="14.4" thickBot="1" x14ac:dyDescent="0.3">
      <c r="A98" s="1" t="s">
        <v>118</v>
      </c>
      <c r="B98" s="62" t="s">
        <v>106</v>
      </c>
      <c r="C98" s="34"/>
      <c r="D98" s="48"/>
      <c r="E98" s="50">
        <f>IFERROR(VLOOKUP($B98,'[1]NUM6.1'!$G$3:$T$164,2,FALSE),0)</f>
        <v>27</v>
      </c>
      <c r="F98" s="50">
        <f>IFERROR(VLOOKUP($B98,'[1]NUM6.1'!$G$3:$T$164,3,FALSE),0)</f>
        <v>24</v>
      </c>
      <c r="G98" s="50">
        <f>IFERROR(VLOOKUP($B98,'[1]NUM6.1'!$G$3:$T$164,4,FALSE),0)</f>
        <v>38</v>
      </c>
      <c r="H98" s="50">
        <f>IFERROR(VLOOKUP($B98,'[1]NUM6.1'!$G$3:$T$164,5,FALSE),0)</f>
        <v>61</v>
      </c>
      <c r="I98" s="50">
        <f>IFERROR(VLOOKUP($B98,'[1]NUM6.1'!$G$3:$T$164,6,FALSE),0)</f>
        <v>39</v>
      </c>
      <c r="J98" s="50">
        <f>IFERROR(VLOOKUP($B98,'[1]NUM6.1'!$G$3:$T$164,7,FALSE),0)</f>
        <v>51</v>
      </c>
      <c r="K98" s="50">
        <f>IFERROR(VLOOKUP($B98,'[1]NUM6.1'!$G$3:$T$164,8,FALSE),0)</f>
        <v>40</v>
      </c>
      <c r="L98" s="50">
        <f>IFERROR(VLOOKUP($B98,'[1]NUM6.1'!$G$3:$T$164,9,FALSE),0)</f>
        <v>51</v>
      </c>
      <c r="M98" s="50">
        <f>IFERROR(VLOOKUP($B98,'[1]NUM6.1'!$G$3:$T$164,10,FALSE),0)</f>
        <v>92</v>
      </c>
      <c r="N98" s="50">
        <f>IFERROR(VLOOKUP($B98,'[1]NUM6.1'!$G$3:$T$164,11,FALSE),0)</f>
        <v>56</v>
      </c>
      <c r="O98" s="50">
        <f>IFERROR(VLOOKUP($B98,'[1]NUM6.1'!$G$3:$T$164,12,FALSE),0)</f>
        <v>13</v>
      </c>
      <c r="P98" s="50">
        <f>IFERROR(VLOOKUP($B98,'[1]NUM6.1'!$G$3:$T$164,13,FALSE),0)</f>
        <v>87</v>
      </c>
      <c r="Q98" s="3">
        <f t="shared" si="46"/>
        <v>579</v>
      </c>
      <c r="R98" s="2"/>
      <c r="S98" s="11">
        <f>IFERROR(VLOOKUP($B98,'[2]6.1 2018'!$G$3:$J$165,3,FALSE),0)</f>
        <v>380</v>
      </c>
      <c r="T98" s="27">
        <f t="shared" si="47"/>
        <v>380</v>
      </c>
      <c r="U98" s="11">
        <f>IFERROR(VLOOKUP($B98,'[3]DEN6.1'!$G$3:$H$163,2,FALSE),0)+AE98-AR98</f>
        <v>442</v>
      </c>
      <c r="V98" s="32">
        <f>IFERROR(VLOOKUP($B98,'[3]DEN6.1'!$G$3:$H$163,2,FALSE),0)+(AE98+AF98+AG98)-(AR98+AS98+AT98)</f>
        <v>442</v>
      </c>
      <c r="W98" s="11">
        <f>IFERROR(VLOOKUP($B98,'[1]DEN6.1'!$G$3:$J$165,3,FALSE),0)</f>
        <v>409</v>
      </c>
      <c r="X98" s="5"/>
      <c r="Y98" s="50"/>
      <c r="Z98" s="50"/>
      <c r="AA98" s="50"/>
      <c r="AB98" s="50"/>
      <c r="AC98" s="50"/>
      <c r="AD98" s="50"/>
      <c r="AE98" s="50"/>
      <c r="AF98" s="50"/>
      <c r="AG98" s="50"/>
      <c r="AH98" s="50"/>
      <c r="AI98" s="50"/>
      <c r="AJ98" s="50"/>
      <c r="AK98" s="3"/>
      <c r="AL98" s="50"/>
      <c r="AM98" s="50"/>
      <c r="AN98" s="50"/>
      <c r="AO98" s="50"/>
      <c r="AP98" s="50"/>
      <c r="AQ98" s="50"/>
      <c r="AR98" s="50"/>
      <c r="AS98" s="50"/>
      <c r="AT98" s="50"/>
      <c r="AU98" s="50"/>
      <c r="AV98" s="50"/>
      <c r="AW98" s="50"/>
      <c r="AX98" s="3">
        <f t="shared" si="29"/>
        <v>0</v>
      </c>
    </row>
    <row r="99" spans="1:50" ht="14.4" thickBot="1" x14ac:dyDescent="0.3">
      <c r="A99" s="1" t="s">
        <v>118</v>
      </c>
      <c r="B99" s="62" t="s">
        <v>107</v>
      </c>
      <c r="C99" s="34"/>
      <c r="D99" s="48"/>
      <c r="E99" s="50">
        <f>IFERROR(VLOOKUP($B99,'[1]NUM6.1'!$G$3:$T$164,2,FALSE),0)</f>
        <v>6</v>
      </c>
      <c r="F99" s="50">
        <f>IFERROR(VLOOKUP($B99,'[1]NUM6.1'!$G$3:$T$164,3,FALSE),0)</f>
        <v>2</v>
      </c>
      <c r="G99" s="50">
        <f>IFERROR(VLOOKUP($B99,'[1]NUM6.1'!$G$3:$T$164,4,FALSE),0)</f>
        <v>15</v>
      </c>
      <c r="H99" s="50">
        <f>IFERROR(VLOOKUP($B99,'[1]NUM6.1'!$G$3:$T$164,5,FALSE),0)</f>
        <v>5</v>
      </c>
      <c r="I99" s="50">
        <f>IFERROR(VLOOKUP($B99,'[1]NUM6.1'!$G$3:$T$164,6,FALSE),0)</f>
        <v>1</v>
      </c>
      <c r="J99" s="50">
        <f>IFERROR(VLOOKUP($B99,'[1]NUM6.1'!$G$3:$T$164,7,FALSE),0)</f>
        <v>0</v>
      </c>
      <c r="K99" s="50">
        <f>IFERROR(VLOOKUP($B99,'[1]NUM6.1'!$G$3:$T$164,8,FALSE),0)</f>
        <v>0</v>
      </c>
      <c r="L99" s="50">
        <f>IFERROR(VLOOKUP($B99,'[1]NUM6.1'!$G$3:$T$164,9,FALSE),0)</f>
        <v>0</v>
      </c>
      <c r="M99" s="50">
        <f>IFERROR(VLOOKUP($B99,'[1]NUM6.1'!$G$3:$T$164,10,FALSE),0)</f>
        <v>2</v>
      </c>
      <c r="N99" s="50">
        <f>IFERROR(VLOOKUP($B99,'[1]NUM6.1'!$G$3:$T$164,11,FALSE),0)</f>
        <v>0</v>
      </c>
      <c r="O99" s="50">
        <f>IFERROR(VLOOKUP($B99,'[1]NUM6.1'!$G$3:$T$164,12,FALSE),0)</f>
        <v>1</v>
      </c>
      <c r="P99" s="50">
        <f>IFERROR(VLOOKUP($B99,'[1]NUM6.1'!$G$3:$T$164,13,FALSE),0)</f>
        <v>20</v>
      </c>
      <c r="Q99" s="3">
        <f t="shared" si="46"/>
        <v>52</v>
      </c>
      <c r="R99" s="2"/>
      <c r="S99" s="11">
        <f>IFERROR(VLOOKUP($B99,'[2]6.1 2018'!$G$3:$J$165,3,FALSE),0)</f>
        <v>145</v>
      </c>
      <c r="T99" s="27">
        <f t="shared" si="47"/>
        <v>145</v>
      </c>
      <c r="U99" s="11">
        <f>IFERROR(VLOOKUP($B99,'[3]DEN6.1'!$G$3:$H$163,2,FALSE),0)+AE99-AR99</f>
        <v>143</v>
      </c>
      <c r="V99" s="32">
        <f>IFERROR(VLOOKUP($B99,'[3]DEN6.1'!$G$3:$H$163,2,FALSE),0)+(AE99+AF99+AG99)-(AR99+AS99+AT99)</f>
        <v>143</v>
      </c>
      <c r="W99" s="11">
        <f>IFERROR(VLOOKUP($B99,'[1]DEN6.1'!$G$3:$J$165,3,FALSE),0)</f>
        <v>137</v>
      </c>
      <c r="X99" s="5"/>
      <c r="Y99" s="50"/>
      <c r="Z99" s="50"/>
      <c r="AA99" s="50"/>
      <c r="AB99" s="50"/>
      <c r="AC99" s="50"/>
      <c r="AD99" s="50"/>
      <c r="AE99" s="50"/>
      <c r="AF99" s="50"/>
      <c r="AG99" s="50"/>
      <c r="AH99" s="50"/>
      <c r="AI99" s="50"/>
      <c r="AJ99" s="50"/>
      <c r="AK99" s="3"/>
      <c r="AL99" s="50"/>
      <c r="AM99" s="50"/>
      <c r="AN99" s="50"/>
      <c r="AO99" s="50"/>
      <c r="AP99" s="50"/>
      <c r="AQ99" s="50"/>
      <c r="AR99" s="50"/>
      <c r="AS99" s="50"/>
      <c r="AT99" s="50"/>
      <c r="AU99" s="50"/>
      <c r="AV99" s="50"/>
      <c r="AW99" s="50"/>
      <c r="AX99" s="3">
        <f t="shared" si="29"/>
        <v>0</v>
      </c>
    </row>
    <row r="100" spans="1:50" ht="14.4" thickBot="1" x14ac:dyDescent="0.3">
      <c r="A100" s="1" t="s">
        <v>118</v>
      </c>
      <c r="B100" s="62" t="s">
        <v>108</v>
      </c>
      <c r="C100" s="34"/>
      <c r="D100" s="48"/>
      <c r="E100" s="50">
        <f>IFERROR(VLOOKUP($B100,'[1]NUM6.1'!$G$3:$T$164,2,FALSE),0)</f>
        <v>5</v>
      </c>
      <c r="F100" s="50">
        <f>IFERROR(VLOOKUP($B100,'[1]NUM6.1'!$G$3:$T$164,3,FALSE),0)</f>
        <v>7</v>
      </c>
      <c r="G100" s="50">
        <f>IFERROR(VLOOKUP($B100,'[1]NUM6.1'!$G$3:$T$164,4,FALSE),0)</f>
        <v>5</v>
      </c>
      <c r="H100" s="50">
        <f>IFERROR(VLOOKUP($B100,'[1]NUM6.1'!$G$3:$T$164,5,FALSE),0)</f>
        <v>27</v>
      </c>
      <c r="I100" s="50">
        <f>IFERROR(VLOOKUP($B100,'[1]NUM6.1'!$G$3:$T$164,6,FALSE),0)</f>
        <v>4</v>
      </c>
      <c r="J100" s="50">
        <f>IFERROR(VLOOKUP($B100,'[1]NUM6.1'!$G$3:$T$164,7,FALSE),0)</f>
        <v>1</v>
      </c>
      <c r="K100" s="50">
        <f>IFERROR(VLOOKUP($B100,'[1]NUM6.1'!$G$3:$T$164,8,FALSE),0)</f>
        <v>1</v>
      </c>
      <c r="L100" s="50">
        <f>IFERROR(VLOOKUP($B100,'[1]NUM6.1'!$G$3:$T$164,9,FALSE),0)</f>
        <v>12</v>
      </c>
      <c r="M100" s="50">
        <f>IFERROR(VLOOKUP($B100,'[1]NUM6.1'!$G$3:$T$164,10,FALSE),0)</f>
        <v>3</v>
      </c>
      <c r="N100" s="50">
        <f>IFERROR(VLOOKUP($B100,'[1]NUM6.1'!$G$3:$T$164,11,FALSE),0)</f>
        <v>14</v>
      </c>
      <c r="O100" s="50">
        <f>IFERROR(VLOOKUP($B100,'[1]NUM6.1'!$G$3:$T$164,12,FALSE),0)</f>
        <v>13</v>
      </c>
      <c r="P100" s="50">
        <f>IFERROR(VLOOKUP($B100,'[1]NUM6.1'!$G$3:$T$164,13,FALSE),0)</f>
        <v>23</v>
      </c>
      <c r="Q100" s="3">
        <f t="shared" si="46"/>
        <v>115</v>
      </c>
      <c r="R100" s="2"/>
      <c r="S100" s="11">
        <f>IFERROR(VLOOKUP($B100,'[2]6.1 2018'!$G$3:$J$165,3,FALSE),0)</f>
        <v>169</v>
      </c>
      <c r="T100" s="27">
        <f t="shared" si="47"/>
        <v>169</v>
      </c>
      <c r="U100" s="11">
        <f>IFERROR(VLOOKUP($B100,'[3]DEN6.1'!$G$3:$H$163,2,FALSE),0)+AE100-AR100</f>
        <v>152</v>
      </c>
      <c r="V100" s="32">
        <f>IFERROR(VLOOKUP($B100,'[3]DEN6.1'!$G$3:$H$163,2,FALSE),0)+(AE100+AF100+AG100)-(AR100+AS100+AT100)</f>
        <v>152</v>
      </c>
      <c r="W100" s="11">
        <f>IFERROR(VLOOKUP($B100,'[1]DEN6.1'!$G$3:$J$165,3,FALSE),0)</f>
        <v>150</v>
      </c>
      <c r="X100" s="5"/>
      <c r="Y100" s="50"/>
      <c r="Z100" s="50"/>
      <c r="AA100" s="50"/>
      <c r="AB100" s="50"/>
      <c r="AC100" s="50"/>
      <c r="AD100" s="50"/>
      <c r="AE100" s="50"/>
      <c r="AF100" s="50"/>
      <c r="AG100" s="50"/>
      <c r="AH100" s="50"/>
      <c r="AI100" s="50"/>
      <c r="AJ100" s="50"/>
      <c r="AK100" s="3"/>
      <c r="AL100" s="50"/>
      <c r="AM100" s="50"/>
      <c r="AN100" s="50"/>
      <c r="AO100" s="50"/>
      <c r="AP100" s="50"/>
      <c r="AQ100" s="50"/>
      <c r="AR100" s="50"/>
      <c r="AS100" s="50"/>
      <c r="AT100" s="50"/>
      <c r="AU100" s="50"/>
      <c r="AV100" s="50"/>
      <c r="AW100" s="50"/>
      <c r="AX100" s="3">
        <f t="shared" si="29"/>
        <v>0</v>
      </c>
    </row>
    <row r="101" spans="1:50" ht="14.4" thickBot="1" x14ac:dyDescent="0.3">
      <c r="A101" s="1" t="s">
        <v>118</v>
      </c>
      <c r="B101" s="62" t="s">
        <v>109</v>
      </c>
      <c r="C101" s="34"/>
      <c r="D101" s="48"/>
      <c r="E101" s="50">
        <f>IFERROR(VLOOKUP($B101,'[1]NUM6.1'!$G$3:$T$164,2,FALSE),0)</f>
        <v>1</v>
      </c>
      <c r="F101" s="50">
        <f>IFERROR(VLOOKUP($B101,'[1]NUM6.1'!$G$3:$T$164,3,FALSE),0)</f>
        <v>4</v>
      </c>
      <c r="G101" s="50">
        <f>IFERROR(VLOOKUP($B101,'[1]NUM6.1'!$G$3:$T$164,4,FALSE),0)</f>
        <v>3</v>
      </c>
      <c r="H101" s="50">
        <f>IFERROR(VLOOKUP($B101,'[1]NUM6.1'!$G$3:$T$164,5,FALSE),0)</f>
        <v>7</v>
      </c>
      <c r="I101" s="50">
        <f>IFERROR(VLOOKUP($B101,'[1]NUM6.1'!$G$3:$T$164,6,FALSE),0)</f>
        <v>4</v>
      </c>
      <c r="J101" s="50">
        <f>IFERROR(VLOOKUP($B101,'[1]NUM6.1'!$G$3:$T$164,7,FALSE),0)</f>
        <v>0</v>
      </c>
      <c r="K101" s="50">
        <f>IFERROR(VLOOKUP($B101,'[1]NUM6.1'!$G$3:$T$164,8,FALSE),0)</f>
        <v>2</v>
      </c>
      <c r="L101" s="50">
        <f>IFERROR(VLOOKUP($B101,'[1]NUM6.1'!$G$3:$T$164,9,FALSE),0)</f>
        <v>0</v>
      </c>
      <c r="M101" s="50">
        <f>IFERROR(VLOOKUP($B101,'[1]NUM6.1'!$G$3:$T$164,10,FALSE),0)</f>
        <v>3</v>
      </c>
      <c r="N101" s="50">
        <f>IFERROR(VLOOKUP($B101,'[1]NUM6.1'!$G$3:$T$164,11,FALSE),0)</f>
        <v>0</v>
      </c>
      <c r="O101" s="50">
        <f>IFERROR(VLOOKUP($B101,'[1]NUM6.1'!$G$3:$T$164,12,FALSE),0)</f>
        <v>0</v>
      </c>
      <c r="P101" s="50">
        <f>IFERROR(VLOOKUP($B101,'[1]NUM6.1'!$G$3:$T$164,13,FALSE),0)</f>
        <v>7</v>
      </c>
      <c r="Q101" s="3">
        <f t="shared" si="46"/>
        <v>31</v>
      </c>
      <c r="R101" s="2"/>
      <c r="S101" s="11">
        <f>IFERROR(VLOOKUP($B101,'[2]6.1 2018'!$G$3:$J$165,3,FALSE),0)</f>
        <v>90</v>
      </c>
      <c r="T101" s="27">
        <f t="shared" si="47"/>
        <v>90</v>
      </c>
      <c r="U101" s="11">
        <f>IFERROR(VLOOKUP($B101,'[3]DEN6.1'!$G$3:$H$163,2,FALSE),0)+AE101-AR101</f>
        <v>92</v>
      </c>
      <c r="V101" s="32">
        <f>IFERROR(VLOOKUP($B101,'[3]DEN6.1'!$G$3:$H$163,2,FALSE),0)+(AE101+AF101+AG101)-(AR101+AS101+AT101)</f>
        <v>92</v>
      </c>
      <c r="W101" s="11">
        <f>IFERROR(VLOOKUP($B101,'[1]DEN6.1'!$G$3:$J$165,3,FALSE),0)</f>
        <v>92</v>
      </c>
      <c r="X101" s="5"/>
      <c r="Y101" s="50"/>
      <c r="Z101" s="50"/>
      <c r="AA101" s="50"/>
      <c r="AB101" s="50"/>
      <c r="AC101" s="50"/>
      <c r="AD101" s="50"/>
      <c r="AE101" s="50"/>
      <c r="AF101" s="50"/>
      <c r="AG101" s="50"/>
      <c r="AH101" s="50"/>
      <c r="AI101" s="50"/>
      <c r="AJ101" s="50"/>
      <c r="AK101" s="3"/>
      <c r="AL101" s="50"/>
      <c r="AM101" s="50"/>
      <c r="AN101" s="50"/>
      <c r="AO101" s="50"/>
      <c r="AP101" s="50"/>
      <c r="AQ101" s="50"/>
      <c r="AR101" s="50"/>
      <c r="AS101" s="50"/>
      <c r="AT101" s="50"/>
      <c r="AU101" s="50"/>
      <c r="AV101" s="50"/>
      <c r="AW101" s="50"/>
      <c r="AX101" s="3">
        <f t="shared" si="29"/>
        <v>0</v>
      </c>
    </row>
    <row r="102" spans="1:50" ht="14.4" thickBot="1" x14ac:dyDescent="0.3">
      <c r="A102" s="1" t="s">
        <v>118</v>
      </c>
      <c r="B102" s="62" t="s">
        <v>110</v>
      </c>
      <c r="C102" s="34"/>
      <c r="D102" s="48"/>
      <c r="E102" s="50">
        <f>IFERROR(VLOOKUP($B102,'[1]NUM6.1'!$G$3:$T$164,2,FALSE),0)</f>
        <v>2</v>
      </c>
      <c r="F102" s="50">
        <f>IFERROR(VLOOKUP($B102,'[1]NUM6.1'!$G$3:$T$164,3,FALSE),0)</f>
        <v>0</v>
      </c>
      <c r="G102" s="50">
        <f>IFERROR(VLOOKUP($B102,'[1]NUM6.1'!$G$3:$T$164,4,FALSE),0)</f>
        <v>19</v>
      </c>
      <c r="H102" s="50">
        <f>IFERROR(VLOOKUP($B102,'[1]NUM6.1'!$G$3:$T$164,5,FALSE),0)</f>
        <v>9</v>
      </c>
      <c r="I102" s="50">
        <f>IFERROR(VLOOKUP($B102,'[1]NUM6.1'!$G$3:$T$164,6,FALSE),0)</f>
        <v>3</v>
      </c>
      <c r="J102" s="50">
        <f>IFERROR(VLOOKUP($B102,'[1]NUM6.1'!$G$3:$T$164,7,FALSE),0)</f>
        <v>2</v>
      </c>
      <c r="K102" s="50">
        <f>IFERROR(VLOOKUP($B102,'[1]NUM6.1'!$G$3:$T$164,8,FALSE),0)</f>
        <v>7</v>
      </c>
      <c r="L102" s="50">
        <f>IFERROR(VLOOKUP($B102,'[1]NUM6.1'!$G$3:$T$164,9,FALSE),0)</f>
        <v>1</v>
      </c>
      <c r="M102" s="50">
        <f>IFERROR(VLOOKUP($B102,'[1]NUM6.1'!$G$3:$T$164,10,FALSE),0)</f>
        <v>0</v>
      </c>
      <c r="N102" s="50">
        <f>IFERROR(VLOOKUP($B102,'[1]NUM6.1'!$G$3:$T$164,11,FALSE),0)</f>
        <v>1</v>
      </c>
      <c r="O102" s="50">
        <f>IFERROR(VLOOKUP($B102,'[1]NUM6.1'!$G$3:$T$164,12,FALSE),0)</f>
        <v>0</v>
      </c>
      <c r="P102" s="50">
        <f>IFERROR(VLOOKUP($B102,'[1]NUM6.1'!$G$3:$T$164,13,FALSE),0)</f>
        <v>0</v>
      </c>
      <c r="Q102" s="3">
        <f t="shared" si="46"/>
        <v>44</v>
      </c>
      <c r="R102" s="2"/>
      <c r="S102" s="11">
        <f>IFERROR(VLOOKUP($B102,'[2]6.1 2018'!$G$3:$J$165,3,FALSE),0)</f>
        <v>46</v>
      </c>
      <c r="T102" s="27">
        <f t="shared" si="47"/>
        <v>46</v>
      </c>
      <c r="U102" s="11">
        <f>IFERROR(VLOOKUP($B102,'[3]DEN6.1'!$G$3:$H$163,2,FALSE),0)+AE102-AR102</f>
        <v>47</v>
      </c>
      <c r="V102" s="32">
        <f>IFERROR(VLOOKUP($B102,'[3]DEN6.1'!$G$3:$H$163,2,FALSE),0)+(AE102+AF102+AG102)-(AR102+AS102+AT102)</f>
        <v>47</v>
      </c>
      <c r="W102" s="11">
        <f>IFERROR(VLOOKUP($B102,'[1]DEN6.1'!$G$3:$J$165,3,FALSE),0)</f>
        <v>49</v>
      </c>
      <c r="X102" s="5"/>
      <c r="Y102" s="50"/>
      <c r="Z102" s="50"/>
      <c r="AA102" s="50"/>
      <c r="AB102" s="50"/>
      <c r="AC102" s="50"/>
      <c r="AD102" s="50"/>
      <c r="AE102" s="50"/>
      <c r="AF102" s="50"/>
      <c r="AG102" s="50"/>
      <c r="AH102" s="50"/>
      <c r="AI102" s="50"/>
      <c r="AJ102" s="50"/>
      <c r="AK102" s="3"/>
      <c r="AL102" s="50"/>
      <c r="AM102" s="50"/>
      <c r="AN102" s="50"/>
      <c r="AO102" s="50"/>
      <c r="AP102" s="50"/>
      <c r="AQ102" s="50"/>
      <c r="AR102" s="50"/>
      <c r="AS102" s="50"/>
      <c r="AT102" s="50"/>
      <c r="AU102" s="50"/>
      <c r="AV102" s="50"/>
      <c r="AW102" s="50"/>
      <c r="AX102" s="3">
        <f t="shared" si="29"/>
        <v>0</v>
      </c>
    </row>
    <row r="103" spans="1:50" ht="14.4" thickBot="1" x14ac:dyDescent="0.3">
      <c r="A103" s="1" t="s">
        <v>118</v>
      </c>
      <c r="B103" s="62" t="s">
        <v>111</v>
      </c>
      <c r="C103" s="34"/>
      <c r="D103" s="48"/>
      <c r="E103" s="50">
        <f>IFERROR(VLOOKUP($B103,'[1]NUM6.1'!$G$3:$T$164,2,FALSE),0)</f>
        <v>0</v>
      </c>
      <c r="F103" s="50">
        <f>IFERROR(VLOOKUP($B103,'[1]NUM6.1'!$G$3:$T$164,3,FALSE),0)</f>
        <v>0</v>
      </c>
      <c r="G103" s="50">
        <f>IFERROR(VLOOKUP($B103,'[1]NUM6.1'!$G$3:$T$164,4,FALSE),0)</f>
        <v>0</v>
      </c>
      <c r="H103" s="50">
        <f>IFERROR(VLOOKUP($B103,'[1]NUM6.1'!$G$3:$T$164,5,FALSE),0)</f>
        <v>1</v>
      </c>
      <c r="I103" s="50">
        <f>IFERROR(VLOOKUP($B103,'[1]NUM6.1'!$G$3:$T$164,6,FALSE),0)</f>
        <v>0</v>
      </c>
      <c r="J103" s="50">
        <f>IFERROR(VLOOKUP($B103,'[1]NUM6.1'!$G$3:$T$164,7,FALSE),0)</f>
        <v>3</v>
      </c>
      <c r="K103" s="50">
        <f>IFERROR(VLOOKUP($B103,'[1]NUM6.1'!$G$3:$T$164,8,FALSE),0)</f>
        <v>0</v>
      </c>
      <c r="L103" s="50">
        <f>IFERROR(VLOOKUP($B103,'[1]NUM6.1'!$G$3:$T$164,9,FALSE),0)</f>
        <v>9</v>
      </c>
      <c r="M103" s="50">
        <f>IFERROR(VLOOKUP($B103,'[1]NUM6.1'!$G$3:$T$164,10,FALSE),0)</f>
        <v>6</v>
      </c>
      <c r="N103" s="50">
        <f>IFERROR(VLOOKUP($B103,'[1]NUM6.1'!$G$3:$T$164,11,FALSE),0)</f>
        <v>1</v>
      </c>
      <c r="O103" s="50">
        <f>IFERROR(VLOOKUP($B103,'[1]NUM6.1'!$G$3:$T$164,12,FALSE),0)</f>
        <v>4</v>
      </c>
      <c r="P103" s="50">
        <f>IFERROR(VLOOKUP($B103,'[1]NUM6.1'!$G$3:$T$164,13,FALSE),0)</f>
        <v>2</v>
      </c>
      <c r="Q103" s="3">
        <f t="shared" si="46"/>
        <v>26</v>
      </c>
      <c r="R103" s="2"/>
      <c r="S103" s="11">
        <f>IFERROR(VLOOKUP($B103,'[2]6.1 2018'!$G$3:$J$165,3,FALSE),0)</f>
        <v>42</v>
      </c>
      <c r="T103" s="27">
        <f t="shared" si="47"/>
        <v>42</v>
      </c>
      <c r="U103" s="11">
        <f>IFERROR(VLOOKUP($B103,'[3]DEN6.1'!$G$3:$H$163,2,FALSE),0)+AE103-AR103</f>
        <v>37</v>
      </c>
      <c r="V103" s="32">
        <f>IFERROR(VLOOKUP($B103,'[3]DEN6.1'!$G$3:$H$163,2,FALSE),0)+(AE103+AF103+AG103)-(AR103+AS103+AT103)</f>
        <v>37</v>
      </c>
      <c r="W103" s="11">
        <f>IFERROR(VLOOKUP($B103,'[1]DEN6.1'!$G$3:$J$165,3,FALSE),0)</f>
        <v>33</v>
      </c>
      <c r="X103" s="5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3"/>
      <c r="AL103" s="50"/>
      <c r="AM103" s="50"/>
      <c r="AN103" s="50"/>
      <c r="AO103" s="50"/>
      <c r="AP103" s="50"/>
      <c r="AQ103" s="50"/>
      <c r="AR103" s="50"/>
      <c r="AS103" s="50"/>
      <c r="AT103" s="50"/>
      <c r="AU103" s="50"/>
      <c r="AV103" s="50"/>
      <c r="AW103" s="50"/>
      <c r="AX103" s="3">
        <f t="shared" si="29"/>
        <v>0</v>
      </c>
    </row>
    <row r="104" spans="1:50" ht="14.4" thickBot="1" x14ac:dyDescent="0.3">
      <c r="A104" s="1" t="s">
        <v>118</v>
      </c>
      <c r="B104" s="62" t="s">
        <v>112</v>
      </c>
      <c r="C104" s="34"/>
      <c r="D104" s="48"/>
      <c r="E104" s="50">
        <f>IFERROR(VLOOKUP($B104,'[1]NUM6.1'!$G$3:$T$164,2,FALSE),0)</f>
        <v>10</v>
      </c>
      <c r="F104" s="50">
        <f>IFERROR(VLOOKUP($B104,'[1]NUM6.1'!$G$3:$T$164,3,FALSE),0)</f>
        <v>4</v>
      </c>
      <c r="G104" s="50">
        <f>IFERROR(VLOOKUP($B104,'[1]NUM6.1'!$G$3:$T$164,4,FALSE),0)</f>
        <v>13</v>
      </c>
      <c r="H104" s="50">
        <f>IFERROR(VLOOKUP($B104,'[1]NUM6.1'!$G$3:$T$164,5,FALSE),0)</f>
        <v>25</v>
      </c>
      <c r="I104" s="50">
        <f>IFERROR(VLOOKUP($B104,'[1]NUM6.1'!$G$3:$T$164,6,FALSE),0)</f>
        <v>10</v>
      </c>
      <c r="J104" s="50">
        <f>IFERROR(VLOOKUP($B104,'[1]NUM6.1'!$G$3:$T$164,7,FALSE),0)</f>
        <v>4</v>
      </c>
      <c r="K104" s="50">
        <f>IFERROR(VLOOKUP($B104,'[1]NUM6.1'!$G$3:$T$164,8,FALSE),0)</f>
        <v>3</v>
      </c>
      <c r="L104" s="50">
        <f>IFERROR(VLOOKUP($B104,'[1]NUM6.1'!$G$3:$T$164,9,FALSE),0)</f>
        <v>6</v>
      </c>
      <c r="M104" s="50">
        <f>IFERROR(VLOOKUP($B104,'[1]NUM6.1'!$G$3:$T$164,10,FALSE),0)</f>
        <v>0</v>
      </c>
      <c r="N104" s="50">
        <f>IFERROR(VLOOKUP($B104,'[1]NUM6.1'!$G$3:$T$164,11,FALSE),0)</f>
        <v>7</v>
      </c>
      <c r="O104" s="50">
        <f>IFERROR(VLOOKUP($B104,'[1]NUM6.1'!$G$3:$T$164,12,FALSE),0)</f>
        <v>19</v>
      </c>
      <c r="P104" s="50">
        <f>IFERROR(VLOOKUP($B104,'[1]NUM6.1'!$G$3:$T$164,13,FALSE),0)</f>
        <v>1</v>
      </c>
      <c r="Q104" s="3">
        <f t="shared" si="46"/>
        <v>102</v>
      </c>
      <c r="R104" s="2"/>
      <c r="S104" s="11">
        <f>IFERROR(VLOOKUP($B104,'[2]6.1 2018'!$G$3:$J$165,3,FALSE),0)</f>
        <v>78</v>
      </c>
      <c r="T104" s="27">
        <f t="shared" si="47"/>
        <v>78</v>
      </c>
      <c r="U104" s="11">
        <f>IFERROR(VLOOKUP($B104,'[3]DEN6.1'!$G$3:$H$163,2,FALSE),0)+AE104-AR104</f>
        <v>69</v>
      </c>
      <c r="V104" s="32">
        <f>IFERROR(VLOOKUP($B104,'[3]DEN6.1'!$G$3:$H$163,2,FALSE),0)+(AE104+AF104+AG104)-(AR104+AS104+AT104)</f>
        <v>69</v>
      </c>
      <c r="W104" s="11">
        <f>IFERROR(VLOOKUP($B104,'[1]DEN6.1'!$G$3:$J$165,3,FALSE),0)</f>
        <v>70</v>
      </c>
      <c r="X104" s="5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3"/>
      <c r="AL104" s="50"/>
      <c r="AM104" s="50"/>
      <c r="AN104" s="50"/>
      <c r="AO104" s="50"/>
      <c r="AP104" s="50"/>
      <c r="AQ104" s="50"/>
      <c r="AR104" s="50"/>
      <c r="AS104" s="50"/>
      <c r="AT104" s="50"/>
      <c r="AU104" s="50"/>
      <c r="AV104" s="50"/>
      <c r="AW104" s="50"/>
      <c r="AX104" s="3">
        <f t="shared" si="29"/>
        <v>0</v>
      </c>
    </row>
    <row r="105" spans="1:50" ht="14.4" thickBot="1" x14ac:dyDescent="0.3">
      <c r="A105" s="1" t="s">
        <v>118</v>
      </c>
      <c r="B105" s="62" t="s">
        <v>113</v>
      </c>
      <c r="C105" s="34"/>
      <c r="D105" s="48"/>
      <c r="E105" s="50">
        <f>IFERROR(VLOOKUP($B105,'[1]NUM6.1'!$G$3:$T$164,2,FALSE),0)</f>
        <v>0</v>
      </c>
      <c r="F105" s="50">
        <f>IFERROR(VLOOKUP($B105,'[1]NUM6.1'!$G$3:$T$164,3,FALSE),0)</f>
        <v>0</v>
      </c>
      <c r="G105" s="50">
        <f>IFERROR(VLOOKUP($B105,'[1]NUM6.1'!$G$3:$T$164,4,FALSE),0)</f>
        <v>12</v>
      </c>
      <c r="H105" s="50">
        <f>IFERROR(VLOOKUP($B105,'[1]NUM6.1'!$G$3:$T$164,5,FALSE),0)</f>
        <v>6</v>
      </c>
      <c r="I105" s="50">
        <f>IFERROR(VLOOKUP($B105,'[1]NUM6.1'!$G$3:$T$164,6,FALSE),0)</f>
        <v>2</v>
      </c>
      <c r="J105" s="50">
        <f>IFERROR(VLOOKUP($B105,'[1]NUM6.1'!$G$3:$T$164,7,FALSE),0)</f>
        <v>0</v>
      </c>
      <c r="K105" s="50">
        <f>IFERROR(VLOOKUP($B105,'[1]NUM6.1'!$G$3:$T$164,8,FALSE),0)</f>
        <v>1</v>
      </c>
      <c r="L105" s="50">
        <f>IFERROR(VLOOKUP($B105,'[1]NUM6.1'!$G$3:$T$164,9,FALSE),0)</f>
        <v>5</v>
      </c>
      <c r="M105" s="50">
        <f>IFERROR(VLOOKUP($B105,'[1]NUM6.1'!$G$3:$T$164,10,FALSE),0)</f>
        <v>0</v>
      </c>
      <c r="N105" s="50">
        <f>IFERROR(VLOOKUP($B105,'[1]NUM6.1'!$G$3:$T$164,11,FALSE),0)</f>
        <v>7</v>
      </c>
      <c r="O105" s="50">
        <f>IFERROR(VLOOKUP($B105,'[1]NUM6.1'!$G$3:$T$164,12,FALSE),0)</f>
        <v>1</v>
      </c>
      <c r="P105" s="50">
        <f>IFERROR(VLOOKUP($B105,'[1]NUM6.1'!$G$3:$T$164,13,FALSE),0)</f>
        <v>2</v>
      </c>
      <c r="Q105" s="3">
        <f t="shared" si="46"/>
        <v>36</v>
      </c>
      <c r="R105" s="2"/>
      <c r="S105" s="11">
        <f>IFERROR(VLOOKUP($B105,'[2]6.1 2018'!$G$3:$J$165,3,FALSE),0)</f>
        <v>32</v>
      </c>
      <c r="T105" s="27">
        <f t="shared" si="47"/>
        <v>32</v>
      </c>
      <c r="U105" s="11">
        <f>IFERROR(VLOOKUP($B105,'[3]DEN6.1'!$G$3:$H$163,2,FALSE),0)+AE105-AR105</f>
        <v>31</v>
      </c>
      <c r="V105" s="32">
        <f>IFERROR(VLOOKUP($B105,'[3]DEN6.1'!$G$3:$H$163,2,FALSE),0)+(AE105+AF105+AG105)-(AR105+AS105+AT105)</f>
        <v>31</v>
      </c>
      <c r="W105" s="11">
        <f>IFERROR(VLOOKUP($B105,'[1]DEN6.1'!$G$3:$J$165,3,FALSE),0)</f>
        <v>31</v>
      </c>
      <c r="X105" s="5"/>
      <c r="Y105" s="50"/>
      <c r="Z105" s="50"/>
      <c r="AA105" s="50"/>
      <c r="AB105" s="50"/>
      <c r="AC105" s="50"/>
      <c r="AD105" s="50"/>
      <c r="AE105" s="50"/>
      <c r="AF105" s="50"/>
      <c r="AG105" s="50"/>
      <c r="AH105" s="50"/>
      <c r="AI105" s="50"/>
      <c r="AJ105" s="50"/>
      <c r="AK105" s="3"/>
      <c r="AL105" s="50"/>
      <c r="AM105" s="50"/>
      <c r="AN105" s="50"/>
      <c r="AO105" s="50"/>
      <c r="AP105" s="50"/>
      <c r="AQ105" s="50"/>
      <c r="AR105" s="50"/>
      <c r="AS105" s="50"/>
      <c r="AT105" s="50"/>
      <c r="AU105" s="50"/>
      <c r="AV105" s="50"/>
      <c r="AW105" s="50"/>
      <c r="AX105" s="3">
        <f t="shared" si="29"/>
        <v>0</v>
      </c>
    </row>
    <row r="106" spans="1:50" ht="14.4" thickBot="1" x14ac:dyDescent="0.3">
      <c r="A106" s="1" t="s">
        <v>118</v>
      </c>
      <c r="B106" s="62" t="s">
        <v>114</v>
      </c>
      <c r="C106" s="34"/>
      <c r="D106" s="48"/>
      <c r="E106" s="50">
        <f>IFERROR(VLOOKUP($B106,'[1]NUM6.1'!$G$3:$T$164,2,FALSE),0)</f>
        <v>0</v>
      </c>
      <c r="F106" s="50">
        <f>IFERROR(VLOOKUP($B106,'[1]NUM6.1'!$G$3:$T$164,3,FALSE),0)</f>
        <v>12</v>
      </c>
      <c r="G106" s="50">
        <f>IFERROR(VLOOKUP($B106,'[1]NUM6.1'!$G$3:$T$164,4,FALSE),0)</f>
        <v>1</v>
      </c>
      <c r="H106" s="50">
        <f>IFERROR(VLOOKUP($B106,'[1]NUM6.1'!$G$3:$T$164,5,FALSE),0)</f>
        <v>18</v>
      </c>
      <c r="I106" s="50">
        <f>IFERROR(VLOOKUP($B106,'[1]NUM6.1'!$G$3:$T$164,6,FALSE),0)</f>
        <v>3</v>
      </c>
      <c r="J106" s="50">
        <f>IFERROR(VLOOKUP($B106,'[1]NUM6.1'!$G$3:$T$164,7,FALSE),0)</f>
        <v>6</v>
      </c>
      <c r="K106" s="50">
        <f>IFERROR(VLOOKUP($B106,'[1]NUM6.1'!$G$3:$T$164,8,FALSE),0)</f>
        <v>5</v>
      </c>
      <c r="L106" s="50">
        <f>IFERROR(VLOOKUP($B106,'[1]NUM6.1'!$G$3:$T$164,9,FALSE),0)</f>
        <v>9</v>
      </c>
      <c r="M106" s="50">
        <f>IFERROR(VLOOKUP($B106,'[1]NUM6.1'!$G$3:$T$164,10,FALSE),0)</f>
        <v>24</v>
      </c>
      <c r="N106" s="50">
        <f>IFERROR(VLOOKUP($B106,'[1]NUM6.1'!$G$3:$T$164,11,FALSE),0)</f>
        <v>19</v>
      </c>
      <c r="O106" s="50">
        <f>IFERROR(VLOOKUP($B106,'[1]NUM6.1'!$G$3:$T$164,12,FALSE),0)</f>
        <v>5</v>
      </c>
      <c r="P106" s="50">
        <f>IFERROR(VLOOKUP($B106,'[1]NUM6.1'!$G$3:$T$164,13,FALSE),0)</f>
        <v>8</v>
      </c>
      <c r="Q106" s="3">
        <f t="shared" si="46"/>
        <v>110</v>
      </c>
      <c r="R106" s="2"/>
      <c r="S106" s="11">
        <f>IFERROR(VLOOKUP($B106,'[2]6.1 2018'!$G$3:$J$165,3,FALSE),0)</f>
        <v>139</v>
      </c>
      <c r="T106" s="27">
        <f t="shared" si="47"/>
        <v>139</v>
      </c>
      <c r="U106" s="11">
        <f>IFERROR(VLOOKUP($B106,'[3]DEN6.1'!$G$3:$H$163,2,FALSE),0)+AE106-AR106</f>
        <v>134</v>
      </c>
      <c r="V106" s="32">
        <f>IFERROR(VLOOKUP($B106,'[3]DEN6.1'!$G$3:$H$163,2,FALSE),0)+(AE106+AF106+AG106)-(AR106+AS106+AT106)</f>
        <v>134</v>
      </c>
      <c r="W106" s="11">
        <f>IFERROR(VLOOKUP($B106,'[1]DEN6.1'!$G$3:$J$165,3,FALSE),0)</f>
        <v>124</v>
      </c>
      <c r="X106" s="5"/>
      <c r="Y106" s="50"/>
      <c r="Z106" s="50"/>
      <c r="AA106" s="50"/>
      <c r="AB106" s="50"/>
      <c r="AC106" s="50"/>
      <c r="AD106" s="50"/>
      <c r="AE106" s="50"/>
      <c r="AF106" s="50"/>
      <c r="AG106" s="50"/>
      <c r="AH106" s="50"/>
      <c r="AI106" s="50"/>
      <c r="AJ106" s="50"/>
      <c r="AK106" s="3"/>
      <c r="AL106" s="50"/>
      <c r="AM106" s="50"/>
      <c r="AN106" s="50"/>
      <c r="AO106" s="50"/>
      <c r="AP106" s="50"/>
      <c r="AQ106" s="50"/>
      <c r="AR106" s="50"/>
      <c r="AS106" s="50"/>
      <c r="AT106" s="50"/>
      <c r="AU106" s="50"/>
      <c r="AV106" s="50"/>
      <c r="AW106" s="50"/>
      <c r="AX106" s="3">
        <f t="shared" si="29"/>
        <v>0</v>
      </c>
    </row>
    <row r="107" spans="1:50" ht="14.4" thickBot="1" x14ac:dyDescent="0.3">
      <c r="A107" s="1" t="s">
        <v>118</v>
      </c>
      <c r="B107" s="62" t="s">
        <v>115</v>
      </c>
      <c r="C107" s="34"/>
      <c r="D107" s="48"/>
      <c r="E107" s="50">
        <f>IFERROR(VLOOKUP($B107,'[1]NUM6.1'!$G$3:$T$164,2,FALSE),0)</f>
        <v>3</v>
      </c>
      <c r="F107" s="50">
        <f>IFERROR(VLOOKUP($B107,'[1]NUM6.1'!$G$3:$T$164,3,FALSE),0)</f>
        <v>4</v>
      </c>
      <c r="G107" s="50">
        <f>IFERROR(VLOOKUP($B107,'[1]NUM6.1'!$G$3:$T$164,4,FALSE),0)</f>
        <v>25</v>
      </c>
      <c r="H107" s="50">
        <f>IFERROR(VLOOKUP($B107,'[1]NUM6.1'!$G$3:$T$164,5,FALSE),0)</f>
        <v>20</v>
      </c>
      <c r="I107" s="50">
        <f>IFERROR(VLOOKUP($B107,'[1]NUM6.1'!$G$3:$T$164,6,FALSE),0)</f>
        <v>14</v>
      </c>
      <c r="J107" s="50">
        <f>IFERROR(VLOOKUP($B107,'[1]NUM6.1'!$G$3:$T$164,7,FALSE),0)</f>
        <v>7</v>
      </c>
      <c r="K107" s="50">
        <f>IFERROR(VLOOKUP($B107,'[1]NUM6.1'!$G$3:$T$164,8,FALSE),0)</f>
        <v>2</v>
      </c>
      <c r="L107" s="50">
        <f>IFERROR(VLOOKUP($B107,'[1]NUM6.1'!$G$3:$T$164,9,FALSE),0)</f>
        <v>3</v>
      </c>
      <c r="M107" s="50">
        <f>IFERROR(VLOOKUP($B107,'[1]NUM6.1'!$G$3:$T$164,10,FALSE),0)</f>
        <v>0</v>
      </c>
      <c r="N107" s="50">
        <f>IFERROR(VLOOKUP($B107,'[1]NUM6.1'!$G$3:$T$164,11,FALSE),0)</f>
        <v>1</v>
      </c>
      <c r="O107" s="50">
        <f>IFERROR(VLOOKUP($B107,'[1]NUM6.1'!$G$3:$T$164,12,FALSE),0)</f>
        <v>0</v>
      </c>
      <c r="P107" s="50">
        <f>IFERROR(VLOOKUP($B107,'[1]NUM6.1'!$G$3:$T$164,13,FALSE),0)</f>
        <v>1</v>
      </c>
      <c r="Q107" s="3">
        <f t="shared" si="46"/>
        <v>80</v>
      </c>
      <c r="R107" s="2"/>
      <c r="S107" s="11">
        <f>IFERROR(VLOOKUP($B107,'[2]6.1 2018'!$G$3:$J$165,3,FALSE),0)</f>
        <v>159</v>
      </c>
      <c r="T107" s="27">
        <f t="shared" si="47"/>
        <v>159</v>
      </c>
      <c r="U107" s="11">
        <f>IFERROR(VLOOKUP($B107,'[3]DEN6.1'!$G$3:$H$163,2,FALSE),0)+AE107-AR107</f>
        <v>162</v>
      </c>
      <c r="V107" s="32">
        <f>IFERROR(VLOOKUP($B107,'[3]DEN6.1'!$G$3:$H$163,2,FALSE),0)+(AE107+AF107+AG107)-(AR107+AS107+AT107)</f>
        <v>162</v>
      </c>
      <c r="W107" s="11">
        <f>IFERROR(VLOOKUP($B107,'[1]DEN6.1'!$G$3:$J$165,3,FALSE),0)</f>
        <v>165</v>
      </c>
      <c r="X107" s="5"/>
      <c r="Y107" s="50"/>
      <c r="Z107" s="50"/>
      <c r="AA107" s="50"/>
      <c r="AB107" s="50"/>
      <c r="AC107" s="50"/>
      <c r="AD107" s="50"/>
      <c r="AE107" s="50"/>
      <c r="AF107" s="50"/>
      <c r="AG107" s="50"/>
      <c r="AH107" s="50"/>
      <c r="AI107" s="50"/>
      <c r="AJ107" s="50"/>
      <c r="AK107" s="3"/>
      <c r="AL107" s="50"/>
      <c r="AM107" s="50"/>
      <c r="AN107" s="50"/>
      <c r="AO107" s="50"/>
      <c r="AP107" s="50"/>
      <c r="AQ107" s="50"/>
      <c r="AR107" s="50"/>
      <c r="AS107" s="50"/>
      <c r="AT107" s="50"/>
      <c r="AU107" s="50"/>
      <c r="AV107" s="50"/>
      <c r="AW107" s="50"/>
      <c r="AX107" s="3">
        <f t="shared" si="29"/>
        <v>0</v>
      </c>
    </row>
    <row r="108" spans="1:50" ht="14.4" thickBot="1" x14ac:dyDescent="0.3">
      <c r="A108" s="1" t="s">
        <v>118</v>
      </c>
      <c r="B108" s="62" t="s">
        <v>116</v>
      </c>
      <c r="C108" s="34"/>
      <c r="D108" s="48"/>
      <c r="E108" s="50">
        <f>IFERROR(VLOOKUP($B108,'[1]NUM6.1'!$G$3:$T$164,2,FALSE),0)</f>
        <v>49</v>
      </c>
      <c r="F108" s="50">
        <f>IFERROR(VLOOKUP($B108,'[1]NUM6.1'!$G$3:$T$164,3,FALSE),0)</f>
        <v>47</v>
      </c>
      <c r="G108" s="50">
        <f>IFERROR(VLOOKUP($B108,'[1]NUM6.1'!$G$3:$T$164,4,FALSE),0)</f>
        <v>44</v>
      </c>
      <c r="H108" s="50">
        <f>IFERROR(VLOOKUP($B108,'[1]NUM6.1'!$G$3:$T$164,5,FALSE),0)</f>
        <v>28</v>
      </c>
      <c r="I108" s="50">
        <f>IFERROR(VLOOKUP($B108,'[1]NUM6.1'!$G$3:$T$164,6,FALSE),0)</f>
        <v>72</v>
      </c>
      <c r="J108" s="50">
        <f>IFERROR(VLOOKUP($B108,'[1]NUM6.1'!$G$3:$T$164,7,FALSE),0)</f>
        <v>38</v>
      </c>
      <c r="K108" s="50">
        <f>IFERROR(VLOOKUP($B108,'[1]NUM6.1'!$G$3:$T$164,8,FALSE),0)</f>
        <v>32</v>
      </c>
      <c r="L108" s="50">
        <f>IFERROR(VLOOKUP($B108,'[1]NUM6.1'!$G$3:$T$164,9,FALSE),0)</f>
        <v>37</v>
      </c>
      <c r="M108" s="50">
        <f>IFERROR(VLOOKUP($B108,'[1]NUM6.1'!$G$3:$T$164,10,FALSE),0)</f>
        <v>21</v>
      </c>
      <c r="N108" s="50">
        <f>IFERROR(VLOOKUP($B108,'[1]NUM6.1'!$G$3:$T$164,11,FALSE),0)</f>
        <v>50</v>
      </c>
      <c r="O108" s="50">
        <f>IFERROR(VLOOKUP($B108,'[1]NUM6.1'!$G$3:$T$164,12,FALSE),0)</f>
        <v>7</v>
      </c>
      <c r="P108" s="50">
        <f>IFERROR(VLOOKUP($B108,'[1]NUM6.1'!$G$3:$T$164,13,FALSE),0)</f>
        <v>1</v>
      </c>
      <c r="Q108" s="3">
        <f t="shared" si="46"/>
        <v>426</v>
      </c>
      <c r="R108" s="2"/>
      <c r="S108" s="11">
        <f>IFERROR(VLOOKUP($B108,'[2]6.1 2018'!$G$3:$J$165,3,FALSE),0)</f>
        <v>482</v>
      </c>
      <c r="T108" s="27">
        <f t="shared" si="47"/>
        <v>482</v>
      </c>
      <c r="U108" s="11">
        <f>IFERROR(VLOOKUP($B108,'[3]DEN6.1'!$G$3:$H$163,2,FALSE),0)+AE108-AR108</f>
        <v>471</v>
      </c>
      <c r="V108" s="32">
        <f>IFERROR(VLOOKUP($B108,'[3]DEN6.1'!$G$3:$H$163,2,FALSE),0)+(AE108+AF108+AG108)-(AR108+AS108+AT108)</f>
        <v>471</v>
      </c>
      <c r="W108" s="11">
        <f>IFERROR(VLOOKUP($B108,'[1]DEN6.1'!$G$3:$J$165,3,FALSE),0)</f>
        <v>484</v>
      </c>
      <c r="X108" s="5"/>
      <c r="Y108" s="50"/>
      <c r="Z108" s="50"/>
      <c r="AA108" s="50"/>
      <c r="AB108" s="50"/>
      <c r="AC108" s="50"/>
      <c r="AD108" s="50"/>
      <c r="AE108" s="50"/>
      <c r="AF108" s="50"/>
      <c r="AG108" s="50"/>
      <c r="AH108" s="50"/>
      <c r="AI108" s="50"/>
      <c r="AJ108" s="50"/>
      <c r="AK108" s="3"/>
      <c r="AL108" s="50"/>
      <c r="AM108" s="50"/>
      <c r="AN108" s="50"/>
      <c r="AO108" s="50"/>
      <c r="AP108" s="50"/>
      <c r="AQ108" s="50"/>
      <c r="AR108" s="50"/>
      <c r="AS108" s="50"/>
      <c r="AT108" s="50"/>
      <c r="AU108" s="50"/>
      <c r="AV108" s="50"/>
      <c r="AW108" s="50"/>
      <c r="AX108" s="3">
        <f t="shared" si="29"/>
        <v>0</v>
      </c>
    </row>
    <row r="109" spans="1:50" ht="14.4" thickBot="1" x14ac:dyDescent="0.3">
      <c r="A109" s="1" t="s">
        <v>118</v>
      </c>
      <c r="B109" s="62" t="s">
        <v>117</v>
      </c>
      <c r="C109" s="34"/>
      <c r="D109" s="48"/>
      <c r="E109" s="50">
        <f>IFERROR(VLOOKUP($B109,'[1]NUM6.1'!$G$3:$T$164,2,FALSE),0)</f>
        <v>13</v>
      </c>
      <c r="F109" s="50">
        <f>IFERROR(VLOOKUP($B109,'[1]NUM6.1'!$G$3:$T$164,3,FALSE),0)</f>
        <v>12</v>
      </c>
      <c r="G109" s="50">
        <f>IFERROR(VLOOKUP($B109,'[1]NUM6.1'!$G$3:$T$164,4,FALSE),0)</f>
        <v>23</v>
      </c>
      <c r="H109" s="50">
        <f>IFERROR(VLOOKUP($B109,'[1]NUM6.1'!$G$3:$T$164,5,FALSE),0)</f>
        <v>7</v>
      </c>
      <c r="I109" s="50">
        <f>IFERROR(VLOOKUP($B109,'[1]NUM6.1'!$G$3:$T$164,6,FALSE),0)</f>
        <v>8</v>
      </c>
      <c r="J109" s="50">
        <f>IFERROR(VLOOKUP($B109,'[1]NUM6.1'!$G$3:$T$164,7,FALSE),0)</f>
        <v>17</v>
      </c>
      <c r="K109" s="50">
        <f>IFERROR(VLOOKUP($B109,'[1]NUM6.1'!$G$3:$T$164,8,FALSE),0)</f>
        <v>12</v>
      </c>
      <c r="L109" s="50">
        <f>IFERROR(VLOOKUP($B109,'[1]NUM6.1'!$G$3:$T$164,9,FALSE),0)</f>
        <v>48</v>
      </c>
      <c r="M109" s="50">
        <f>IFERROR(VLOOKUP($B109,'[1]NUM6.1'!$G$3:$T$164,10,FALSE),0)</f>
        <v>10</v>
      </c>
      <c r="N109" s="50">
        <f>IFERROR(VLOOKUP($B109,'[1]NUM6.1'!$G$3:$T$164,11,FALSE),0)</f>
        <v>11</v>
      </c>
      <c r="O109" s="50">
        <f>IFERROR(VLOOKUP($B109,'[1]NUM6.1'!$G$3:$T$164,12,FALSE),0)</f>
        <v>0</v>
      </c>
      <c r="P109" s="50">
        <f>IFERROR(VLOOKUP($B109,'[1]NUM6.1'!$G$3:$T$164,13,FALSE),0)</f>
        <v>10</v>
      </c>
      <c r="Q109" s="3">
        <f t="shared" si="46"/>
        <v>171</v>
      </c>
      <c r="R109" s="2"/>
      <c r="S109" s="11">
        <f>IFERROR(VLOOKUP($B109,'[2]6.1 2018'!$G$3:$J$165,3,FALSE),0)</f>
        <v>321</v>
      </c>
      <c r="T109" s="27">
        <f t="shared" si="47"/>
        <v>321</v>
      </c>
      <c r="U109" s="11">
        <f>IFERROR(VLOOKUP($B109,'[3]DEN6.1'!$G$3:$H$163,2,FALSE),0)+AE109-AR109</f>
        <v>333</v>
      </c>
      <c r="V109" s="32">
        <f>IFERROR(VLOOKUP($B109,'[3]DEN6.1'!$G$3:$H$163,2,FALSE),0)+(AE109+AF109+AG109)-(AR109+AS109+AT109)</f>
        <v>333</v>
      </c>
      <c r="W109" s="11">
        <f>IFERROR(VLOOKUP($B109,'[1]DEN6.1'!$G$3:$J$165,3,FALSE),0)</f>
        <v>339</v>
      </c>
      <c r="X109" s="5"/>
      <c r="Y109" s="50"/>
      <c r="Z109" s="50"/>
      <c r="AA109" s="50"/>
      <c r="AB109" s="50"/>
      <c r="AC109" s="50"/>
      <c r="AD109" s="50"/>
      <c r="AE109" s="50"/>
      <c r="AF109" s="50"/>
      <c r="AG109" s="50"/>
      <c r="AH109" s="50"/>
      <c r="AI109" s="50"/>
      <c r="AJ109" s="50"/>
      <c r="AK109" s="3"/>
      <c r="AL109" s="50"/>
      <c r="AM109" s="50"/>
      <c r="AN109" s="50"/>
      <c r="AO109" s="50"/>
      <c r="AP109" s="50"/>
      <c r="AQ109" s="50"/>
      <c r="AR109" s="50"/>
      <c r="AS109" s="50"/>
      <c r="AT109" s="50"/>
      <c r="AU109" s="50"/>
      <c r="AV109" s="50"/>
      <c r="AW109" s="50"/>
      <c r="AX109" s="3">
        <f t="shared" si="29"/>
        <v>0</v>
      </c>
    </row>
    <row r="110" spans="1:50" ht="14.4" thickBot="1" x14ac:dyDescent="0.3">
      <c r="A110" s="1" t="s">
        <v>118</v>
      </c>
      <c r="B110" s="62" t="s">
        <v>241</v>
      </c>
      <c r="C110" s="34"/>
      <c r="D110" s="48"/>
      <c r="E110" s="50">
        <f>IFERROR(VLOOKUP($B110,'[1]NUM6.1'!$G$3:$T$164,2,FALSE),0)</f>
        <v>36</v>
      </c>
      <c r="F110" s="50">
        <f>IFERROR(VLOOKUP($B110,'[1]NUM6.1'!$G$3:$T$164,3,FALSE),0)</f>
        <v>22</v>
      </c>
      <c r="G110" s="50">
        <f>IFERROR(VLOOKUP($B110,'[1]NUM6.1'!$G$3:$T$164,4,FALSE),0)</f>
        <v>21</v>
      </c>
      <c r="H110" s="50">
        <f>IFERROR(VLOOKUP($B110,'[1]NUM6.1'!$G$3:$T$164,5,FALSE),0)</f>
        <v>13</v>
      </c>
      <c r="I110" s="50">
        <f>IFERROR(VLOOKUP($B110,'[1]NUM6.1'!$G$3:$T$164,6,FALSE),0)</f>
        <v>8</v>
      </c>
      <c r="J110" s="50">
        <f>IFERROR(VLOOKUP($B110,'[1]NUM6.1'!$G$3:$T$164,7,FALSE),0)</f>
        <v>16</v>
      </c>
      <c r="K110" s="50">
        <f>IFERROR(VLOOKUP($B110,'[1]NUM6.1'!$G$3:$T$164,8,FALSE),0)</f>
        <v>12</v>
      </c>
      <c r="L110" s="50">
        <f>IFERROR(VLOOKUP($B110,'[1]NUM6.1'!$G$3:$T$164,9,FALSE),0)</f>
        <v>41</v>
      </c>
      <c r="M110" s="50">
        <f>IFERROR(VLOOKUP($B110,'[1]NUM6.1'!$G$3:$T$164,10,FALSE),0)</f>
        <v>34</v>
      </c>
      <c r="N110" s="50">
        <f>IFERROR(VLOOKUP($B110,'[1]NUM6.1'!$G$3:$T$164,11,FALSE),0)</f>
        <v>10</v>
      </c>
      <c r="O110" s="50">
        <f>IFERROR(VLOOKUP($B110,'[1]NUM6.1'!$G$3:$T$164,12,FALSE),0)</f>
        <v>0</v>
      </c>
      <c r="P110" s="50">
        <f>IFERROR(VLOOKUP($B110,'[1]NUM6.1'!$G$3:$T$164,13,FALSE),0)</f>
        <v>1</v>
      </c>
      <c r="Q110" s="3">
        <f t="shared" si="46"/>
        <v>214</v>
      </c>
      <c r="R110" s="2"/>
      <c r="S110" s="11">
        <f>IFERROR(VLOOKUP($B110,'[2]6.1 2018'!$G$3:$J$165,3,FALSE),0)</f>
        <v>304</v>
      </c>
      <c r="T110" s="27">
        <f t="shared" si="47"/>
        <v>304</v>
      </c>
      <c r="U110" s="11">
        <f>IFERROR(VLOOKUP($B110,'[3]DEN6.1'!$G$3:$H$163,2,FALSE),0)+AE110-AR110</f>
        <v>323</v>
      </c>
      <c r="V110" s="32">
        <f>IFERROR(VLOOKUP($B110,'[3]DEN6.1'!$G$3:$H$163,2,FALSE),0)+(AE110+AF110+AG110)-(AR110+AS110+AT110)</f>
        <v>323</v>
      </c>
      <c r="W110" s="11">
        <f>IFERROR(VLOOKUP($B110,'[1]DEN6.1'!$G$3:$J$165,3,FALSE),0)</f>
        <v>334</v>
      </c>
      <c r="X110" s="5"/>
      <c r="Y110" s="50"/>
      <c r="Z110" s="50"/>
      <c r="AA110" s="50"/>
      <c r="AB110" s="50"/>
      <c r="AC110" s="50"/>
      <c r="AD110" s="50"/>
      <c r="AE110" s="50"/>
      <c r="AF110" s="50"/>
      <c r="AG110" s="50"/>
      <c r="AH110" s="50"/>
      <c r="AI110" s="50"/>
      <c r="AJ110" s="50"/>
      <c r="AK110" s="3"/>
      <c r="AL110" s="50"/>
      <c r="AM110" s="50"/>
      <c r="AN110" s="50"/>
      <c r="AO110" s="50"/>
      <c r="AP110" s="50"/>
      <c r="AQ110" s="50"/>
      <c r="AR110" s="50"/>
      <c r="AS110" s="50"/>
      <c r="AT110" s="50"/>
      <c r="AU110" s="50"/>
      <c r="AV110" s="50"/>
      <c r="AW110" s="50"/>
      <c r="AX110" s="3">
        <f t="shared" si="29"/>
        <v>0</v>
      </c>
    </row>
    <row r="111" spans="1:50" ht="14.4" thickBot="1" x14ac:dyDescent="0.3">
      <c r="A111" s="1" t="s">
        <v>118</v>
      </c>
      <c r="B111" s="62" t="s">
        <v>255</v>
      </c>
      <c r="C111" s="34"/>
      <c r="D111" s="48"/>
      <c r="E111" s="50">
        <f>IFERROR(VLOOKUP($B111,'[1]NUM6.1'!$G$3:$T$164,2,FALSE),0)</f>
        <v>24</v>
      </c>
      <c r="F111" s="50">
        <f>IFERROR(VLOOKUP($B111,'[1]NUM6.1'!$G$3:$T$164,3,FALSE),0)</f>
        <v>32</v>
      </c>
      <c r="G111" s="50">
        <f>IFERROR(VLOOKUP($B111,'[1]NUM6.1'!$G$3:$T$164,4,FALSE),0)</f>
        <v>47</v>
      </c>
      <c r="H111" s="50">
        <f>IFERROR(VLOOKUP($B111,'[1]NUM6.1'!$G$3:$T$164,5,FALSE),0)</f>
        <v>18</v>
      </c>
      <c r="I111" s="50">
        <f>IFERROR(VLOOKUP($B111,'[1]NUM6.1'!$G$3:$T$164,6,FALSE),0)</f>
        <v>10</v>
      </c>
      <c r="J111" s="50">
        <f>IFERROR(VLOOKUP($B111,'[1]NUM6.1'!$G$3:$T$164,7,FALSE),0)</f>
        <v>17</v>
      </c>
      <c r="K111" s="50">
        <f>IFERROR(VLOOKUP($B111,'[1]NUM6.1'!$G$3:$T$164,8,FALSE),0)</f>
        <v>1</v>
      </c>
      <c r="L111" s="50">
        <f>IFERROR(VLOOKUP($B111,'[1]NUM6.1'!$G$3:$T$164,9,FALSE),0)</f>
        <v>34</v>
      </c>
      <c r="M111" s="50">
        <f>IFERROR(VLOOKUP($B111,'[1]NUM6.1'!$G$3:$T$164,10,FALSE),0)</f>
        <v>0</v>
      </c>
      <c r="N111" s="50">
        <f>IFERROR(VLOOKUP($B111,'[1]NUM6.1'!$G$3:$T$164,11,FALSE),0)</f>
        <v>1</v>
      </c>
      <c r="O111" s="50">
        <f>IFERROR(VLOOKUP($B111,'[1]NUM6.1'!$G$3:$T$164,12,FALSE),0)</f>
        <v>5</v>
      </c>
      <c r="P111" s="50">
        <f>IFERROR(VLOOKUP($B111,'[1]NUM6.1'!$G$3:$T$164,13,FALSE),0)</f>
        <v>0</v>
      </c>
      <c r="Q111" s="3">
        <f t="shared" si="46"/>
        <v>189</v>
      </c>
      <c r="R111" s="2"/>
      <c r="S111" s="11">
        <f>IFERROR(VLOOKUP($B111,'[2]6.1 2018'!$G$3:$J$165,3,FALSE),0)</f>
        <v>281</v>
      </c>
      <c r="T111" s="27">
        <f t="shared" si="47"/>
        <v>281</v>
      </c>
      <c r="U111" s="11">
        <f>IFERROR(VLOOKUP($B111,'[3]DEN6.1'!$G$3:$H$163,2,FALSE),0)+AE111-AR111</f>
        <v>285</v>
      </c>
      <c r="V111" s="32">
        <f>IFERROR(VLOOKUP($B111,'[3]DEN6.1'!$G$3:$H$163,2,FALSE),0)+(AE111+AF111+AG111)-(AR111+AS111+AT111)</f>
        <v>285</v>
      </c>
      <c r="W111" s="11">
        <f>IFERROR(VLOOKUP($B111,'[1]DEN6.1'!$G$3:$J$165,3,FALSE),0)</f>
        <v>319</v>
      </c>
      <c r="X111" s="5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0"/>
      <c r="AK111" s="3"/>
      <c r="AL111" s="50"/>
      <c r="AM111" s="50"/>
      <c r="AN111" s="50"/>
      <c r="AO111" s="50"/>
      <c r="AP111" s="50"/>
      <c r="AQ111" s="50"/>
      <c r="AR111" s="50"/>
      <c r="AS111" s="50"/>
      <c r="AT111" s="50"/>
      <c r="AU111" s="50"/>
      <c r="AV111" s="50"/>
      <c r="AW111" s="50"/>
      <c r="AX111" s="3">
        <f t="shared" si="29"/>
        <v>0</v>
      </c>
    </row>
    <row r="112" spans="1:50" ht="14.4" thickBot="1" x14ac:dyDescent="0.3">
      <c r="A112" s="286" t="s">
        <v>118</v>
      </c>
      <c r="B112" s="62" t="s">
        <v>320</v>
      </c>
      <c r="C112" s="34"/>
      <c r="D112" s="48"/>
      <c r="E112" s="50">
        <f>IFERROR(VLOOKUP($B112,'[1]NUM6.1'!$G$3:$T$164,2,FALSE),0)</f>
        <v>0</v>
      </c>
      <c r="F112" s="50">
        <f>IFERROR(VLOOKUP($B112,'[1]NUM6.1'!$G$3:$T$164,3,FALSE),0)</f>
        <v>0</v>
      </c>
      <c r="G112" s="50">
        <f>IFERROR(VLOOKUP($B112,'[1]NUM6.1'!$G$3:$T$164,4,FALSE),0)</f>
        <v>0</v>
      </c>
      <c r="H112" s="50">
        <f>IFERROR(VLOOKUP($B112,'[1]NUM6.1'!$G$3:$T$164,5,FALSE),0)</f>
        <v>84</v>
      </c>
      <c r="I112" s="50">
        <f>IFERROR(VLOOKUP($B112,'[1]NUM6.1'!$G$3:$T$164,6,FALSE),0)</f>
        <v>95</v>
      </c>
      <c r="J112" s="50">
        <f>IFERROR(VLOOKUP($B112,'[1]NUM6.1'!$G$3:$T$164,7,FALSE),0)</f>
        <v>55</v>
      </c>
      <c r="K112" s="50">
        <f>IFERROR(VLOOKUP($B112,'[1]NUM6.1'!$G$3:$T$164,8,FALSE),0)</f>
        <v>37</v>
      </c>
      <c r="L112" s="50">
        <f>IFERROR(VLOOKUP($B112,'[1]NUM6.1'!$G$3:$T$164,9,FALSE),0)</f>
        <v>89</v>
      </c>
      <c r="M112" s="50">
        <f>IFERROR(VLOOKUP($B112,'[1]NUM6.1'!$G$3:$T$164,10,FALSE),0)</f>
        <v>223</v>
      </c>
      <c r="N112" s="50">
        <f>IFERROR(VLOOKUP($B112,'[1]NUM6.1'!$G$3:$T$164,11,FALSE),0)</f>
        <v>250</v>
      </c>
      <c r="O112" s="50">
        <f>IFERROR(VLOOKUP($B112,'[1]NUM6.1'!$G$3:$T$164,12,FALSE),0)</f>
        <v>23</v>
      </c>
      <c r="P112" s="50">
        <f>IFERROR(VLOOKUP($B112,'[1]NUM6.1'!$G$3:$T$164,13,FALSE),0)</f>
        <v>91</v>
      </c>
      <c r="Q112" s="3">
        <f t="shared" si="46"/>
        <v>947</v>
      </c>
      <c r="R112" s="2"/>
      <c r="S112" s="11">
        <f>IFERROR(VLOOKUP($B112,'[2]6.1 2018'!$G$3:$J$165,3,FALSE),0)</f>
        <v>0</v>
      </c>
      <c r="T112" s="27">
        <f t="shared" ref="T112" si="48">S112+(Y112+Z112+AA112+AB112)-(AL112+AM112+AN112+AO112)</f>
        <v>0</v>
      </c>
      <c r="U112" s="11">
        <f>IFERROR(VLOOKUP($B112,'[3]DEN6.1'!$G$3:$H$163,2,FALSE),0)+AE112-AR112</f>
        <v>961</v>
      </c>
      <c r="V112" s="32">
        <f>IFERROR(VLOOKUP($B112,'[3]DEN6.1'!$G$3:$H$163,2,FALSE),0)+(AE112+AF112+AG112)-(AR112+AS112+AT112)</f>
        <v>961</v>
      </c>
      <c r="W112" s="11">
        <f>IFERROR(VLOOKUP($B112,'[1]DEN6.1'!$G$3:$J$165,3,FALSE),0)</f>
        <v>893</v>
      </c>
      <c r="X112" s="5"/>
      <c r="Y112" s="50"/>
      <c r="Z112" s="50"/>
      <c r="AA112" s="50"/>
      <c r="AB112" s="50"/>
      <c r="AC112" s="50"/>
      <c r="AD112" s="50"/>
      <c r="AE112" s="50"/>
      <c r="AF112" s="50"/>
      <c r="AG112" s="50"/>
      <c r="AH112" s="50"/>
      <c r="AI112" s="50"/>
      <c r="AJ112" s="50"/>
      <c r="AK112" s="3"/>
      <c r="AL112" s="50"/>
      <c r="AM112" s="50"/>
      <c r="AN112" s="50"/>
      <c r="AO112" s="50"/>
      <c r="AP112" s="50"/>
      <c r="AQ112" s="50"/>
      <c r="AR112" s="50"/>
      <c r="AS112" s="50"/>
      <c r="AT112" s="50"/>
      <c r="AU112" s="50"/>
      <c r="AV112" s="50"/>
      <c r="AW112" s="50"/>
      <c r="AX112" s="3">
        <f t="shared" si="29"/>
        <v>0</v>
      </c>
    </row>
    <row r="113" spans="1:50" ht="14.4" thickBot="1" x14ac:dyDescent="0.3">
      <c r="A113" s="344" t="s">
        <v>182</v>
      </c>
      <c r="B113" s="345"/>
      <c r="C113" s="89">
        <f>D113/Metas!G13</f>
        <v>0.95544646538542544</v>
      </c>
      <c r="D113" s="13">
        <f>+Q113/R113</f>
        <v>0.18698087327592777</v>
      </c>
      <c r="E113" s="8">
        <f>SUM(E95:E112)</f>
        <v>465</v>
      </c>
      <c r="F113" s="8">
        <f t="shared" ref="F113:Q113" si="49">SUM(F95:F112)</f>
        <v>527</v>
      </c>
      <c r="G113" s="8">
        <f t="shared" si="49"/>
        <v>1042</v>
      </c>
      <c r="H113" s="8">
        <f t="shared" si="49"/>
        <v>1196</v>
      </c>
      <c r="I113" s="8">
        <f t="shared" si="49"/>
        <v>1092</v>
      </c>
      <c r="J113" s="8">
        <f t="shared" si="49"/>
        <v>689</v>
      </c>
      <c r="K113" s="8">
        <f t="shared" si="49"/>
        <v>766</v>
      </c>
      <c r="L113" s="8">
        <f t="shared" si="49"/>
        <v>1054</v>
      </c>
      <c r="M113" s="8">
        <f t="shared" si="49"/>
        <v>1064</v>
      </c>
      <c r="N113" s="8">
        <f t="shared" si="49"/>
        <v>744</v>
      </c>
      <c r="O113" s="8">
        <f t="shared" si="49"/>
        <v>328</v>
      </c>
      <c r="P113" s="8">
        <f t="shared" si="49"/>
        <v>848</v>
      </c>
      <c r="Q113" s="8">
        <f t="shared" si="49"/>
        <v>9815</v>
      </c>
      <c r="R113" s="9">
        <f>X113-W113</f>
        <v>52492</v>
      </c>
      <c r="S113" s="8">
        <f>SUM(S95:S112)</f>
        <v>7530</v>
      </c>
      <c r="T113" s="8">
        <f>SUM(T95:T112)</f>
        <v>7530</v>
      </c>
      <c r="U113" s="8">
        <f t="shared" ref="U113:W113" si="50">SUM(U95:U112)</f>
        <v>7767</v>
      </c>
      <c r="V113" s="8">
        <f t="shared" si="50"/>
        <v>7767</v>
      </c>
      <c r="W113" s="8">
        <f t="shared" si="50"/>
        <v>7573</v>
      </c>
      <c r="X113" s="8">
        <v>60065</v>
      </c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>
        <f t="shared" ref="AX113" si="51">SUM(AX95:AX112)</f>
        <v>0</v>
      </c>
    </row>
    <row r="114" spans="1:50" ht="14.4" thickBot="1" x14ac:dyDescent="0.3">
      <c r="A114" s="1" t="s">
        <v>131</v>
      </c>
      <c r="B114" s="62" t="s">
        <v>119</v>
      </c>
      <c r="C114" s="34"/>
      <c r="D114" s="48"/>
      <c r="E114" s="50">
        <f>IFERROR(VLOOKUP($B114,'[1]NUM6.1'!$G$3:$T$164,2,FALSE),0)</f>
        <v>0</v>
      </c>
      <c r="F114" s="50">
        <f>IFERROR(VLOOKUP($B114,'[1]NUM6.1'!$G$3:$T$164,3,FALSE),0)</f>
        <v>0</v>
      </c>
      <c r="G114" s="50">
        <f>IFERROR(VLOOKUP($B114,'[1]NUM6.1'!$G$3:$T$164,4,FALSE),0)</f>
        <v>0</v>
      </c>
      <c r="H114" s="50">
        <f>IFERROR(VLOOKUP($B114,'[1]NUM6.1'!$G$3:$T$164,5,FALSE),0)</f>
        <v>2</v>
      </c>
      <c r="I114" s="50">
        <f>IFERROR(VLOOKUP($B114,'[1]NUM6.1'!$G$3:$T$164,6,FALSE),0)</f>
        <v>0</v>
      </c>
      <c r="J114" s="50">
        <f>IFERROR(VLOOKUP($B114,'[1]NUM6.1'!$G$3:$T$164,7,FALSE),0)</f>
        <v>2</v>
      </c>
      <c r="K114" s="50">
        <f>IFERROR(VLOOKUP($B114,'[1]NUM6.1'!$G$3:$T$164,8,FALSE),0)</f>
        <v>0</v>
      </c>
      <c r="L114" s="50">
        <f>IFERROR(VLOOKUP($B114,'[1]NUM6.1'!$G$3:$T$164,9,FALSE),0)</f>
        <v>0</v>
      </c>
      <c r="M114" s="50">
        <f>IFERROR(VLOOKUP($B114,'[1]NUM6.1'!$G$3:$T$164,10,FALSE),0)</f>
        <v>10</v>
      </c>
      <c r="N114" s="50">
        <f>IFERROR(VLOOKUP($B114,'[1]NUM6.1'!$G$3:$T$164,11,FALSE),0)</f>
        <v>0</v>
      </c>
      <c r="O114" s="50">
        <f>IFERROR(VLOOKUP($B114,'[1]NUM6.1'!$G$3:$T$164,12,FALSE),0)</f>
        <v>0</v>
      </c>
      <c r="P114" s="50">
        <f>IFERROR(VLOOKUP($B114,'[1]NUM6.1'!$G$3:$T$164,13,FALSE),0)</f>
        <v>0</v>
      </c>
      <c r="Q114" s="3">
        <f t="shared" ref="Q114:Q125" si="52">SUM(E114:P114)</f>
        <v>14</v>
      </c>
      <c r="R114" s="2"/>
      <c r="S114" s="11">
        <f>IFERROR(VLOOKUP($B114,'[2]6.1 2018'!$G$3:$J$165,3,FALSE),0)</f>
        <v>10</v>
      </c>
      <c r="T114" s="27">
        <f t="shared" ref="T114:T125" si="53">S114+(Y114+Z114+AA114+AB114)-(AL114+AM114+AN114+AO114)</f>
        <v>10</v>
      </c>
      <c r="U114" s="11">
        <f>IFERROR(VLOOKUP($B114,'[3]DEN6.1'!$G$3:$H$163,2,FALSE),0)+AE114-AR114</f>
        <v>10</v>
      </c>
      <c r="V114" s="32">
        <f>IFERROR(VLOOKUP($B114,'[3]DEN6.1'!$G$3:$H$163,2,FALSE),0)+(AE114+AF114+AG114)-(AR114+AS114+AT114)</f>
        <v>10</v>
      </c>
      <c r="W114" s="11">
        <f>IFERROR(VLOOKUP($B114,'[1]DEN6.1'!$G$3:$J$165,3,FALSE),0)</f>
        <v>12</v>
      </c>
      <c r="X114" s="5"/>
      <c r="Y114" s="50"/>
      <c r="Z114" s="50"/>
      <c r="AA114" s="50"/>
      <c r="AB114" s="50"/>
      <c r="AC114" s="50"/>
      <c r="AD114" s="50"/>
      <c r="AE114" s="50"/>
      <c r="AF114" s="50"/>
      <c r="AG114" s="50"/>
      <c r="AH114" s="50"/>
      <c r="AI114" s="50"/>
      <c r="AJ114" s="50"/>
      <c r="AK114" s="3"/>
      <c r="AL114" s="50"/>
      <c r="AM114" s="50"/>
      <c r="AN114" s="50"/>
      <c r="AO114" s="50"/>
      <c r="AP114" s="50"/>
      <c r="AQ114" s="50"/>
      <c r="AR114" s="50"/>
      <c r="AS114" s="50"/>
      <c r="AT114" s="50"/>
      <c r="AU114" s="50"/>
      <c r="AV114" s="50"/>
      <c r="AW114" s="50"/>
      <c r="AX114" s="3">
        <f t="shared" si="29"/>
        <v>0</v>
      </c>
    </row>
    <row r="115" spans="1:50" ht="14.4" thickBot="1" x14ac:dyDescent="0.3">
      <c r="A115" s="1" t="s">
        <v>131</v>
      </c>
      <c r="B115" s="62" t="s">
        <v>120</v>
      </c>
      <c r="C115" s="34"/>
      <c r="D115" s="48"/>
      <c r="E115" s="50">
        <f>IFERROR(VLOOKUP($B115,'[1]NUM6.1'!$G$3:$T$164,2,FALSE),0)</f>
        <v>4</v>
      </c>
      <c r="F115" s="50">
        <f>IFERROR(VLOOKUP($B115,'[1]NUM6.1'!$G$3:$T$164,3,FALSE),0)</f>
        <v>2</v>
      </c>
      <c r="G115" s="50">
        <f>IFERROR(VLOOKUP($B115,'[1]NUM6.1'!$G$3:$T$164,4,FALSE),0)</f>
        <v>7</v>
      </c>
      <c r="H115" s="50">
        <f>IFERROR(VLOOKUP($B115,'[1]NUM6.1'!$G$3:$T$164,5,FALSE),0)</f>
        <v>5</v>
      </c>
      <c r="I115" s="50">
        <f>IFERROR(VLOOKUP($B115,'[1]NUM6.1'!$G$3:$T$164,6,FALSE),0)</f>
        <v>6</v>
      </c>
      <c r="J115" s="50">
        <f>IFERROR(VLOOKUP($B115,'[1]NUM6.1'!$G$3:$T$164,7,FALSE),0)</f>
        <v>17</v>
      </c>
      <c r="K115" s="50">
        <f>IFERROR(VLOOKUP($B115,'[1]NUM6.1'!$G$3:$T$164,8,FALSE),0)</f>
        <v>5</v>
      </c>
      <c r="L115" s="50">
        <f>IFERROR(VLOOKUP($B115,'[1]NUM6.1'!$G$3:$T$164,9,FALSE),0)</f>
        <v>31</v>
      </c>
      <c r="M115" s="50">
        <f>IFERROR(VLOOKUP($B115,'[1]NUM6.1'!$G$3:$T$164,10,FALSE),0)</f>
        <v>13</v>
      </c>
      <c r="N115" s="50">
        <f>IFERROR(VLOOKUP($B115,'[1]NUM6.1'!$G$3:$T$164,11,FALSE),0)</f>
        <v>14</v>
      </c>
      <c r="O115" s="50">
        <f>IFERROR(VLOOKUP($B115,'[1]NUM6.1'!$G$3:$T$164,12,FALSE),0)</f>
        <v>0</v>
      </c>
      <c r="P115" s="50">
        <f>IFERROR(VLOOKUP($B115,'[1]NUM6.1'!$G$3:$T$164,13,FALSE),0)</f>
        <v>3</v>
      </c>
      <c r="Q115" s="3">
        <f t="shared" si="52"/>
        <v>107</v>
      </c>
      <c r="R115" s="2"/>
      <c r="S115" s="11">
        <f>IFERROR(VLOOKUP($B115,'[2]6.1 2018'!$G$3:$J$165,3,FALSE),0)</f>
        <v>84</v>
      </c>
      <c r="T115" s="27">
        <f t="shared" si="53"/>
        <v>84</v>
      </c>
      <c r="U115" s="11">
        <f>IFERROR(VLOOKUP($B115,'[3]DEN6.1'!$G$3:$H$163,2,FALSE),0)+AE115-AR115</f>
        <v>83</v>
      </c>
      <c r="V115" s="32">
        <f>IFERROR(VLOOKUP($B115,'[3]DEN6.1'!$G$3:$H$163,2,FALSE),0)+(AE115+AF115+AG115)-(AR115+AS115+AT115)</f>
        <v>83</v>
      </c>
      <c r="W115" s="11">
        <f>IFERROR(VLOOKUP($B115,'[1]DEN6.1'!$G$3:$J$165,3,FALSE),0)</f>
        <v>82</v>
      </c>
      <c r="X115" s="5"/>
      <c r="Y115" s="50"/>
      <c r="Z115" s="50"/>
      <c r="AA115" s="50"/>
      <c r="AB115" s="50"/>
      <c r="AC115" s="50"/>
      <c r="AD115" s="50"/>
      <c r="AE115" s="50"/>
      <c r="AF115" s="50"/>
      <c r="AG115" s="50"/>
      <c r="AH115" s="50"/>
      <c r="AI115" s="50"/>
      <c r="AJ115" s="50"/>
      <c r="AK115" s="3"/>
      <c r="AL115" s="50"/>
      <c r="AM115" s="50"/>
      <c r="AN115" s="50"/>
      <c r="AO115" s="50"/>
      <c r="AP115" s="50"/>
      <c r="AQ115" s="50"/>
      <c r="AR115" s="50"/>
      <c r="AS115" s="50"/>
      <c r="AT115" s="50"/>
      <c r="AU115" s="50"/>
      <c r="AV115" s="50"/>
      <c r="AW115" s="50"/>
      <c r="AX115" s="3">
        <f t="shared" si="29"/>
        <v>0</v>
      </c>
    </row>
    <row r="116" spans="1:50" ht="14.4" thickBot="1" x14ac:dyDescent="0.3">
      <c r="A116" s="1" t="s">
        <v>131</v>
      </c>
      <c r="B116" s="62" t="s">
        <v>121</v>
      </c>
      <c r="C116" s="34"/>
      <c r="D116" s="48"/>
      <c r="E116" s="50">
        <f>IFERROR(VLOOKUP($B116,'[1]NUM6.1'!$G$3:$T$164,2,FALSE),0)</f>
        <v>9</v>
      </c>
      <c r="F116" s="50">
        <f>IFERROR(VLOOKUP($B116,'[1]NUM6.1'!$G$3:$T$164,3,FALSE),0)</f>
        <v>2</v>
      </c>
      <c r="G116" s="50">
        <f>IFERROR(VLOOKUP($B116,'[1]NUM6.1'!$G$3:$T$164,4,FALSE),0)</f>
        <v>6</v>
      </c>
      <c r="H116" s="50">
        <f>IFERROR(VLOOKUP($B116,'[1]NUM6.1'!$G$3:$T$164,5,FALSE),0)</f>
        <v>9</v>
      </c>
      <c r="I116" s="50">
        <f>IFERROR(VLOOKUP($B116,'[1]NUM6.1'!$G$3:$T$164,6,FALSE),0)</f>
        <v>4</v>
      </c>
      <c r="J116" s="50">
        <f>IFERROR(VLOOKUP($B116,'[1]NUM6.1'!$G$3:$T$164,7,FALSE),0)</f>
        <v>1</v>
      </c>
      <c r="K116" s="50">
        <f>IFERROR(VLOOKUP($B116,'[1]NUM6.1'!$G$3:$T$164,8,FALSE),0)</f>
        <v>9</v>
      </c>
      <c r="L116" s="50">
        <f>IFERROR(VLOOKUP($B116,'[1]NUM6.1'!$G$3:$T$164,9,FALSE),0)</f>
        <v>8</v>
      </c>
      <c r="M116" s="50">
        <f>IFERROR(VLOOKUP($B116,'[1]NUM6.1'!$G$3:$T$164,10,FALSE),0)</f>
        <v>24</v>
      </c>
      <c r="N116" s="50">
        <f>IFERROR(VLOOKUP($B116,'[1]NUM6.1'!$G$3:$T$164,11,FALSE),0)</f>
        <v>1</v>
      </c>
      <c r="O116" s="50">
        <f>IFERROR(VLOOKUP($B116,'[1]NUM6.1'!$G$3:$T$164,12,FALSE),0)</f>
        <v>0</v>
      </c>
      <c r="P116" s="50">
        <f>IFERROR(VLOOKUP($B116,'[1]NUM6.1'!$G$3:$T$164,13,FALSE),0)</f>
        <v>5</v>
      </c>
      <c r="Q116" s="3">
        <f t="shared" si="52"/>
        <v>78</v>
      </c>
      <c r="R116" s="2"/>
      <c r="S116" s="11">
        <f>IFERROR(VLOOKUP($B116,'[2]6.1 2018'!$G$3:$J$165,3,FALSE),0)</f>
        <v>40</v>
      </c>
      <c r="T116" s="27">
        <f t="shared" si="53"/>
        <v>40</v>
      </c>
      <c r="U116" s="11">
        <f>IFERROR(VLOOKUP($B116,'[3]DEN6.1'!$G$3:$H$163,2,FALSE),0)+AE116-AR116</f>
        <v>35</v>
      </c>
      <c r="V116" s="32">
        <f>IFERROR(VLOOKUP($B116,'[3]DEN6.1'!$G$3:$H$163,2,FALSE),0)+(AE116+AF116+AG116)-(AR116+AS116+AT116)</f>
        <v>35</v>
      </c>
      <c r="W116" s="11">
        <f>IFERROR(VLOOKUP($B116,'[1]DEN6.1'!$G$3:$J$165,3,FALSE),0)</f>
        <v>39</v>
      </c>
      <c r="X116" s="5"/>
      <c r="Y116" s="50"/>
      <c r="Z116" s="50"/>
      <c r="AA116" s="50"/>
      <c r="AB116" s="50"/>
      <c r="AC116" s="50"/>
      <c r="AD116" s="50"/>
      <c r="AE116" s="50"/>
      <c r="AF116" s="50"/>
      <c r="AG116" s="50"/>
      <c r="AH116" s="50"/>
      <c r="AI116" s="50"/>
      <c r="AJ116" s="50"/>
      <c r="AK116" s="3"/>
      <c r="AL116" s="50"/>
      <c r="AM116" s="50"/>
      <c r="AN116" s="50"/>
      <c r="AO116" s="50"/>
      <c r="AP116" s="50"/>
      <c r="AQ116" s="50"/>
      <c r="AR116" s="50"/>
      <c r="AS116" s="50"/>
      <c r="AT116" s="50"/>
      <c r="AU116" s="50"/>
      <c r="AV116" s="50"/>
      <c r="AW116" s="50"/>
      <c r="AX116" s="3">
        <f t="shared" si="29"/>
        <v>0</v>
      </c>
    </row>
    <row r="117" spans="1:50" ht="14.4" thickBot="1" x14ac:dyDescent="0.3">
      <c r="A117" s="1" t="s">
        <v>131</v>
      </c>
      <c r="B117" s="62" t="s">
        <v>122</v>
      </c>
      <c r="C117" s="34"/>
      <c r="D117" s="48"/>
      <c r="E117" s="50">
        <f>IFERROR(VLOOKUP($B117,'[1]NUM6.1'!$G$3:$T$164,2,FALSE),0)</f>
        <v>12</v>
      </c>
      <c r="F117" s="50">
        <f>IFERROR(VLOOKUP($B117,'[1]NUM6.1'!$G$3:$T$164,3,FALSE),0)</f>
        <v>0</v>
      </c>
      <c r="G117" s="50">
        <f>IFERROR(VLOOKUP($B117,'[1]NUM6.1'!$G$3:$T$164,4,FALSE),0)</f>
        <v>0</v>
      </c>
      <c r="H117" s="50">
        <f>IFERROR(VLOOKUP($B117,'[1]NUM6.1'!$G$3:$T$164,5,FALSE),0)</f>
        <v>9</v>
      </c>
      <c r="I117" s="50">
        <f>IFERROR(VLOOKUP($B117,'[1]NUM6.1'!$G$3:$T$164,6,FALSE),0)</f>
        <v>7</v>
      </c>
      <c r="J117" s="50">
        <f>IFERROR(VLOOKUP($B117,'[1]NUM6.1'!$G$3:$T$164,7,FALSE),0)</f>
        <v>6</v>
      </c>
      <c r="K117" s="50">
        <f>IFERROR(VLOOKUP($B117,'[1]NUM6.1'!$G$3:$T$164,8,FALSE),0)</f>
        <v>6</v>
      </c>
      <c r="L117" s="50">
        <f>IFERROR(VLOOKUP($B117,'[1]NUM6.1'!$G$3:$T$164,9,FALSE),0)</f>
        <v>6</v>
      </c>
      <c r="M117" s="50">
        <f>IFERROR(VLOOKUP($B117,'[1]NUM6.1'!$G$3:$T$164,10,FALSE),0)</f>
        <v>0</v>
      </c>
      <c r="N117" s="50">
        <f>IFERROR(VLOOKUP($B117,'[1]NUM6.1'!$G$3:$T$164,11,FALSE),0)</f>
        <v>21</v>
      </c>
      <c r="O117" s="50">
        <f>IFERROR(VLOOKUP($B117,'[1]NUM6.1'!$G$3:$T$164,12,FALSE),0)</f>
        <v>0</v>
      </c>
      <c r="P117" s="50">
        <f>IFERROR(VLOOKUP($B117,'[1]NUM6.1'!$G$3:$T$164,13,FALSE),0)</f>
        <v>1</v>
      </c>
      <c r="Q117" s="3">
        <f t="shared" si="52"/>
        <v>68</v>
      </c>
      <c r="R117" s="2"/>
      <c r="S117" s="11">
        <f>IFERROR(VLOOKUP($B117,'[2]6.1 2018'!$G$3:$J$165,3,FALSE),0)</f>
        <v>29</v>
      </c>
      <c r="T117" s="27">
        <f t="shared" si="53"/>
        <v>29</v>
      </c>
      <c r="U117" s="11">
        <f>IFERROR(VLOOKUP($B117,'[3]DEN6.1'!$G$3:$H$163,2,FALSE),0)+AE117-AR117</f>
        <v>30</v>
      </c>
      <c r="V117" s="32">
        <f>IFERROR(VLOOKUP($B117,'[3]DEN6.1'!$G$3:$H$163,2,FALSE),0)+(AE117+AF117+AG117)-(AR117+AS117+AT117)</f>
        <v>30</v>
      </c>
      <c r="W117" s="11">
        <f>IFERROR(VLOOKUP($B117,'[1]DEN6.1'!$G$3:$J$165,3,FALSE),0)</f>
        <v>28</v>
      </c>
      <c r="X117" s="5"/>
      <c r="Y117" s="50"/>
      <c r="Z117" s="50"/>
      <c r="AA117" s="50"/>
      <c r="AB117" s="50"/>
      <c r="AC117" s="50"/>
      <c r="AD117" s="50"/>
      <c r="AE117" s="50"/>
      <c r="AF117" s="50"/>
      <c r="AG117" s="50"/>
      <c r="AH117" s="50"/>
      <c r="AI117" s="50"/>
      <c r="AJ117" s="50"/>
      <c r="AK117" s="3"/>
      <c r="AL117" s="50"/>
      <c r="AM117" s="50"/>
      <c r="AN117" s="50"/>
      <c r="AO117" s="50"/>
      <c r="AP117" s="50"/>
      <c r="AQ117" s="50"/>
      <c r="AR117" s="50"/>
      <c r="AS117" s="50"/>
      <c r="AT117" s="50"/>
      <c r="AU117" s="50"/>
      <c r="AV117" s="50"/>
      <c r="AW117" s="50"/>
      <c r="AX117" s="3">
        <f t="shared" si="29"/>
        <v>0</v>
      </c>
    </row>
    <row r="118" spans="1:50" ht="14.4" thickBot="1" x14ac:dyDescent="0.3">
      <c r="A118" s="1" t="s">
        <v>131</v>
      </c>
      <c r="B118" s="62" t="s">
        <v>123</v>
      </c>
      <c r="C118" s="34"/>
      <c r="D118" s="48"/>
      <c r="E118" s="50">
        <f>IFERROR(VLOOKUP($B118,'[1]NUM6.1'!$G$3:$T$164,2,FALSE),0)</f>
        <v>14</v>
      </c>
      <c r="F118" s="50">
        <f>IFERROR(VLOOKUP($B118,'[1]NUM6.1'!$G$3:$T$164,3,FALSE),0)</f>
        <v>24</v>
      </c>
      <c r="G118" s="50">
        <f>IFERROR(VLOOKUP($B118,'[1]NUM6.1'!$G$3:$T$164,4,FALSE),0)</f>
        <v>1</v>
      </c>
      <c r="H118" s="50">
        <f>IFERROR(VLOOKUP($B118,'[1]NUM6.1'!$G$3:$T$164,5,FALSE),0)</f>
        <v>2</v>
      </c>
      <c r="I118" s="50">
        <f>IFERROR(VLOOKUP($B118,'[1]NUM6.1'!$G$3:$T$164,6,FALSE),0)</f>
        <v>23</v>
      </c>
      <c r="J118" s="50">
        <f>IFERROR(VLOOKUP($B118,'[1]NUM6.1'!$G$3:$T$164,7,FALSE),0)</f>
        <v>0</v>
      </c>
      <c r="K118" s="50">
        <f>IFERROR(VLOOKUP($B118,'[1]NUM6.1'!$G$3:$T$164,8,FALSE),0)</f>
        <v>0</v>
      </c>
      <c r="L118" s="50">
        <f>IFERROR(VLOOKUP($B118,'[1]NUM6.1'!$G$3:$T$164,9,FALSE),0)</f>
        <v>2</v>
      </c>
      <c r="M118" s="50">
        <f>IFERROR(VLOOKUP($B118,'[1]NUM6.1'!$G$3:$T$164,10,FALSE),0)</f>
        <v>32</v>
      </c>
      <c r="N118" s="50">
        <f>IFERROR(VLOOKUP($B118,'[1]NUM6.1'!$G$3:$T$164,11,FALSE),0)</f>
        <v>7</v>
      </c>
      <c r="O118" s="50">
        <f>IFERROR(VLOOKUP($B118,'[1]NUM6.1'!$G$3:$T$164,12,FALSE),0)</f>
        <v>0</v>
      </c>
      <c r="P118" s="50">
        <f>IFERROR(VLOOKUP($B118,'[1]NUM6.1'!$G$3:$T$164,13,FALSE),0)</f>
        <v>0</v>
      </c>
      <c r="Q118" s="3">
        <f t="shared" si="52"/>
        <v>105</v>
      </c>
      <c r="R118" s="2"/>
      <c r="S118" s="11">
        <f>IFERROR(VLOOKUP($B118,'[2]6.1 2018'!$G$3:$J$165,3,FALSE),0)</f>
        <v>120</v>
      </c>
      <c r="T118" s="27">
        <f t="shared" si="53"/>
        <v>120</v>
      </c>
      <c r="U118" s="11">
        <f>IFERROR(VLOOKUP($B118,'[3]DEN6.1'!$G$3:$H$163,2,FALSE),0)+AE118-AR118</f>
        <v>110</v>
      </c>
      <c r="V118" s="32">
        <f>IFERROR(VLOOKUP($B118,'[3]DEN6.1'!$G$3:$H$163,2,FALSE),0)+(AE118+AF118+AG118)-(AR118+AS118+AT118)</f>
        <v>110</v>
      </c>
      <c r="W118" s="11">
        <f>IFERROR(VLOOKUP($B118,'[1]DEN6.1'!$G$3:$J$165,3,FALSE),0)</f>
        <v>103</v>
      </c>
      <c r="X118" s="5"/>
      <c r="Y118" s="50"/>
      <c r="Z118" s="50"/>
      <c r="AA118" s="50"/>
      <c r="AB118" s="50"/>
      <c r="AC118" s="50"/>
      <c r="AD118" s="50"/>
      <c r="AE118" s="50"/>
      <c r="AF118" s="50"/>
      <c r="AG118" s="50"/>
      <c r="AH118" s="50"/>
      <c r="AI118" s="50"/>
      <c r="AJ118" s="50"/>
      <c r="AK118" s="3"/>
      <c r="AL118" s="50"/>
      <c r="AM118" s="50"/>
      <c r="AN118" s="50"/>
      <c r="AO118" s="50"/>
      <c r="AP118" s="50"/>
      <c r="AQ118" s="50"/>
      <c r="AR118" s="50"/>
      <c r="AS118" s="50"/>
      <c r="AT118" s="50"/>
      <c r="AU118" s="50"/>
      <c r="AV118" s="50"/>
      <c r="AW118" s="50"/>
      <c r="AX118" s="3">
        <f t="shared" si="29"/>
        <v>0</v>
      </c>
    </row>
    <row r="119" spans="1:50" ht="14.4" thickBot="1" x14ac:dyDescent="0.3">
      <c r="A119" s="1" t="s">
        <v>131</v>
      </c>
      <c r="B119" s="62" t="s">
        <v>124</v>
      </c>
      <c r="C119" s="34"/>
      <c r="D119" s="48"/>
      <c r="E119" s="50">
        <f>IFERROR(VLOOKUP($B119,'[1]NUM6.1'!$G$3:$T$164,2,FALSE),0)</f>
        <v>2</v>
      </c>
      <c r="F119" s="50">
        <f>IFERROR(VLOOKUP($B119,'[1]NUM6.1'!$G$3:$T$164,3,FALSE),0)</f>
        <v>2</v>
      </c>
      <c r="G119" s="50">
        <f>IFERROR(VLOOKUP($B119,'[1]NUM6.1'!$G$3:$T$164,4,FALSE),0)</f>
        <v>0</v>
      </c>
      <c r="H119" s="50">
        <f>IFERROR(VLOOKUP($B119,'[1]NUM6.1'!$G$3:$T$164,5,FALSE),0)</f>
        <v>0</v>
      </c>
      <c r="I119" s="50">
        <f>IFERROR(VLOOKUP($B119,'[1]NUM6.1'!$G$3:$T$164,6,FALSE),0)</f>
        <v>0</v>
      </c>
      <c r="J119" s="50">
        <f>IFERROR(VLOOKUP($B119,'[1]NUM6.1'!$G$3:$T$164,7,FALSE),0)</f>
        <v>0</v>
      </c>
      <c r="K119" s="50">
        <f>IFERROR(VLOOKUP($B119,'[1]NUM6.1'!$G$3:$T$164,8,FALSE),0)</f>
        <v>0</v>
      </c>
      <c r="L119" s="50">
        <f>IFERROR(VLOOKUP($B119,'[1]NUM6.1'!$G$3:$T$164,9,FALSE),0)</f>
        <v>5</v>
      </c>
      <c r="M119" s="50">
        <f>IFERROR(VLOOKUP($B119,'[1]NUM6.1'!$G$3:$T$164,10,FALSE),0)</f>
        <v>0</v>
      </c>
      <c r="N119" s="50">
        <f>IFERROR(VLOOKUP($B119,'[1]NUM6.1'!$G$3:$T$164,11,FALSE),0)</f>
        <v>0</v>
      </c>
      <c r="O119" s="50">
        <f>IFERROR(VLOOKUP($B119,'[1]NUM6.1'!$G$3:$T$164,12,FALSE),0)</f>
        <v>0</v>
      </c>
      <c r="P119" s="50">
        <f>IFERROR(VLOOKUP($B119,'[1]NUM6.1'!$G$3:$T$164,13,FALSE),0)</f>
        <v>0</v>
      </c>
      <c r="Q119" s="3">
        <f t="shared" si="52"/>
        <v>9</v>
      </c>
      <c r="R119" s="2"/>
      <c r="S119" s="11">
        <f>IFERROR(VLOOKUP($B119,'[2]6.1 2018'!$G$3:$J$165,3,FALSE),0)</f>
        <v>24</v>
      </c>
      <c r="T119" s="27">
        <f t="shared" si="53"/>
        <v>24</v>
      </c>
      <c r="U119" s="11">
        <f>IFERROR(VLOOKUP($B119,'[3]DEN6.1'!$G$3:$H$163,2,FALSE),0)+AE119-AR119</f>
        <v>24</v>
      </c>
      <c r="V119" s="32">
        <f>IFERROR(VLOOKUP($B119,'[3]DEN6.1'!$G$3:$H$163,2,FALSE),0)+(AE119+AF119+AG119)-(AR119+AS119+AT119)</f>
        <v>24</v>
      </c>
      <c r="W119" s="11">
        <f>IFERROR(VLOOKUP($B119,'[1]DEN6.1'!$G$3:$J$165,3,FALSE),0)</f>
        <v>23</v>
      </c>
      <c r="X119" s="5"/>
      <c r="Y119" s="50"/>
      <c r="Z119" s="50"/>
      <c r="AA119" s="50"/>
      <c r="AB119" s="50"/>
      <c r="AC119" s="50"/>
      <c r="AD119" s="50"/>
      <c r="AE119" s="50"/>
      <c r="AF119" s="50"/>
      <c r="AG119" s="50"/>
      <c r="AH119" s="50"/>
      <c r="AI119" s="50"/>
      <c r="AJ119" s="50"/>
      <c r="AK119" s="3"/>
      <c r="AL119" s="50"/>
      <c r="AM119" s="50"/>
      <c r="AN119" s="50"/>
      <c r="AO119" s="50"/>
      <c r="AP119" s="50"/>
      <c r="AQ119" s="50"/>
      <c r="AR119" s="50"/>
      <c r="AS119" s="50"/>
      <c r="AT119" s="50"/>
      <c r="AU119" s="50"/>
      <c r="AV119" s="50"/>
      <c r="AW119" s="50"/>
      <c r="AX119" s="3">
        <f t="shared" si="29"/>
        <v>0</v>
      </c>
    </row>
    <row r="120" spans="1:50" ht="14.4" thickBot="1" x14ac:dyDescent="0.3">
      <c r="A120" s="1" t="s">
        <v>131</v>
      </c>
      <c r="B120" s="62" t="s">
        <v>125</v>
      </c>
      <c r="C120" s="34"/>
      <c r="D120" s="48"/>
      <c r="E120" s="50">
        <f>IFERROR(VLOOKUP($B120,'[1]NUM6.1'!$G$3:$T$164,2,FALSE),0)</f>
        <v>4</v>
      </c>
      <c r="F120" s="50">
        <f>IFERROR(VLOOKUP($B120,'[1]NUM6.1'!$G$3:$T$164,3,FALSE),0)</f>
        <v>7</v>
      </c>
      <c r="G120" s="50">
        <f>IFERROR(VLOOKUP($B120,'[1]NUM6.1'!$G$3:$T$164,4,FALSE),0)</f>
        <v>6</v>
      </c>
      <c r="H120" s="50">
        <f>IFERROR(VLOOKUP($B120,'[1]NUM6.1'!$G$3:$T$164,5,FALSE),0)</f>
        <v>9</v>
      </c>
      <c r="I120" s="50">
        <f>IFERROR(VLOOKUP($B120,'[1]NUM6.1'!$G$3:$T$164,6,FALSE),0)</f>
        <v>0</v>
      </c>
      <c r="J120" s="50">
        <f>IFERROR(VLOOKUP($B120,'[1]NUM6.1'!$G$3:$T$164,7,FALSE),0)</f>
        <v>6</v>
      </c>
      <c r="K120" s="50">
        <f>IFERROR(VLOOKUP($B120,'[1]NUM6.1'!$G$3:$T$164,8,FALSE),0)</f>
        <v>1</v>
      </c>
      <c r="L120" s="50">
        <f>IFERROR(VLOOKUP($B120,'[1]NUM6.1'!$G$3:$T$164,9,FALSE),0)</f>
        <v>2</v>
      </c>
      <c r="M120" s="50">
        <f>IFERROR(VLOOKUP($B120,'[1]NUM6.1'!$G$3:$T$164,10,FALSE),0)</f>
        <v>0</v>
      </c>
      <c r="N120" s="50">
        <f>IFERROR(VLOOKUP($B120,'[1]NUM6.1'!$G$3:$T$164,11,FALSE),0)</f>
        <v>11</v>
      </c>
      <c r="O120" s="50">
        <f>IFERROR(VLOOKUP($B120,'[1]NUM6.1'!$G$3:$T$164,12,FALSE),0)</f>
        <v>0</v>
      </c>
      <c r="P120" s="50">
        <f>IFERROR(VLOOKUP($B120,'[1]NUM6.1'!$G$3:$T$164,13,FALSE),0)</f>
        <v>2</v>
      </c>
      <c r="Q120" s="3">
        <f t="shared" si="52"/>
        <v>48</v>
      </c>
      <c r="R120" s="2"/>
      <c r="S120" s="11">
        <f>IFERROR(VLOOKUP($B120,'[2]6.1 2018'!$G$3:$J$165,3,FALSE),0)</f>
        <v>47</v>
      </c>
      <c r="T120" s="27">
        <f t="shared" si="53"/>
        <v>47</v>
      </c>
      <c r="U120" s="11">
        <f>IFERROR(VLOOKUP($B120,'[3]DEN6.1'!$G$3:$H$163,2,FALSE),0)+AE120-AR120</f>
        <v>43</v>
      </c>
      <c r="V120" s="32">
        <f>IFERROR(VLOOKUP($B120,'[3]DEN6.1'!$G$3:$H$163,2,FALSE),0)+(AE120+AF120+AG120)-(AR120+AS120+AT120)</f>
        <v>43</v>
      </c>
      <c r="W120" s="11">
        <f>IFERROR(VLOOKUP($B120,'[1]DEN6.1'!$G$3:$J$165,3,FALSE),0)</f>
        <v>46</v>
      </c>
      <c r="X120" s="5"/>
      <c r="Y120" s="50"/>
      <c r="Z120" s="50"/>
      <c r="AA120" s="50"/>
      <c r="AB120" s="50"/>
      <c r="AC120" s="50"/>
      <c r="AD120" s="50"/>
      <c r="AE120" s="50"/>
      <c r="AF120" s="50"/>
      <c r="AG120" s="50"/>
      <c r="AH120" s="50"/>
      <c r="AI120" s="50"/>
      <c r="AJ120" s="50"/>
      <c r="AK120" s="3"/>
      <c r="AL120" s="50"/>
      <c r="AM120" s="50"/>
      <c r="AN120" s="50"/>
      <c r="AO120" s="50"/>
      <c r="AP120" s="50"/>
      <c r="AQ120" s="50"/>
      <c r="AR120" s="50"/>
      <c r="AS120" s="50"/>
      <c r="AT120" s="50"/>
      <c r="AU120" s="50"/>
      <c r="AV120" s="50"/>
      <c r="AW120" s="50"/>
      <c r="AX120" s="3">
        <f t="shared" si="29"/>
        <v>0</v>
      </c>
    </row>
    <row r="121" spans="1:50" ht="14.4" thickBot="1" x14ac:dyDescent="0.3">
      <c r="A121" s="1" t="s">
        <v>131</v>
      </c>
      <c r="B121" s="62" t="s">
        <v>126</v>
      </c>
      <c r="C121" s="34"/>
      <c r="D121" s="48"/>
      <c r="E121" s="50">
        <f>IFERROR(VLOOKUP($B121,'[1]NUM6.1'!$G$3:$T$164,2,FALSE),0)</f>
        <v>23</v>
      </c>
      <c r="F121" s="50">
        <f>IFERROR(VLOOKUP($B121,'[1]NUM6.1'!$G$3:$T$164,3,FALSE),0)</f>
        <v>4</v>
      </c>
      <c r="G121" s="50">
        <f>IFERROR(VLOOKUP($B121,'[1]NUM6.1'!$G$3:$T$164,4,FALSE),0)</f>
        <v>9</v>
      </c>
      <c r="H121" s="50">
        <f>IFERROR(VLOOKUP($B121,'[1]NUM6.1'!$G$3:$T$164,5,FALSE),0)</f>
        <v>11</v>
      </c>
      <c r="I121" s="50">
        <f>IFERROR(VLOOKUP($B121,'[1]NUM6.1'!$G$3:$T$164,6,FALSE),0)</f>
        <v>7</v>
      </c>
      <c r="J121" s="50">
        <f>IFERROR(VLOOKUP($B121,'[1]NUM6.1'!$G$3:$T$164,7,FALSE),0)</f>
        <v>1</v>
      </c>
      <c r="K121" s="50">
        <f>IFERROR(VLOOKUP($B121,'[1]NUM6.1'!$G$3:$T$164,8,FALSE),0)</f>
        <v>2</v>
      </c>
      <c r="L121" s="50">
        <f>IFERROR(VLOOKUP($B121,'[1]NUM6.1'!$G$3:$T$164,9,FALSE),0)</f>
        <v>6</v>
      </c>
      <c r="M121" s="50">
        <f>IFERROR(VLOOKUP($B121,'[1]NUM6.1'!$G$3:$T$164,10,FALSE),0)</f>
        <v>22</v>
      </c>
      <c r="N121" s="50">
        <f>IFERROR(VLOOKUP($B121,'[1]NUM6.1'!$G$3:$T$164,11,FALSE),0)</f>
        <v>4</v>
      </c>
      <c r="O121" s="50">
        <f>IFERROR(VLOOKUP($B121,'[1]NUM6.1'!$G$3:$T$164,12,FALSE),0)</f>
        <v>0</v>
      </c>
      <c r="P121" s="50">
        <f>IFERROR(VLOOKUP($B121,'[1]NUM6.1'!$G$3:$T$164,13,FALSE),0)</f>
        <v>0</v>
      </c>
      <c r="Q121" s="3">
        <f t="shared" si="52"/>
        <v>89</v>
      </c>
      <c r="R121" s="2"/>
      <c r="S121" s="11">
        <f>IFERROR(VLOOKUP($B121,'[2]6.1 2018'!$G$3:$J$165,3,FALSE),0)</f>
        <v>88</v>
      </c>
      <c r="T121" s="27">
        <f t="shared" si="53"/>
        <v>88</v>
      </c>
      <c r="U121" s="11">
        <f>IFERROR(VLOOKUP($B121,'[3]DEN6.1'!$G$3:$H$163,2,FALSE),0)+AE121-AR121</f>
        <v>89</v>
      </c>
      <c r="V121" s="32">
        <f>IFERROR(VLOOKUP($B121,'[3]DEN6.1'!$G$3:$H$163,2,FALSE),0)+(AE121+AF121+AG121)-(AR121+AS121+AT121)</f>
        <v>89</v>
      </c>
      <c r="W121" s="11">
        <f>IFERROR(VLOOKUP($B121,'[1]DEN6.1'!$G$3:$J$165,3,FALSE),0)</f>
        <v>76</v>
      </c>
      <c r="X121" s="5"/>
      <c r="Y121" s="50"/>
      <c r="Z121" s="50"/>
      <c r="AA121" s="50"/>
      <c r="AB121" s="50"/>
      <c r="AC121" s="50"/>
      <c r="AD121" s="50"/>
      <c r="AE121" s="50"/>
      <c r="AF121" s="50"/>
      <c r="AG121" s="50"/>
      <c r="AH121" s="50"/>
      <c r="AI121" s="50"/>
      <c r="AJ121" s="50"/>
      <c r="AK121" s="3"/>
      <c r="AL121" s="50"/>
      <c r="AM121" s="50"/>
      <c r="AN121" s="50"/>
      <c r="AO121" s="50"/>
      <c r="AP121" s="50"/>
      <c r="AQ121" s="50"/>
      <c r="AR121" s="50"/>
      <c r="AS121" s="50"/>
      <c r="AT121" s="50"/>
      <c r="AU121" s="50"/>
      <c r="AV121" s="50"/>
      <c r="AW121" s="50"/>
      <c r="AX121" s="3">
        <f t="shared" si="29"/>
        <v>0</v>
      </c>
    </row>
    <row r="122" spans="1:50" ht="14.4" thickBot="1" x14ac:dyDescent="0.3">
      <c r="A122" s="1" t="s">
        <v>131</v>
      </c>
      <c r="B122" s="62" t="s">
        <v>127</v>
      </c>
      <c r="C122" s="34"/>
      <c r="D122" s="48"/>
      <c r="E122" s="50">
        <f>IFERROR(VLOOKUP($B122,'[1]NUM6.1'!$G$3:$T$164,2,FALSE),0)</f>
        <v>1</v>
      </c>
      <c r="F122" s="50">
        <f>IFERROR(VLOOKUP($B122,'[1]NUM6.1'!$G$3:$T$164,3,FALSE),0)</f>
        <v>8</v>
      </c>
      <c r="G122" s="50">
        <f>IFERROR(VLOOKUP($B122,'[1]NUM6.1'!$G$3:$T$164,4,FALSE),0)</f>
        <v>4</v>
      </c>
      <c r="H122" s="50">
        <f>IFERROR(VLOOKUP($B122,'[1]NUM6.1'!$G$3:$T$164,5,FALSE),0)</f>
        <v>0</v>
      </c>
      <c r="I122" s="50">
        <f>IFERROR(VLOOKUP($B122,'[1]NUM6.1'!$G$3:$T$164,6,FALSE),0)</f>
        <v>3</v>
      </c>
      <c r="J122" s="50">
        <f>IFERROR(VLOOKUP($B122,'[1]NUM6.1'!$G$3:$T$164,7,FALSE),0)</f>
        <v>7</v>
      </c>
      <c r="K122" s="50">
        <f>IFERROR(VLOOKUP($B122,'[1]NUM6.1'!$G$3:$T$164,8,FALSE),0)</f>
        <v>2</v>
      </c>
      <c r="L122" s="50">
        <f>IFERROR(VLOOKUP($B122,'[1]NUM6.1'!$G$3:$T$164,9,FALSE),0)</f>
        <v>2</v>
      </c>
      <c r="M122" s="50">
        <f>IFERROR(VLOOKUP($B122,'[1]NUM6.1'!$G$3:$T$164,10,FALSE),0)</f>
        <v>15</v>
      </c>
      <c r="N122" s="50">
        <f>IFERROR(VLOOKUP($B122,'[1]NUM6.1'!$G$3:$T$164,11,FALSE),0)</f>
        <v>2</v>
      </c>
      <c r="O122" s="50">
        <f>IFERROR(VLOOKUP($B122,'[1]NUM6.1'!$G$3:$T$164,12,FALSE),0)</f>
        <v>0</v>
      </c>
      <c r="P122" s="50">
        <f>IFERROR(VLOOKUP($B122,'[1]NUM6.1'!$G$3:$T$164,13,FALSE),0)</f>
        <v>0</v>
      </c>
      <c r="Q122" s="3">
        <f t="shared" si="52"/>
        <v>44</v>
      </c>
      <c r="R122" s="2"/>
      <c r="S122" s="11">
        <f>IFERROR(VLOOKUP($B122,'[2]6.1 2018'!$G$3:$J$165,3,FALSE),0)</f>
        <v>55</v>
      </c>
      <c r="T122" s="27">
        <f t="shared" si="53"/>
        <v>55</v>
      </c>
      <c r="U122" s="11">
        <f>IFERROR(VLOOKUP($B122,'[3]DEN6.1'!$G$3:$H$163,2,FALSE),0)+AE122-AR122</f>
        <v>58</v>
      </c>
      <c r="V122" s="32">
        <f>IFERROR(VLOOKUP($B122,'[3]DEN6.1'!$G$3:$H$163,2,FALSE),0)+(AE122+AF122+AG122)-(AR122+AS122+AT122)</f>
        <v>58</v>
      </c>
      <c r="W122" s="11">
        <f>IFERROR(VLOOKUP($B122,'[1]DEN6.1'!$G$3:$J$165,3,FALSE),0)</f>
        <v>85</v>
      </c>
      <c r="X122" s="5"/>
      <c r="Y122" s="50"/>
      <c r="Z122" s="50"/>
      <c r="AA122" s="50"/>
      <c r="AB122" s="50"/>
      <c r="AC122" s="50"/>
      <c r="AD122" s="50"/>
      <c r="AE122" s="50"/>
      <c r="AF122" s="50"/>
      <c r="AG122" s="50"/>
      <c r="AH122" s="50"/>
      <c r="AI122" s="50"/>
      <c r="AJ122" s="50"/>
      <c r="AK122" s="3"/>
      <c r="AL122" s="50"/>
      <c r="AM122" s="50"/>
      <c r="AN122" s="50"/>
      <c r="AO122" s="50"/>
      <c r="AP122" s="50"/>
      <c r="AQ122" s="50"/>
      <c r="AR122" s="50"/>
      <c r="AS122" s="50"/>
      <c r="AT122" s="50"/>
      <c r="AU122" s="50"/>
      <c r="AV122" s="50"/>
      <c r="AW122" s="50"/>
      <c r="AX122" s="3">
        <f t="shared" si="29"/>
        <v>0</v>
      </c>
    </row>
    <row r="123" spans="1:50" ht="14.4" thickBot="1" x14ac:dyDescent="0.3">
      <c r="A123" s="1" t="s">
        <v>131</v>
      </c>
      <c r="B123" s="62" t="s">
        <v>128</v>
      </c>
      <c r="C123" s="34"/>
      <c r="D123" s="48"/>
      <c r="E123" s="50">
        <f>IFERROR(VLOOKUP($B123,'[1]NUM6.1'!$G$3:$T$164,2,FALSE),0)</f>
        <v>7</v>
      </c>
      <c r="F123" s="50">
        <f>IFERROR(VLOOKUP($B123,'[1]NUM6.1'!$G$3:$T$164,3,FALSE),0)</f>
        <v>1</v>
      </c>
      <c r="G123" s="50">
        <f>IFERROR(VLOOKUP($B123,'[1]NUM6.1'!$G$3:$T$164,4,FALSE),0)</f>
        <v>10</v>
      </c>
      <c r="H123" s="50">
        <f>IFERROR(VLOOKUP($B123,'[1]NUM6.1'!$G$3:$T$164,5,FALSE),0)</f>
        <v>4</v>
      </c>
      <c r="I123" s="50">
        <f>IFERROR(VLOOKUP($B123,'[1]NUM6.1'!$G$3:$T$164,6,FALSE),0)</f>
        <v>1</v>
      </c>
      <c r="J123" s="50">
        <f>IFERROR(VLOOKUP($B123,'[1]NUM6.1'!$G$3:$T$164,7,FALSE),0)</f>
        <v>5</v>
      </c>
      <c r="K123" s="50">
        <f>IFERROR(VLOOKUP($B123,'[1]NUM6.1'!$G$3:$T$164,8,FALSE),0)</f>
        <v>1</v>
      </c>
      <c r="L123" s="50">
        <f>IFERROR(VLOOKUP($B123,'[1]NUM6.1'!$G$3:$T$164,9,FALSE),0)</f>
        <v>2</v>
      </c>
      <c r="M123" s="50">
        <f>IFERROR(VLOOKUP($B123,'[1]NUM6.1'!$G$3:$T$164,10,FALSE),0)</f>
        <v>0</v>
      </c>
      <c r="N123" s="50">
        <f>IFERROR(VLOOKUP($B123,'[1]NUM6.1'!$G$3:$T$164,11,FALSE),0)</f>
        <v>1</v>
      </c>
      <c r="O123" s="50">
        <f>IFERROR(VLOOKUP($B123,'[1]NUM6.1'!$G$3:$T$164,12,FALSE),0)</f>
        <v>14</v>
      </c>
      <c r="P123" s="50">
        <f>IFERROR(VLOOKUP($B123,'[1]NUM6.1'!$G$3:$T$164,13,FALSE),0)</f>
        <v>2</v>
      </c>
      <c r="Q123" s="3">
        <f t="shared" si="52"/>
        <v>48</v>
      </c>
      <c r="R123" s="2"/>
      <c r="S123" s="11">
        <f>IFERROR(VLOOKUP($B123,'[2]6.1 2018'!$G$3:$J$165,3,FALSE),0)</f>
        <v>45</v>
      </c>
      <c r="T123" s="27">
        <f t="shared" si="53"/>
        <v>45</v>
      </c>
      <c r="U123" s="11">
        <f>IFERROR(VLOOKUP($B123,'[3]DEN6.1'!$G$3:$H$163,2,FALSE),0)+AE123-AR123</f>
        <v>45</v>
      </c>
      <c r="V123" s="32">
        <f>IFERROR(VLOOKUP($B123,'[3]DEN6.1'!$G$3:$H$163,2,FALSE),0)+(AE123+AF123+AG123)-(AR123+AS123+AT123)</f>
        <v>45</v>
      </c>
      <c r="W123" s="11">
        <f>IFERROR(VLOOKUP($B123,'[1]DEN6.1'!$G$3:$J$165,3,FALSE),0)</f>
        <v>42</v>
      </c>
      <c r="X123" s="5"/>
      <c r="Y123" s="50"/>
      <c r="Z123" s="50"/>
      <c r="AA123" s="50"/>
      <c r="AB123" s="50"/>
      <c r="AC123" s="50"/>
      <c r="AD123" s="50"/>
      <c r="AE123" s="50"/>
      <c r="AF123" s="50"/>
      <c r="AG123" s="50"/>
      <c r="AH123" s="50"/>
      <c r="AI123" s="50"/>
      <c r="AJ123" s="50"/>
      <c r="AK123" s="3"/>
      <c r="AL123" s="50"/>
      <c r="AM123" s="50"/>
      <c r="AN123" s="50"/>
      <c r="AO123" s="50"/>
      <c r="AP123" s="50"/>
      <c r="AQ123" s="50"/>
      <c r="AR123" s="50"/>
      <c r="AS123" s="50"/>
      <c r="AT123" s="50"/>
      <c r="AU123" s="50"/>
      <c r="AV123" s="50"/>
      <c r="AW123" s="50"/>
      <c r="AX123" s="3">
        <f t="shared" si="29"/>
        <v>0</v>
      </c>
    </row>
    <row r="124" spans="1:50" ht="14.4" thickBot="1" x14ac:dyDescent="0.3">
      <c r="A124" s="1" t="s">
        <v>131</v>
      </c>
      <c r="B124" s="62" t="s">
        <v>129</v>
      </c>
      <c r="C124" s="34"/>
      <c r="D124" s="48"/>
      <c r="E124" s="50">
        <f>IFERROR(VLOOKUP($B124,'[1]NUM6.1'!$G$3:$T$164,2,FALSE),0)</f>
        <v>2</v>
      </c>
      <c r="F124" s="50">
        <f>IFERROR(VLOOKUP($B124,'[1]NUM6.1'!$G$3:$T$164,3,FALSE),0)</f>
        <v>14</v>
      </c>
      <c r="G124" s="50">
        <f>IFERROR(VLOOKUP($B124,'[1]NUM6.1'!$G$3:$T$164,4,FALSE),0)</f>
        <v>3</v>
      </c>
      <c r="H124" s="50">
        <f>IFERROR(VLOOKUP($B124,'[1]NUM6.1'!$G$3:$T$164,5,FALSE),0)</f>
        <v>1</v>
      </c>
      <c r="I124" s="50">
        <f>IFERROR(VLOOKUP($B124,'[1]NUM6.1'!$G$3:$T$164,6,FALSE),0)</f>
        <v>0</v>
      </c>
      <c r="J124" s="50">
        <f>IFERROR(VLOOKUP($B124,'[1]NUM6.1'!$G$3:$T$164,7,FALSE),0)</f>
        <v>5</v>
      </c>
      <c r="K124" s="50">
        <f>IFERROR(VLOOKUP($B124,'[1]NUM6.1'!$G$3:$T$164,8,FALSE),0)</f>
        <v>1</v>
      </c>
      <c r="L124" s="50">
        <f>IFERROR(VLOOKUP($B124,'[1]NUM6.1'!$G$3:$T$164,9,FALSE),0)</f>
        <v>8</v>
      </c>
      <c r="M124" s="50">
        <f>IFERROR(VLOOKUP($B124,'[1]NUM6.1'!$G$3:$T$164,10,FALSE),0)</f>
        <v>23</v>
      </c>
      <c r="N124" s="50">
        <f>IFERROR(VLOOKUP($B124,'[1]NUM6.1'!$G$3:$T$164,11,FALSE),0)</f>
        <v>1</v>
      </c>
      <c r="O124" s="50">
        <f>IFERROR(VLOOKUP($B124,'[1]NUM6.1'!$G$3:$T$164,12,FALSE),0)</f>
        <v>0</v>
      </c>
      <c r="P124" s="50">
        <f>IFERROR(VLOOKUP($B124,'[1]NUM6.1'!$G$3:$T$164,13,FALSE),0)</f>
        <v>0</v>
      </c>
      <c r="Q124" s="3">
        <f t="shared" si="52"/>
        <v>58</v>
      </c>
      <c r="R124" s="2"/>
      <c r="S124" s="11">
        <f>IFERROR(VLOOKUP($B124,'[2]6.1 2018'!$G$3:$J$165,3,FALSE),0)</f>
        <v>58</v>
      </c>
      <c r="T124" s="27">
        <f t="shared" si="53"/>
        <v>58</v>
      </c>
      <c r="U124" s="11">
        <f>IFERROR(VLOOKUP($B124,'[3]DEN6.1'!$G$3:$H$163,2,FALSE),0)+AE124-AR124</f>
        <v>64</v>
      </c>
      <c r="V124" s="32">
        <f>IFERROR(VLOOKUP($B124,'[3]DEN6.1'!$G$3:$H$163,2,FALSE),0)+(AE124+AF124+AG124)-(AR124+AS124+AT124)</f>
        <v>64</v>
      </c>
      <c r="W124" s="11">
        <f>IFERROR(VLOOKUP($B124,'[1]DEN6.1'!$G$3:$J$165,3,FALSE),0)</f>
        <v>52</v>
      </c>
      <c r="X124" s="5"/>
      <c r="Y124" s="50"/>
      <c r="Z124" s="50"/>
      <c r="AA124" s="50"/>
      <c r="AB124" s="50"/>
      <c r="AC124" s="50"/>
      <c r="AD124" s="50"/>
      <c r="AE124" s="50"/>
      <c r="AF124" s="50"/>
      <c r="AG124" s="50"/>
      <c r="AH124" s="50"/>
      <c r="AI124" s="50"/>
      <c r="AJ124" s="50"/>
      <c r="AK124" s="3"/>
      <c r="AL124" s="50"/>
      <c r="AM124" s="50"/>
      <c r="AN124" s="50"/>
      <c r="AO124" s="50"/>
      <c r="AP124" s="50"/>
      <c r="AQ124" s="50"/>
      <c r="AR124" s="50"/>
      <c r="AS124" s="50"/>
      <c r="AT124" s="50"/>
      <c r="AU124" s="50"/>
      <c r="AV124" s="50"/>
      <c r="AW124" s="50"/>
      <c r="AX124" s="3">
        <f t="shared" si="29"/>
        <v>0</v>
      </c>
    </row>
    <row r="125" spans="1:50" ht="14.4" thickBot="1" x14ac:dyDescent="0.3">
      <c r="A125" s="1" t="s">
        <v>131</v>
      </c>
      <c r="B125" s="62" t="s">
        <v>130</v>
      </c>
      <c r="C125" s="34"/>
      <c r="D125" s="48"/>
      <c r="E125" s="50">
        <f>IFERROR(VLOOKUP($B125,'[1]NUM6.1'!$G$3:$T$164,2,FALSE),0)</f>
        <v>10</v>
      </c>
      <c r="F125" s="50">
        <f>IFERROR(VLOOKUP($B125,'[1]NUM6.1'!$G$3:$T$164,3,FALSE),0)</f>
        <v>15</v>
      </c>
      <c r="G125" s="50">
        <f>IFERROR(VLOOKUP($B125,'[1]NUM6.1'!$G$3:$T$164,4,FALSE),0)</f>
        <v>1</v>
      </c>
      <c r="H125" s="50">
        <f>IFERROR(VLOOKUP($B125,'[1]NUM6.1'!$G$3:$T$164,5,FALSE),0)</f>
        <v>5</v>
      </c>
      <c r="I125" s="50">
        <f>IFERROR(VLOOKUP($B125,'[1]NUM6.1'!$G$3:$T$164,6,FALSE),0)</f>
        <v>3</v>
      </c>
      <c r="J125" s="50">
        <f>IFERROR(VLOOKUP($B125,'[1]NUM6.1'!$G$3:$T$164,7,FALSE),0)</f>
        <v>3</v>
      </c>
      <c r="K125" s="50">
        <f>IFERROR(VLOOKUP($B125,'[1]NUM6.1'!$G$3:$T$164,8,FALSE),0)</f>
        <v>1</v>
      </c>
      <c r="L125" s="50">
        <f>IFERROR(VLOOKUP($B125,'[1]NUM6.1'!$G$3:$T$164,9,FALSE),0)</f>
        <v>2</v>
      </c>
      <c r="M125" s="50">
        <f>IFERROR(VLOOKUP($B125,'[1]NUM6.1'!$G$3:$T$164,10,FALSE),0)</f>
        <v>0</v>
      </c>
      <c r="N125" s="50">
        <f>IFERROR(VLOOKUP($B125,'[1]NUM6.1'!$G$3:$T$164,11,FALSE),0)</f>
        <v>0</v>
      </c>
      <c r="O125" s="50">
        <f>IFERROR(VLOOKUP($B125,'[1]NUM6.1'!$G$3:$T$164,12,FALSE),0)</f>
        <v>0</v>
      </c>
      <c r="P125" s="50">
        <f>IFERROR(VLOOKUP($B125,'[1]NUM6.1'!$G$3:$T$164,13,FALSE),0)</f>
        <v>2</v>
      </c>
      <c r="Q125" s="3">
        <f t="shared" si="52"/>
        <v>42</v>
      </c>
      <c r="R125" s="2"/>
      <c r="S125" s="11">
        <f>IFERROR(VLOOKUP($B125,'[2]6.1 2018'!$G$3:$J$165,3,FALSE),0)</f>
        <v>34</v>
      </c>
      <c r="T125" s="27">
        <f t="shared" si="53"/>
        <v>34</v>
      </c>
      <c r="U125" s="11">
        <f>IFERROR(VLOOKUP($B125,'[3]DEN6.1'!$G$3:$H$163,2,FALSE),0)+AE125-AR125</f>
        <v>37</v>
      </c>
      <c r="V125" s="32">
        <f>IFERROR(VLOOKUP($B125,'[3]DEN6.1'!$G$3:$H$163,2,FALSE),0)+(AE125+AF125+AG125)-(AR125+AS125+AT125)</f>
        <v>37</v>
      </c>
      <c r="W125" s="11">
        <f>IFERROR(VLOOKUP($B125,'[1]DEN6.1'!$G$3:$J$165,3,FALSE),0)</f>
        <v>36</v>
      </c>
      <c r="X125" s="5"/>
      <c r="Y125" s="50"/>
      <c r="Z125" s="50"/>
      <c r="AA125" s="50"/>
      <c r="AB125" s="50"/>
      <c r="AC125" s="50"/>
      <c r="AD125" s="50"/>
      <c r="AE125" s="50"/>
      <c r="AF125" s="50"/>
      <c r="AG125" s="50"/>
      <c r="AH125" s="50"/>
      <c r="AI125" s="50"/>
      <c r="AJ125" s="50"/>
      <c r="AK125" s="3"/>
      <c r="AL125" s="50"/>
      <c r="AM125" s="50"/>
      <c r="AN125" s="50"/>
      <c r="AO125" s="50"/>
      <c r="AP125" s="50"/>
      <c r="AQ125" s="50"/>
      <c r="AR125" s="50"/>
      <c r="AS125" s="50"/>
      <c r="AT125" s="50"/>
      <c r="AU125" s="50"/>
      <c r="AV125" s="50"/>
      <c r="AW125" s="50"/>
      <c r="AX125" s="3">
        <f t="shared" si="29"/>
        <v>0</v>
      </c>
    </row>
    <row r="126" spans="1:50" ht="14.4" thickBot="1" x14ac:dyDescent="0.3">
      <c r="A126" s="344" t="s">
        <v>183</v>
      </c>
      <c r="B126" s="345"/>
      <c r="C126" s="89">
        <f>D126/Metas!G7</f>
        <v>1.0026778559866505</v>
      </c>
      <c r="D126" s="13">
        <f>+Q126/R126</f>
        <v>0.20484708597807272</v>
      </c>
      <c r="E126" s="8">
        <f t="shared" ref="E126:H126" si="54">SUM(E114:E125)</f>
        <v>88</v>
      </c>
      <c r="F126" s="8">
        <f t="shared" si="54"/>
        <v>79</v>
      </c>
      <c r="G126" s="8">
        <f t="shared" si="54"/>
        <v>47</v>
      </c>
      <c r="H126" s="8">
        <f t="shared" si="54"/>
        <v>57</v>
      </c>
      <c r="I126" s="8">
        <f t="shared" ref="I126" si="55">SUM(I114:I125)</f>
        <v>54</v>
      </c>
      <c r="J126" s="8">
        <f t="shared" ref="J126:K126" si="56">SUM(J114:J125)</f>
        <v>53</v>
      </c>
      <c r="K126" s="8">
        <f t="shared" si="56"/>
        <v>28</v>
      </c>
      <c r="L126" s="8">
        <f t="shared" ref="L126:M126" si="57">SUM(L114:L125)</f>
        <v>74</v>
      </c>
      <c r="M126" s="8">
        <f t="shared" si="57"/>
        <v>139</v>
      </c>
      <c r="N126" s="8">
        <f t="shared" ref="N126:P126" si="58">SUM(N114:N125)</f>
        <v>62</v>
      </c>
      <c r="O126" s="8">
        <f t="shared" si="58"/>
        <v>14</v>
      </c>
      <c r="P126" s="8">
        <f t="shared" si="58"/>
        <v>15</v>
      </c>
      <c r="Q126" s="8">
        <f>SUM(Q114:Q125)</f>
        <v>710</v>
      </c>
      <c r="R126" s="9">
        <f>X126-W126</f>
        <v>3466</v>
      </c>
      <c r="S126" s="8">
        <f t="shared" ref="S126:U126" si="59">SUM(S114:S125)</f>
        <v>634</v>
      </c>
      <c r="T126" s="8">
        <f t="shared" si="59"/>
        <v>634</v>
      </c>
      <c r="U126" s="8">
        <f t="shared" si="59"/>
        <v>628</v>
      </c>
      <c r="V126" s="25">
        <f>SUM(V114:V125)</f>
        <v>628</v>
      </c>
      <c r="W126" s="8">
        <f t="shared" ref="W126" si="60">SUM(W114:W125)</f>
        <v>624</v>
      </c>
      <c r="X126" s="10">
        <v>4090</v>
      </c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>
        <f t="shared" si="29"/>
        <v>0</v>
      </c>
    </row>
    <row r="127" spans="1:50" ht="14.4" thickBot="1" x14ac:dyDescent="0.3">
      <c r="A127" s="1" t="s">
        <v>145</v>
      </c>
      <c r="B127" s="62" t="s">
        <v>132</v>
      </c>
      <c r="C127" s="34"/>
      <c r="D127" s="48"/>
      <c r="E127" s="50">
        <f>IFERROR(VLOOKUP($B127,'[1]NUM6.1'!$G$3:$T$164,2,FALSE),0)</f>
        <v>9</v>
      </c>
      <c r="F127" s="50">
        <f>IFERROR(VLOOKUP($B127,'[1]NUM6.1'!$G$3:$T$164,3,FALSE),0)</f>
        <v>37</v>
      </c>
      <c r="G127" s="50">
        <f>IFERROR(VLOOKUP($B127,'[1]NUM6.1'!$G$3:$T$164,4,FALSE),0)</f>
        <v>83</v>
      </c>
      <c r="H127" s="50">
        <f>IFERROR(VLOOKUP($B127,'[1]NUM6.1'!$G$3:$T$164,5,FALSE),0)</f>
        <v>63</v>
      </c>
      <c r="I127" s="50">
        <f>IFERROR(VLOOKUP($B127,'[1]NUM6.1'!$G$3:$T$164,6,FALSE),0)</f>
        <v>0</v>
      </c>
      <c r="J127" s="50">
        <f>IFERROR(VLOOKUP($B127,'[1]NUM6.1'!$G$3:$T$164,7,FALSE),0)</f>
        <v>69</v>
      </c>
      <c r="K127" s="50">
        <f>IFERROR(VLOOKUP($B127,'[1]NUM6.1'!$G$3:$T$164,8,FALSE),0)</f>
        <v>60</v>
      </c>
      <c r="L127" s="50">
        <f>IFERROR(VLOOKUP($B127,'[1]NUM6.1'!$G$3:$T$164,9,FALSE),0)</f>
        <v>123</v>
      </c>
      <c r="M127" s="50">
        <f>IFERROR(VLOOKUP($B127,'[1]NUM6.1'!$G$3:$T$164,10,FALSE),0)</f>
        <v>73</v>
      </c>
      <c r="N127" s="50">
        <f>IFERROR(VLOOKUP($B127,'[1]NUM6.1'!$G$3:$T$164,11,FALSE),0)</f>
        <v>175</v>
      </c>
      <c r="O127" s="50">
        <f>IFERROR(VLOOKUP($B127,'[1]NUM6.1'!$G$3:$T$164,12,FALSE),0)</f>
        <v>70</v>
      </c>
      <c r="P127" s="50">
        <f>IFERROR(VLOOKUP($B127,'[1]NUM6.1'!$G$3:$T$164,13,FALSE),0)</f>
        <v>156</v>
      </c>
      <c r="Q127" s="3">
        <f t="shared" ref="Q127:Q139" si="61">SUM(E127:P127)</f>
        <v>918</v>
      </c>
      <c r="R127" s="2"/>
      <c r="S127" s="11">
        <f>IFERROR(VLOOKUP($B127,'[2]6.1 2018'!$G$3:$J$165,3,FALSE),0)</f>
        <v>668</v>
      </c>
      <c r="T127" s="27">
        <f>S127+(Y127+Z127+AA127+AB127)-(AL127+AM127+AN127+AO127)</f>
        <v>668</v>
      </c>
      <c r="U127" s="11">
        <f>IFERROR(VLOOKUP($B127,'[3]DEN6.1'!$G$3:$H$163,2,FALSE),0)+AE127-AR127</f>
        <v>716</v>
      </c>
      <c r="V127" s="32">
        <f>IFERROR(VLOOKUP($B127,'[3]DEN6.1'!$G$3:$H$163,2,FALSE),0)+(AE127+AF127+AG127)-(AR127+AS127+AT127)</f>
        <v>716</v>
      </c>
      <c r="W127" s="11">
        <f>IFERROR(VLOOKUP($B127,'[1]DEN6.1'!$G$3:$J$165,3,FALSE),0)</f>
        <v>710</v>
      </c>
      <c r="X127" s="5"/>
      <c r="Y127" s="50"/>
      <c r="Z127" s="50"/>
      <c r="AA127" s="50"/>
      <c r="AB127" s="50"/>
      <c r="AC127" s="50"/>
      <c r="AD127" s="50"/>
      <c r="AE127" s="50"/>
      <c r="AF127" s="50"/>
      <c r="AG127" s="50"/>
      <c r="AH127" s="50"/>
      <c r="AI127" s="50"/>
      <c r="AJ127" s="50"/>
      <c r="AK127" s="3"/>
      <c r="AL127" s="50"/>
      <c r="AM127" s="50"/>
      <c r="AN127" s="50"/>
      <c r="AO127" s="50"/>
      <c r="AP127" s="50"/>
      <c r="AQ127" s="50"/>
      <c r="AR127" s="50"/>
      <c r="AS127" s="50"/>
      <c r="AT127" s="50"/>
      <c r="AU127" s="50"/>
      <c r="AV127" s="50"/>
      <c r="AW127" s="50"/>
      <c r="AX127" s="3">
        <f t="shared" si="29"/>
        <v>0</v>
      </c>
    </row>
    <row r="128" spans="1:50" ht="14.4" thickBot="1" x14ac:dyDescent="0.3">
      <c r="A128" s="1" t="s">
        <v>145</v>
      </c>
      <c r="B128" s="62" t="s">
        <v>133</v>
      </c>
      <c r="C128" s="34"/>
      <c r="D128" s="48"/>
      <c r="E128" s="50">
        <f>IFERROR(VLOOKUP($B128,'[1]NUM6.1'!$G$3:$T$164,2,FALSE),0)</f>
        <v>53</v>
      </c>
      <c r="F128" s="50">
        <f>IFERROR(VLOOKUP($B128,'[1]NUM6.1'!$G$3:$T$164,3,FALSE),0)</f>
        <v>77</v>
      </c>
      <c r="G128" s="50">
        <f>IFERROR(VLOOKUP($B128,'[1]NUM6.1'!$G$3:$T$164,4,FALSE),0)</f>
        <v>124</v>
      </c>
      <c r="H128" s="50">
        <f>IFERROR(VLOOKUP($B128,'[1]NUM6.1'!$G$3:$T$164,5,FALSE),0)</f>
        <v>17</v>
      </c>
      <c r="I128" s="50">
        <f>IFERROR(VLOOKUP($B128,'[1]NUM6.1'!$G$3:$T$164,6,FALSE),0)</f>
        <v>23</v>
      </c>
      <c r="J128" s="50">
        <f>IFERROR(VLOOKUP($B128,'[1]NUM6.1'!$G$3:$T$164,7,FALSE),0)</f>
        <v>41</v>
      </c>
      <c r="K128" s="50">
        <f>IFERROR(VLOOKUP($B128,'[1]NUM6.1'!$G$3:$T$164,8,FALSE),0)</f>
        <v>17</v>
      </c>
      <c r="L128" s="50">
        <f>IFERROR(VLOOKUP($B128,'[1]NUM6.1'!$G$3:$T$164,9,FALSE),0)</f>
        <v>24</v>
      </c>
      <c r="M128" s="50">
        <f>IFERROR(VLOOKUP($B128,'[1]NUM6.1'!$G$3:$T$164,10,FALSE),0)</f>
        <v>50</v>
      </c>
      <c r="N128" s="50">
        <f>IFERROR(VLOOKUP($B128,'[1]NUM6.1'!$G$3:$T$164,11,FALSE),0)</f>
        <v>24</v>
      </c>
      <c r="O128" s="50">
        <f>IFERROR(VLOOKUP($B128,'[1]NUM6.1'!$G$3:$T$164,12,FALSE),0)</f>
        <v>41</v>
      </c>
      <c r="P128" s="50">
        <f>IFERROR(VLOOKUP($B128,'[1]NUM6.1'!$G$3:$T$164,13,FALSE),0)</f>
        <v>32</v>
      </c>
      <c r="Q128" s="3">
        <f t="shared" si="61"/>
        <v>523</v>
      </c>
      <c r="R128" s="2"/>
      <c r="S128" s="11">
        <f>IFERROR(VLOOKUP($B128,'[2]6.1 2018'!$G$3:$J$165,3,FALSE),0)</f>
        <v>335</v>
      </c>
      <c r="T128" s="27">
        <f t="shared" ref="T128:T139" si="62">S128+(Y128+Z128+AA128+AB128)-(AL128+AM128+AN128+AO128)</f>
        <v>335</v>
      </c>
      <c r="U128" s="11">
        <f>IFERROR(VLOOKUP($B128,'[3]DEN6.1'!$G$3:$H$163,2,FALSE),0)+AE128-AR128</f>
        <v>352</v>
      </c>
      <c r="V128" s="32">
        <f>IFERROR(VLOOKUP($B128,'[3]DEN6.1'!$G$3:$H$163,2,FALSE),0)+(AE128+AF128+AG128)-(AR128+AS128+AT128)</f>
        <v>352</v>
      </c>
      <c r="W128" s="11">
        <f>IFERROR(VLOOKUP($B128,'[1]DEN6.1'!$G$3:$J$165,3,FALSE),0)</f>
        <v>382</v>
      </c>
      <c r="X128" s="5"/>
      <c r="Y128" s="50"/>
      <c r="Z128" s="50"/>
      <c r="AA128" s="50"/>
      <c r="AB128" s="50"/>
      <c r="AC128" s="50"/>
      <c r="AD128" s="50"/>
      <c r="AE128" s="50"/>
      <c r="AF128" s="50"/>
      <c r="AG128" s="50"/>
      <c r="AH128" s="50"/>
      <c r="AI128" s="50"/>
      <c r="AJ128" s="50"/>
      <c r="AK128" s="3"/>
      <c r="AL128" s="50"/>
      <c r="AM128" s="50"/>
      <c r="AN128" s="50"/>
      <c r="AO128" s="50"/>
      <c r="AP128" s="50"/>
      <c r="AQ128" s="50"/>
      <c r="AR128" s="50"/>
      <c r="AS128" s="50"/>
      <c r="AT128" s="50"/>
      <c r="AU128" s="50"/>
      <c r="AV128" s="50"/>
      <c r="AW128" s="50"/>
      <c r="AX128" s="3">
        <f t="shared" si="29"/>
        <v>0</v>
      </c>
    </row>
    <row r="129" spans="1:50" ht="14.4" thickBot="1" x14ac:dyDescent="0.3">
      <c r="A129" s="1" t="s">
        <v>145</v>
      </c>
      <c r="B129" s="62" t="s">
        <v>134</v>
      </c>
      <c r="C129" s="34"/>
      <c r="D129" s="48"/>
      <c r="E129" s="50">
        <f>IFERROR(VLOOKUP($B129,'[1]NUM6.1'!$G$3:$T$164,2,FALSE),0)</f>
        <v>8</v>
      </c>
      <c r="F129" s="50">
        <f>IFERROR(VLOOKUP($B129,'[1]NUM6.1'!$G$3:$T$164,3,FALSE),0)</f>
        <v>6</v>
      </c>
      <c r="G129" s="50">
        <f>IFERROR(VLOOKUP($B129,'[1]NUM6.1'!$G$3:$T$164,4,FALSE),0)</f>
        <v>12</v>
      </c>
      <c r="H129" s="50">
        <f>IFERROR(VLOOKUP($B129,'[1]NUM6.1'!$G$3:$T$164,5,FALSE),0)</f>
        <v>6</v>
      </c>
      <c r="I129" s="50">
        <f>IFERROR(VLOOKUP($B129,'[1]NUM6.1'!$G$3:$T$164,6,FALSE),0)</f>
        <v>19</v>
      </c>
      <c r="J129" s="50">
        <f>IFERROR(VLOOKUP($B129,'[1]NUM6.1'!$G$3:$T$164,7,FALSE),0)</f>
        <v>61</v>
      </c>
      <c r="K129" s="50">
        <f>IFERROR(VLOOKUP($B129,'[1]NUM6.1'!$G$3:$T$164,8,FALSE),0)</f>
        <v>20</v>
      </c>
      <c r="L129" s="50">
        <f>IFERROR(VLOOKUP($B129,'[1]NUM6.1'!$G$3:$T$164,9,FALSE),0)</f>
        <v>72</v>
      </c>
      <c r="M129" s="50">
        <f>IFERROR(VLOOKUP($B129,'[1]NUM6.1'!$G$3:$T$164,10,FALSE),0)</f>
        <v>31</v>
      </c>
      <c r="N129" s="50">
        <f>IFERROR(VLOOKUP($B129,'[1]NUM6.1'!$G$3:$T$164,11,FALSE),0)</f>
        <v>45</v>
      </c>
      <c r="O129" s="50">
        <f>IFERROR(VLOOKUP($B129,'[1]NUM6.1'!$G$3:$T$164,12,FALSE),0)</f>
        <v>5</v>
      </c>
      <c r="P129" s="50">
        <f>IFERROR(VLOOKUP($B129,'[1]NUM6.1'!$G$3:$T$164,13,FALSE),0)</f>
        <v>30</v>
      </c>
      <c r="Q129" s="3">
        <f t="shared" si="61"/>
        <v>315</v>
      </c>
      <c r="R129" s="2"/>
      <c r="S129" s="11">
        <f>IFERROR(VLOOKUP($B129,'[2]6.1 2018'!$G$3:$J$165,3,FALSE),0)</f>
        <v>249</v>
      </c>
      <c r="T129" s="27">
        <f t="shared" si="62"/>
        <v>249</v>
      </c>
      <c r="U129" s="11">
        <f>IFERROR(VLOOKUP($B129,'[3]DEN6.1'!$G$3:$H$163,2,FALSE),0)+AE129-AR129</f>
        <v>253</v>
      </c>
      <c r="V129" s="32">
        <f>IFERROR(VLOOKUP($B129,'[3]DEN6.1'!$G$3:$H$163,2,FALSE),0)+(AE129+AF129+AG129)-(AR129+AS129+AT129)</f>
        <v>253</v>
      </c>
      <c r="W129" s="11">
        <f>IFERROR(VLOOKUP($B129,'[1]DEN6.1'!$G$3:$J$165,3,FALSE),0)</f>
        <v>249</v>
      </c>
      <c r="X129" s="5"/>
      <c r="Y129" s="50"/>
      <c r="Z129" s="50"/>
      <c r="AA129" s="50"/>
      <c r="AB129" s="50"/>
      <c r="AC129" s="50"/>
      <c r="AD129" s="50"/>
      <c r="AE129" s="50"/>
      <c r="AF129" s="50"/>
      <c r="AG129" s="50"/>
      <c r="AH129" s="50"/>
      <c r="AI129" s="50"/>
      <c r="AJ129" s="50"/>
      <c r="AK129" s="3"/>
      <c r="AL129" s="50"/>
      <c r="AM129" s="50"/>
      <c r="AN129" s="50"/>
      <c r="AO129" s="50"/>
      <c r="AP129" s="50"/>
      <c r="AQ129" s="50"/>
      <c r="AR129" s="50"/>
      <c r="AS129" s="50"/>
      <c r="AT129" s="50"/>
      <c r="AU129" s="50"/>
      <c r="AV129" s="50"/>
      <c r="AW129" s="50"/>
      <c r="AX129" s="3">
        <f t="shared" si="29"/>
        <v>0</v>
      </c>
    </row>
    <row r="130" spans="1:50" ht="14.4" thickBot="1" x14ac:dyDescent="0.3">
      <c r="A130" s="1" t="s">
        <v>145</v>
      </c>
      <c r="B130" s="62" t="s">
        <v>135</v>
      </c>
      <c r="C130" s="34"/>
      <c r="D130" s="48"/>
      <c r="E130" s="50">
        <f>IFERROR(VLOOKUP($B130,'[1]NUM6.1'!$G$3:$T$164,2,FALSE),0)</f>
        <v>22</v>
      </c>
      <c r="F130" s="50">
        <f>IFERROR(VLOOKUP($B130,'[1]NUM6.1'!$G$3:$T$164,3,FALSE),0)</f>
        <v>19</v>
      </c>
      <c r="G130" s="50">
        <f>IFERROR(VLOOKUP($B130,'[1]NUM6.1'!$G$3:$T$164,4,FALSE),0)</f>
        <v>11</v>
      </c>
      <c r="H130" s="50">
        <f>IFERROR(VLOOKUP($B130,'[1]NUM6.1'!$G$3:$T$164,5,FALSE),0)</f>
        <v>76</v>
      </c>
      <c r="I130" s="50">
        <f>IFERROR(VLOOKUP($B130,'[1]NUM6.1'!$G$3:$T$164,6,FALSE),0)</f>
        <v>31</v>
      </c>
      <c r="J130" s="50">
        <f>IFERROR(VLOOKUP($B130,'[1]NUM6.1'!$G$3:$T$164,7,FALSE),0)</f>
        <v>267</v>
      </c>
      <c r="K130" s="50">
        <f>IFERROR(VLOOKUP($B130,'[1]NUM6.1'!$G$3:$T$164,8,FALSE),0)</f>
        <v>84</v>
      </c>
      <c r="L130" s="50">
        <f>IFERROR(VLOOKUP($B130,'[1]NUM6.1'!$G$3:$T$164,9,FALSE),0)</f>
        <v>55</v>
      </c>
      <c r="M130" s="50">
        <f>IFERROR(VLOOKUP($B130,'[1]NUM6.1'!$G$3:$T$164,10,FALSE),0)</f>
        <v>41</v>
      </c>
      <c r="N130" s="50">
        <f>IFERROR(VLOOKUP($B130,'[1]NUM6.1'!$G$3:$T$164,11,FALSE),0)</f>
        <v>65</v>
      </c>
      <c r="O130" s="50">
        <f>IFERROR(VLOOKUP($B130,'[1]NUM6.1'!$G$3:$T$164,12,FALSE),0)</f>
        <v>103</v>
      </c>
      <c r="P130" s="50">
        <f>IFERROR(VLOOKUP($B130,'[1]NUM6.1'!$G$3:$T$164,13,FALSE),0)</f>
        <v>74</v>
      </c>
      <c r="Q130" s="3">
        <f t="shared" si="61"/>
        <v>848</v>
      </c>
      <c r="R130" s="2"/>
      <c r="S130" s="11">
        <f>IFERROR(VLOOKUP($B130,'[2]6.1 2018'!$G$3:$J$165,3,FALSE),0)</f>
        <v>679</v>
      </c>
      <c r="T130" s="27">
        <f t="shared" si="62"/>
        <v>679</v>
      </c>
      <c r="U130" s="11">
        <f>IFERROR(VLOOKUP($B130,'[3]DEN6.1'!$G$3:$H$163,2,FALSE),0)+AE130-AR130</f>
        <v>669</v>
      </c>
      <c r="V130" s="32">
        <f>IFERROR(VLOOKUP($B130,'[3]DEN6.1'!$G$3:$H$163,2,FALSE),0)+(AE130+AF130+AG130)-(AR130+AS130+AT130)</f>
        <v>669</v>
      </c>
      <c r="W130" s="11">
        <f>IFERROR(VLOOKUP($B130,'[1]DEN6.1'!$G$3:$J$165,3,FALSE),0)</f>
        <v>639</v>
      </c>
      <c r="X130" s="5"/>
      <c r="Y130" s="50"/>
      <c r="Z130" s="50"/>
      <c r="AA130" s="50"/>
      <c r="AB130" s="50"/>
      <c r="AC130" s="50"/>
      <c r="AD130" s="50"/>
      <c r="AE130" s="50"/>
      <c r="AF130" s="50"/>
      <c r="AG130" s="50"/>
      <c r="AH130" s="50"/>
      <c r="AI130" s="50"/>
      <c r="AJ130" s="50"/>
      <c r="AK130" s="3"/>
      <c r="AL130" s="50"/>
      <c r="AM130" s="50"/>
      <c r="AN130" s="50"/>
      <c r="AO130" s="50"/>
      <c r="AP130" s="50"/>
      <c r="AQ130" s="50"/>
      <c r="AR130" s="50"/>
      <c r="AS130" s="50"/>
      <c r="AT130" s="50"/>
      <c r="AU130" s="50"/>
      <c r="AV130" s="50"/>
      <c r="AW130" s="50"/>
      <c r="AX130" s="3">
        <f t="shared" si="29"/>
        <v>0</v>
      </c>
    </row>
    <row r="131" spans="1:50" ht="14.4" thickBot="1" x14ac:dyDescent="0.3">
      <c r="A131" s="1" t="s">
        <v>145</v>
      </c>
      <c r="B131" s="62" t="s">
        <v>136</v>
      </c>
      <c r="C131" s="34"/>
      <c r="D131" s="48"/>
      <c r="E131" s="50">
        <f>IFERROR(VLOOKUP($B131,'[1]NUM6.1'!$G$3:$T$164,2,FALSE),0)</f>
        <v>0</v>
      </c>
      <c r="F131" s="50">
        <f>IFERROR(VLOOKUP($B131,'[1]NUM6.1'!$G$3:$T$164,3,FALSE),0)</f>
        <v>0</v>
      </c>
      <c r="G131" s="50">
        <f>IFERROR(VLOOKUP($B131,'[1]NUM6.1'!$G$3:$T$164,4,FALSE),0)</f>
        <v>2</v>
      </c>
      <c r="H131" s="50">
        <f>IFERROR(VLOOKUP($B131,'[1]NUM6.1'!$G$3:$T$164,5,FALSE),0)</f>
        <v>32</v>
      </c>
      <c r="I131" s="50">
        <f>IFERROR(VLOOKUP($B131,'[1]NUM6.1'!$G$3:$T$164,6,FALSE),0)</f>
        <v>3</v>
      </c>
      <c r="J131" s="50">
        <f>IFERROR(VLOOKUP($B131,'[1]NUM6.1'!$G$3:$T$164,7,FALSE),0)</f>
        <v>1</v>
      </c>
      <c r="K131" s="50">
        <f>IFERROR(VLOOKUP($B131,'[1]NUM6.1'!$G$3:$T$164,8,FALSE),0)</f>
        <v>3</v>
      </c>
      <c r="L131" s="50">
        <f>IFERROR(VLOOKUP($B131,'[1]NUM6.1'!$G$3:$T$164,9,FALSE),0)</f>
        <v>0</v>
      </c>
      <c r="M131" s="50">
        <f>IFERROR(VLOOKUP($B131,'[1]NUM6.1'!$G$3:$T$164,10,FALSE),0)</f>
        <v>0</v>
      </c>
      <c r="N131" s="50">
        <f>IFERROR(VLOOKUP($B131,'[1]NUM6.1'!$G$3:$T$164,11,FALSE),0)</f>
        <v>0</v>
      </c>
      <c r="O131" s="50">
        <f>IFERROR(VLOOKUP($B131,'[1]NUM6.1'!$G$3:$T$164,12,FALSE),0)</f>
        <v>5</v>
      </c>
      <c r="P131" s="50">
        <f>IFERROR(VLOOKUP($B131,'[1]NUM6.1'!$G$3:$T$164,13,FALSE),0)</f>
        <v>0</v>
      </c>
      <c r="Q131" s="3">
        <f t="shared" si="61"/>
        <v>46</v>
      </c>
      <c r="R131" s="2"/>
      <c r="S131" s="11">
        <f>IFERROR(VLOOKUP($B131,'[2]6.1 2018'!$G$3:$J$165,3,FALSE),0)</f>
        <v>42</v>
      </c>
      <c r="T131" s="27">
        <f t="shared" si="62"/>
        <v>42</v>
      </c>
      <c r="U131" s="11">
        <f>IFERROR(VLOOKUP($B131,'[3]DEN6.1'!$G$3:$H$163,2,FALSE),0)+AE131-AR131</f>
        <v>41</v>
      </c>
      <c r="V131" s="32">
        <f>IFERROR(VLOOKUP($B131,'[3]DEN6.1'!$G$3:$H$163,2,FALSE),0)+(AE131+AF131+AG131)-(AR131+AS131+AT131)</f>
        <v>41</v>
      </c>
      <c r="W131" s="11">
        <f>IFERROR(VLOOKUP($B131,'[1]DEN6.1'!$G$3:$J$165,3,FALSE),0)</f>
        <v>34</v>
      </c>
      <c r="X131" s="5"/>
      <c r="Y131" s="50"/>
      <c r="Z131" s="50"/>
      <c r="AA131" s="50"/>
      <c r="AB131" s="50"/>
      <c r="AC131" s="50"/>
      <c r="AD131" s="50"/>
      <c r="AE131" s="50"/>
      <c r="AF131" s="50"/>
      <c r="AG131" s="50"/>
      <c r="AH131" s="50"/>
      <c r="AI131" s="50"/>
      <c r="AJ131" s="50"/>
      <c r="AK131" s="3"/>
      <c r="AL131" s="50"/>
      <c r="AM131" s="50"/>
      <c r="AN131" s="50"/>
      <c r="AO131" s="50"/>
      <c r="AP131" s="50"/>
      <c r="AQ131" s="50"/>
      <c r="AR131" s="50"/>
      <c r="AS131" s="50"/>
      <c r="AT131" s="50"/>
      <c r="AU131" s="50"/>
      <c r="AV131" s="50"/>
      <c r="AW131" s="50"/>
      <c r="AX131" s="3">
        <f t="shared" si="29"/>
        <v>0</v>
      </c>
    </row>
    <row r="132" spans="1:50" ht="14.4" thickBot="1" x14ac:dyDescent="0.3">
      <c r="A132" s="1" t="s">
        <v>145</v>
      </c>
      <c r="B132" s="62" t="s">
        <v>137</v>
      </c>
      <c r="C132" s="34"/>
      <c r="D132" s="48"/>
      <c r="E132" s="50">
        <f>IFERROR(VLOOKUP($B132,'[1]NUM6.1'!$G$3:$T$164,2,FALSE),0)</f>
        <v>9</v>
      </c>
      <c r="F132" s="50">
        <f>IFERROR(VLOOKUP($B132,'[1]NUM6.1'!$G$3:$T$164,3,FALSE),0)</f>
        <v>7</v>
      </c>
      <c r="G132" s="50">
        <f>IFERROR(VLOOKUP($B132,'[1]NUM6.1'!$G$3:$T$164,4,FALSE),0)</f>
        <v>8</v>
      </c>
      <c r="H132" s="50">
        <f>IFERROR(VLOOKUP($B132,'[1]NUM6.1'!$G$3:$T$164,5,FALSE),0)</f>
        <v>9</v>
      </c>
      <c r="I132" s="50">
        <f>IFERROR(VLOOKUP($B132,'[1]NUM6.1'!$G$3:$T$164,6,FALSE),0)</f>
        <v>3</v>
      </c>
      <c r="J132" s="50">
        <f>IFERROR(VLOOKUP($B132,'[1]NUM6.1'!$G$3:$T$164,7,FALSE),0)</f>
        <v>4</v>
      </c>
      <c r="K132" s="50">
        <f>IFERROR(VLOOKUP($B132,'[1]NUM6.1'!$G$3:$T$164,8,FALSE),0)</f>
        <v>7</v>
      </c>
      <c r="L132" s="50">
        <f>IFERROR(VLOOKUP($B132,'[1]NUM6.1'!$G$3:$T$164,9,FALSE),0)</f>
        <v>6</v>
      </c>
      <c r="M132" s="50">
        <f>IFERROR(VLOOKUP($B132,'[1]NUM6.1'!$G$3:$T$164,10,FALSE),0)</f>
        <v>5</v>
      </c>
      <c r="N132" s="50">
        <f>IFERROR(VLOOKUP($B132,'[1]NUM6.1'!$G$3:$T$164,11,FALSE),0)</f>
        <v>7</v>
      </c>
      <c r="O132" s="50">
        <f>IFERROR(VLOOKUP($B132,'[1]NUM6.1'!$G$3:$T$164,12,FALSE),0)</f>
        <v>4</v>
      </c>
      <c r="P132" s="50">
        <f>IFERROR(VLOOKUP($B132,'[1]NUM6.1'!$G$3:$T$164,13,FALSE),0)</f>
        <v>2</v>
      </c>
      <c r="Q132" s="3">
        <f t="shared" si="61"/>
        <v>71</v>
      </c>
      <c r="R132" s="2"/>
      <c r="S132" s="11">
        <f>IFERROR(VLOOKUP($B132,'[2]6.1 2018'!$G$3:$J$165,3,FALSE),0)</f>
        <v>59</v>
      </c>
      <c r="T132" s="27">
        <f t="shared" si="62"/>
        <v>59</v>
      </c>
      <c r="U132" s="11">
        <f>IFERROR(VLOOKUP($B132,'[3]DEN6.1'!$G$3:$H$163,2,FALSE),0)+AE132-AR132</f>
        <v>57</v>
      </c>
      <c r="V132" s="32">
        <f>IFERROR(VLOOKUP($B132,'[3]DEN6.1'!$G$3:$H$163,2,FALSE),0)+(AE132+AF132+AG132)-(AR132+AS132+AT132)</f>
        <v>57</v>
      </c>
      <c r="W132" s="11">
        <f>IFERROR(VLOOKUP($B132,'[1]DEN6.1'!$G$3:$J$165,3,FALSE),0)</f>
        <v>41</v>
      </c>
      <c r="X132" s="5"/>
      <c r="Y132" s="50"/>
      <c r="Z132" s="50"/>
      <c r="AA132" s="50"/>
      <c r="AB132" s="50"/>
      <c r="AC132" s="50"/>
      <c r="AD132" s="50"/>
      <c r="AE132" s="50"/>
      <c r="AF132" s="50"/>
      <c r="AG132" s="50"/>
      <c r="AH132" s="50"/>
      <c r="AI132" s="50"/>
      <c r="AJ132" s="50"/>
      <c r="AK132" s="3"/>
      <c r="AL132" s="50"/>
      <c r="AM132" s="50"/>
      <c r="AN132" s="50"/>
      <c r="AO132" s="50"/>
      <c r="AP132" s="50"/>
      <c r="AQ132" s="50"/>
      <c r="AR132" s="50"/>
      <c r="AS132" s="50"/>
      <c r="AT132" s="50"/>
      <c r="AU132" s="50"/>
      <c r="AV132" s="50"/>
      <c r="AW132" s="50"/>
      <c r="AX132" s="3">
        <f t="shared" si="29"/>
        <v>0</v>
      </c>
    </row>
    <row r="133" spans="1:50" ht="14.4" thickBot="1" x14ac:dyDescent="0.3">
      <c r="A133" s="1" t="s">
        <v>145</v>
      </c>
      <c r="B133" s="62" t="s">
        <v>138</v>
      </c>
      <c r="C133" s="34"/>
      <c r="D133" s="48"/>
      <c r="E133" s="50">
        <f>IFERROR(VLOOKUP($B133,'[1]NUM6.1'!$G$3:$T$164,2,FALSE),0)</f>
        <v>0</v>
      </c>
      <c r="F133" s="50">
        <f>IFERROR(VLOOKUP($B133,'[1]NUM6.1'!$G$3:$T$164,3,FALSE),0)</f>
        <v>8</v>
      </c>
      <c r="G133" s="50">
        <f>IFERROR(VLOOKUP($B133,'[1]NUM6.1'!$G$3:$T$164,4,FALSE),0)</f>
        <v>3</v>
      </c>
      <c r="H133" s="50">
        <f>IFERROR(VLOOKUP($B133,'[1]NUM6.1'!$G$3:$T$164,5,FALSE),0)</f>
        <v>3</v>
      </c>
      <c r="I133" s="50">
        <f>IFERROR(VLOOKUP($B133,'[1]NUM6.1'!$G$3:$T$164,6,FALSE),0)</f>
        <v>6</v>
      </c>
      <c r="J133" s="50">
        <f>IFERROR(VLOOKUP($B133,'[1]NUM6.1'!$G$3:$T$164,7,FALSE),0)</f>
        <v>7</v>
      </c>
      <c r="K133" s="50">
        <f>IFERROR(VLOOKUP($B133,'[1]NUM6.1'!$G$3:$T$164,8,FALSE),0)</f>
        <v>2</v>
      </c>
      <c r="L133" s="50">
        <f>IFERROR(VLOOKUP($B133,'[1]NUM6.1'!$G$3:$T$164,9,FALSE),0)</f>
        <v>2</v>
      </c>
      <c r="M133" s="50">
        <f>IFERROR(VLOOKUP($B133,'[1]NUM6.1'!$G$3:$T$164,10,FALSE),0)</f>
        <v>3</v>
      </c>
      <c r="N133" s="50">
        <f>IFERROR(VLOOKUP($B133,'[1]NUM6.1'!$G$3:$T$164,11,FALSE),0)</f>
        <v>1</v>
      </c>
      <c r="O133" s="50">
        <f>IFERROR(VLOOKUP($B133,'[1]NUM6.1'!$G$3:$T$164,12,FALSE),0)</f>
        <v>1</v>
      </c>
      <c r="P133" s="50">
        <f>IFERROR(VLOOKUP($B133,'[1]NUM6.1'!$G$3:$T$164,13,FALSE),0)</f>
        <v>11</v>
      </c>
      <c r="Q133" s="3">
        <f t="shared" si="61"/>
        <v>47</v>
      </c>
      <c r="R133" s="2"/>
      <c r="S133" s="11">
        <f>IFERROR(VLOOKUP($B133,'[2]6.1 2018'!$G$3:$J$165,3,FALSE),0)</f>
        <v>67</v>
      </c>
      <c r="T133" s="27">
        <f t="shared" si="62"/>
        <v>67</v>
      </c>
      <c r="U133" s="11">
        <f>IFERROR(VLOOKUP($B133,'[3]DEN6.1'!$G$3:$H$163,2,FALSE),0)+AE133-AR133</f>
        <v>72</v>
      </c>
      <c r="V133" s="32">
        <f>IFERROR(VLOOKUP($B133,'[3]DEN6.1'!$G$3:$H$163,2,FALSE),0)+(AE133+AF133+AG133)-(AR133+AS133+AT133)</f>
        <v>72</v>
      </c>
      <c r="W133" s="11">
        <f>IFERROR(VLOOKUP($B133,'[1]DEN6.1'!$G$3:$J$165,3,FALSE),0)</f>
        <v>71</v>
      </c>
      <c r="X133" s="5"/>
      <c r="Y133" s="50"/>
      <c r="Z133" s="50"/>
      <c r="AA133" s="50"/>
      <c r="AB133" s="50"/>
      <c r="AC133" s="50"/>
      <c r="AD133" s="50"/>
      <c r="AE133" s="50"/>
      <c r="AF133" s="50"/>
      <c r="AG133" s="50"/>
      <c r="AH133" s="50"/>
      <c r="AI133" s="50"/>
      <c r="AJ133" s="50"/>
      <c r="AK133" s="3"/>
      <c r="AL133" s="50"/>
      <c r="AM133" s="50"/>
      <c r="AN133" s="50"/>
      <c r="AO133" s="50"/>
      <c r="AP133" s="50"/>
      <c r="AQ133" s="50"/>
      <c r="AR133" s="50"/>
      <c r="AS133" s="50"/>
      <c r="AT133" s="50"/>
      <c r="AU133" s="50"/>
      <c r="AV133" s="50"/>
      <c r="AW133" s="50"/>
      <c r="AX133" s="3">
        <f t="shared" si="29"/>
        <v>0</v>
      </c>
    </row>
    <row r="134" spans="1:50" ht="14.4" thickBot="1" x14ac:dyDescent="0.3">
      <c r="A134" s="1" t="s">
        <v>145</v>
      </c>
      <c r="B134" s="62" t="s">
        <v>139</v>
      </c>
      <c r="C134" s="34"/>
      <c r="D134" s="48"/>
      <c r="E134" s="50">
        <f>IFERROR(VLOOKUP($B134,'[1]NUM6.1'!$G$3:$T$164,2,FALSE),0)</f>
        <v>0</v>
      </c>
      <c r="F134" s="50">
        <f>IFERROR(VLOOKUP($B134,'[1]NUM6.1'!$G$3:$T$164,3,FALSE),0)</f>
        <v>0</v>
      </c>
      <c r="G134" s="50">
        <f>IFERROR(VLOOKUP($B134,'[1]NUM6.1'!$G$3:$T$164,4,FALSE),0)</f>
        <v>0</v>
      </c>
      <c r="H134" s="50">
        <f>IFERROR(VLOOKUP($B134,'[1]NUM6.1'!$G$3:$T$164,5,FALSE),0)</f>
        <v>10</v>
      </c>
      <c r="I134" s="50">
        <f>IFERROR(VLOOKUP($B134,'[1]NUM6.1'!$G$3:$T$164,6,FALSE),0)</f>
        <v>4</v>
      </c>
      <c r="J134" s="50">
        <f>IFERROR(VLOOKUP($B134,'[1]NUM6.1'!$G$3:$T$164,7,FALSE),0)</f>
        <v>17</v>
      </c>
      <c r="K134" s="50">
        <f>IFERROR(VLOOKUP($B134,'[1]NUM6.1'!$G$3:$T$164,8,FALSE),0)</f>
        <v>0</v>
      </c>
      <c r="L134" s="50">
        <f>IFERROR(VLOOKUP($B134,'[1]NUM6.1'!$G$3:$T$164,9,FALSE),0)</f>
        <v>2</v>
      </c>
      <c r="M134" s="50">
        <f>IFERROR(VLOOKUP($B134,'[1]NUM6.1'!$G$3:$T$164,10,FALSE),0)</f>
        <v>0</v>
      </c>
      <c r="N134" s="50">
        <f>IFERROR(VLOOKUP($B134,'[1]NUM6.1'!$G$3:$T$164,11,FALSE),0)</f>
        <v>5</v>
      </c>
      <c r="O134" s="50">
        <f>IFERROR(VLOOKUP($B134,'[1]NUM6.1'!$G$3:$T$164,12,FALSE),0)</f>
        <v>0</v>
      </c>
      <c r="P134" s="50">
        <f>IFERROR(VLOOKUP($B134,'[1]NUM6.1'!$G$3:$T$164,13,FALSE),0)</f>
        <v>0</v>
      </c>
      <c r="Q134" s="3">
        <f t="shared" si="61"/>
        <v>38</v>
      </c>
      <c r="R134" s="2"/>
      <c r="S134" s="11">
        <f>IFERROR(VLOOKUP($B134,'[2]6.1 2018'!$G$3:$J$165,3,FALSE),0)</f>
        <v>48</v>
      </c>
      <c r="T134" s="27">
        <f t="shared" si="62"/>
        <v>48</v>
      </c>
      <c r="U134" s="11">
        <f>IFERROR(VLOOKUP($B134,'[3]DEN6.1'!$G$3:$H$163,2,FALSE),0)+AE134-AR134</f>
        <v>53</v>
      </c>
      <c r="V134" s="32">
        <f>IFERROR(VLOOKUP($B134,'[3]DEN6.1'!$G$3:$H$163,2,FALSE),0)+(AE134+AF134+AG134)-(AR134+AS134+AT134)</f>
        <v>53</v>
      </c>
      <c r="W134" s="11">
        <f>IFERROR(VLOOKUP($B134,'[1]DEN6.1'!$G$3:$J$165,3,FALSE),0)</f>
        <v>44</v>
      </c>
      <c r="X134" s="5"/>
      <c r="Y134" s="50"/>
      <c r="Z134" s="50"/>
      <c r="AA134" s="50"/>
      <c r="AB134" s="50"/>
      <c r="AC134" s="50"/>
      <c r="AD134" s="50"/>
      <c r="AE134" s="50"/>
      <c r="AF134" s="50"/>
      <c r="AG134" s="50"/>
      <c r="AH134" s="50"/>
      <c r="AI134" s="50"/>
      <c r="AJ134" s="50"/>
      <c r="AK134" s="3"/>
      <c r="AL134" s="50"/>
      <c r="AM134" s="50"/>
      <c r="AN134" s="50"/>
      <c r="AO134" s="50"/>
      <c r="AP134" s="50"/>
      <c r="AQ134" s="50"/>
      <c r="AR134" s="50"/>
      <c r="AS134" s="50"/>
      <c r="AT134" s="50"/>
      <c r="AU134" s="50"/>
      <c r="AV134" s="50"/>
      <c r="AW134" s="50"/>
      <c r="AX134" s="3">
        <f t="shared" si="29"/>
        <v>0</v>
      </c>
    </row>
    <row r="135" spans="1:50" ht="14.4" thickBot="1" x14ac:dyDescent="0.3">
      <c r="A135" s="1" t="s">
        <v>145</v>
      </c>
      <c r="B135" s="62" t="s">
        <v>140</v>
      </c>
      <c r="C135" s="34"/>
      <c r="D135" s="48"/>
      <c r="E135" s="50">
        <f>IFERROR(VLOOKUP($B135,'[1]NUM6.1'!$G$3:$T$164,2,FALSE),0)</f>
        <v>4</v>
      </c>
      <c r="F135" s="50">
        <f>IFERROR(VLOOKUP($B135,'[1]NUM6.1'!$G$3:$T$164,3,FALSE),0)</f>
        <v>4</v>
      </c>
      <c r="G135" s="50">
        <f>IFERROR(VLOOKUP($B135,'[1]NUM6.1'!$G$3:$T$164,4,FALSE),0)</f>
        <v>3</v>
      </c>
      <c r="H135" s="50">
        <f>IFERROR(VLOOKUP($B135,'[1]NUM6.1'!$G$3:$T$164,5,FALSE),0)</f>
        <v>9</v>
      </c>
      <c r="I135" s="50">
        <f>IFERROR(VLOOKUP($B135,'[1]NUM6.1'!$G$3:$T$164,6,FALSE),0)</f>
        <v>3</v>
      </c>
      <c r="J135" s="50">
        <f>IFERROR(VLOOKUP($B135,'[1]NUM6.1'!$G$3:$T$164,7,FALSE),0)</f>
        <v>8</v>
      </c>
      <c r="K135" s="50">
        <f>IFERROR(VLOOKUP($B135,'[1]NUM6.1'!$G$3:$T$164,8,FALSE),0)</f>
        <v>15</v>
      </c>
      <c r="L135" s="50">
        <f>IFERROR(VLOOKUP($B135,'[1]NUM6.1'!$G$3:$T$164,9,FALSE),0)</f>
        <v>8</v>
      </c>
      <c r="M135" s="50">
        <f>IFERROR(VLOOKUP($B135,'[1]NUM6.1'!$G$3:$T$164,10,FALSE),0)</f>
        <v>15</v>
      </c>
      <c r="N135" s="50">
        <f>IFERROR(VLOOKUP($B135,'[1]NUM6.1'!$G$3:$T$164,11,FALSE),0)</f>
        <v>3</v>
      </c>
      <c r="O135" s="50">
        <f>IFERROR(VLOOKUP($B135,'[1]NUM6.1'!$G$3:$T$164,12,FALSE),0)</f>
        <v>0</v>
      </c>
      <c r="P135" s="50">
        <f>IFERROR(VLOOKUP($B135,'[1]NUM6.1'!$G$3:$T$164,13,FALSE),0)</f>
        <v>10</v>
      </c>
      <c r="Q135" s="3">
        <f t="shared" si="61"/>
        <v>82</v>
      </c>
      <c r="R135" s="2"/>
      <c r="S135" s="11">
        <f>IFERROR(VLOOKUP($B135,'[2]6.1 2018'!$G$3:$J$165,3,FALSE),0)</f>
        <v>72</v>
      </c>
      <c r="T135" s="27">
        <f t="shared" si="62"/>
        <v>72</v>
      </c>
      <c r="U135" s="11">
        <f>IFERROR(VLOOKUP($B135,'[3]DEN6.1'!$G$3:$H$163,2,FALSE),0)+AE135-AR135</f>
        <v>66</v>
      </c>
      <c r="V135" s="32">
        <f>IFERROR(VLOOKUP($B135,'[3]DEN6.1'!$G$3:$H$163,2,FALSE),0)+(AE135+AF135+AG135)-(AR135+AS135+AT135)</f>
        <v>66</v>
      </c>
      <c r="W135" s="11">
        <f>IFERROR(VLOOKUP($B135,'[1]DEN6.1'!$G$3:$J$165,3,FALSE),0)</f>
        <v>66</v>
      </c>
      <c r="X135" s="5"/>
      <c r="Y135" s="50"/>
      <c r="Z135" s="50"/>
      <c r="AA135" s="50"/>
      <c r="AB135" s="50"/>
      <c r="AC135" s="50"/>
      <c r="AD135" s="50"/>
      <c r="AE135" s="50"/>
      <c r="AF135" s="50"/>
      <c r="AG135" s="50"/>
      <c r="AH135" s="50"/>
      <c r="AI135" s="50"/>
      <c r="AJ135" s="50"/>
      <c r="AK135" s="3"/>
      <c r="AL135" s="50"/>
      <c r="AM135" s="50"/>
      <c r="AN135" s="50"/>
      <c r="AO135" s="50"/>
      <c r="AP135" s="50"/>
      <c r="AQ135" s="50"/>
      <c r="AR135" s="50"/>
      <c r="AS135" s="50"/>
      <c r="AT135" s="50"/>
      <c r="AU135" s="50"/>
      <c r="AV135" s="50"/>
      <c r="AW135" s="50"/>
      <c r="AX135" s="3">
        <f t="shared" si="29"/>
        <v>0</v>
      </c>
    </row>
    <row r="136" spans="1:50" ht="14.4" thickBot="1" x14ac:dyDescent="0.3">
      <c r="A136" s="1" t="s">
        <v>145</v>
      </c>
      <c r="B136" s="62" t="s">
        <v>141</v>
      </c>
      <c r="C136" s="34"/>
      <c r="D136" s="48"/>
      <c r="E136" s="50">
        <f>IFERROR(VLOOKUP($B136,'[1]NUM6.1'!$G$3:$T$164,2,FALSE),0)</f>
        <v>9</v>
      </c>
      <c r="F136" s="50">
        <f>IFERROR(VLOOKUP($B136,'[1]NUM6.1'!$G$3:$T$164,3,FALSE),0)</f>
        <v>0</v>
      </c>
      <c r="G136" s="50">
        <f>IFERROR(VLOOKUP($B136,'[1]NUM6.1'!$G$3:$T$164,4,FALSE),0)</f>
        <v>12</v>
      </c>
      <c r="H136" s="50">
        <f>IFERROR(VLOOKUP($B136,'[1]NUM6.1'!$G$3:$T$164,5,FALSE),0)</f>
        <v>16</v>
      </c>
      <c r="I136" s="50">
        <f>IFERROR(VLOOKUP($B136,'[1]NUM6.1'!$G$3:$T$164,6,FALSE),0)</f>
        <v>14</v>
      </c>
      <c r="J136" s="50">
        <f>IFERROR(VLOOKUP($B136,'[1]NUM6.1'!$G$3:$T$164,7,FALSE),0)</f>
        <v>24</v>
      </c>
      <c r="K136" s="50">
        <f>IFERROR(VLOOKUP($B136,'[1]NUM6.1'!$G$3:$T$164,8,FALSE),0)</f>
        <v>10</v>
      </c>
      <c r="L136" s="50">
        <f>IFERROR(VLOOKUP($B136,'[1]NUM6.1'!$G$3:$T$164,9,FALSE),0)</f>
        <v>26</v>
      </c>
      <c r="M136" s="50">
        <f>IFERROR(VLOOKUP($B136,'[1]NUM6.1'!$G$3:$T$164,10,FALSE),0)</f>
        <v>3</v>
      </c>
      <c r="N136" s="50">
        <f>IFERROR(VLOOKUP($B136,'[1]NUM6.1'!$G$3:$T$164,11,FALSE),0)</f>
        <v>19</v>
      </c>
      <c r="O136" s="50">
        <f>IFERROR(VLOOKUP($B136,'[1]NUM6.1'!$G$3:$T$164,12,FALSE),0)</f>
        <v>7</v>
      </c>
      <c r="P136" s="50">
        <f>IFERROR(VLOOKUP($B136,'[1]NUM6.1'!$G$3:$T$164,13,FALSE),0)</f>
        <v>8</v>
      </c>
      <c r="Q136" s="3">
        <f t="shared" si="61"/>
        <v>148</v>
      </c>
      <c r="R136" s="2"/>
      <c r="S136" s="11">
        <f>IFERROR(VLOOKUP($B136,'[2]6.1 2018'!$G$3:$J$165,3,FALSE),0)</f>
        <v>118</v>
      </c>
      <c r="T136" s="27">
        <f t="shared" si="62"/>
        <v>118</v>
      </c>
      <c r="U136" s="11">
        <f>IFERROR(VLOOKUP($B136,'[3]DEN6.1'!$G$3:$H$163,2,FALSE),0)+AE136-AR136</f>
        <v>61</v>
      </c>
      <c r="V136" s="32">
        <f>IFERROR(VLOOKUP($B136,'[3]DEN6.1'!$G$3:$H$163,2,FALSE),0)+(AE136+AF136+AG136)-(AR136+AS136+AT136)</f>
        <v>61</v>
      </c>
      <c r="W136" s="11">
        <f>IFERROR(VLOOKUP($B136,'[1]DEN6.1'!$G$3:$J$165,3,FALSE),0)</f>
        <v>114</v>
      </c>
      <c r="X136" s="5"/>
      <c r="Y136" s="50"/>
      <c r="Z136" s="50"/>
      <c r="AA136" s="50"/>
      <c r="AB136" s="50"/>
      <c r="AC136" s="50"/>
      <c r="AD136" s="50"/>
      <c r="AE136" s="50"/>
      <c r="AF136" s="50"/>
      <c r="AG136" s="50"/>
      <c r="AH136" s="50"/>
      <c r="AI136" s="50"/>
      <c r="AJ136" s="50"/>
      <c r="AK136" s="3"/>
      <c r="AL136" s="50"/>
      <c r="AM136" s="50"/>
      <c r="AN136" s="50"/>
      <c r="AO136" s="50"/>
      <c r="AP136" s="50"/>
      <c r="AQ136" s="50"/>
      <c r="AR136" s="50"/>
      <c r="AS136" s="50"/>
      <c r="AT136" s="50"/>
      <c r="AU136" s="50"/>
      <c r="AV136" s="50"/>
      <c r="AW136" s="50"/>
      <c r="AX136" s="3">
        <f t="shared" si="29"/>
        <v>0</v>
      </c>
    </row>
    <row r="137" spans="1:50" ht="14.4" thickBot="1" x14ac:dyDescent="0.3">
      <c r="A137" s="1" t="s">
        <v>145</v>
      </c>
      <c r="B137" s="62" t="s">
        <v>142</v>
      </c>
      <c r="C137" s="34"/>
      <c r="D137" s="48"/>
      <c r="E137" s="50">
        <f>IFERROR(VLOOKUP($B137,'[1]NUM6.1'!$G$3:$T$164,2,FALSE),0)</f>
        <v>1</v>
      </c>
      <c r="F137" s="50">
        <f>IFERROR(VLOOKUP($B137,'[1]NUM6.1'!$G$3:$T$164,3,FALSE),0)</f>
        <v>3</v>
      </c>
      <c r="G137" s="50">
        <f>IFERROR(VLOOKUP($B137,'[1]NUM6.1'!$G$3:$T$164,4,FALSE),0)</f>
        <v>5</v>
      </c>
      <c r="H137" s="50">
        <f>IFERROR(VLOOKUP($B137,'[1]NUM6.1'!$G$3:$T$164,5,FALSE),0)</f>
        <v>1</v>
      </c>
      <c r="I137" s="50">
        <f>IFERROR(VLOOKUP($B137,'[1]NUM6.1'!$G$3:$T$164,6,FALSE),0)</f>
        <v>0</v>
      </c>
      <c r="J137" s="50">
        <f>IFERROR(VLOOKUP($B137,'[1]NUM6.1'!$G$3:$T$164,7,FALSE),0)</f>
        <v>0</v>
      </c>
      <c r="K137" s="50">
        <f>IFERROR(VLOOKUP($B137,'[1]NUM6.1'!$G$3:$T$164,8,FALSE),0)</f>
        <v>11</v>
      </c>
      <c r="L137" s="50">
        <f>IFERROR(VLOOKUP($B137,'[1]NUM6.1'!$G$3:$T$164,9,FALSE),0)</f>
        <v>29</v>
      </c>
      <c r="M137" s="50">
        <f>IFERROR(VLOOKUP($B137,'[1]NUM6.1'!$G$3:$T$164,10,FALSE),0)</f>
        <v>54</v>
      </c>
      <c r="N137" s="50">
        <f>IFERROR(VLOOKUP($B137,'[1]NUM6.1'!$G$3:$T$164,11,FALSE),0)</f>
        <v>12</v>
      </c>
      <c r="O137" s="50">
        <f>IFERROR(VLOOKUP($B137,'[1]NUM6.1'!$G$3:$T$164,12,FALSE),0)</f>
        <v>1</v>
      </c>
      <c r="P137" s="50">
        <f>IFERROR(VLOOKUP($B137,'[1]NUM6.1'!$G$3:$T$164,13,FALSE),0)</f>
        <v>10</v>
      </c>
      <c r="Q137" s="3">
        <f t="shared" si="61"/>
        <v>127</v>
      </c>
      <c r="R137" s="35"/>
      <c r="S137" s="11">
        <f>IFERROR(VLOOKUP($B137,'[2]6.1 2018'!$G$3:$J$165,3,FALSE),0)</f>
        <v>93</v>
      </c>
      <c r="T137" s="27">
        <f t="shared" si="62"/>
        <v>93</v>
      </c>
      <c r="U137" s="11">
        <f>IFERROR(VLOOKUP($B137,'[3]DEN6.1'!$G$3:$H$163,2,FALSE),0)+AE137-AR137</f>
        <v>87</v>
      </c>
      <c r="V137" s="32">
        <f>IFERROR(VLOOKUP($B137,'[3]DEN6.1'!$G$3:$H$163,2,FALSE),0)+(AE137+AF137+AG137)-(AR137+AS137+AT137)</f>
        <v>87</v>
      </c>
      <c r="W137" s="11">
        <f>IFERROR(VLOOKUP($B137,'[1]DEN6.1'!$G$3:$J$165,3,FALSE),0)</f>
        <v>101</v>
      </c>
      <c r="X137" s="5"/>
      <c r="Y137" s="50"/>
      <c r="Z137" s="50"/>
      <c r="AA137" s="50"/>
      <c r="AB137" s="50"/>
      <c r="AC137" s="50"/>
      <c r="AD137" s="50"/>
      <c r="AE137" s="50"/>
      <c r="AF137" s="50"/>
      <c r="AG137" s="50"/>
      <c r="AH137" s="50"/>
      <c r="AI137" s="50"/>
      <c r="AJ137" s="50"/>
      <c r="AK137" s="3"/>
      <c r="AL137" s="50"/>
      <c r="AM137" s="50"/>
      <c r="AN137" s="50"/>
      <c r="AO137" s="50"/>
      <c r="AP137" s="50"/>
      <c r="AQ137" s="50"/>
      <c r="AR137" s="50"/>
      <c r="AS137" s="50"/>
      <c r="AT137" s="50"/>
      <c r="AU137" s="50"/>
      <c r="AV137" s="50"/>
      <c r="AW137" s="50"/>
      <c r="AX137" s="3">
        <f t="shared" si="29"/>
        <v>0</v>
      </c>
    </row>
    <row r="138" spans="1:50" ht="14.4" thickBot="1" x14ac:dyDescent="0.3">
      <c r="A138" s="1" t="s">
        <v>145</v>
      </c>
      <c r="B138" s="62" t="s">
        <v>143</v>
      </c>
      <c r="C138" s="34"/>
      <c r="D138" s="48"/>
      <c r="E138" s="50">
        <f>IFERROR(VLOOKUP($B138,'[1]NUM6.1'!$G$3:$T$164,2,FALSE),0)</f>
        <v>1</v>
      </c>
      <c r="F138" s="50">
        <f>IFERROR(VLOOKUP($B138,'[1]NUM6.1'!$G$3:$T$164,3,FALSE),0)</f>
        <v>2</v>
      </c>
      <c r="G138" s="50">
        <f>IFERROR(VLOOKUP($B138,'[1]NUM6.1'!$G$3:$T$164,4,FALSE),0)</f>
        <v>1</v>
      </c>
      <c r="H138" s="50">
        <f>IFERROR(VLOOKUP($B138,'[1]NUM6.1'!$G$3:$T$164,5,FALSE),0)</f>
        <v>6</v>
      </c>
      <c r="I138" s="50">
        <f>IFERROR(VLOOKUP($B138,'[1]NUM6.1'!$G$3:$T$164,6,FALSE),0)</f>
        <v>5</v>
      </c>
      <c r="J138" s="50">
        <f>IFERROR(VLOOKUP($B138,'[1]NUM6.1'!$G$3:$T$164,7,FALSE),0)</f>
        <v>2</v>
      </c>
      <c r="K138" s="50">
        <f>IFERROR(VLOOKUP($B138,'[1]NUM6.1'!$G$3:$T$164,8,FALSE),0)</f>
        <v>4</v>
      </c>
      <c r="L138" s="50">
        <f>IFERROR(VLOOKUP($B138,'[1]NUM6.1'!$G$3:$T$164,9,FALSE),0)</f>
        <v>5</v>
      </c>
      <c r="M138" s="50">
        <f>IFERROR(VLOOKUP($B138,'[1]NUM6.1'!$G$3:$T$164,10,FALSE),0)</f>
        <v>11</v>
      </c>
      <c r="N138" s="50">
        <f>IFERROR(VLOOKUP($B138,'[1]NUM6.1'!$G$3:$T$164,11,FALSE),0)</f>
        <v>0</v>
      </c>
      <c r="O138" s="50">
        <f>IFERROR(VLOOKUP($B138,'[1]NUM6.1'!$G$3:$T$164,12,FALSE),0)</f>
        <v>0</v>
      </c>
      <c r="P138" s="50">
        <f>IFERROR(VLOOKUP($B138,'[1]NUM6.1'!$G$3:$T$164,13,FALSE),0)</f>
        <v>2</v>
      </c>
      <c r="Q138" s="3">
        <f t="shared" si="61"/>
        <v>39</v>
      </c>
      <c r="R138" s="35"/>
      <c r="S138" s="11">
        <f>IFERROR(VLOOKUP($B138,'[2]6.1 2018'!$G$3:$J$165,3,FALSE),0)</f>
        <v>38</v>
      </c>
      <c r="T138" s="27">
        <f t="shared" si="62"/>
        <v>38</v>
      </c>
      <c r="U138" s="11">
        <f>IFERROR(VLOOKUP($B138,'[3]DEN6.1'!$G$3:$H$163,2,FALSE),0)+AE138-AR138</f>
        <v>37</v>
      </c>
      <c r="V138" s="32">
        <f>IFERROR(VLOOKUP($B138,'[3]DEN6.1'!$G$3:$H$163,2,FALSE),0)+(AE138+AF138+AG138)-(AR138+AS138+AT138)</f>
        <v>37</v>
      </c>
      <c r="W138" s="11">
        <f>IFERROR(VLOOKUP($B138,'[1]DEN6.1'!$G$3:$J$165,3,FALSE),0)</f>
        <v>35</v>
      </c>
      <c r="X138" s="5"/>
      <c r="Y138" s="50"/>
      <c r="Z138" s="50"/>
      <c r="AA138" s="50"/>
      <c r="AB138" s="50"/>
      <c r="AC138" s="50"/>
      <c r="AD138" s="50"/>
      <c r="AE138" s="50"/>
      <c r="AF138" s="50"/>
      <c r="AG138" s="50"/>
      <c r="AH138" s="50"/>
      <c r="AI138" s="50"/>
      <c r="AJ138" s="50"/>
      <c r="AK138" s="3"/>
      <c r="AL138" s="50"/>
      <c r="AM138" s="50"/>
      <c r="AN138" s="50"/>
      <c r="AO138" s="50"/>
      <c r="AP138" s="50"/>
      <c r="AQ138" s="50"/>
      <c r="AR138" s="50"/>
      <c r="AS138" s="50"/>
      <c r="AT138" s="50"/>
      <c r="AU138" s="50"/>
      <c r="AV138" s="50"/>
      <c r="AW138" s="50"/>
      <c r="AX138" s="3">
        <f t="shared" si="29"/>
        <v>0</v>
      </c>
    </row>
    <row r="139" spans="1:50" ht="14.4" thickBot="1" x14ac:dyDescent="0.3">
      <c r="A139" s="1" t="s">
        <v>145</v>
      </c>
      <c r="B139" s="62" t="s">
        <v>144</v>
      </c>
      <c r="C139" s="34"/>
      <c r="D139" s="48"/>
      <c r="E139" s="50">
        <f>IFERROR(VLOOKUP($B139,'[1]NUM6.1'!$G$3:$T$164,2,FALSE),0)</f>
        <v>2</v>
      </c>
      <c r="F139" s="50">
        <f>IFERROR(VLOOKUP($B139,'[1]NUM6.1'!$G$3:$T$164,3,FALSE),0)</f>
        <v>2</v>
      </c>
      <c r="G139" s="50">
        <f>IFERROR(VLOOKUP($B139,'[1]NUM6.1'!$G$3:$T$164,4,FALSE),0)</f>
        <v>0</v>
      </c>
      <c r="H139" s="50">
        <f>IFERROR(VLOOKUP($B139,'[1]NUM6.1'!$G$3:$T$164,5,FALSE),0)</f>
        <v>1</v>
      </c>
      <c r="I139" s="50">
        <f>IFERROR(VLOOKUP($B139,'[1]NUM6.1'!$G$3:$T$164,6,FALSE),0)</f>
        <v>2</v>
      </c>
      <c r="J139" s="50">
        <f>IFERROR(VLOOKUP($B139,'[1]NUM6.1'!$G$3:$T$164,7,FALSE),0)</f>
        <v>0</v>
      </c>
      <c r="K139" s="50">
        <f>IFERROR(VLOOKUP($B139,'[1]NUM6.1'!$G$3:$T$164,8,FALSE),0)</f>
        <v>0</v>
      </c>
      <c r="L139" s="50">
        <f>IFERROR(VLOOKUP($B139,'[1]NUM6.1'!$G$3:$T$164,9,FALSE),0)</f>
        <v>3</v>
      </c>
      <c r="M139" s="50">
        <f>IFERROR(VLOOKUP($B139,'[1]NUM6.1'!$G$3:$T$164,10,FALSE),0)</f>
        <v>5</v>
      </c>
      <c r="N139" s="50">
        <f>IFERROR(VLOOKUP($B139,'[1]NUM6.1'!$G$3:$T$164,11,FALSE),0)</f>
        <v>2</v>
      </c>
      <c r="O139" s="50">
        <f>IFERROR(VLOOKUP($B139,'[1]NUM6.1'!$G$3:$T$164,12,FALSE),0)</f>
        <v>0</v>
      </c>
      <c r="P139" s="50">
        <f>IFERROR(VLOOKUP($B139,'[1]NUM6.1'!$G$3:$T$164,13,FALSE),0)</f>
        <v>11</v>
      </c>
      <c r="Q139" s="3">
        <f t="shared" si="61"/>
        <v>28</v>
      </c>
      <c r="R139" s="35"/>
      <c r="S139" s="11">
        <f>IFERROR(VLOOKUP($B139,'[2]6.1 2018'!$G$3:$J$165,3,FALSE),0)</f>
        <v>24</v>
      </c>
      <c r="T139" s="27">
        <f t="shared" si="62"/>
        <v>24</v>
      </c>
      <c r="U139" s="11">
        <f>IFERROR(VLOOKUP($B139,'[3]DEN6.1'!$G$3:$H$163,2,FALSE),0)+AE139-AR139</f>
        <v>22</v>
      </c>
      <c r="V139" s="32">
        <f>IFERROR(VLOOKUP($B139,'[3]DEN6.1'!$G$3:$H$163,2,FALSE),0)+(AE139+AF139+AG139)-(AR139+AS139+AT139)</f>
        <v>22</v>
      </c>
      <c r="W139" s="11">
        <f>IFERROR(VLOOKUP($B139,'[1]DEN6.1'!$G$3:$J$165,3,FALSE),0)</f>
        <v>22</v>
      </c>
      <c r="X139" s="5"/>
      <c r="Y139" s="50"/>
      <c r="Z139" s="50"/>
      <c r="AA139" s="50"/>
      <c r="AB139" s="50"/>
      <c r="AC139" s="50"/>
      <c r="AD139" s="50"/>
      <c r="AE139" s="50"/>
      <c r="AF139" s="50"/>
      <c r="AG139" s="50"/>
      <c r="AH139" s="50"/>
      <c r="AI139" s="50"/>
      <c r="AJ139" s="50"/>
      <c r="AK139" s="3"/>
      <c r="AL139" s="50"/>
      <c r="AM139" s="50"/>
      <c r="AN139" s="50"/>
      <c r="AO139" s="50"/>
      <c r="AP139" s="50"/>
      <c r="AQ139" s="50"/>
      <c r="AR139" s="50"/>
      <c r="AS139" s="50"/>
      <c r="AT139" s="50"/>
      <c r="AU139" s="50"/>
      <c r="AV139" s="50"/>
      <c r="AW139" s="50"/>
      <c r="AX139" s="3">
        <f t="shared" si="29"/>
        <v>0</v>
      </c>
    </row>
    <row r="140" spans="1:50" ht="15.75" customHeight="1" thickBot="1" x14ac:dyDescent="0.3">
      <c r="A140" s="344" t="s">
        <v>184</v>
      </c>
      <c r="B140" s="345"/>
      <c r="C140" s="89">
        <f>D140/Metas!G12</f>
        <v>0.96119323659206113</v>
      </c>
      <c r="D140" s="13">
        <f>+Q140/R140</f>
        <v>0.1808004478029667</v>
      </c>
      <c r="E140" s="8">
        <f t="shared" ref="E140:H140" si="63">SUM(E127:E139)</f>
        <v>118</v>
      </c>
      <c r="F140" s="8">
        <f t="shared" si="63"/>
        <v>165</v>
      </c>
      <c r="G140" s="8">
        <f t="shared" si="63"/>
        <v>264</v>
      </c>
      <c r="H140" s="8">
        <f t="shared" si="63"/>
        <v>249</v>
      </c>
      <c r="I140" s="8">
        <f t="shared" ref="I140" si="64">SUM(I127:I139)</f>
        <v>113</v>
      </c>
      <c r="J140" s="8">
        <f t="shared" ref="J140:K140" si="65">SUM(J127:J139)</f>
        <v>501</v>
      </c>
      <c r="K140" s="8">
        <f t="shared" si="65"/>
        <v>233</v>
      </c>
      <c r="L140" s="8">
        <f t="shared" ref="L140:M140" si="66">SUM(L127:L139)</f>
        <v>355</v>
      </c>
      <c r="M140" s="8">
        <f t="shared" si="66"/>
        <v>291</v>
      </c>
      <c r="N140" s="8">
        <f t="shared" ref="N140:P140" si="67">SUM(N127:N139)</f>
        <v>358</v>
      </c>
      <c r="O140" s="8">
        <f t="shared" si="67"/>
        <v>237</v>
      </c>
      <c r="P140" s="8">
        <f t="shared" si="67"/>
        <v>346</v>
      </c>
      <c r="Q140" s="8">
        <f>SUM(Q127:Q139)</f>
        <v>3230</v>
      </c>
      <c r="R140" s="9">
        <f>X140-W140</f>
        <v>17865</v>
      </c>
      <c r="S140" s="8">
        <f t="shared" ref="S140:U140" si="68">SUM(S127:S139)</f>
        <v>2492</v>
      </c>
      <c r="T140" s="8">
        <f t="shared" si="68"/>
        <v>2492</v>
      </c>
      <c r="U140" s="8">
        <f t="shared" si="68"/>
        <v>2486</v>
      </c>
      <c r="V140" s="25">
        <f>SUM(V127:V139)</f>
        <v>2486</v>
      </c>
      <c r="W140" s="8">
        <f t="shared" ref="W140" si="69">SUM(W127:W139)</f>
        <v>2508</v>
      </c>
      <c r="X140" s="10">
        <v>20373</v>
      </c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>
        <f t="shared" si="29"/>
        <v>0</v>
      </c>
    </row>
    <row r="141" spans="1:50" s="239" customFormat="1" ht="14.4" thickBot="1" x14ac:dyDescent="0.3">
      <c r="A141" s="4" t="s">
        <v>150</v>
      </c>
      <c r="B141" s="62" t="s">
        <v>146</v>
      </c>
      <c r="C141" s="34"/>
      <c r="D141" s="48"/>
      <c r="E141" s="50">
        <f>IFERROR(VLOOKUP($B141,'[1]NUM6.1'!$G$3:$T$164,2,FALSE),0)</f>
        <v>6</v>
      </c>
      <c r="F141" s="50">
        <f>IFERROR(VLOOKUP($B141,'[1]NUM6.1'!$G$3:$T$164,3,FALSE),0)</f>
        <v>2</v>
      </c>
      <c r="G141" s="50">
        <f>IFERROR(VLOOKUP($B141,'[1]NUM6.1'!$G$3:$T$164,4,FALSE),0)</f>
        <v>30</v>
      </c>
      <c r="H141" s="50">
        <f>IFERROR(VLOOKUP($B141,'[1]NUM6.1'!$G$3:$T$164,5,FALSE),0)</f>
        <v>223</v>
      </c>
      <c r="I141" s="50">
        <f>IFERROR(VLOOKUP($B141,'[1]NUM6.1'!$G$3:$T$164,6,FALSE),0)</f>
        <v>57</v>
      </c>
      <c r="J141" s="50">
        <f>IFERROR(VLOOKUP($B141,'[1]NUM6.1'!$G$3:$T$164,7,FALSE),0)</f>
        <v>25</v>
      </c>
      <c r="K141" s="50">
        <f>IFERROR(VLOOKUP($B141,'[1]NUM6.1'!$G$3:$T$164,8,FALSE),0)</f>
        <v>117</v>
      </c>
      <c r="L141" s="50">
        <f>IFERROR(VLOOKUP($B141,'[1]NUM6.1'!$G$3:$T$164,9,FALSE),0)</f>
        <v>56</v>
      </c>
      <c r="M141" s="50">
        <f>IFERROR(VLOOKUP($B141,'[1]NUM6.1'!$G$3:$T$164,10,FALSE),0)</f>
        <v>176</v>
      </c>
      <c r="N141" s="50">
        <f>IFERROR(VLOOKUP($B141,'[1]NUM6.1'!$G$3:$T$164,11,FALSE),0)</f>
        <v>30</v>
      </c>
      <c r="O141" s="50">
        <f>IFERROR(VLOOKUP($B141,'[1]NUM6.1'!$G$3:$T$164,12,FALSE),0)</f>
        <v>16</v>
      </c>
      <c r="P141" s="50">
        <f>IFERROR(VLOOKUP($B141,'[1]NUM6.1'!$G$3:$T$164,13,FALSE),0)</f>
        <v>181</v>
      </c>
      <c r="Q141" s="3">
        <f>SUM(E141:P141)</f>
        <v>919</v>
      </c>
      <c r="R141" s="38"/>
      <c r="S141" s="11">
        <f>IFERROR(VLOOKUP($B141,'[2]6.1 2018'!$G$3:$J$165,3,FALSE),0)</f>
        <v>890</v>
      </c>
      <c r="T141" s="27">
        <f t="shared" ref="T141:T144" si="70">S141+(Y141+Z141+AA141+AB141)-(AL141+AM141+AN141+AO141)</f>
        <v>890</v>
      </c>
      <c r="U141" s="11">
        <f>IFERROR(VLOOKUP($B141,'[3]DEN6.1'!$G$3:$H$163,2,FALSE),0)+AE141-AR141</f>
        <v>858</v>
      </c>
      <c r="V141" s="32">
        <f>IFERROR(VLOOKUP($B141,'[3]DEN6.1'!$G$3:$H$163,2,FALSE),0)+(AE141+AF141+AG141)-(AR141+AS141+AT141)</f>
        <v>858</v>
      </c>
      <c r="W141" s="11">
        <f>IFERROR(VLOOKUP($B141,'[1]DEN6.1'!$G$3:$J$165,3,FALSE),0)</f>
        <v>792</v>
      </c>
      <c r="X141" s="5"/>
      <c r="Y141" s="50"/>
      <c r="Z141" s="50"/>
      <c r="AA141" s="50"/>
      <c r="AB141" s="50"/>
      <c r="AC141" s="50"/>
      <c r="AD141" s="50"/>
      <c r="AE141" s="50"/>
      <c r="AF141" s="50"/>
      <c r="AG141" s="50"/>
      <c r="AH141" s="50"/>
      <c r="AI141" s="50"/>
      <c r="AJ141" s="50"/>
      <c r="AK141" s="3"/>
      <c r="AL141" s="50"/>
      <c r="AM141" s="50"/>
      <c r="AN141" s="50"/>
      <c r="AO141" s="50"/>
      <c r="AP141" s="50"/>
      <c r="AQ141" s="50"/>
      <c r="AR141" s="50"/>
      <c r="AS141" s="50"/>
      <c r="AT141" s="50"/>
      <c r="AU141" s="50"/>
      <c r="AV141" s="50"/>
      <c r="AW141" s="50"/>
      <c r="AX141" s="3">
        <f t="shared" si="29"/>
        <v>0</v>
      </c>
    </row>
    <row r="142" spans="1:50" ht="14.4" thickBot="1" x14ac:dyDescent="0.3">
      <c r="A142" s="4" t="s">
        <v>150</v>
      </c>
      <c r="B142" s="62" t="s">
        <v>147</v>
      </c>
      <c r="C142" s="34"/>
      <c r="D142" s="48"/>
      <c r="E142" s="50">
        <f>IFERROR(VLOOKUP($B142,'[1]NUM6.1'!$G$3:$T$164,2,FALSE),0)</f>
        <v>0</v>
      </c>
      <c r="F142" s="50">
        <f>IFERROR(VLOOKUP($B142,'[1]NUM6.1'!$G$3:$T$164,3,FALSE),0)</f>
        <v>0</v>
      </c>
      <c r="G142" s="50">
        <f>IFERROR(VLOOKUP($B142,'[1]NUM6.1'!$G$3:$T$164,4,FALSE),0)</f>
        <v>7</v>
      </c>
      <c r="H142" s="50">
        <f>IFERROR(VLOOKUP($B142,'[1]NUM6.1'!$G$3:$T$164,5,FALSE),0)</f>
        <v>0</v>
      </c>
      <c r="I142" s="50">
        <f>IFERROR(VLOOKUP($B142,'[1]NUM6.1'!$G$3:$T$164,6,FALSE),0)</f>
        <v>0</v>
      </c>
      <c r="J142" s="50">
        <f>IFERROR(VLOOKUP($B142,'[1]NUM6.1'!$G$3:$T$164,7,FALSE),0)</f>
        <v>1</v>
      </c>
      <c r="K142" s="50">
        <f>IFERROR(VLOOKUP($B142,'[1]NUM6.1'!$G$3:$T$164,8,FALSE),0)</f>
        <v>0</v>
      </c>
      <c r="L142" s="50">
        <f>IFERROR(VLOOKUP($B142,'[1]NUM6.1'!$G$3:$T$164,9,FALSE),0)</f>
        <v>2</v>
      </c>
      <c r="M142" s="50">
        <f>IFERROR(VLOOKUP($B142,'[1]NUM6.1'!$G$3:$T$164,10,FALSE),0)</f>
        <v>0</v>
      </c>
      <c r="N142" s="50">
        <f>IFERROR(VLOOKUP($B142,'[1]NUM6.1'!$G$3:$T$164,11,FALSE),0)</f>
        <v>0</v>
      </c>
      <c r="O142" s="50">
        <f>IFERROR(VLOOKUP($B142,'[1]NUM6.1'!$G$3:$T$164,12,FALSE),0)</f>
        <v>0</v>
      </c>
      <c r="P142" s="50">
        <f>IFERROR(VLOOKUP($B142,'[1]NUM6.1'!$G$3:$T$164,13,FALSE),0)</f>
        <v>0</v>
      </c>
      <c r="Q142" s="3">
        <f>SUM(E142:P142)</f>
        <v>10</v>
      </c>
      <c r="R142" s="38"/>
      <c r="S142" s="11">
        <f>IFERROR(VLOOKUP($B142,'[2]6.1 2018'!$G$3:$J$165,3,FALSE),0)</f>
        <v>37</v>
      </c>
      <c r="T142" s="27">
        <f t="shared" si="70"/>
        <v>37</v>
      </c>
      <c r="U142" s="11">
        <f>IFERROR(VLOOKUP($B142,'[3]DEN6.1'!$G$3:$H$163,2,FALSE),0)+AE142-AR142</f>
        <v>52</v>
      </c>
      <c r="V142" s="32">
        <f>IFERROR(VLOOKUP($B142,'[3]DEN6.1'!$G$3:$H$163,2,FALSE),0)+(AE142+AF142+AG142)-(AR142+AS142+AT142)</f>
        <v>52</v>
      </c>
      <c r="W142" s="11">
        <f>IFERROR(VLOOKUP($B142,'[1]DEN6.1'!$G$3:$J$165,3,FALSE),0)</f>
        <v>33</v>
      </c>
      <c r="X142" s="5"/>
      <c r="Y142" s="50"/>
      <c r="Z142" s="50"/>
      <c r="AA142" s="50"/>
      <c r="AB142" s="50"/>
      <c r="AC142" s="50"/>
      <c r="AD142" s="50"/>
      <c r="AE142" s="50"/>
      <c r="AF142" s="50"/>
      <c r="AG142" s="50"/>
      <c r="AH142" s="50"/>
      <c r="AI142" s="50"/>
      <c r="AJ142" s="50"/>
      <c r="AK142" s="3"/>
      <c r="AL142" s="50"/>
      <c r="AM142" s="50"/>
      <c r="AN142" s="50"/>
      <c r="AO142" s="50"/>
      <c r="AP142" s="50"/>
      <c r="AQ142" s="50"/>
      <c r="AR142" s="50"/>
      <c r="AS142" s="50"/>
      <c r="AT142" s="50"/>
      <c r="AU142" s="50"/>
      <c r="AV142" s="50"/>
      <c r="AW142" s="50"/>
      <c r="AX142" s="3">
        <f t="shared" si="29"/>
        <v>0</v>
      </c>
    </row>
    <row r="143" spans="1:50" ht="14.4" thickBot="1" x14ac:dyDescent="0.3">
      <c r="A143" s="4" t="s">
        <v>150</v>
      </c>
      <c r="B143" s="62" t="s">
        <v>148</v>
      </c>
      <c r="C143" s="34"/>
      <c r="D143" s="48"/>
      <c r="E143" s="50">
        <f>IFERROR(VLOOKUP($B143,'[1]NUM6.1'!$G$3:$T$164,2,FALSE),0)</f>
        <v>0</v>
      </c>
      <c r="F143" s="50">
        <f>IFERROR(VLOOKUP($B143,'[1]NUM6.1'!$G$3:$T$164,3,FALSE),0)</f>
        <v>0</v>
      </c>
      <c r="G143" s="50">
        <f>IFERROR(VLOOKUP($B143,'[1]NUM6.1'!$G$3:$T$164,4,FALSE),0)</f>
        <v>0</v>
      </c>
      <c r="H143" s="50">
        <f>IFERROR(VLOOKUP($B143,'[1]NUM6.1'!$G$3:$T$164,5,FALSE),0)</f>
        <v>0</v>
      </c>
      <c r="I143" s="50">
        <f>IFERROR(VLOOKUP($B143,'[1]NUM6.1'!$G$3:$T$164,6,FALSE),0)</f>
        <v>0</v>
      </c>
      <c r="J143" s="50">
        <f>IFERROR(VLOOKUP($B143,'[1]NUM6.1'!$G$3:$T$164,7,FALSE),0)</f>
        <v>0</v>
      </c>
      <c r="K143" s="50">
        <f>IFERROR(VLOOKUP($B143,'[1]NUM6.1'!$G$3:$T$164,8,FALSE),0)</f>
        <v>0</v>
      </c>
      <c r="L143" s="50">
        <f>IFERROR(VLOOKUP($B143,'[1]NUM6.1'!$G$3:$T$164,9,FALSE),0)</f>
        <v>0</v>
      </c>
      <c r="M143" s="50">
        <f>IFERROR(VLOOKUP($B143,'[1]NUM6.1'!$G$3:$T$164,10,FALSE),0)</f>
        <v>0</v>
      </c>
      <c r="N143" s="50">
        <f>IFERROR(VLOOKUP($B143,'[1]NUM6.1'!$G$3:$T$164,11,FALSE),0)</f>
        <v>0</v>
      </c>
      <c r="O143" s="50">
        <f>IFERROR(VLOOKUP($B143,'[1]NUM6.1'!$G$3:$T$164,12,FALSE),0)</f>
        <v>0</v>
      </c>
      <c r="P143" s="50">
        <f>IFERROR(VLOOKUP($B143,'[1]NUM6.1'!$G$3:$T$164,13,FALSE),0)</f>
        <v>0</v>
      </c>
      <c r="Q143" s="3">
        <f>SUM(E143:P143)</f>
        <v>0</v>
      </c>
      <c r="R143" s="38"/>
      <c r="S143" s="11">
        <f>IFERROR(VLOOKUP($B143,'[2]6.1 2018'!$G$3:$J$165,3,FALSE),0)</f>
        <v>44</v>
      </c>
      <c r="T143" s="27">
        <f t="shared" si="70"/>
        <v>44</v>
      </c>
      <c r="U143" s="11">
        <f>IFERROR(VLOOKUP($B143,'[3]DEN6.1'!$G$3:$H$163,2,FALSE),0)+AE143-AR143</f>
        <v>33</v>
      </c>
      <c r="V143" s="32">
        <f>IFERROR(VLOOKUP($B143,'[3]DEN6.1'!$G$3:$H$163,2,FALSE),0)+(AE143+AF143+AG143)-(AR143+AS143+AT143)</f>
        <v>33</v>
      </c>
      <c r="W143" s="11">
        <f>IFERROR(VLOOKUP($B143,'[1]DEN6.1'!$G$3:$J$165,3,FALSE),0)</f>
        <v>27</v>
      </c>
      <c r="X143" s="5"/>
      <c r="Y143" s="50"/>
      <c r="Z143" s="50"/>
      <c r="AA143" s="50"/>
      <c r="AB143" s="50"/>
      <c r="AC143" s="50"/>
      <c r="AD143" s="50"/>
      <c r="AE143" s="50"/>
      <c r="AF143" s="50"/>
      <c r="AG143" s="50"/>
      <c r="AH143" s="50"/>
      <c r="AI143" s="50"/>
      <c r="AJ143" s="50"/>
      <c r="AK143" s="3"/>
      <c r="AL143" s="50"/>
      <c r="AM143" s="50"/>
      <c r="AN143" s="50"/>
      <c r="AO143" s="50"/>
      <c r="AP143" s="50"/>
      <c r="AQ143" s="50"/>
      <c r="AR143" s="50"/>
      <c r="AS143" s="50"/>
      <c r="AT143" s="50"/>
      <c r="AU143" s="50"/>
      <c r="AV143" s="50"/>
      <c r="AW143" s="50"/>
      <c r="AX143" s="3">
        <f t="shared" si="29"/>
        <v>0</v>
      </c>
    </row>
    <row r="144" spans="1:50" ht="14.4" thickBot="1" x14ac:dyDescent="0.3">
      <c r="A144" s="4" t="s">
        <v>150</v>
      </c>
      <c r="B144" s="62" t="s">
        <v>149</v>
      </c>
      <c r="C144" s="34"/>
      <c r="D144" s="48"/>
      <c r="E144" s="50">
        <f>IFERROR(VLOOKUP($B144,'[1]NUM6.1'!$G$3:$T$164,2,FALSE),0)</f>
        <v>0</v>
      </c>
      <c r="F144" s="50">
        <f>IFERROR(VLOOKUP($B144,'[1]NUM6.1'!$G$3:$T$164,3,FALSE),0)</f>
        <v>0</v>
      </c>
      <c r="G144" s="50">
        <f>IFERROR(VLOOKUP($B144,'[1]NUM6.1'!$G$3:$T$164,4,FALSE),0)</f>
        <v>0</v>
      </c>
      <c r="H144" s="50">
        <f>IFERROR(VLOOKUP($B144,'[1]NUM6.1'!$G$3:$T$164,5,FALSE),0)</f>
        <v>0</v>
      </c>
      <c r="I144" s="50">
        <f>IFERROR(VLOOKUP($B144,'[1]NUM6.1'!$G$3:$T$164,6,FALSE),0)</f>
        <v>0</v>
      </c>
      <c r="J144" s="50">
        <f>IFERROR(VLOOKUP($B144,'[1]NUM6.1'!$G$3:$T$164,7,FALSE),0)</f>
        <v>0</v>
      </c>
      <c r="K144" s="50">
        <f>IFERROR(VLOOKUP($B144,'[1]NUM6.1'!$G$3:$T$164,8,FALSE),0)</f>
        <v>0</v>
      </c>
      <c r="L144" s="50">
        <f>IFERROR(VLOOKUP($B144,'[1]NUM6.1'!$G$3:$T$164,9,FALSE),0)</f>
        <v>1</v>
      </c>
      <c r="M144" s="50">
        <f>IFERROR(VLOOKUP($B144,'[1]NUM6.1'!$G$3:$T$164,10,FALSE),0)</f>
        <v>0</v>
      </c>
      <c r="N144" s="50">
        <f>IFERROR(VLOOKUP($B144,'[1]NUM6.1'!$G$3:$T$164,11,FALSE),0)</f>
        <v>0</v>
      </c>
      <c r="O144" s="50">
        <f>IFERROR(VLOOKUP($B144,'[1]NUM6.1'!$G$3:$T$164,12,FALSE),0)</f>
        <v>0</v>
      </c>
      <c r="P144" s="50">
        <f>IFERROR(VLOOKUP($B144,'[1]NUM6.1'!$G$3:$T$164,13,FALSE),0)</f>
        <v>0</v>
      </c>
      <c r="Q144" s="3">
        <f>SUM(E144:P144)</f>
        <v>1</v>
      </c>
      <c r="R144" s="38"/>
      <c r="S144" s="11">
        <f>IFERROR(VLOOKUP($B144,'[2]6.1 2018'!$G$3:$J$165,3,FALSE),0)</f>
        <v>39</v>
      </c>
      <c r="T144" s="27">
        <f t="shared" si="70"/>
        <v>39</v>
      </c>
      <c r="U144" s="11">
        <f>IFERROR(VLOOKUP($B144,'[3]DEN6.1'!$G$3:$H$163,2,FALSE),0)+AE144-AR144</f>
        <v>51</v>
      </c>
      <c r="V144" s="32">
        <f>IFERROR(VLOOKUP($B144,'[3]DEN6.1'!$G$3:$H$163,2,FALSE),0)+(AE144+AF144+AG144)-(AR144+AS144+AT144)</f>
        <v>51</v>
      </c>
      <c r="W144" s="11">
        <f>IFERROR(VLOOKUP($B144,'[1]DEN6.1'!$G$3:$J$165,3,FALSE),0)</f>
        <v>54</v>
      </c>
      <c r="X144" s="5"/>
      <c r="Y144" s="50"/>
      <c r="Z144" s="50"/>
      <c r="AA144" s="50"/>
      <c r="AB144" s="50"/>
      <c r="AC144" s="50"/>
      <c r="AD144" s="50"/>
      <c r="AE144" s="50"/>
      <c r="AF144" s="50"/>
      <c r="AG144" s="50"/>
      <c r="AH144" s="50"/>
      <c r="AI144" s="50"/>
      <c r="AJ144" s="50"/>
      <c r="AK144" s="3"/>
      <c r="AL144" s="50"/>
      <c r="AM144" s="50"/>
      <c r="AN144" s="50"/>
      <c r="AO144" s="50"/>
      <c r="AP144" s="50"/>
      <c r="AQ144" s="50"/>
      <c r="AR144" s="50"/>
      <c r="AS144" s="50"/>
      <c r="AT144" s="50"/>
      <c r="AU144" s="50"/>
      <c r="AV144" s="50"/>
      <c r="AW144" s="50"/>
      <c r="AX144" s="3">
        <f t="shared" si="29"/>
        <v>0</v>
      </c>
    </row>
    <row r="145" spans="1:50" ht="14.4" thickBot="1" x14ac:dyDescent="0.3">
      <c r="A145" s="344" t="s">
        <v>185</v>
      </c>
      <c r="B145" s="345"/>
      <c r="C145" s="89">
        <f>D145/Metas!G14</f>
        <v>0.82063843905744815</v>
      </c>
      <c r="D145" s="13">
        <f>+Q145/R145</f>
        <v>0.15428002654280026</v>
      </c>
      <c r="E145" s="8">
        <f t="shared" ref="E145:H145" si="71">SUM(E141:E144)</f>
        <v>6</v>
      </c>
      <c r="F145" s="8">
        <f t="shared" si="71"/>
        <v>2</v>
      </c>
      <c r="G145" s="8">
        <f t="shared" si="71"/>
        <v>37</v>
      </c>
      <c r="H145" s="8">
        <f t="shared" si="71"/>
        <v>223</v>
      </c>
      <c r="I145" s="8">
        <f t="shared" ref="I145" si="72">SUM(I141:I144)</f>
        <v>57</v>
      </c>
      <c r="J145" s="8">
        <f t="shared" ref="J145:K145" si="73">SUM(J141:J144)</f>
        <v>26</v>
      </c>
      <c r="K145" s="8">
        <f t="shared" si="73"/>
        <v>117</v>
      </c>
      <c r="L145" s="8">
        <f t="shared" ref="L145:M145" si="74">SUM(L141:L144)</f>
        <v>59</v>
      </c>
      <c r="M145" s="8">
        <f t="shared" si="74"/>
        <v>176</v>
      </c>
      <c r="N145" s="8">
        <f t="shared" ref="N145:P145" si="75">SUM(N141:N144)</f>
        <v>30</v>
      </c>
      <c r="O145" s="8">
        <f t="shared" si="75"/>
        <v>16</v>
      </c>
      <c r="P145" s="8">
        <f t="shared" si="75"/>
        <v>181</v>
      </c>
      <c r="Q145" s="8">
        <f>SUM(Q141:Q144)</f>
        <v>930</v>
      </c>
      <c r="R145" s="9">
        <f>X145-W145</f>
        <v>6028</v>
      </c>
      <c r="S145" s="8">
        <f t="shared" ref="S145:U145" si="76">SUM(S141:S144)</f>
        <v>1010</v>
      </c>
      <c r="T145" s="8">
        <f t="shared" si="76"/>
        <v>1010</v>
      </c>
      <c r="U145" s="8">
        <f t="shared" si="76"/>
        <v>994</v>
      </c>
      <c r="V145" s="25">
        <f>SUM(V141:V144)</f>
        <v>994</v>
      </c>
      <c r="W145" s="8">
        <f t="shared" ref="W145" si="77">SUM(W141:W144)</f>
        <v>906</v>
      </c>
      <c r="X145" s="10">
        <v>6934</v>
      </c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  <c r="AK145" s="25"/>
      <c r="AL145" s="25"/>
      <c r="AM145" s="25"/>
      <c r="AN145" s="25"/>
      <c r="AO145" s="25"/>
      <c r="AP145" s="25"/>
      <c r="AQ145" s="25"/>
      <c r="AR145" s="25"/>
      <c r="AS145" s="25"/>
      <c r="AT145" s="25"/>
      <c r="AU145" s="25"/>
      <c r="AV145" s="25"/>
      <c r="AW145" s="25"/>
      <c r="AX145" s="7">
        <f t="shared" si="29"/>
        <v>0</v>
      </c>
    </row>
    <row r="146" spans="1:50" ht="14.4" thickBot="1" x14ac:dyDescent="0.3">
      <c r="A146" s="49" t="s">
        <v>158</v>
      </c>
      <c r="B146" s="62" t="s">
        <v>151</v>
      </c>
      <c r="C146" s="34"/>
      <c r="D146" s="48"/>
      <c r="E146" s="50">
        <f>IFERROR(VLOOKUP($B146,'[1]NUM6.1'!$G$3:$T$164,2,FALSE),0)</f>
        <v>4</v>
      </c>
      <c r="F146" s="50">
        <f>IFERROR(VLOOKUP($B146,'[1]NUM6.1'!$G$3:$T$164,3,FALSE),0)</f>
        <v>12</v>
      </c>
      <c r="G146" s="50">
        <f>IFERROR(VLOOKUP($B146,'[1]NUM6.1'!$G$3:$T$164,4,FALSE),0)</f>
        <v>24</v>
      </c>
      <c r="H146" s="50">
        <f>IFERROR(VLOOKUP($B146,'[1]NUM6.1'!$G$3:$T$164,5,FALSE),0)</f>
        <v>19</v>
      </c>
      <c r="I146" s="50">
        <f>IFERROR(VLOOKUP($B146,'[1]NUM6.1'!$G$3:$T$164,6,FALSE),0)</f>
        <v>25</v>
      </c>
      <c r="J146" s="50">
        <f>IFERROR(VLOOKUP($B146,'[1]NUM6.1'!$G$3:$T$164,7,FALSE),0)</f>
        <v>18</v>
      </c>
      <c r="K146" s="50">
        <f>IFERROR(VLOOKUP($B146,'[1]NUM6.1'!$G$3:$T$164,8,FALSE),0)</f>
        <v>17</v>
      </c>
      <c r="L146" s="50">
        <f>IFERROR(VLOOKUP($B146,'[1]NUM6.1'!$G$3:$T$164,9,FALSE),0)</f>
        <v>13</v>
      </c>
      <c r="M146" s="50">
        <f>IFERROR(VLOOKUP($B146,'[1]NUM6.1'!$G$3:$T$164,10,FALSE),0)</f>
        <v>5</v>
      </c>
      <c r="N146" s="50">
        <f>IFERROR(VLOOKUP($B146,'[1]NUM6.1'!$G$3:$T$164,11,FALSE),0)</f>
        <v>6</v>
      </c>
      <c r="O146" s="50">
        <f>IFERROR(VLOOKUP($B146,'[1]NUM6.1'!$G$3:$T$164,12,FALSE),0)</f>
        <v>0</v>
      </c>
      <c r="P146" s="50">
        <f>IFERROR(VLOOKUP($B146,'[1]NUM6.1'!$G$3:$T$164,13,FALSE),0)</f>
        <v>1</v>
      </c>
      <c r="Q146" s="3">
        <f t="shared" ref="Q146:Q152" si="78">SUM(E146:P146)</f>
        <v>144</v>
      </c>
      <c r="S146" s="11">
        <f>IFERROR(VLOOKUP($B146,'[2]6.1 2018'!$G$3:$J$165,3,FALSE),0)</f>
        <v>183</v>
      </c>
      <c r="T146" s="27">
        <f t="shared" ref="T146:T151" si="79">S146+(Y146+Z146+AA146+AB146)-(AL146+AM146+AN146+AO146)</f>
        <v>183</v>
      </c>
      <c r="U146" s="11">
        <f>IFERROR(VLOOKUP($B146,'[3]DEN6.1'!$G$3:$H$163,2,FALSE),0)+AE146-AR146</f>
        <v>189</v>
      </c>
      <c r="V146" s="32">
        <f>IFERROR(VLOOKUP($B146,'[3]DEN6.1'!$G$3:$H$163,2,FALSE),0)+(AE146+AF146+AG146)-(AR146+AS146+AT146)</f>
        <v>189</v>
      </c>
      <c r="W146" s="11">
        <f>IFERROR(VLOOKUP($B146,'[1]DEN6.1'!$G$3:$J$165,3,FALSE),0)</f>
        <v>196</v>
      </c>
      <c r="X146" s="5"/>
      <c r="Y146" s="50"/>
      <c r="Z146" s="50"/>
      <c r="AA146" s="50"/>
      <c r="AB146" s="50"/>
      <c r="AC146" s="50"/>
      <c r="AD146" s="50"/>
      <c r="AE146" s="50"/>
      <c r="AF146" s="50"/>
      <c r="AG146" s="50"/>
      <c r="AH146" s="50"/>
      <c r="AI146" s="50"/>
      <c r="AJ146" s="50"/>
      <c r="AK146" s="3"/>
      <c r="AL146" s="50"/>
      <c r="AM146" s="50"/>
      <c r="AN146" s="50"/>
      <c r="AO146" s="50"/>
      <c r="AP146" s="50"/>
      <c r="AQ146" s="50"/>
      <c r="AR146" s="50"/>
      <c r="AS146" s="50"/>
      <c r="AT146" s="50"/>
      <c r="AU146" s="50"/>
      <c r="AV146" s="50"/>
      <c r="AW146" s="50"/>
      <c r="AX146" s="3">
        <f t="shared" si="29"/>
        <v>0</v>
      </c>
    </row>
    <row r="147" spans="1:50" ht="14.4" thickBot="1" x14ac:dyDescent="0.3">
      <c r="A147" s="49" t="s">
        <v>158</v>
      </c>
      <c r="B147" s="62" t="s">
        <v>152</v>
      </c>
      <c r="C147" s="34"/>
      <c r="D147" s="48"/>
      <c r="E147" s="50">
        <f>IFERROR(VLOOKUP($B147,'[1]NUM6.1'!$G$3:$T$164,2,FALSE),0)</f>
        <v>3</v>
      </c>
      <c r="F147" s="50">
        <f>IFERROR(VLOOKUP($B147,'[1]NUM6.1'!$G$3:$T$164,3,FALSE),0)</f>
        <v>1</v>
      </c>
      <c r="G147" s="50">
        <f>IFERROR(VLOOKUP($B147,'[1]NUM6.1'!$G$3:$T$164,4,FALSE),0)</f>
        <v>1</v>
      </c>
      <c r="H147" s="50">
        <f>IFERROR(VLOOKUP($B147,'[1]NUM6.1'!$G$3:$T$164,5,FALSE),0)</f>
        <v>2</v>
      </c>
      <c r="I147" s="50">
        <f>IFERROR(VLOOKUP($B147,'[1]NUM6.1'!$G$3:$T$164,6,FALSE),0)</f>
        <v>8</v>
      </c>
      <c r="J147" s="50">
        <f>IFERROR(VLOOKUP($B147,'[1]NUM6.1'!$G$3:$T$164,7,FALSE),0)</f>
        <v>4</v>
      </c>
      <c r="K147" s="50">
        <f>IFERROR(VLOOKUP($B147,'[1]NUM6.1'!$G$3:$T$164,8,FALSE),0)</f>
        <v>0</v>
      </c>
      <c r="L147" s="50">
        <f>IFERROR(VLOOKUP($B147,'[1]NUM6.1'!$G$3:$T$164,9,FALSE),0)</f>
        <v>3</v>
      </c>
      <c r="M147" s="50">
        <f>IFERROR(VLOOKUP($B147,'[1]NUM6.1'!$G$3:$T$164,10,FALSE),0)</f>
        <v>4</v>
      </c>
      <c r="N147" s="50">
        <f>IFERROR(VLOOKUP($B147,'[1]NUM6.1'!$G$3:$T$164,11,FALSE),0)</f>
        <v>0</v>
      </c>
      <c r="O147" s="50">
        <f>IFERROR(VLOOKUP($B147,'[1]NUM6.1'!$G$3:$T$164,12,FALSE),0)</f>
        <v>0</v>
      </c>
      <c r="P147" s="50">
        <f>IFERROR(VLOOKUP($B147,'[1]NUM6.1'!$G$3:$T$164,13,FALSE),0)</f>
        <v>0</v>
      </c>
      <c r="Q147" s="3">
        <f t="shared" si="78"/>
        <v>26</v>
      </c>
      <c r="S147" s="11">
        <f>IFERROR(VLOOKUP($B147,'[2]6.1 2018'!$G$3:$J$165,3,FALSE),0)</f>
        <v>19</v>
      </c>
      <c r="T147" s="27">
        <f t="shared" si="79"/>
        <v>19</v>
      </c>
      <c r="U147" s="11">
        <f>IFERROR(VLOOKUP($B147,'[3]DEN6.1'!$G$3:$H$163,2,FALSE),0)+AE147-AR147</f>
        <v>18</v>
      </c>
      <c r="V147" s="32">
        <f>IFERROR(VLOOKUP($B147,'[3]DEN6.1'!$G$3:$H$163,2,FALSE),0)+(AE147+AF147+AG147)-(AR147+AS147+AT147)</f>
        <v>18</v>
      </c>
      <c r="W147" s="11">
        <f>IFERROR(VLOOKUP($B147,'[1]DEN6.1'!$G$3:$J$165,3,FALSE),0)</f>
        <v>19</v>
      </c>
      <c r="X147" s="5"/>
      <c r="Y147" s="50"/>
      <c r="Z147" s="50"/>
      <c r="AA147" s="50"/>
      <c r="AB147" s="50"/>
      <c r="AC147" s="50"/>
      <c r="AD147" s="50"/>
      <c r="AE147" s="50"/>
      <c r="AF147" s="50"/>
      <c r="AG147" s="50"/>
      <c r="AH147" s="50"/>
      <c r="AI147" s="50"/>
      <c r="AJ147" s="50"/>
      <c r="AK147" s="3"/>
      <c r="AL147" s="50"/>
      <c r="AM147" s="50"/>
      <c r="AN147" s="50"/>
      <c r="AO147" s="50"/>
      <c r="AP147" s="50"/>
      <c r="AQ147" s="50"/>
      <c r="AR147" s="50"/>
      <c r="AS147" s="50"/>
      <c r="AT147" s="50"/>
      <c r="AU147" s="50"/>
      <c r="AV147" s="50"/>
      <c r="AW147" s="50"/>
      <c r="AX147" s="3">
        <f t="shared" ref="AX147:AX153" si="80">SUM(AL147:AW147)</f>
        <v>0</v>
      </c>
    </row>
    <row r="148" spans="1:50" ht="14.4" thickBot="1" x14ac:dyDescent="0.3">
      <c r="A148" s="49" t="s">
        <v>158</v>
      </c>
      <c r="B148" s="62" t="s">
        <v>153</v>
      </c>
      <c r="C148" s="34"/>
      <c r="D148" s="48"/>
      <c r="E148" s="50">
        <f>IFERROR(VLOOKUP($B148,'[1]NUM6.1'!$G$3:$T$164,2,FALSE),0)</f>
        <v>2</v>
      </c>
      <c r="F148" s="50">
        <f>IFERROR(VLOOKUP($B148,'[1]NUM6.1'!$G$3:$T$164,3,FALSE),0)</f>
        <v>6</v>
      </c>
      <c r="G148" s="50">
        <f>IFERROR(VLOOKUP($B148,'[1]NUM6.1'!$G$3:$T$164,4,FALSE),0)</f>
        <v>9</v>
      </c>
      <c r="H148" s="50">
        <f>IFERROR(VLOOKUP($B148,'[1]NUM6.1'!$G$3:$T$164,5,FALSE),0)</f>
        <v>7</v>
      </c>
      <c r="I148" s="50">
        <f>IFERROR(VLOOKUP($B148,'[1]NUM6.1'!$G$3:$T$164,6,FALSE),0)</f>
        <v>9</v>
      </c>
      <c r="J148" s="50">
        <f>IFERROR(VLOOKUP($B148,'[1]NUM6.1'!$G$3:$T$164,7,FALSE),0)</f>
        <v>4</v>
      </c>
      <c r="K148" s="50">
        <f>IFERROR(VLOOKUP($B148,'[1]NUM6.1'!$G$3:$T$164,8,FALSE),0)</f>
        <v>8</v>
      </c>
      <c r="L148" s="50">
        <f>IFERROR(VLOOKUP($B148,'[1]NUM6.1'!$G$3:$T$164,9,FALSE),0)</f>
        <v>4</v>
      </c>
      <c r="M148" s="50">
        <f>IFERROR(VLOOKUP($B148,'[1]NUM6.1'!$G$3:$T$164,10,FALSE),0)</f>
        <v>1</v>
      </c>
      <c r="N148" s="50">
        <f>IFERROR(VLOOKUP($B148,'[1]NUM6.1'!$G$3:$T$164,11,FALSE),0)</f>
        <v>2</v>
      </c>
      <c r="O148" s="50">
        <f>IFERROR(VLOOKUP($B148,'[1]NUM6.1'!$G$3:$T$164,12,FALSE),0)</f>
        <v>0</v>
      </c>
      <c r="P148" s="50">
        <f>IFERROR(VLOOKUP($B148,'[1]NUM6.1'!$G$3:$T$164,13,FALSE),0)</f>
        <v>0</v>
      </c>
      <c r="Q148" s="3">
        <f t="shared" si="78"/>
        <v>52</v>
      </c>
      <c r="S148" s="11">
        <f>IFERROR(VLOOKUP($B148,'[2]6.1 2018'!$G$3:$J$165,3,FALSE),0)</f>
        <v>49</v>
      </c>
      <c r="T148" s="27">
        <f t="shared" si="79"/>
        <v>49</v>
      </c>
      <c r="U148" s="11">
        <f>IFERROR(VLOOKUP($B148,'[3]DEN6.1'!$G$3:$H$163,2,FALSE),0)+AE148-AR148</f>
        <v>48</v>
      </c>
      <c r="V148" s="32">
        <f>IFERROR(VLOOKUP($B148,'[3]DEN6.1'!$G$3:$H$163,2,FALSE),0)+(AE148+AF148+AG148)-(AR148+AS148+AT148)</f>
        <v>48</v>
      </c>
      <c r="W148" s="11">
        <f>IFERROR(VLOOKUP($B148,'[1]DEN6.1'!$G$3:$J$165,3,FALSE),0)</f>
        <v>46</v>
      </c>
      <c r="X148" s="5"/>
      <c r="Y148" s="50"/>
      <c r="Z148" s="50"/>
      <c r="AA148" s="50"/>
      <c r="AB148" s="50"/>
      <c r="AC148" s="50"/>
      <c r="AD148" s="50"/>
      <c r="AE148" s="50"/>
      <c r="AF148" s="50"/>
      <c r="AG148" s="50"/>
      <c r="AH148" s="50"/>
      <c r="AI148" s="50"/>
      <c r="AJ148" s="50"/>
      <c r="AK148" s="3"/>
      <c r="AL148" s="50"/>
      <c r="AM148" s="50"/>
      <c r="AN148" s="50"/>
      <c r="AO148" s="50"/>
      <c r="AP148" s="50"/>
      <c r="AQ148" s="50"/>
      <c r="AR148" s="50"/>
      <c r="AS148" s="50"/>
      <c r="AT148" s="50"/>
      <c r="AU148" s="50"/>
      <c r="AV148" s="50"/>
      <c r="AW148" s="50"/>
      <c r="AX148" s="3">
        <f t="shared" si="80"/>
        <v>0</v>
      </c>
    </row>
    <row r="149" spans="1:50" ht="14.4" thickBot="1" x14ac:dyDescent="0.3">
      <c r="A149" s="49" t="s">
        <v>158</v>
      </c>
      <c r="B149" s="62" t="s">
        <v>154</v>
      </c>
      <c r="C149" s="34"/>
      <c r="D149" s="48"/>
      <c r="E149" s="50">
        <f>IFERROR(VLOOKUP($B149,'[1]NUM6.1'!$G$3:$T$164,2,FALSE),0)</f>
        <v>0</v>
      </c>
      <c r="F149" s="50">
        <f>IFERROR(VLOOKUP($B149,'[1]NUM6.1'!$G$3:$T$164,3,FALSE),0)</f>
        <v>4</v>
      </c>
      <c r="G149" s="50">
        <f>IFERROR(VLOOKUP($B149,'[1]NUM6.1'!$G$3:$T$164,4,FALSE),0)</f>
        <v>5</v>
      </c>
      <c r="H149" s="50">
        <f>IFERROR(VLOOKUP($B149,'[1]NUM6.1'!$G$3:$T$164,5,FALSE),0)</f>
        <v>2</v>
      </c>
      <c r="I149" s="50">
        <f>IFERROR(VLOOKUP($B149,'[1]NUM6.1'!$G$3:$T$164,6,FALSE),0)</f>
        <v>7</v>
      </c>
      <c r="J149" s="50">
        <f>IFERROR(VLOOKUP($B149,'[1]NUM6.1'!$G$3:$T$164,7,FALSE),0)</f>
        <v>12</v>
      </c>
      <c r="K149" s="50">
        <f>IFERROR(VLOOKUP($B149,'[1]NUM6.1'!$G$3:$T$164,8,FALSE),0)</f>
        <v>2</v>
      </c>
      <c r="L149" s="50">
        <f>IFERROR(VLOOKUP($B149,'[1]NUM6.1'!$G$3:$T$164,9,FALSE),0)</f>
        <v>4</v>
      </c>
      <c r="M149" s="50">
        <f>IFERROR(VLOOKUP($B149,'[1]NUM6.1'!$G$3:$T$164,10,FALSE),0)</f>
        <v>5</v>
      </c>
      <c r="N149" s="50">
        <f>IFERROR(VLOOKUP($B149,'[1]NUM6.1'!$G$3:$T$164,11,FALSE),0)</f>
        <v>0</v>
      </c>
      <c r="O149" s="50">
        <f>IFERROR(VLOOKUP($B149,'[1]NUM6.1'!$G$3:$T$164,12,FALSE),0)</f>
        <v>0</v>
      </c>
      <c r="P149" s="50">
        <f>IFERROR(VLOOKUP($B149,'[1]NUM6.1'!$G$3:$T$164,13,FALSE),0)</f>
        <v>0</v>
      </c>
      <c r="Q149" s="3">
        <f t="shared" si="78"/>
        <v>41</v>
      </c>
      <c r="S149" s="11">
        <f>IFERROR(VLOOKUP($B149,'[2]6.1 2018'!$G$3:$J$165,3,FALSE),0)</f>
        <v>29</v>
      </c>
      <c r="T149" s="27">
        <f t="shared" si="79"/>
        <v>29</v>
      </c>
      <c r="U149" s="11">
        <f>IFERROR(VLOOKUP($B149,'[3]DEN6.1'!$G$3:$H$163,2,FALSE),0)+AE149-AR149</f>
        <v>26</v>
      </c>
      <c r="V149" s="32">
        <f>IFERROR(VLOOKUP($B149,'[3]DEN6.1'!$G$3:$H$163,2,FALSE),0)+(AE149+AF149+AG149)-(AR149+AS149+AT149)</f>
        <v>26</v>
      </c>
      <c r="W149" s="11">
        <f>IFERROR(VLOOKUP($B149,'[1]DEN6.1'!$G$3:$J$165,3,FALSE),0)</f>
        <v>27</v>
      </c>
      <c r="X149" s="5"/>
      <c r="Y149" s="50"/>
      <c r="Z149" s="50"/>
      <c r="AA149" s="50"/>
      <c r="AB149" s="50"/>
      <c r="AC149" s="50"/>
      <c r="AD149" s="50"/>
      <c r="AE149" s="50"/>
      <c r="AF149" s="50"/>
      <c r="AG149" s="50"/>
      <c r="AH149" s="50"/>
      <c r="AI149" s="50"/>
      <c r="AJ149" s="50"/>
      <c r="AK149" s="3"/>
      <c r="AL149" s="50"/>
      <c r="AM149" s="50"/>
      <c r="AN149" s="50"/>
      <c r="AO149" s="50"/>
      <c r="AP149" s="50"/>
      <c r="AQ149" s="50"/>
      <c r="AR149" s="50"/>
      <c r="AS149" s="50"/>
      <c r="AT149" s="50"/>
      <c r="AU149" s="50"/>
      <c r="AV149" s="50"/>
      <c r="AW149" s="50"/>
      <c r="AX149" s="3">
        <f t="shared" si="80"/>
        <v>0</v>
      </c>
    </row>
    <row r="150" spans="1:50" ht="14.4" thickBot="1" x14ac:dyDescent="0.3">
      <c r="A150" s="49" t="s">
        <v>158</v>
      </c>
      <c r="B150" s="62" t="s">
        <v>155</v>
      </c>
      <c r="C150" s="34"/>
      <c r="D150" s="48"/>
      <c r="E150" s="50">
        <f>IFERROR(VLOOKUP($B150,'[1]NUM6.1'!$G$3:$T$164,2,FALSE),0)</f>
        <v>0</v>
      </c>
      <c r="F150" s="50">
        <f>IFERROR(VLOOKUP($B150,'[1]NUM6.1'!$G$3:$T$164,3,FALSE),0)</f>
        <v>0</v>
      </c>
      <c r="G150" s="50">
        <f>IFERROR(VLOOKUP($B150,'[1]NUM6.1'!$G$3:$T$164,4,FALSE),0)</f>
        <v>15</v>
      </c>
      <c r="H150" s="50">
        <f>IFERROR(VLOOKUP($B150,'[1]NUM6.1'!$G$3:$T$164,5,FALSE),0)</f>
        <v>23</v>
      </c>
      <c r="I150" s="50">
        <f>IFERROR(VLOOKUP($B150,'[1]NUM6.1'!$G$3:$T$164,6,FALSE),0)</f>
        <v>6</v>
      </c>
      <c r="J150" s="50">
        <f>IFERROR(VLOOKUP($B150,'[1]NUM6.1'!$G$3:$T$164,7,FALSE),0)</f>
        <v>6</v>
      </c>
      <c r="K150" s="50">
        <f>IFERROR(VLOOKUP($B150,'[1]NUM6.1'!$G$3:$T$164,8,FALSE),0)</f>
        <v>10</v>
      </c>
      <c r="L150" s="50">
        <f>IFERROR(VLOOKUP($B150,'[1]NUM6.1'!$G$3:$T$164,9,FALSE),0)</f>
        <v>9</v>
      </c>
      <c r="M150" s="50">
        <f>IFERROR(VLOOKUP($B150,'[1]NUM6.1'!$G$3:$T$164,10,FALSE),0)</f>
        <v>0</v>
      </c>
      <c r="N150" s="50">
        <f>IFERROR(VLOOKUP($B150,'[1]NUM6.1'!$G$3:$T$164,11,FALSE),0)</f>
        <v>0</v>
      </c>
      <c r="O150" s="50">
        <f>IFERROR(VLOOKUP($B150,'[1]NUM6.1'!$G$3:$T$164,12,FALSE),0)</f>
        <v>0</v>
      </c>
      <c r="P150" s="50">
        <f>IFERROR(VLOOKUP($B150,'[1]NUM6.1'!$G$3:$T$164,13,FALSE),0)</f>
        <v>0</v>
      </c>
      <c r="Q150" s="3">
        <f t="shared" si="78"/>
        <v>69</v>
      </c>
      <c r="S150" s="11">
        <f>IFERROR(VLOOKUP($B150,'[2]6.1 2018'!$G$3:$J$165,3,FALSE),0)</f>
        <v>86</v>
      </c>
      <c r="T150" s="27">
        <f t="shared" si="79"/>
        <v>86</v>
      </c>
      <c r="U150" s="11">
        <f>IFERROR(VLOOKUP($B150,'[3]DEN6.1'!$G$3:$H$163,2,FALSE),0)+AE150-AR150</f>
        <v>83</v>
      </c>
      <c r="V150" s="32">
        <f>IFERROR(VLOOKUP($B150,'[3]DEN6.1'!$G$3:$H$163,2,FALSE),0)+(AE150+AF150+AG150)-(AR150+AS150+AT150)</f>
        <v>83</v>
      </c>
      <c r="W150" s="11">
        <f>IFERROR(VLOOKUP($B150,'[1]DEN6.1'!$G$3:$J$165,3,FALSE),0)</f>
        <v>76</v>
      </c>
      <c r="X150" s="5"/>
      <c r="Y150" s="50"/>
      <c r="Z150" s="50"/>
      <c r="AA150" s="50"/>
      <c r="AB150" s="50"/>
      <c r="AC150" s="50"/>
      <c r="AD150" s="50"/>
      <c r="AE150" s="50"/>
      <c r="AF150" s="50"/>
      <c r="AG150" s="50"/>
      <c r="AH150" s="50"/>
      <c r="AI150" s="50"/>
      <c r="AJ150" s="50"/>
      <c r="AK150" s="3"/>
      <c r="AL150" s="50"/>
      <c r="AM150" s="50"/>
      <c r="AN150" s="50"/>
      <c r="AO150" s="50"/>
      <c r="AP150" s="50"/>
      <c r="AQ150" s="50"/>
      <c r="AR150" s="50"/>
      <c r="AS150" s="50"/>
      <c r="AT150" s="50"/>
      <c r="AU150" s="50"/>
      <c r="AV150" s="50"/>
      <c r="AW150" s="50"/>
      <c r="AX150" s="3">
        <f t="shared" si="80"/>
        <v>0</v>
      </c>
    </row>
    <row r="151" spans="1:50" ht="14.4" thickBot="1" x14ac:dyDescent="0.3">
      <c r="A151" s="49" t="s">
        <v>158</v>
      </c>
      <c r="B151" s="62" t="s">
        <v>156</v>
      </c>
      <c r="C151" s="34"/>
      <c r="D151" s="48"/>
      <c r="E151" s="50">
        <f>IFERROR(VLOOKUP($B151,'[1]NUM6.1'!$G$3:$T$164,2,FALSE),0)</f>
        <v>13</v>
      </c>
      <c r="F151" s="50">
        <f>IFERROR(VLOOKUP($B151,'[1]NUM6.1'!$G$3:$T$164,3,FALSE),0)</f>
        <v>6</v>
      </c>
      <c r="G151" s="50">
        <f>IFERROR(VLOOKUP($B151,'[1]NUM6.1'!$G$3:$T$164,4,FALSE),0)</f>
        <v>2</v>
      </c>
      <c r="H151" s="50">
        <f>IFERROR(VLOOKUP($B151,'[1]NUM6.1'!$G$3:$T$164,5,FALSE),0)</f>
        <v>15</v>
      </c>
      <c r="I151" s="50">
        <f>IFERROR(VLOOKUP($B151,'[1]NUM6.1'!$G$3:$T$164,6,FALSE),0)</f>
        <v>1</v>
      </c>
      <c r="J151" s="50">
        <f>IFERROR(VLOOKUP($B151,'[1]NUM6.1'!$G$3:$T$164,7,FALSE),0)</f>
        <v>11</v>
      </c>
      <c r="K151" s="50">
        <f>IFERROR(VLOOKUP($B151,'[1]NUM6.1'!$G$3:$T$164,8,FALSE),0)</f>
        <v>19</v>
      </c>
      <c r="L151" s="50">
        <f>IFERROR(VLOOKUP($B151,'[1]NUM6.1'!$G$3:$T$164,9,FALSE),0)</f>
        <v>6</v>
      </c>
      <c r="M151" s="50">
        <f>IFERROR(VLOOKUP($B151,'[1]NUM6.1'!$G$3:$T$164,10,FALSE),0)</f>
        <v>6</v>
      </c>
      <c r="N151" s="50">
        <f>IFERROR(VLOOKUP($B151,'[1]NUM6.1'!$G$3:$T$164,11,FALSE),0)</f>
        <v>6</v>
      </c>
      <c r="O151" s="50">
        <f>IFERROR(VLOOKUP($B151,'[1]NUM6.1'!$G$3:$T$164,12,FALSE),0)</f>
        <v>0</v>
      </c>
      <c r="P151" s="50">
        <f>IFERROR(VLOOKUP($B151,'[1]NUM6.1'!$G$3:$T$164,13,FALSE),0)</f>
        <v>0</v>
      </c>
      <c r="Q151" s="3">
        <f t="shared" si="78"/>
        <v>85</v>
      </c>
      <c r="S151" s="11">
        <f>IFERROR(VLOOKUP($B151,'[2]6.1 2018'!$G$3:$J$165,3,FALSE),0)</f>
        <v>65</v>
      </c>
      <c r="T151" s="27">
        <f t="shared" si="79"/>
        <v>65</v>
      </c>
      <c r="U151" s="11">
        <f>IFERROR(VLOOKUP($B151,'[3]DEN6.1'!$G$3:$H$163,2,FALSE),0)+AE151-AR151</f>
        <v>67</v>
      </c>
      <c r="V151" s="32">
        <f>IFERROR(VLOOKUP($B151,'[3]DEN6.1'!$G$3:$H$163,2,FALSE),0)+(AE151+AF151+AG151)-(AR151+AS151+AT151)</f>
        <v>67</v>
      </c>
      <c r="W151" s="11">
        <f>IFERROR(VLOOKUP($B151,'[1]DEN6.1'!$G$3:$J$165,3,FALSE),0)</f>
        <v>65</v>
      </c>
      <c r="X151" s="5"/>
      <c r="Y151" s="50"/>
      <c r="Z151" s="50"/>
      <c r="AA151" s="50"/>
      <c r="AB151" s="50"/>
      <c r="AC151" s="50"/>
      <c r="AD151" s="50"/>
      <c r="AE151" s="50"/>
      <c r="AF151" s="50"/>
      <c r="AG151" s="50"/>
      <c r="AH151" s="50"/>
      <c r="AI151" s="50"/>
      <c r="AJ151" s="50"/>
      <c r="AK151" s="3"/>
      <c r="AL151" s="50"/>
      <c r="AM151" s="50"/>
      <c r="AN151" s="50"/>
      <c r="AO151" s="50"/>
      <c r="AP151" s="50"/>
      <c r="AQ151" s="50"/>
      <c r="AR151" s="50"/>
      <c r="AS151" s="50"/>
      <c r="AT151" s="50"/>
      <c r="AU151" s="50"/>
      <c r="AV151" s="50"/>
      <c r="AW151" s="50"/>
      <c r="AX151" s="3">
        <f t="shared" si="80"/>
        <v>0</v>
      </c>
    </row>
    <row r="152" spans="1:50" ht="14.4" thickBot="1" x14ac:dyDescent="0.3">
      <c r="A152" s="49" t="s">
        <v>158</v>
      </c>
      <c r="B152" s="62" t="s">
        <v>157</v>
      </c>
      <c r="C152" s="34"/>
      <c r="D152" s="48"/>
      <c r="E152" s="50">
        <f>IFERROR(VLOOKUP($B152,'[1]NUM6.1'!$G$3:$T$164,2,FALSE),0)</f>
        <v>0</v>
      </c>
      <c r="F152" s="50">
        <f>IFERROR(VLOOKUP($B152,'[1]NUM6.1'!$G$3:$T$164,3,FALSE),0)</f>
        <v>6</v>
      </c>
      <c r="G152" s="50">
        <f>IFERROR(VLOOKUP($B152,'[1]NUM6.1'!$G$3:$T$164,4,FALSE),0)</f>
        <v>0</v>
      </c>
      <c r="H152" s="50">
        <f>IFERROR(VLOOKUP($B152,'[1]NUM6.1'!$G$3:$T$164,5,FALSE),0)</f>
        <v>0</v>
      </c>
      <c r="I152" s="50">
        <f>IFERROR(VLOOKUP($B152,'[1]NUM6.1'!$G$3:$T$164,6,FALSE),0)</f>
        <v>16</v>
      </c>
      <c r="J152" s="50">
        <f>IFERROR(VLOOKUP($B152,'[1]NUM6.1'!$G$3:$T$164,7,FALSE),0)</f>
        <v>8</v>
      </c>
      <c r="K152" s="50">
        <f>IFERROR(VLOOKUP($B152,'[1]NUM6.1'!$G$3:$T$164,8,FALSE),0)</f>
        <v>5</v>
      </c>
      <c r="L152" s="50">
        <f>IFERROR(VLOOKUP($B152,'[1]NUM6.1'!$G$3:$T$164,9,FALSE),0)</f>
        <v>5</v>
      </c>
      <c r="M152" s="50">
        <f>IFERROR(VLOOKUP($B152,'[1]NUM6.1'!$G$3:$T$164,10,FALSE),0)</f>
        <v>0</v>
      </c>
      <c r="N152" s="50">
        <f>IFERROR(VLOOKUP($B152,'[1]NUM6.1'!$G$3:$T$164,11,FALSE),0)</f>
        <v>3</v>
      </c>
      <c r="O152" s="50">
        <f>IFERROR(VLOOKUP($B152,'[1]NUM6.1'!$G$3:$T$164,12,FALSE),0)</f>
        <v>0</v>
      </c>
      <c r="P152" s="50">
        <f>IFERROR(VLOOKUP($B152,'[1]NUM6.1'!$G$3:$T$164,13,FALSE),0)</f>
        <v>0</v>
      </c>
      <c r="Q152" s="3">
        <f t="shared" si="78"/>
        <v>43</v>
      </c>
      <c r="S152" s="11">
        <f>IFERROR(VLOOKUP($B152,'[2]6.1 2018'!$G$3:$J$165,3,FALSE),0)</f>
        <v>34</v>
      </c>
      <c r="T152" s="27">
        <f>S152+(Y152+Z152+AA152+AB152)-(AL152+AM152+AN152+AO152)</f>
        <v>34</v>
      </c>
      <c r="U152" s="11">
        <f>IFERROR(VLOOKUP($B152,'[3]DEN6.1'!$G$3:$H$163,2,FALSE),0)+AE152-AR152</f>
        <v>35</v>
      </c>
      <c r="V152" s="32">
        <f>IFERROR(VLOOKUP($B152,'[3]DEN6.1'!$G$3:$H$163,2,FALSE),0)+(AE152+AF152+AG152)-(AR152+AS152+AT152)</f>
        <v>35</v>
      </c>
      <c r="W152" s="11">
        <f>IFERROR(VLOOKUP($B152,'[1]DEN6.1'!$G$3:$J$165,3,FALSE),0)</f>
        <v>32</v>
      </c>
      <c r="X152" s="5"/>
      <c r="Y152" s="50"/>
      <c r="Z152" s="50"/>
      <c r="AA152" s="50"/>
      <c r="AB152" s="50"/>
      <c r="AC152" s="50"/>
      <c r="AD152" s="50"/>
      <c r="AE152" s="50"/>
      <c r="AF152" s="50"/>
      <c r="AG152" s="50"/>
      <c r="AH152" s="50"/>
      <c r="AI152" s="50"/>
      <c r="AJ152" s="50"/>
      <c r="AK152" s="3"/>
      <c r="AL152" s="50"/>
      <c r="AM152" s="50"/>
      <c r="AN152" s="50"/>
      <c r="AO152" s="50"/>
      <c r="AP152" s="50"/>
      <c r="AQ152" s="50"/>
      <c r="AR152" s="50"/>
      <c r="AS152" s="50"/>
      <c r="AT152" s="50"/>
      <c r="AU152" s="50"/>
      <c r="AV152" s="50"/>
      <c r="AW152" s="50"/>
      <c r="AX152" s="3">
        <f t="shared" si="80"/>
        <v>0</v>
      </c>
    </row>
    <row r="153" spans="1:50" ht="14.4" thickBot="1" x14ac:dyDescent="0.3">
      <c r="A153" s="344" t="s">
        <v>186</v>
      </c>
      <c r="B153" s="345"/>
      <c r="C153" s="89">
        <f>D153/Metas!G15</f>
        <v>0.96869045054424607</v>
      </c>
      <c r="D153" s="13">
        <f>+Q153/R153</f>
        <v>0.20526550647032574</v>
      </c>
      <c r="E153" s="8">
        <f t="shared" ref="E153:H153" si="81">SUM(E146:E152)</f>
        <v>22</v>
      </c>
      <c r="F153" s="8">
        <f t="shared" si="81"/>
        <v>35</v>
      </c>
      <c r="G153" s="8">
        <f t="shared" si="81"/>
        <v>56</v>
      </c>
      <c r="H153" s="8">
        <f t="shared" si="81"/>
        <v>68</v>
      </c>
      <c r="I153" s="8">
        <f t="shared" ref="I153" si="82">SUM(I146:I152)</f>
        <v>72</v>
      </c>
      <c r="J153" s="8">
        <f t="shared" ref="J153:K153" si="83">SUM(J146:J152)</f>
        <v>63</v>
      </c>
      <c r="K153" s="8">
        <f t="shared" si="83"/>
        <v>61</v>
      </c>
      <c r="L153" s="8">
        <f t="shared" ref="L153:M153" si="84">SUM(L146:L152)</f>
        <v>44</v>
      </c>
      <c r="M153" s="8">
        <f t="shared" si="84"/>
        <v>21</v>
      </c>
      <c r="N153" s="8">
        <f t="shared" ref="N153:P153" si="85">SUM(N146:N152)</f>
        <v>17</v>
      </c>
      <c r="O153" s="8">
        <f t="shared" si="85"/>
        <v>0</v>
      </c>
      <c r="P153" s="8">
        <f t="shared" si="85"/>
        <v>1</v>
      </c>
      <c r="Q153" s="8">
        <f>SUM(Q146:Q152)</f>
        <v>460</v>
      </c>
      <c r="R153" s="9">
        <f>X153-W153</f>
        <v>2241</v>
      </c>
      <c r="S153" s="8">
        <f t="shared" ref="S153:U153" si="86">SUM(S146:S152)</f>
        <v>465</v>
      </c>
      <c r="T153" s="8">
        <f>SUM(T146:T152)</f>
        <v>465</v>
      </c>
      <c r="U153" s="8">
        <f t="shared" si="86"/>
        <v>466</v>
      </c>
      <c r="V153" s="25">
        <f>SUM(V146:V152)</f>
        <v>466</v>
      </c>
      <c r="W153" s="8">
        <f t="shared" ref="W153" si="87">SUM(W146:W152)</f>
        <v>461</v>
      </c>
      <c r="X153" s="10">
        <v>2702</v>
      </c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>
        <f t="shared" si="80"/>
        <v>0</v>
      </c>
    </row>
    <row r="154" spans="1:50" x14ac:dyDescent="0.25">
      <c r="C154" s="91"/>
      <c r="D154" s="46"/>
    </row>
    <row r="156" spans="1:50" x14ac:dyDescent="0.25">
      <c r="Q156" s="39"/>
    </row>
  </sheetData>
  <sheetProtection selectLockedCells="1" selectUnlockedCells="1"/>
  <mergeCells count="24">
    <mergeCell ref="A145:B145"/>
    <mergeCell ref="A153:B153"/>
    <mergeCell ref="A66:B66"/>
    <mergeCell ref="A77:B77"/>
    <mergeCell ref="A83:B83"/>
    <mergeCell ref="A94:B94"/>
    <mergeCell ref="A113:B113"/>
    <mergeCell ref="A126:B126"/>
    <mergeCell ref="A26:B26"/>
    <mergeCell ref="A40:B40"/>
    <mergeCell ref="A51:B51"/>
    <mergeCell ref="C1:C11"/>
    <mergeCell ref="A140:B140"/>
    <mergeCell ref="S10:W10"/>
    <mergeCell ref="Y10:AK10"/>
    <mergeCell ref="AL10:AX10"/>
    <mergeCell ref="A1:A10"/>
    <mergeCell ref="B1:B10"/>
    <mergeCell ref="E2:Q9"/>
    <mergeCell ref="E10:Q10"/>
    <mergeCell ref="R2:AX9"/>
    <mergeCell ref="E1:AX1"/>
    <mergeCell ref="D1:D10"/>
    <mergeCell ref="R10:R11"/>
  </mergeCells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4"/>
  <sheetViews>
    <sheetView zoomScale="80" zoomScaleNormal="80" workbookViewId="0">
      <pane xSplit="2" ySplit="11" topLeftCell="C12" activePane="bottomRight" state="frozen"/>
      <selection activeCell="B12" sqref="B12"/>
      <selection pane="topRight" activeCell="B12" sqref="B12"/>
      <selection pane="bottomLeft" activeCell="B12" sqref="B12"/>
      <selection pane="bottomRight" activeCell="C12" sqref="C12"/>
    </sheetView>
  </sheetViews>
  <sheetFormatPr baseColWidth="10" defaultColWidth="11.44140625" defaultRowHeight="13.8" x14ac:dyDescent="0.25"/>
  <cols>
    <col min="1" max="1" width="24.33203125" style="49" bestFit="1" customWidth="1"/>
    <col min="2" max="2" width="48.109375" style="49" customWidth="1"/>
    <col min="3" max="3" width="18" style="35" customWidth="1"/>
    <col min="4" max="4" width="12.6640625" style="33" customWidth="1"/>
    <col min="5" max="6" width="9.88671875" style="40" customWidth="1"/>
    <col min="7" max="7" width="10.88671875" style="40" bestFit="1" customWidth="1"/>
    <col min="8" max="11" width="9.88671875" style="33" customWidth="1"/>
    <col min="12" max="16" width="11.109375" style="33" bestFit="1" customWidth="1"/>
    <col min="17" max="17" width="13.33203125" style="40" bestFit="1" customWidth="1"/>
    <col min="18" max="18" width="16.33203125" style="33" customWidth="1"/>
    <col min="19" max="19" width="11.88671875" style="33" customWidth="1"/>
    <col min="20" max="16384" width="11.44140625" style="35"/>
  </cols>
  <sheetData>
    <row r="1" spans="1:19" s="232" customFormat="1" ht="94.5" customHeight="1" thickBot="1" x14ac:dyDescent="0.3">
      <c r="A1" s="312" t="s">
        <v>0</v>
      </c>
      <c r="B1" s="315" t="s">
        <v>1</v>
      </c>
      <c r="C1" s="315" t="s">
        <v>174</v>
      </c>
      <c r="D1" s="319" t="s">
        <v>172</v>
      </c>
      <c r="E1" s="386" t="s">
        <v>280</v>
      </c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8"/>
    </row>
    <row r="2" spans="1:19" s="232" customFormat="1" ht="15" customHeight="1" x14ac:dyDescent="0.25">
      <c r="A2" s="313"/>
      <c r="B2" s="316"/>
      <c r="C2" s="318"/>
      <c r="D2" s="320"/>
      <c r="E2" s="367" t="s">
        <v>2</v>
      </c>
      <c r="F2" s="364"/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7" t="s">
        <v>3</v>
      </c>
      <c r="S2" s="368"/>
    </row>
    <row r="3" spans="1:19" s="232" customFormat="1" ht="15" customHeight="1" x14ac:dyDescent="0.25">
      <c r="A3" s="313"/>
      <c r="B3" s="316"/>
      <c r="C3" s="318"/>
      <c r="D3" s="320"/>
      <c r="E3" s="369"/>
      <c r="F3" s="365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9"/>
      <c r="S3" s="330"/>
    </row>
    <row r="4" spans="1:19" s="232" customFormat="1" ht="15" customHeight="1" x14ac:dyDescent="0.25">
      <c r="A4" s="313"/>
      <c r="B4" s="316"/>
      <c r="C4" s="318"/>
      <c r="D4" s="320"/>
      <c r="E4" s="369"/>
      <c r="F4" s="365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69"/>
      <c r="S4" s="330"/>
    </row>
    <row r="5" spans="1:19" s="232" customFormat="1" ht="15" customHeight="1" x14ac:dyDescent="0.25">
      <c r="A5" s="313"/>
      <c r="B5" s="316"/>
      <c r="C5" s="318"/>
      <c r="D5" s="320"/>
      <c r="E5" s="369"/>
      <c r="F5" s="365"/>
      <c r="G5" s="365"/>
      <c r="H5" s="365"/>
      <c r="I5" s="365"/>
      <c r="J5" s="365"/>
      <c r="K5" s="365"/>
      <c r="L5" s="365"/>
      <c r="M5" s="365"/>
      <c r="N5" s="365"/>
      <c r="O5" s="365"/>
      <c r="P5" s="365"/>
      <c r="Q5" s="365"/>
      <c r="R5" s="369"/>
      <c r="S5" s="330"/>
    </row>
    <row r="6" spans="1:19" s="232" customFormat="1" ht="15" customHeight="1" x14ac:dyDescent="0.25">
      <c r="A6" s="313"/>
      <c r="B6" s="316"/>
      <c r="C6" s="318"/>
      <c r="D6" s="320"/>
      <c r="E6" s="369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9"/>
      <c r="S6" s="330"/>
    </row>
    <row r="7" spans="1:19" s="232" customFormat="1" ht="15" customHeight="1" x14ac:dyDescent="0.25">
      <c r="A7" s="313"/>
      <c r="B7" s="316"/>
      <c r="C7" s="318"/>
      <c r="D7" s="320"/>
      <c r="E7" s="369"/>
      <c r="F7" s="365"/>
      <c r="G7" s="365"/>
      <c r="H7" s="365"/>
      <c r="I7" s="365"/>
      <c r="J7" s="365"/>
      <c r="K7" s="365"/>
      <c r="L7" s="365"/>
      <c r="M7" s="365"/>
      <c r="N7" s="365"/>
      <c r="O7" s="365"/>
      <c r="P7" s="365"/>
      <c r="Q7" s="365"/>
      <c r="R7" s="369"/>
      <c r="S7" s="330"/>
    </row>
    <row r="8" spans="1:19" s="232" customFormat="1" ht="15" customHeight="1" x14ac:dyDescent="0.25">
      <c r="A8" s="313"/>
      <c r="B8" s="316"/>
      <c r="C8" s="318"/>
      <c r="D8" s="320"/>
      <c r="E8" s="369"/>
      <c r="F8" s="365"/>
      <c r="G8" s="365"/>
      <c r="H8" s="365"/>
      <c r="I8" s="365"/>
      <c r="J8" s="365"/>
      <c r="K8" s="365"/>
      <c r="L8" s="365"/>
      <c r="M8" s="365"/>
      <c r="N8" s="365"/>
      <c r="O8" s="365"/>
      <c r="P8" s="365"/>
      <c r="Q8" s="365"/>
      <c r="R8" s="369"/>
      <c r="S8" s="330"/>
    </row>
    <row r="9" spans="1:19" s="232" customFormat="1" ht="15.75" customHeight="1" thickBot="1" x14ac:dyDescent="0.3">
      <c r="A9" s="313"/>
      <c r="B9" s="316"/>
      <c r="C9" s="318"/>
      <c r="D9" s="320"/>
      <c r="E9" s="370"/>
      <c r="F9" s="366"/>
      <c r="G9" s="366"/>
      <c r="H9" s="366"/>
      <c r="I9" s="366"/>
      <c r="J9" s="366"/>
      <c r="K9" s="366"/>
      <c r="L9" s="366"/>
      <c r="M9" s="366"/>
      <c r="N9" s="366"/>
      <c r="O9" s="366"/>
      <c r="P9" s="366"/>
      <c r="Q9" s="366"/>
      <c r="R9" s="370"/>
      <c r="S9" s="371"/>
    </row>
    <row r="10" spans="1:19" s="232" customFormat="1" ht="57.75" customHeight="1" thickBot="1" x14ac:dyDescent="0.3">
      <c r="A10" s="314"/>
      <c r="B10" s="317"/>
      <c r="C10" s="318"/>
      <c r="D10" s="321"/>
      <c r="E10" s="362" t="s">
        <v>20</v>
      </c>
      <c r="F10" s="362"/>
      <c r="G10" s="362"/>
      <c r="H10" s="362"/>
      <c r="I10" s="362"/>
      <c r="J10" s="362"/>
      <c r="K10" s="362"/>
      <c r="L10" s="362"/>
      <c r="M10" s="362"/>
      <c r="N10" s="362"/>
      <c r="O10" s="362"/>
      <c r="P10" s="362"/>
      <c r="Q10" s="362"/>
      <c r="R10" s="363" t="s">
        <v>281</v>
      </c>
      <c r="S10" s="389"/>
    </row>
    <row r="11" spans="1:19" s="232" customFormat="1" ht="14.4" thickBot="1" x14ac:dyDescent="0.3">
      <c r="A11" s="133"/>
      <c r="B11" s="134"/>
      <c r="C11" s="317"/>
      <c r="D11" s="135" t="s">
        <v>173</v>
      </c>
      <c r="E11" s="136" t="s">
        <v>4</v>
      </c>
      <c r="F11" s="136" t="s">
        <v>5</v>
      </c>
      <c r="G11" s="136" t="s">
        <v>6</v>
      </c>
      <c r="H11" s="135" t="s">
        <v>7</v>
      </c>
      <c r="I11" s="135" t="s">
        <v>8</v>
      </c>
      <c r="J11" s="135" t="s">
        <v>9</v>
      </c>
      <c r="K11" s="135" t="s">
        <v>10</v>
      </c>
      <c r="L11" s="135" t="s">
        <v>11</v>
      </c>
      <c r="M11" s="135" t="s">
        <v>12</v>
      </c>
      <c r="N11" s="135" t="s">
        <v>13</v>
      </c>
      <c r="O11" s="135" t="s">
        <v>14</v>
      </c>
      <c r="P11" s="135" t="s">
        <v>15</v>
      </c>
      <c r="Q11" s="217" t="s">
        <v>16</v>
      </c>
      <c r="R11" s="361"/>
      <c r="S11" s="337"/>
    </row>
    <row r="12" spans="1:19" ht="14.4" thickBot="1" x14ac:dyDescent="0.3">
      <c r="A12" s="212" t="s">
        <v>40</v>
      </c>
      <c r="B12" s="63" t="s">
        <v>27</v>
      </c>
      <c r="C12" s="34"/>
      <c r="E12" s="51">
        <f>IFERROR(VLOOKUP($B12,'[1]NUM6.2'!$G$3:$T$164,2,FALSE),0)</f>
        <v>180</v>
      </c>
      <c r="F12" s="51">
        <f>IFERROR(VLOOKUP($B12,'[1]NUM6.2'!$G$3:$T$164,3,FALSE),0)</f>
        <v>99</v>
      </c>
      <c r="G12" s="51">
        <f>IFERROR(VLOOKUP($B12,'[1]NUM6.2'!$G$3:$T$164,4,FALSE),0)</f>
        <v>149</v>
      </c>
      <c r="H12" s="51">
        <f>IFERROR(VLOOKUP($B12,'[1]NUM6.2'!$G$3:$T$164,5,FALSE),0)</f>
        <v>216</v>
      </c>
      <c r="I12" s="51">
        <f>IFERROR(VLOOKUP($B12,'[1]NUM6.2'!$G$3:$T$164,6,FALSE),0)</f>
        <v>169</v>
      </c>
      <c r="J12" s="51">
        <f>IFERROR(VLOOKUP($B12,'[1]NUM6.2'!$G$3:$T$164,7,FALSE),0)</f>
        <v>306</v>
      </c>
      <c r="K12" s="51">
        <f>IFERROR(VLOOKUP($B12,'[1]NUM6.2'!$G$3:$T$164,8,FALSE),0)</f>
        <v>155</v>
      </c>
      <c r="L12" s="51">
        <f>IFERROR(VLOOKUP($B12,'[1]NUM6.2'!$G$3:$T$164,9,FALSE),0)</f>
        <v>201</v>
      </c>
      <c r="M12" s="51">
        <f>IFERROR(VLOOKUP($B12,'[1]NUM6.2'!$G$3:$T$164,10,FALSE),0)</f>
        <v>236</v>
      </c>
      <c r="N12" s="51">
        <f>IFERROR(VLOOKUP($B12,'[1]NUM6.2'!$G$3:$T$164,11,FALSE),0)</f>
        <v>415</v>
      </c>
      <c r="O12" s="51">
        <f>IFERROR(VLOOKUP($B12,'[1]NUM6.2'!$G$3:$T$164,12,FALSE),0)</f>
        <v>115</v>
      </c>
      <c r="P12" s="51">
        <f>IFERROR(VLOOKUP($B12,'[1]NUM6.2'!$G$3:$T$164,13,FALSE),0)</f>
        <v>313</v>
      </c>
      <c r="Q12" s="182">
        <f>SUM(E12:P12)</f>
        <v>2554</v>
      </c>
      <c r="R12" s="384"/>
      <c r="S12" s="385"/>
    </row>
    <row r="13" spans="1:19" ht="14.4" thickBot="1" x14ac:dyDescent="0.3">
      <c r="A13" s="1" t="s">
        <v>40</v>
      </c>
      <c r="B13" s="63" t="s">
        <v>28</v>
      </c>
      <c r="C13" s="34"/>
      <c r="E13" s="51">
        <f>IFERROR(VLOOKUP($B13,'[1]NUM6.2'!$G$3:$T$164,2,FALSE),0)</f>
        <v>69</v>
      </c>
      <c r="F13" s="51">
        <f>IFERROR(VLOOKUP($B13,'[1]NUM6.2'!$G$3:$T$164,3,FALSE),0)</f>
        <v>160</v>
      </c>
      <c r="G13" s="51">
        <f>IFERROR(VLOOKUP($B13,'[1]NUM6.2'!$G$3:$T$164,4,FALSE),0)</f>
        <v>142</v>
      </c>
      <c r="H13" s="51">
        <f>IFERROR(VLOOKUP($B13,'[1]NUM6.2'!$G$3:$T$164,5,FALSE),0)</f>
        <v>178</v>
      </c>
      <c r="I13" s="51">
        <f>IFERROR(VLOOKUP($B13,'[1]NUM6.2'!$G$3:$T$164,6,FALSE),0)</f>
        <v>78</v>
      </c>
      <c r="J13" s="51">
        <f>IFERROR(VLOOKUP($B13,'[1]NUM6.2'!$G$3:$T$164,7,FALSE),0)</f>
        <v>138</v>
      </c>
      <c r="K13" s="51">
        <f>IFERROR(VLOOKUP($B13,'[1]NUM6.2'!$G$3:$T$164,8,FALSE),0)</f>
        <v>83</v>
      </c>
      <c r="L13" s="51">
        <f>IFERROR(VLOOKUP($B13,'[1]NUM6.2'!$G$3:$T$164,9,FALSE),0)</f>
        <v>103</v>
      </c>
      <c r="M13" s="51">
        <f>IFERROR(VLOOKUP($B13,'[1]NUM6.2'!$G$3:$T$164,10,FALSE),0)</f>
        <v>159</v>
      </c>
      <c r="N13" s="51">
        <f>IFERROR(VLOOKUP($B13,'[1]NUM6.2'!$G$3:$T$164,11,FALSE),0)</f>
        <v>217</v>
      </c>
      <c r="O13" s="51">
        <f>IFERROR(VLOOKUP($B13,'[1]NUM6.2'!$G$3:$T$164,12,FALSE),0)</f>
        <v>94</v>
      </c>
      <c r="P13" s="51">
        <f>IFERROR(VLOOKUP($B13,'[1]NUM6.2'!$G$3:$T$164,13,FALSE),0)</f>
        <v>217</v>
      </c>
      <c r="Q13" s="11">
        <f t="shared" ref="Q13:Q24" si="0">SUM(E13:P13)</f>
        <v>1638</v>
      </c>
      <c r="R13" s="384"/>
      <c r="S13" s="385"/>
    </row>
    <row r="14" spans="1:19" ht="14.4" thickBot="1" x14ac:dyDescent="0.3">
      <c r="A14" s="1" t="s">
        <v>40</v>
      </c>
      <c r="B14" s="63" t="s">
        <v>29</v>
      </c>
      <c r="C14" s="34"/>
      <c r="E14" s="51">
        <f>IFERROR(VLOOKUP($B14,'[1]NUM6.2'!$G$3:$T$164,2,FALSE),0)</f>
        <v>94</v>
      </c>
      <c r="F14" s="51">
        <f>IFERROR(VLOOKUP($B14,'[1]NUM6.2'!$G$3:$T$164,3,FALSE),0)</f>
        <v>112</v>
      </c>
      <c r="G14" s="51">
        <f>IFERROR(VLOOKUP($B14,'[1]NUM6.2'!$G$3:$T$164,4,FALSE),0)</f>
        <v>141</v>
      </c>
      <c r="H14" s="51">
        <f>IFERROR(VLOOKUP($B14,'[1]NUM6.2'!$G$3:$T$164,5,FALSE),0)</f>
        <v>144</v>
      </c>
      <c r="I14" s="51">
        <f>IFERROR(VLOOKUP($B14,'[1]NUM6.2'!$G$3:$T$164,6,FALSE),0)</f>
        <v>107</v>
      </c>
      <c r="J14" s="51">
        <f>IFERROR(VLOOKUP($B14,'[1]NUM6.2'!$G$3:$T$164,7,FALSE),0)</f>
        <v>111</v>
      </c>
      <c r="K14" s="51">
        <f>IFERROR(VLOOKUP($B14,'[1]NUM6.2'!$G$3:$T$164,8,FALSE),0)</f>
        <v>201</v>
      </c>
      <c r="L14" s="51">
        <f>IFERROR(VLOOKUP($B14,'[1]NUM6.2'!$G$3:$T$164,9,FALSE),0)</f>
        <v>223</v>
      </c>
      <c r="M14" s="51">
        <f>IFERROR(VLOOKUP($B14,'[1]NUM6.2'!$G$3:$T$164,10,FALSE),0)</f>
        <v>132</v>
      </c>
      <c r="N14" s="51">
        <f>IFERROR(VLOOKUP($B14,'[1]NUM6.2'!$G$3:$T$164,11,FALSE),0)</f>
        <v>203</v>
      </c>
      <c r="O14" s="51">
        <f>IFERROR(VLOOKUP($B14,'[1]NUM6.2'!$G$3:$T$164,12,FALSE),0)</f>
        <v>146</v>
      </c>
      <c r="P14" s="51">
        <f>IFERROR(VLOOKUP($B14,'[1]NUM6.2'!$G$3:$T$164,13,FALSE),0)</f>
        <v>185</v>
      </c>
      <c r="Q14" s="11">
        <f t="shared" si="0"/>
        <v>1799</v>
      </c>
      <c r="R14" s="384"/>
      <c r="S14" s="385"/>
    </row>
    <row r="15" spans="1:19" ht="14.4" thickBot="1" x14ac:dyDescent="0.3">
      <c r="A15" s="1" t="s">
        <v>40</v>
      </c>
      <c r="B15" s="63" t="s">
        <v>30</v>
      </c>
      <c r="C15" s="34"/>
      <c r="E15" s="51">
        <f>IFERROR(VLOOKUP($B15,'[1]NUM6.2'!$G$3:$T$164,2,FALSE),0)</f>
        <v>111</v>
      </c>
      <c r="F15" s="51">
        <f>IFERROR(VLOOKUP($B15,'[1]NUM6.2'!$G$3:$T$164,3,FALSE),0)</f>
        <v>145</v>
      </c>
      <c r="G15" s="51">
        <f>IFERROR(VLOOKUP($B15,'[1]NUM6.2'!$G$3:$T$164,4,FALSE),0)</f>
        <v>225</v>
      </c>
      <c r="H15" s="51">
        <f>IFERROR(VLOOKUP($B15,'[1]NUM6.2'!$G$3:$T$164,5,FALSE),0)</f>
        <v>237</v>
      </c>
      <c r="I15" s="51">
        <f>IFERROR(VLOOKUP($B15,'[1]NUM6.2'!$G$3:$T$164,6,FALSE),0)</f>
        <v>238</v>
      </c>
      <c r="J15" s="51">
        <f>IFERROR(VLOOKUP($B15,'[1]NUM6.2'!$G$3:$T$164,7,FALSE),0)</f>
        <v>186</v>
      </c>
      <c r="K15" s="51">
        <f>IFERROR(VLOOKUP($B15,'[1]NUM6.2'!$G$3:$T$164,8,FALSE),0)</f>
        <v>150</v>
      </c>
      <c r="L15" s="51">
        <f>IFERROR(VLOOKUP($B15,'[1]NUM6.2'!$G$3:$T$164,9,FALSE),0)</f>
        <v>149</v>
      </c>
      <c r="M15" s="51">
        <f>IFERROR(VLOOKUP($B15,'[1]NUM6.2'!$G$3:$T$164,10,FALSE),0)</f>
        <v>466</v>
      </c>
      <c r="N15" s="51">
        <f>IFERROR(VLOOKUP($B15,'[1]NUM6.2'!$G$3:$T$164,11,FALSE),0)</f>
        <v>425</v>
      </c>
      <c r="O15" s="51">
        <f>IFERROR(VLOOKUP($B15,'[1]NUM6.2'!$G$3:$T$164,12,FALSE),0)</f>
        <v>82</v>
      </c>
      <c r="P15" s="51">
        <f>IFERROR(VLOOKUP($B15,'[1]NUM6.2'!$G$3:$T$164,13,FALSE),0)</f>
        <v>431</v>
      </c>
      <c r="Q15" s="11">
        <f t="shared" si="0"/>
        <v>2845</v>
      </c>
      <c r="R15" s="384"/>
      <c r="S15" s="385"/>
    </row>
    <row r="16" spans="1:19" ht="14.4" thickBot="1" x14ac:dyDescent="0.3">
      <c r="A16" s="1" t="s">
        <v>40</v>
      </c>
      <c r="B16" s="63" t="s">
        <v>31</v>
      </c>
      <c r="C16" s="36"/>
      <c r="E16" s="51">
        <f>IFERROR(VLOOKUP($B16,'[1]NUM6.2'!$G$3:$T$164,2,FALSE),0)</f>
        <v>69</v>
      </c>
      <c r="F16" s="51">
        <f>IFERROR(VLOOKUP($B16,'[1]NUM6.2'!$G$3:$T$164,3,FALSE),0)</f>
        <v>45</v>
      </c>
      <c r="G16" s="51">
        <f>IFERROR(VLOOKUP($B16,'[1]NUM6.2'!$G$3:$T$164,4,FALSE),0)</f>
        <v>116</v>
      </c>
      <c r="H16" s="51">
        <f>IFERROR(VLOOKUP($B16,'[1]NUM6.2'!$G$3:$T$164,5,FALSE),0)</f>
        <v>144</v>
      </c>
      <c r="I16" s="51">
        <f>IFERROR(VLOOKUP($B16,'[1]NUM6.2'!$G$3:$T$164,6,FALSE),0)</f>
        <v>72</v>
      </c>
      <c r="J16" s="51">
        <f>IFERROR(VLOOKUP($B16,'[1]NUM6.2'!$G$3:$T$164,7,FALSE),0)</f>
        <v>43</v>
      </c>
      <c r="K16" s="51">
        <f>IFERROR(VLOOKUP($B16,'[1]NUM6.2'!$G$3:$T$164,8,FALSE),0)</f>
        <v>127</v>
      </c>
      <c r="L16" s="51">
        <f>IFERROR(VLOOKUP($B16,'[1]NUM6.2'!$G$3:$T$164,9,FALSE),0)</f>
        <v>74</v>
      </c>
      <c r="M16" s="51">
        <f>IFERROR(VLOOKUP($B16,'[1]NUM6.2'!$G$3:$T$164,10,FALSE),0)</f>
        <v>95</v>
      </c>
      <c r="N16" s="51">
        <f>IFERROR(VLOOKUP($B16,'[1]NUM6.2'!$G$3:$T$164,11,FALSE),0)</f>
        <v>189</v>
      </c>
      <c r="O16" s="51">
        <f>IFERROR(VLOOKUP($B16,'[1]NUM6.2'!$G$3:$T$164,12,FALSE),0)</f>
        <v>0</v>
      </c>
      <c r="P16" s="51">
        <f>IFERROR(VLOOKUP($B16,'[1]NUM6.2'!$G$3:$T$164,13,FALSE),0)</f>
        <v>248</v>
      </c>
      <c r="Q16" s="11">
        <f t="shared" si="0"/>
        <v>1222</v>
      </c>
      <c r="R16" s="384"/>
      <c r="S16" s="385"/>
    </row>
    <row r="17" spans="1:30" ht="14.4" thickBot="1" x14ac:dyDescent="0.3">
      <c r="A17" s="1" t="s">
        <v>40</v>
      </c>
      <c r="B17" s="63" t="s">
        <v>32</v>
      </c>
      <c r="C17" s="34"/>
      <c r="E17" s="51">
        <f>IFERROR(VLOOKUP($B17,'[1]NUM6.2'!$G$3:$T$164,2,FALSE),0)</f>
        <v>56</v>
      </c>
      <c r="F17" s="51">
        <f>IFERROR(VLOOKUP($B17,'[1]NUM6.2'!$G$3:$T$164,3,FALSE),0)</f>
        <v>43</v>
      </c>
      <c r="G17" s="51">
        <f>IFERROR(VLOOKUP($B17,'[1]NUM6.2'!$G$3:$T$164,4,FALSE),0)</f>
        <v>60</v>
      </c>
      <c r="H17" s="51">
        <f>IFERROR(VLOOKUP($B17,'[1]NUM6.2'!$G$3:$T$164,5,FALSE),0)</f>
        <v>24</v>
      </c>
      <c r="I17" s="51">
        <f>IFERROR(VLOOKUP($B17,'[1]NUM6.2'!$G$3:$T$164,6,FALSE),0)</f>
        <v>59</v>
      </c>
      <c r="J17" s="51">
        <f>IFERROR(VLOOKUP($B17,'[1]NUM6.2'!$G$3:$T$164,7,FALSE),0)</f>
        <v>21</v>
      </c>
      <c r="K17" s="51">
        <f>IFERROR(VLOOKUP($B17,'[1]NUM6.2'!$G$3:$T$164,8,FALSE),0)</f>
        <v>36</v>
      </c>
      <c r="L17" s="51">
        <f>IFERROR(VLOOKUP($B17,'[1]NUM6.2'!$G$3:$T$164,9,FALSE),0)</f>
        <v>48</v>
      </c>
      <c r="M17" s="51">
        <f>IFERROR(VLOOKUP($B17,'[1]NUM6.2'!$G$3:$T$164,10,FALSE),0)</f>
        <v>60</v>
      </c>
      <c r="N17" s="51">
        <f>IFERROR(VLOOKUP($B17,'[1]NUM6.2'!$G$3:$T$164,11,FALSE),0)</f>
        <v>109</v>
      </c>
      <c r="O17" s="51">
        <f>IFERROR(VLOOKUP($B17,'[1]NUM6.2'!$G$3:$T$164,12,FALSE),0)</f>
        <v>40</v>
      </c>
      <c r="P17" s="51">
        <f>IFERROR(VLOOKUP($B17,'[1]NUM6.2'!$G$3:$T$164,13,FALSE),0)</f>
        <v>109</v>
      </c>
      <c r="Q17" s="11">
        <f t="shared" si="0"/>
        <v>665</v>
      </c>
      <c r="R17" s="384"/>
      <c r="S17" s="385"/>
    </row>
    <row r="18" spans="1:30" ht="14.4" thickBot="1" x14ac:dyDescent="0.3">
      <c r="A18" s="1" t="s">
        <v>40</v>
      </c>
      <c r="B18" s="63" t="s">
        <v>33</v>
      </c>
      <c r="C18" s="34"/>
      <c r="E18" s="51">
        <f>IFERROR(VLOOKUP($B18,'[1]NUM6.2'!$G$3:$T$164,2,FALSE),0)</f>
        <v>20</v>
      </c>
      <c r="F18" s="51">
        <f>IFERROR(VLOOKUP($B18,'[1]NUM6.2'!$G$3:$T$164,3,FALSE),0)</f>
        <v>21</v>
      </c>
      <c r="G18" s="51">
        <f>IFERROR(VLOOKUP($B18,'[1]NUM6.2'!$G$3:$T$164,4,FALSE),0)</f>
        <v>16</v>
      </c>
      <c r="H18" s="51">
        <f>IFERROR(VLOOKUP($B18,'[1]NUM6.2'!$G$3:$T$164,5,FALSE),0)</f>
        <v>17</v>
      </c>
      <c r="I18" s="51">
        <f>IFERROR(VLOOKUP($B18,'[1]NUM6.2'!$G$3:$T$164,6,FALSE),0)</f>
        <v>17</v>
      </c>
      <c r="J18" s="51">
        <f>IFERROR(VLOOKUP($B18,'[1]NUM6.2'!$G$3:$T$164,7,FALSE),0)</f>
        <v>16</v>
      </c>
      <c r="K18" s="51">
        <f>IFERROR(VLOOKUP($B18,'[1]NUM6.2'!$G$3:$T$164,8,FALSE),0)</f>
        <v>36</v>
      </c>
      <c r="L18" s="51">
        <f>IFERROR(VLOOKUP($B18,'[1]NUM6.2'!$G$3:$T$164,9,FALSE),0)</f>
        <v>21</v>
      </c>
      <c r="M18" s="51">
        <f>IFERROR(VLOOKUP($B18,'[1]NUM6.2'!$G$3:$T$164,10,FALSE),0)</f>
        <v>20</v>
      </c>
      <c r="N18" s="51">
        <f>IFERROR(VLOOKUP($B18,'[1]NUM6.2'!$G$3:$T$164,11,FALSE),0)</f>
        <v>67</v>
      </c>
      <c r="O18" s="51">
        <f>IFERROR(VLOOKUP($B18,'[1]NUM6.2'!$G$3:$T$164,12,FALSE),0)</f>
        <v>3</v>
      </c>
      <c r="P18" s="51">
        <f>IFERROR(VLOOKUP($B18,'[1]NUM6.2'!$G$3:$T$164,13,FALSE),0)</f>
        <v>26</v>
      </c>
      <c r="Q18" s="11">
        <f t="shared" si="0"/>
        <v>280</v>
      </c>
      <c r="R18" s="384"/>
      <c r="S18" s="385"/>
    </row>
    <row r="19" spans="1:30" ht="14.4" thickBot="1" x14ac:dyDescent="0.3">
      <c r="A19" s="1" t="s">
        <v>40</v>
      </c>
      <c r="B19" s="63" t="s">
        <v>34</v>
      </c>
      <c r="C19" s="34"/>
      <c r="E19" s="51">
        <f>IFERROR(VLOOKUP($B19,'[1]NUM6.2'!$G$3:$T$164,2,FALSE),0)</f>
        <v>1</v>
      </c>
      <c r="F19" s="51">
        <f>IFERROR(VLOOKUP($B19,'[1]NUM6.2'!$G$3:$T$164,3,FALSE),0)</f>
        <v>7</v>
      </c>
      <c r="G19" s="51">
        <f>IFERROR(VLOOKUP($B19,'[1]NUM6.2'!$G$3:$T$164,4,FALSE),0)</f>
        <v>2</v>
      </c>
      <c r="H19" s="51">
        <f>IFERROR(VLOOKUP($B19,'[1]NUM6.2'!$G$3:$T$164,5,FALSE),0)</f>
        <v>0</v>
      </c>
      <c r="I19" s="51">
        <f>IFERROR(VLOOKUP($B19,'[1]NUM6.2'!$G$3:$T$164,6,FALSE),0)</f>
        <v>0</v>
      </c>
      <c r="J19" s="51">
        <f>IFERROR(VLOOKUP($B19,'[1]NUM6.2'!$G$3:$T$164,7,FALSE),0)</f>
        <v>0</v>
      </c>
      <c r="K19" s="51">
        <f>IFERROR(VLOOKUP($B19,'[1]NUM6.2'!$G$3:$T$164,8,FALSE),0)</f>
        <v>9</v>
      </c>
      <c r="L19" s="51">
        <f>IFERROR(VLOOKUP($B19,'[1]NUM6.2'!$G$3:$T$164,9,FALSE),0)</f>
        <v>4</v>
      </c>
      <c r="M19" s="51">
        <f>IFERROR(VLOOKUP($B19,'[1]NUM6.2'!$G$3:$T$164,10,FALSE),0)</f>
        <v>2</v>
      </c>
      <c r="N19" s="51">
        <f>IFERROR(VLOOKUP($B19,'[1]NUM6.2'!$G$3:$T$164,11,FALSE),0)</f>
        <v>25</v>
      </c>
      <c r="O19" s="51">
        <f>IFERROR(VLOOKUP($B19,'[1]NUM6.2'!$G$3:$T$164,12,FALSE),0)</f>
        <v>0</v>
      </c>
      <c r="P19" s="51">
        <f>IFERROR(VLOOKUP($B19,'[1]NUM6.2'!$G$3:$T$164,13,FALSE),0)</f>
        <v>4</v>
      </c>
      <c r="Q19" s="11">
        <f t="shared" si="0"/>
        <v>54</v>
      </c>
      <c r="R19" s="384"/>
      <c r="S19" s="385"/>
    </row>
    <row r="20" spans="1:30" ht="14.4" thickBot="1" x14ac:dyDescent="0.3">
      <c r="A20" s="1" t="s">
        <v>40</v>
      </c>
      <c r="B20" s="63" t="s">
        <v>35</v>
      </c>
      <c r="C20" s="34"/>
      <c r="E20" s="51">
        <f>IFERROR(VLOOKUP($B20,'[1]NUM6.2'!$G$3:$T$164,2,FALSE),0)</f>
        <v>0</v>
      </c>
      <c r="F20" s="51">
        <f>IFERROR(VLOOKUP($B20,'[1]NUM6.2'!$G$3:$T$164,3,FALSE),0)</f>
        <v>0</v>
      </c>
      <c r="G20" s="51">
        <f>IFERROR(VLOOKUP($B20,'[1]NUM6.2'!$G$3:$T$164,4,FALSE),0)</f>
        <v>3</v>
      </c>
      <c r="H20" s="51">
        <f>IFERROR(VLOOKUP($B20,'[1]NUM6.2'!$G$3:$T$164,5,FALSE),0)</f>
        <v>7</v>
      </c>
      <c r="I20" s="51">
        <f>IFERROR(VLOOKUP($B20,'[1]NUM6.2'!$G$3:$T$164,6,FALSE),0)</f>
        <v>7</v>
      </c>
      <c r="J20" s="51">
        <f>IFERROR(VLOOKUP($B20,'[1]NUM6.2'!$G$3:$T$164,7,FALSE),0)</f>
        <v>3</v>
      </c>
      <c r="K20" s="51">
        <f>IFERROR(VLOOKUP($B20,'[1]NUM6.2'!$G$3:$T$164,8,FALSE),0)</f>
        <v>4</v>
      </c>
      <c r="L20" s="51">
        <f>IFERROR(VLOOKUP($B20,'[1]NUM6.2'!$G$3:$T$164,9,FALSE),0)</f>
        <v>1</v>
      </c>
      <c r="M20" s="51">
        <f>IFERROR(VLOOKUP($B20,'[1]NUM6.2'!$G$3:$T$164,10,FALSE),0)</f>
        <v>8</v>
      </c>
      <c r="N20" s="51">
        <f>IFERROR(VLOOKUP($B20,'[1]NUM6.2'!$G$3:$T$164,11,FALSE),0)</f>
        <v>37</v>
      </c>
      <c r="O20" s="51">
        <f>IFERROR(VLOOKUP($B20,'[1]NUM6.2'!$G$3:$T$164,12,FALSE),0)</f>
        <v>4</v>
      </c>
      <c r="P20" s="51">
        <f>IFERROR(VLOOKUP($B20,'[1]NUM6.2'!$G$3:$T$164,13,FALSE),0)</f>
        <v>6</v>
      </c>
      <c r="Q20" s="11">
        <f t="shared" si="0"/>
        <v>80</v>
      </c>
      <c r="R20" s="384"/>
      <c r="S20" s="385"/>
    </row>
    <row r="21" spans="1:30" ht="14.4" thickBot="1" x14ac:dyDescent="0.3">
      <c r="A21" s="1" t="s">
        <v>40</v>
      </c>
      <c r="B21" s="63" t="s">
        <v>36</v>
      </c>
      <c r="C21" s="37"/>
      <c r="E21" s="51">
        <f>IFERROR(VLOOKUP($B21,'[1]NUM6.2'!$G$3:$T$164,2,FALSE),0)</f>
        <v>0</v>
      </c>
      <c r="F21" s="51">
        <f>IFERROR(VLOOKUP($B21,'[1]NUM6.2'!$G$3:$T$164,3,FALSE),0)</f>
        <v>2</v>
      </c>
      <c r="G21" s="51">
        <f>IFERROR(VLOOKUP($B21,'[1]NUM6.2'!$G$3:$T$164,4,FALSE),0)</f>
        <v>0</v>
      </c>
      <c r="H21" s="51">
        <f>IFERROR(VLOOKUP($B21,'[1]NUM6.2'!$G$3:$T$164,5,FALSE),0)</f>
        <v>0</v>
      </c>
      <c r="I21" s="51">
        <f>IFERROR(VLOOKUP($B21,'[1]NUM6.2'!$G$3:$T$164,6,FALSE),0)</f>
        <v>3</v>
      </c>
      <c r="J21" s="51">
        <f>IFERROR(VLOOKUP($B21,'[1]NUM6.2'!$G$3:$T$164,7,FALSE),0)</f>
        <v>1</v>
      </c>
      <c r="K21" s="51">
        <f>IFERROR(VLOOKUP($B21,'[1]NUM6.2'!$G$3:$T$164,8,FALSE),0)</f>
        <v>3</v>
      </c>
      <c r="L21" s="51">
        <f>IFERROR(VLOOKUP($B21,'[1]NUM6.2'!$G$3:$T$164,9,FALSE),0)</f>
        <v>3</v>
      </c>
      <c r="M21" s="51">
        <f>IFERROR(VLOOKUP($B21,'[1]NUM6.2'!$G$3:$T$164,10,FALSE),0)</f>
        <v>2</v>
      </c>
      <c r="N21" s="51">
        <f>IFERROR(VLOOKUP($B21,'[1]NUM6.2'!$G$3:$T$164,11,FALSE),0)</f>
        <v>5</v>
      </c>
      <c r="O21" s="51">
        <f>IFERROR(VLOOKUP($B21,'[1]NUM6.2'!$G$3:$T$164,12,FALSE),0)</f>
        <v>0</v>
      </c>
      <c r="P21" s="51">
        <f>IFERROR(VLOOKUP($B21,'[1]NUM6.2'!$G$3:$T$164,13,FALSE),0)</f>
        <v>13</v>
      </c>
      <c r="Q21" s="11">
        <f t="shared" si="0"/>
        <v>32</v>
      </c>
      <c r="R21" s="384"/>
      <c r="S21" s="385"/>
    </row>
    <row r="22" spans="1:30" ht="14.4" thickBot="1" x14ac:dyDescent="0.3">
      <c r="A22" s="1" t="s">
        <v>40</v>
      </c>
      <c r="B22" s="63" t="s">
        <v>37</v>
      </c>
      <c r="C22" s="34"/>
      <c r="E22" s="51">
        <f>IFERROR(VLOOKUP($B22,'[1]NUM6.2'!$G$3:$T$164,2,FALSE),0)</f>
        <v>19</v>
      </c>
      <c r="F22" s="51">
        <f>IFERROR(VLOOKUP($B22,'[1]NUM6.2'!$G$3:$T$164,3,FALSE),0)</f>
        <v>4</v>
      </c>
      <c r="G22" s="51">
        <f>IFERROR(VLOOKUP($B22,'[1]NUM6.2'!$G$3:$T$164,4,FALSE),0)</f>
        <v>15</v>
      </c>
      <c r="H22" s="51">
        <f>IFERROR(VLOOKUP($B22,'[1]NUM6.2'!$G$3:$T$164,5,FALSE),0)</f>
        <v>11</v>
      </c>
      <c r="I22" s="51">
        <f>IFERROR(VLOOKUP($B22,'[1]NUM6.2'!$G$3:$T$164,6,FALSE),0)</f>
        <v>22</v>
      </c>
      <c r="J22" s="51">
        <f>IFERROR(VLOOKUP($B22,'[1]NUM6.2'!$G$3:$T$164,7,FALSE),0)</f>
        <v>28</v>
      </c>
      <c r="K22" s="51">
        <f>IFERROR(VLOOKUP($B22,'[1]NUM6.2'!$G$3:$T$164,8,FALSE),0)</f>
        <v>18</v>
      </c>
      <c r="L22" s="51">
        <f>IFERROR(VLOOKUP($B22,'[1]NUM6.2'!$G$3:$T$164,9,FALSE),0)</f>
        <v>34</v>
      </c>
      <c r="M22" s="51">
        <f>IFERROR(VLOOKUP($B22,'[1]NUM6.2'!$G$3:$T$164,10,FALSE),0)</f>
        <v>41</v>
      </c>
      <c r="N22" s="51">
        <f>IFERROR(VLOOKUP($B22,'[1]NUM6.2'!$G$3:$T$164,11,FALSE),0)</f>
        <v>6</v>
      </c>
      <c r="O22" s="51">
        <f>IFERROR(VLOOKUP($B22,'[1]NUM6.2'!$G$3:$T$164,12,FALSE),0)</f>
        <v>11</v>
      </c>
      <c r="P22" s="51">
        <f>IFERROR(VLOOKUP($B22,'[1]NUM6.2'!$G$3:$T$164,13,FALSE),0)</f>
        <v>37</v>
      </c>
      <c r="Q22" s="11">
        <f t="shared" si="0"/>
        <v>246</v>
      </c>
      <c r="R22" s="384"/>
      <c r="S22" s="385"/>
    </row>
    <row r="23" spans="1:30" ht="14.4" thickBot="1" x14ac:dyDescent="0.3">
      <c r="A23" s="1" t="s">
        <v>40</v>
      </c>
      <c r="B23" s="63" t="s">
        <v>38</v>
      </c>
      <c r="C23" s="34"/>
      <c r="E23" s="51">
        <f>IFERROR(VLOOKUP($B23,'[1]NUM6.2'!$G$3:$T$164,2,FALSE),0)</f>
        <v>4</v>
      </c>
      <c r="F23" s="51">
        <f>IFERROR(VLOOKUP($B23,'[1]NUM6.2'!$G$3:$T$164,3,FALSE),0)</f>
        <v>6</v>
      </c>
      <c r="G23" s="51">
        <f>IFERROR(VLOOKUP($B23,'[1]NUM6.2'!$G$3:$T$164,4,FALSE),0)</f>
        <v>1</v>
      </c>
      <c r="H23" s="51">
        <f>IFERROR(VLOOKUP($B23,'[1]NUM6.2'!$G$3:$T$164,5,FALSE),0)</f>
        <v>3</v>
      </c>
      <c r="I23" s="51">
        <f>IFERROR(VLOOKUP($B23,'[1]NUM6.2'!$G$3:$T$164,6,FALSE),0)</f>
        <v>4</v>
      </c>
      <c r="J23" s="51">
        <f>IFERROR(VLOOKUP($B23,'[1]NUM6.2'!$G$3:$T$164,7,FALSE),0)</f>
        <v>2</v>
      </c>
      <c r="K23" s="51">
        <f>IFERROR(VLOOKUP($B23,'[1]NUM6.2'!$G$3:$T$164,8,FALSE),0)</f>
        <v>2</v>
      </c>
      <c r="L23" s="51">
        <f>IFERROR(VLOOKUP($B23,'[1]NUM6.2'!$G$3:$T$164,9,FALSE),0)</f>
        <v>3</v>
      </c>
      <c r="M23" s="51">
        <f>IFERROR(VLOOKUP($B23,'[1]NUM6.2'!$G$3:$T$164,10,FALSE),0)</f>
        <v>2</v>
      </c>
      <c r="N23" s="51">
        <f>IFERROR(VLOOKUP($B23,'[1]NUM6.2'!$G$3:$T$164,11,FALSE),0)</f>
        <v>15</v>
      </c>
      <c r="O23" s="51">
        <f>IFERROR(VLOOKUP($B23,'[1]NUM6.2'!$G$3:$T$164,12,FALSE),0)</f>
        <v>2</v>
      </c>
      <c r="P23" s="51">
        <f>IFERROR(VLOOKUP($B23,'[1]NUM6.2'!$G$3:$T$164,13,FALSE),0)</f>
        <v>6</v>
      </c>
      <c r="Q23" s="11">
        <f t="shared" si="0"/>
        <v>50</v>
      </c>
      <c r="R23" s="384"/>
      <c r="S23" s="385"/>
    </row>
    <row r="24" spans="1:30" ht="14.4" thickBot="1" x14ac:dyDescent="0.3">
      <c r="A24" s="1" t="s">
        <v>40</v>
      </c>
      <c r="B24" s="63" t="s">
        <v>39</v>
      </c>
      <c r="C24" s="34"/>
      <c r="E24" s="51">
        <f>IFERROR(VLOOKUP($B24,'[1]NUM6.2'!$G$3:$T$164,2,FALSE),0)</f>
        <v>6</v>
      </c>
      <c r="F24" s="51">
        <f>IFERROR(VLOOKUP($B24,'[1]NUM6.2'!$G$3:$T$164,3,FALSE),0)</f>
        <v>2</v>
      </c>
      <c r="G24" s="51">
        <f>IFERROR(VLOOKUP($B24,'[1]NUM6.2'!$G$3:$T$164,4,FALSE),0)</f>
        <v>2</v>
      </c>
      <c r="H24" s="51">
        <f>IFERROR(VLOOKUP($B24,'[1]NUM6.2'!$G$3:$T$164,5,FALSE),0)</f>
        <v>8</v>
      </c>
      <c r="I24" s="51">
        <f>IFERROR(VLOOKUP($B24,'[1]NUM6.2'!$G$3:$T$164,6,FALSE),0)</f>
        <v>3</v>
      </c>
      <c r="J24" s="51">
        <f>IFERROR(VLOOKUP($B24,'[1]NUM6.2'!$G$3:$T$164,7,FALSE),0)</f>
        <v>20</v>
      </c>
      <c r="K24" s="51">
        <f>IFERROR(VLOOKUP($B24,'[1]NUM6.2'!$G$3:$T$164,8,FALSE),0)</f>
        <v>7</v>
      </c>
      <c r="L24" s="51">
        <f>IFERROR(VLOOKUP($B24,'[1]NUM6.2'!$G$3:$T$164,9,FALSE),0)</f>
        <v>2</v>
      </c>
      <c r="M24" s="51">
        <f>IFERROR(VLOOKUP($B24,'[1]NUM6.2'!$G$3:$T$164,10,FALSE),0)</f>
        <v>5</v>
      </c>
      <c r="N24" s="51">
        <f>IFERROR(VLOOKUP($B24,'[1]NUM6.2'!$G$3:$T$164,11,FALSE),0)</f>
        <v>24</v>
      </c>
      <c r="O24" s="51">
        <f>IFERROR(VLOOKUP($B24,'[1]NUM6.2'!$G$3:$T$164,12,FALSE),0)</f>
        <v>10</v>
      </c>
      <c r="P24" s="51">
        <f>IFERROR(VLOOKUP($B24,'[1]NUM6.2'!$G$3:$T$164,13,FALSE),0)</f>
        <v>26</v>
      </c>
      <c r="Q24" s="11">
        <f t="shared" si="0"/>
        <v>115</v>
      </c>
      <c r="R24" s="384"/>
      <c r="S24" s="385"/>
    </row>
    <row r="25" spans="1:30" ht="14.4" thickBot="1" x14ac:dyDescent="0.3">
      <c r="A25" s="47" t="s">
        <v>40</v>
      </c>
      <c r="B25" s="63" t="s">
        <v>256</v>
      </c>
      <c r="C25" s="34"/>
      <c r="E25" s="51">
        <f>IFERROR(VLOOKUP($B25,'[1]NUM6.2'!$G$3:$T$164,2,FALSE),0)</f>
        <v>5</v>
      </c>
      <c r="F25" s="51">
        <f>IFERROR(VLOOKUP($B25,'[1]NUM6.2'!$G$3:$T$164,3,FALSE),0)</f>
        <v>4</v>
      </c>
      <c r="G25" s="51">
        <f>IFERROR(VLOOKUP($B25,'[1]NUM6.2'!$G$3:$T$164,4,FALSE),0)</f>
        <v>3</v>
      </c>
      <c r="H25" s="51">
        <f>IFERROR(VLOOKUP($B25,'[1]NUM6.2'!$G$3:$T$164,5,FALSE),0)</f>
        <v>4</v>
      </c>
      <c r="I25" s="51">
        <f>IFERROR(VLOOKUP($B25,'[1]NUM6.2'!$G$3:$T$164,6,FALSE),0)</f>
        <v>10</v>
      </c>
      <c r="J25" s="51">
        <f>IFERROR(VLOOKUP($B25,'[1]NUM6.2'!$G$3:$T$164,7,FALSE),0)</f>
        <v>2</v>
      </c>
      <c r="K25" s="51">
        <f>IFERROR(VLOOKUP($B25,'[1]NUM6.2'!$G$3:$T$164,8,FALSE),0)</f>
        <v>14</v>
      </c>
      <c r="L25" s="51">
        <f>IFERROR(VLOOKUP($B25,'[1]NUM6.2'!$G$3:$T$164,9,FALSE),0)</f>
        <v>24</v>
      </c>
      <c r="M25" s="51">
        <f>IFERROR(VLOOKUP($B25,'[1]NUM6.2'!$G$3:$T$164,10,FALSE),0)</f>
        <v>16</v>
      </c>
      <c r="N25" s="51">
        <f>IFERROR(VLOOKUP($B25,'[1]NUM6.2'!$G$3:$T$164,11,FALSE),0)</f>
        <v>15</v>
      </c>
      <c r="O25" s="51">
        <f>IFERROR(VLOOKUP($B25,'[1]NUM6.2'!$G$3:$T$164,12,FALSE),0)</f>
        <v>3</v>
      </c>
      <c r="P25" s="51">
        <f>IFERROR(VLOOKUP($B25,'[1]NUM6.2'!$G$3:$T$164,13,FALSE),0)</f>
        <v>5</v>
      </c>
      <c r="Q25" s="11">
        <f t="shared" ref="Q25" si="1">SUM(E25:P25)</f>
        <v>105</v>
      </c>
      <c r="R25" s="384"/>
      <c r="S25" s="385"/>
    </row>
    <row r="26" spans="1:30" ht="14.4" thickBot="1" x14ac:dyDescent="0.3">
      <c r="A26" s="344" t="s">
        <v>159</v>
      </c>
      <c r="B26" s="345"/>
      <c r="C26" s="89">
        <f>D26/Metas!H10</f>
        <v>0.90852897612633088</v>
      </c>
      <c r="D26" s="13">
        <f>+Q26/R26</f>
        <v>0.47697771246632376</v>
      </c>
      <c r="E26" s="41">
        <f>SUM(E12:E25)</f>
        <v>634</v>
      </c>
      <c r="F26" s="41">
        <f t="shared" ref="F26:Q26" si="2">SUM(F12:F25)</f>
        <v>650</v>
      </c>
      <c r="G26" s="41">
        <f t="shared" si="2"/>
        <v>875</v>
      </c>
      <c r="H26" s="41">
        <f t="shared" si="2"/>
        <v>993</v>
      </c>
      <c r="I26" s="41">
        <f t="shared" si="2"/>
        <v>789</v>
      </c>
      <c r="J26" s="41">
        <f t="shared" si="2"/>
        <v>877</v>
      </c>
      <c r="K26" s="41">
        <f t="shared" si="2"/>
        <v>845</v>
      </c>
      <c r="L26" s="41">
        <f t="shared" si="2"/>
        <v>890</v>
      </c>
      <c r="M26" s="41">
        <f t="shared" si="2"/>
        <v>1244</v>
      </c>
      <c r="N26" s="41">
        <f t="shared" si="2"/>
        <v>1752</v>
      </c>
      <c r="O26" s="41">
        <f t="shared" si="2"/>
        <v>510</v>
      </c>
      <c r="P26" s="41">
        <f t="shared" si="2"/>
        <v>1626</v>
      </c>
      <c r="Q26" s="41">
        <f t="shared" si="2"/>
        <v>11685</v>
      </c>
      <c r="R26" s="382">
        <v>24498</v>
      </c>
      <c r="S26" s="383"/>
      <c r="Z26" s="35">
        <f>SUM(Z12:Z25)</f>
        <v>0</v>
      </c>
      <c r="AA26" s="35">
        <f>SUM(AA12:AA25)</f>
        <v>0</v>
      </c>
      <c r="AB26" s="35">
        <f>SUM(AB12:AB25)</f>
        <v>0</v>
      </c>
      <c r="AC26" s="35">
        <f>SUM(AC12:AC25)</f>
        <v>0</v>
      </c>
      <c r="AD26" s="35">
        <f>SUM(AD12:AD25)</f>
        <v>0</v>
      </c>
    </row>
    <row r="27" spans="1:30" ht="14.4" thickBot="1" x14ac:dyDescent="0.3">
      <c r="A27" s="1" t="s">
        <v>41</v>
      </c>
      <c r="B27" s="62" t="s">
        <v>42</v>
      </c>
      <c r="C27" s="34"/>
      <c r="D27" s="34"/>
      <c r="E27" s="51">
        <f>IFERROR(VLOOKUP($B27,'[1]NUM6.2'!$G$3:$T$164,2,FALSE),0)</f>
        <v>254</v>
      </c>
      <c r="F27" s="51">
        <f>IFERROR(VLOOKUP($B27,'[1]NUM6.2'!$G$3:$T$164,3,FALSE),0)</f>
        <v>146</v>
      </c>
      <c r="G27" s="51">
        <f>IFERROR(VLOOKUP($B27,'[1]NUM6.2'!$G$3:$T$164,4,FALSE),0)</f>
        <v>149</v>
      </c>
      <c r="H27" s="51">
        <f>IFERROR(VLOOKUP($B27,'[1]NUM6.2'!$G$3:$T$164,5,FALSE),0)</f>
        <v>155</v>
      </c>
      <c r="I27" s="51">
        <f>IFERROR(VLOOKUP($B27,'[1]NUM6.2'!$G$3:$T$164,6,FALSE),0)</f>
        <v>179</v>
      </c>
      <c r="J27" s="51">
        <f>IFERROR(VLOOKUP($B27,'[1]NUM6.2'!$G$3:$T$164,7,FALSE),0)</f>
        <v>178</v>
      </c>
      <c r="K27" s="51">
        <f>IFERROR(VLOOKUP($B27,'[1]NUM6.2'!$G$3:$T$164,8,FALSE),0)</f>
        <v>220</v>
      </c>
      <c r="L27" s="51">
        <f>IFERROR(VLOOKUP($B27,'[1]NUM6.2'!$G$3:$T$164,9,FALSE),0)</f>
        <v>183</v>
      </c>
      <c r="M27" s="51">
        <f>IFERROR(VLOOKUP($B27,'[1]NUM6.2'!$G$3:$T$164,10,FALSE),0)</f>
        <v>174</v>
      </c>
      <c r="N27" s="51">
        <f>IFERROR(VLOOKUP($B27,'[1]NUM6.2'!$G$3:$T$164,11,FALSE),0)</f>
        <v>112</v>
      </c>
      <c r="O27" s="51">
        <f>IFERROR(VLOOKUP($B27,'[1]NUM6.2'!$G$3:$T$164,12,FALSE),0)</f>
        <v>0</v>
      </c>
      <c r="P27" s="51">
        <f>IFERROR(VLOOKUP($B27,'[1]NUM6.2'!$G$3:$T$164,13,FALSE),0)</f>
        <v>93</v>
      </c>
      <c r="Q27" s="11">
        <f t="shared" ref="Q27:Q63" si="3">SUM(E27:P27)</f>
        <v>1843</v>
      </c>
      <c r="R27" s="380"/>
      <c r="S27" s="381"/>
    </row>
    <row r="28" spans="1:30" ht="14.4" thickBot="1" x14ac:dyDescent="0.3">
      <c r="A28" s="1" t="s">
        <v>41</v>
      </c>
      <c r="B28" s="62" t="s">
        <v>43</v>
      </c>
      <c r="C28" s="34"/>
      <c r="D28" s="34"/>
      <c r="E28" s="51">
        <f>IFERROR(VLOOKUP($B28,'[1]NUM6.2'!$G$3:$T$164,2,FALSE),0)</f>
        <v>138</v>
      </c>
      <c r="F28" s="51">
        <f>IFERROR(VLOOKUP($B28,'[1]NUM6.2'!$G$3:$T$164,3,FALSE),0)</f>
        <v>141</v>
      </c>
      <c r="G28" s="51">
        <f>IFERROR(VLOOKUP($B28,'[1]NUM6.2'!$G$3:$T$164,4,FALSE),0)</f>
        <v>183</v>
      </c>
      <c r="H28" s="51">
        <f>IFERROR(VLOOKUP($B28,'[1]NUM6.2'!$G$3:$T$164,5,FALSE),0)</f>
        <v>194</v>
      </c>
      <c r="I28" s="51">
        <f>IFERROR(VLOOKUP($B28,'[1]NUM6.2'!$G$3:$T$164,6,FALSE),0)</f>
        <v>166</v>
      </c>
      <c r="J28" s="51">
        <f>IFERROR(VLOOKUP($B28,'[1]NUM6.2'!$G$3:$T$164,7,FALSE),0)</f>
        <v>170</v>
      </c>
      <c r="K28" s="51">
        <f>IFERROR(VLOOKUP($B28,'[1]NUM6.2'!$G$3:$T$164,8,FALSE),0)</f>
        <v>252</v>
      </c>
      <c r="L28" s="51">
        <f>IFERROR(VLOOKUP($B28,'[1]NUM6.2'!$G$3:$T$164,9,FALSE),0)</f>
        <v>214</v>
      </c>
      <c r="M28" s="51">
        <f>IFERROR(VLOOKUP($B28,'[1]NUM6.2'!$G$3:$T$164,10,FALSE),0)</f>
        <v>159</v>
      </c>
      <c r="N28" s="51">
        <f>IFERROR(VLOOKUP($B28,'[1]NUM6.2'!$G$3:$T$164,11,FALSE),0)</f>
        <v>103</v>
      </c>
      <c r="O28" s="51">
        <f>IFERROR(VLOOKUP($B28,'[1]NUM6.2'!$G$3:$T$164,12,FALSE),0)</f>
        <v>16</v>
      </c>
      <c r="P28" s="51">
        <f>IFERROR(VLOOKUP($B28,'[1]NUM6.2'!$G$3:$T$164,13,FALSE),0)</f>
        <v>38</v>
      </c>
      <c r="Q28" s="11">
        <f t="shared" si="3"/>
        <v>1774</v>
      </c>
      <c r="R28" s="380"/>
      <c r="S28" s="381"/>
    </row>
    <row r="29" spans="1:30" ht="14.4" thickBot="1" x14ac:dyDescent="0.3">
      <c r="A29" s="1" t="s">
        <v>41</v>
      </c>
      <c r="B29" s="62" t="s">
        <v>44</v>
      </c>
      <c r="C29" s="34"/>
      <c r="D29" s="34"/>
      <c r="E29" s="51">
        <f>IFERROR(VLOOKUP($B29,'[1]NUM6.2'!$G$3:$T$164,2,FALSE),0)</f>
        <v>258</v>
      </c>
      <c r="F29" s="51">
        <f>IFERROR(VLOOKUP($B29,'[1]NUM6.2'!$G$3:$T$164,3,FALSE),0)</f>
        <v>191</v>
      </c>
      <c r="G29" s="51">
        <f>IFERROR(VLOOKUP($B29,'[1]NUM6.2'!$G$3:$T$164,4,FALSE),0)</f>
        <v>230</v>
      </c>
      <c r="H29" s="51">
        <f>IFERROR(VLOOKUP($B29,'[1]NUM6.2'!$G$3:$T$164,5,FALSE),0)</f>
        <v>310</v>
      </c>
      <c r="I29" s="51">
        <f>IFERROR(VLOOKUP($B29,'[1]NUM6.2'!$G$3:$T$164,6,FALSE),0)</f>
        <v>334</v>
      </c>
      <c r="J29" s="51">
        <f>IFERROR(VLOOKUP($B29,'[1]NUM6.2'!$G$3:$T$164,7,FALSE),0)</f>
        <v>228</v>
      </c>
      <c r="K29" s="51">
        <f>IFERROR(VLOOKUP($B29,'[1]NUM6.2'!$G$3:$T$164,8,FALSE),0)</f>
        <v>275</v>
      </c>
      <c r="L29" s="51">
        <f>IFERROR(VLOOKUP($B29,'[1]NUM6.2'!$G$3:$T$164,9,FALSE),0)</f>
        <v>259</v>
      </c>
      <c r="M29" s="51">
        <f>IFERROR(VLOOKUP($B29,'[1]NUM6.2'!$G$3:$T$164,10,FALSE),0)</f>
        <v>249</v>
      </c>
      <c r="N29" s="51">
        <f>IFERROR(VLOOKUP($B29,'[1]NUM6.2'!$G$3:$T$164,11,FALSE),0)</f>
        <v>283</v>
      </c>
      <c r="O29" s="51">
        <f>IFERROR(VLOOKUP($B29,'[1]NUM6.2'!$G$3:$T$164,12,FALSE),0)</f>
        <v>0</v>
      </c>
      <c r="P29" s="51">
        <f>IFERROR(VLOOKUP($B29,'[1]NUM6.2'!$G$3:$T$164,13,FALSE),0)</f>
        <v>200</v>
      </c>
      <c r="Q29" s="11">
        <f t="shared" si="3"/>
        <v>2817</v>
      </c>
      <c r="R29" s="380"/>
      <c r="S29" s="381"/>
    </row>
    <row r="30" spans="1:30" ht="14.4" thickBot="1" x14ac:dyDescent="0.3">
      <c r="A30" s="1" t="s">
        <v>41</v>
      </c>
      <c r="B30" s="62" t="s">
        <v>45</v>
      </c>
      <c r="C30" s="34"/>
      <c r="D30" s="34"/>
      <c r="E30" s="51">
        <f>IFERROR(VLOOKUP($B30,'[1]NUM6.2'!$G$3:$T$164,2,FALSE),0)</f>
        <v>31</v>
      </c>
      <c r="F30" s="51">
        <f>IFERROR(VLOOKUP($B30,'[1]NUM6.2'!$G$3:$T$164,3,FALSE),0)</f>
        <v>24</v>
      </c>
      <c r="G30" s="51">
        <f>IFERROR(VLOOKUP($B30,'[1]NUM6.2'!$G$3:$T$164,4,FALSE),0)</f>
        <v>19</v>
      </c>
      <c r="H30" s="51">
        <f>IFERROR(VLOOKUP($B30,'[1]NUM6.2'!$G$3:$T$164,5,FALSE),0)</f>
        <v>16</v>
      </c>
      <c r="I30" s="51">
        <f>IFERROR(VLOOKUP($B30,'[1]NUM6.2'!$G$3:$T$164,6,FALSE),0)</f>
        <v>12</v>
      </c>
      <c r="J30" s="51">
        <f>IFERROR(VLOOKUP($B30,'[1]NUM6.2'!$G$3:$T$164,7,FALSE),0)</f>
        <v>30</v>
      </c>
      <c r="K30" s="51">
        <f>IFERROR(VLOOKUP($B30,'[1]NUM6.2'!$G$3:$T$164,8,FALSE),0)</f>
        <v>31</v>
      </c>
      <c r="L30" s="51">
        <f>IFERROR(VLOOKUP($B30,'[1]NUM6.2'!$G$3:$T$164,9,FALSE),0)</f>
        <v>34</v>
      </c>
      <c r="M30" s="51">
        <f>IFERROR(VLOOKUP($B30,'[1]NUM6.2'!$G$3:$T$164,10,FALSE),0)</f>
        <v>32</v>
      </c>
      <c r="N30" s="51">
        <f>IFERROR(VLOOKUP($B30,'[1]NUM6.2'!$G$3:$T$164,11,FALSE),0)</f>
        <v>12</v>
      </c>
      <c r="O30" s="51">
        <f>IFERROR(VLOOKUP($B30,'[1]NUM6.2'!$G$3:$T$164,12,FALSE),0)</f>
        <v>60</v>
      </c>
      <c r="P30" s="51">
        <f>IFERROR(VLOOKUP($B30,'[1]NUM6.2'!$G$3:$T$164,13,FALSE),0)</f>
        <v>61</v>
      </c>
      <c r="Q30" s="11">
        <f t="shared" si="3"/>
        <v>362</v>
      </c>
      <c r="R30" s="380"/>
      <c r="S30" s="381"/>
    </row>
    <row r="31" spans="1:30" ht="14.4" thickBot="1" x14ac:dyDescent="0.3">
      <c r="A31" s="1" t="s">
        <v>41</v>
      </c>
      <c r="B31" s="62" t="s">
        <v>46</v>
      </c>
      <c r="C31" s="34"/>
      <c r="D31" s="34"/>
      <c r="E31" s="51">
        <f>IFERROR(VLOOKUP($B31,'[1]NUM6.2'!$G$3:$T$164,2,FALSE),0)</f>
        <v>224</v>
      </c>
      <c r="F31" s="51">
        <f>IFERROR(VLOOKUP($B31,'[1]NUM6.2'!$G$3:$T$164,3,FALSE),0)</f>
        <v>164</v>
      </c>
      <c r="G31" s="51">
        <f>IFERROR(VLOOKUP($B31,'[1]NUM6.2'!$G$3:$T$164,4,FALSE),0)</f>
        <v>227</v>
      </c>
      <c r="H31" s="51">
        <f>IFERROR(VLOOKUP($B31,'[1]NUM6.2'!$G$3:$T$164,5,FALSE),0)</f>
        <v>251</v>
      </c>
      <c r="I31" s="51">
        <f>IFERROR(VLOOKUP($B31,'[1]NUM6.2'!$G$3:$T$164,6,FALSE),0)</f>
        <v>252</v>
      </c>
      <c r="J31" s="51">
        <f>IFERROR(VLOOKUP($B31,'[1]NUM6.2'!$G$3:$T$164,7,FALSE),0)</f>
        <v>276</v>
      </c>
      <c r="K31" s="51">
        <f>IFERROR(VLOOKUP($B31,'[1]NUM6.2'!$G$3:$T$164,8,FALSE),0)</f>
        <v>230</v>
      </c>
      <c r="L31" s="51">
        <f>IFERROR(VLOOKUP($B31,'[1]NUM6.2'!$G$3:$T$164,9,FALSE),0)</f>
        <v>394</v>
      </c>
      <c r="M31" s="51">
        <f>IFERROR(VLOOKUP($B31,'[1]NUM6.2'!$G$3:$T$164,10,FALSE),0)</f>
        <v>418</v>
      </c>
      <c r="N31" s="51">
        <f>IFERROR(VLOOKUP($B31,'[1]NUM6.2'!$G$3:$T$164,11,FALSE),0)</f>
        <v>272</v>
      </c>
      <c r="O31" s="51">
        <f>IFERROR(VLOOKUP($B31,'[1]NUM6.2'!$G$3:$T$164,12,FALSE),0)</f>
        <v>0</v>
      </c>
      <c r="P31" s="51">
        <f>IFERROR(VLOOKUP($B31,'[1]NUM6.2'!$G$3:$T$164,13,FALSE),0)</f>
        <v>229</v>
      </c>
      <c r="Q31" s="11">
        <f t="shared" si="3"/>
        <v>2937</v>
      </c>
      <c r="R31" s="380"/>
      <c r="S31" s="381"/>
    </row>
    <row r="32" spans="1:30" ht="14.4" thickBot="1" x14ac:dyDescent="0.3">
      <c r="A32" s="1" t="s">
        <v>41</v>
      </c>
      <c r="B32" s="62" t="s">
        <v>47</v>
      </c>
      <c r="C32" s="34"/>
      <c r="D32" s="34"/>
      <c r="E32" s="51">
        <f>IFERROR(VLOOKUP($B32,'[1]NUM6.2'!$G$3:$T$164,2,FALSE),0)</f>
        <v>4</v>
      </c>
      <c r="F32" s="51">
        <f>IFERROR(VLOOKUP($B32,'[1]NUM6.2'!$G$3:$T$164,3,FALSE),0)</f>
        <v>0</v>
      </c>
      <c r="G32" s="51">
        <f>IFERROR(VLOOKUP($B32,'[1]NUM6.2'!$G$3:$T$164,4,FALSE),0)</f>
        <v>0</v>
      </c>
      <c r="H32" s="51">
        <f>IFERROR(VLOOKUP($B32,'[1]NUM6.2'!$G$3:$T$164,5,FALSE),0)</f>
        <v>0</v>
      </c>
      <c r="I32" s="51">
        <f>IFERROR(VLOOKUP($B32,'[1]NUM6.2'!$G$3:$T$164,6,FALSE),0)</f>
        <v>5</v>
      </c>
      <c r="J32" s="51">
        <f>IFERROR(VLOOKUP($B32,'[1]NUM6.2'!$G$3:$T$164,7,FALSE),0)</f>
        <v>3</v>
      </c>
      <c r="K32" s="51">
        <f>IFERROR(VLOOKUP($B32,'[1]NUM6.2'!$G$3:$T$164,8,FALSE),0)</f>
        <v>0</v>
      </c>
      <c r="L32" s="51">
        <f>IFERROR(VLOOKUP($B32,'[1]NUM6.2'!$G$3:$T$164,9,FALSE),0)</f>
        <v>2</v>
      </c>
      <c r="M32" s="51">
        <f>IFERROR(VLOOKUP($B32,'[1]NUM6.2'!$G$3:$T$164,10,FALSE),0)</f>
        <v>1</v>
      </c>
      <c r="N32" s="51">
        <f>IFERROR(VLOOKUP($B32,'[1]NUM6.2'!$G$3:$T$164,11,FALSE),0)</f>
        <v>0</v>
      </c>
      <c r="O32" s="51">
        <f>IFERROR(VLOOKUP($B32,'[1]NUM6.2'!$G$3:$T$164,12,FALSE),0)</f>
        <v>3</v>
      </c>
      <c r="P32" s="51">
        <f>IFERROR(VLOOKUP($B32,'[1]NUM6.2'!$G$3:$T$164,13,FALSE),0)</f>
        <v>0</v>
      </c>
      <c r="Q32" s="11">
        <f t="shared" si="3"/>
        <v>18</v>
      </c>
      <c r="R32" s="380"/>
      <c r="S32" s="381"/>
    </row>
    <row r="33" spans="1:19" ht="14.4" thickBot="1" x14ac:dyDescent="0.3">
      <c r="A33" s="1" t="s">
        <v>41</v>
      </c>
      <c r="B33" s="62" t="s">
        <v>48</v>
      </c>
      <c r="C33" s="34"/>
      <c r="D33" s="34"/>
      <c r="E33" s="51">
        <f>IFERROR(VLOOKUP($B33,'[1]NUM6.2'!$G$3:$T$164,2,FALSE),0)</f>
        <v>12</v>
      </c>
      <c r="F33" s="51">
        <f>IFERROR(VLOOKUP($B33,'[1]NUM6.2'!$G$3:$T$164,3,FALSE),0)</f>
        <v>17</v>
      </c>
      <c r="G33" s="51">
        <f>IFERROR(VLOOKUP($B33,'[1]NUM6.2'!$G$3:$T$164,4,FALSE),0)</f>
        <v>10</v>
      </c>
      <c r="H33" s="51">
        <f>IFERROR(VLOOKUP($B33,'[1]NUM6.2'!$G$3:$T$164,5,FALSE),0)</f>
        <v>15</v>
      </c>
      <c r="I33" s="51">
        <f>IFERROR(VLOOKUP($B33,'[1]NUM6.2'!$G$3:$T$164,6,FALSE),0)</f>
        <v>11</v>
      </c>
      <c r="J33" s="51">
        <f>IFERROR(VLOOKUP($B33,'[1]NUM6.2'!$G$3:$T$164,7,FALSE),0)</f>
        <v>13</v>
      </c>
      <c r="K33" s="51">
        <f>IFERROR(VLOOKUP($B33,'[1]NUM6.2'!$G$3:$T$164,8,FALSE),0)</f>
        <v>0</v>
      </c>
      <c r="L33" s="51">
        <f>IFERROR(VLOOKUP($B33,'[1]NUM6.2'!$G$3:$T$164,9,FALSE),0)</f>
        <v>6</v>
      </c>
      <c r="M33" s="51">
        <f>IFERROR(VLOOKUP($B33,'[1]NUM6.2'!$G$3:$T$164,10,FALSE),0)</f>
        <v>7</v>
      </c>
      <c r="N33" s="51">
        <f>IFERROR(VLOOKUP($B33,'[1]NUM6.2'!$G$3:$T$164,11,FALSE),0)</f>
        <v>2</v>
      </c>
      <c r="O33" s="51">
        <f>IFERROR(VLOOKUP($B33,'[1]NUM6.2'!$G$3:$T$164,12,FALSE),0)</f>
        <v>6</v>
      </c>
      <c r="P33" s="51">
        <f>IFERROR(VLOOKUP($B33,'[1]NUM6.2'!$G$3:$T$164,13,FALSE),0)</f>
        <v>4</v>
      </c>
      <c r="Q33" s="11">
        <f t="shared" si="3"/>
        <v>103</v>
      </c>
      <c r="R33" s="380"/>
      <c r="S33" s="381"/>
    </row>
    <row r="34" spans="1:19" ht="14.4" thickBot="1" x14ac:dyDescent="0.3">
      <c r="A34" s="1" t="s">
        <v>41</v>
      </c>
      <c r="B34" s="62" t="s">
        <v>49</v>
      </c>
      <c r="C34" s="34"/>
      <c r="D34" s="34"/>
      <c r="E34" s="51">
        <f>IFERROR(VLOOKUP($B34,'[1]NUM6.2'!$G$3:$T$164,2,FALSE),0)</f>
        <v>3</v>
      </c>
      <c r="F34" s="51">
        <f>IFERROR(VLOOKUP($B34,'[1]NUM6.2'!$G$3:$T$164,3,FALSE),0)</f>
        <v>35</v>
      </c>
      <c r="G34" s="51">
        <f>IFERROR(VLOOKUP($B34,'[1]NUM6.2'!$G$3:$T$164,4,FALSE),0)</f>
        <v>11</v>
      </c>
      <c r="H34" s="51">
        <f>IFERROR(VLOOKUP($B34,'[1]NUM6.2'!$G$3:$T$164,5,FALSE),0)</f>
        <v>7</v>
      </c>
      <c r="I34" s="51">
        <f>IFERROR(VLOOKUP($B34,'[1]NUM6.2'!$G$3:$T$164,6,FALSE),0)</f>
        <v>7</v>
      </c>
      <c r="J34" s="51">
        <f>IFERROR(VLOOKUP($B34,'[1]NUM6.2'!$G$3:$T$164,7,FALSE),0)</f>
        <v>8</v>
      </c>
      <c r="K34" s="51">
        <f>IFERROR(VLOOKUP($B34,'[1]NUM6.2'!$G$3:$T$164,8,FALSE),0)</f>
        <v>4</v>
      </c>
      <c r="L34" s="51">
        <f>IFERROR(VLOOKUP($B34,'[1]NUM6.2'!$G$3:$T$164,9,FALSE),0)</f>
        <v>4</v>
      </c>
      <c r="M34" s="51">
        <f>IFERROR(VLOOKUP($B34,'[1]NUM6.2'!$G$3:$T$164,10,FALSE),0)</f>
        <v>2</v>
      </c>
      <c r="N34" s="51">
        <f>IFERROR(VLOOKUP($B34,'[1]NUM6.2'!$G$3:$T$164,11,FALSE),0)</f>
        <v>3</v>
      </c>
      <c r="O34" s="51">
        <f>IFERROR(VLOOKUP($B34,'[1]NUM6.2'!$G$3:$T$164,12,FALSE),0)</f>
        <v>0</v>
      </c>
      <c r="P34" s="51">
        <f>IFERROR(VLOOKUP($B34,'[1]NUM6.2'!$G$3:$T$164,13,FALSE),0)</f>
        <v>0</v>
      </c>
      <c r="Q34" s="11">
        <f t="shared" ref="Q34:Q39" si="4">SUM(E34:P34)</f>
        <v>84</v>
      </c>
      <c r="R34" s="380"/>
      <c r="S34" s="381"/>
    </row>
    <row r="35" spans="1:19" ht="14.4" thickBot="1" x14ac:dyDescent="0.3">
      <c r="A35" s="1" t="s">
        <v>41</v>
      </c>
      <c r="B35" s="62" t="s">
        <v>50</v>
      </c>
      <c r="C35" s="34"/>
      <c r="D35" s="34"/>
      <c r="E35" s="51">
        <f>IFERROR(VLOOKUP($B35,'[1]NUM6.2'!$G$3:$T$164,2,FALSE),0)</f>
        <v>11</v>
      </c>
      <c r="F35" s="51">
        <f>IFERROR(VLOOKUP($B35,'[1]NUM6.2'!$G$3:$T$164,3,FALSE),0)</f>
        <v>3</v>
      </c>
      <c r="G35" s="51">
        <f>IFERROR(VLOOKUP($B35,'[1]NUM6.2'!$G$3:$T$164,4,FALSE),0)</f>
        <v>10</v>
      </c>
      <c r="H35" s="51">
        <f>IFERROR(VLOOKUP($B35,'[1]NUM6.2'!$G$3:$T$164,5,FALSE),0)</f>
        <v>7</v>
      </c>
      <c r="I35" s="51">
        <f>IFERROR(VLOOKUP($B35,'[1]NUM6.2'!$G$3:$T$164,6,FALSE),0)</f>
        <v>7</v>
      </c>
      <c r="J35" s="51">
        <f>IFERROR(VLOOKUP($B35,'[1]NUM6.2'!$G$3:$T$164,7,FALSE),0)</f>
        <v>8</v>
      </c>
      <c r="K35" s="51">
        <f>IFERROR(VLOOKUP($B35,'[1]NUM6.2'!$G$3:$T$164,8,FALSE),0)</f>
        <v>5</v>
      </c>
      <c r="L35" s="51">
        <f>IFERROR(VLOOKUP($B35,'[1]NUM6.2'!$G$3:$T$164,9,FALSE),0)</f>
        <v>5</v>
      </c>
      <c r="M35" s="51">
        <f>IFERROR(VLOOKUP($B35,'[1]NUM6.2'!$G$3:$T$164,10,FALSE),0)</f>
        <v>5</v>
      </c>
      <c r="N35" s="51">
        <f>IFERROR(VLOOKUP($B35,'[1]NUM6.2'!$G$3:$T$164,11,FALSE),0)</f>
        <v>2</v>
      </c>
      <c r="O35" s="51">
        <f>IFERROR(VLOOKUP($B35,'[1]NUM6.2'!$G$3:$T$164,12,FALSE),0)</f>
        <v>0</v>
      </c>
      <c r="P35" s="51">
        <f>IFERROR(VLOOKUP($B35,'[1]NUM6.2'!$G$3:$T$164,13,FALSE),0)</f>
        <v>11</v>
      </c>
      <c r="Q35" s="11">
        <f t="shared" si="4"/>
        <v>74</v>
      </c>
      <c r="R35" s="380"/>
      <c r="S35" s="381"/>
    </row>
    <row r="36" spans="1:19" ht="14.4" thickBot="1" x14ac:dyDescent="0.3">
      <c r="A36" s="1" t="s">
        <v>41</v>
      </c>
      <c r="B36" s="62" t="s">
        <v>240</v>
      </c>
      <c r="C36" s="34"/>
      <c r="D36" s="34"/>
      <c r="E36" s="51">
        <f>IFERROR(VLOOKUP($B36,'[1]NUM6.2'!$G$3:$T$164,2,FALSE),0)</f>
        <v>4</v>
      </c>
      <c r="F36" s="51">
        <f>IFERROR(VLOOKUP($B36,'[1]NUM6.2'!$G$3:$T$164,3,FALSE),0)</f>
        <v>5</v>
      </c>
      <c r="G36" s="51">
        <f>IFERROR(VLOOKUP($B36,'[1]NUM6.2'!$G$3:$T$164,4,FALSE),0)</f>
        <v>10</v>
      </c>
      <c r="H36" s="51">
        <f>IFERROR(VLOOKUP($B36,'[1]NUM6.2'!$G$3:$T$164,5,FALSE),0)</f>
        <v>7</v>
      </c>
      <c r="I36" s="51">
        <f>IFERROR(VLOOKUP($B36,'[1]NUM6.2'!$G$3:$T$164,6,FALSE),0)</f>
        <v>7</v>
      </c>
      <c r="J36" s="51">
        <f>IFERROR(VLOOKUP($B36,'[1]NUM6.2'!$G$3:$T$164,7,FALSE),0)</f>
        <v>7</v>
      </c>
      <c r="K36" s="51">
        <f>IFERROR(VLOOKUP($B36,'[1]NUM6.2'!$G$3:$T$164,8,FALSE),0)</f>
        <v>5</v>
      </c>
      <c r="L36" s="51">
        <f>IFERROR(VLOOKUP($B36,'[1]NUM6.2'!$G$3:$T$164,9,FALSE),0)</f>
        <v>8</v>
      </c>
      <c r="M36" s="51">
        <f>IFERROR(VLOOKUP($B36,'[1]NUM6.2'!$G$3:$T$164,10,FALSE),0)</f>
        <v>4</v>
      </c>
      <c r="N36" s="51">
        <f>IFERROR(VLOOKUP($B36,'[1]NUM6.2'!$G$3:$T$164,11,FALSE),0)</f>
        <v>0</v>
      </c>
      <c r="O36" s="51">
        <f>IFERROR(VLOOKUP($B36,'[1]NUM6.2'!$G$3:$T$164,12,FALSE),0)</f>
        <v>3</v>
      </c>
      <c r="P36" s="51">
        <f>IFERROR(VLOOKUP($B36,'[1]NUM6.2'!$G$3:$T$164,13,FALSE),0)</f>
        <v>0</v>
      </c>
      <c r="Q36" s="11">
        <f t="shared" si="4"/>
        <v>60</v>
      </c>
      <c r="R36" s="59"/>
      <c r="S36" s="60"/>
    </row>
    <row r="37" spans="1:19" ht="14.4" thickBot="1" x14ac:dyDescent="0.3">
      <c r="A37" s="49" t="s">
        <v>41</v>
      </c>
      <c r="B37" s="229" t="s">
        <v>323</v>
      </c>
      <c r="C37" s="34"/>
      <c r="D37" s="34"/>
      <c r="E37" s="51">
        <f>IFERROR(VLOOKUP($B37,'[1]NUM6.2'!$G$3:$T$164,2,FALSE),0)</f>
        <v>0</v>
      </c>
      <c r="F37" s="51">
        <f>IFERROR(VLOOKUP($B37,'[1]NUM6.2'!$G$3:$T$164,3,FALSE),0)</f>
        <v>0</v>
      </c>
      <c r="G37" s="51">
        <f>IFERROR(VLOOKUP($B37,'[1]NUM6.2'!$G$3:$T$164,4,FALSE),0)</f>
        <v>0</v>
      </c>
      <c r="H37" s="51">
        <f>IFERROR(VLOOKUP($B37,'[1]NUM6.2'!$G$3:$T$164,5,FALSE),0)</f>
        <v>0</v>
      </c>
      <c r="I37" s="51">
        <f>IFERROR(VLOOKUP($B37,'[1]NUM6.2'!$G$3:$T$164,6,FALSE),0)</f>
        <v>0</v>
      </c>
      <c r="J37" s="51">
        <f>IFERROR(VLOOKUP($B37,'[1]NUM6.2'!$G$3:$T$164,7,FALSE),0)</f>
        <v>0</v>
      </c>
      <c r="K37" s="51">
        <f>IFERROR(VLOOKUP($B37,'[1]NUM6.2'!$G$3:$T$164,8,FALSE),0)</f>
        <v>0</v>
      </c>
      <c r="L37" s="51">
        <f>IFERROR(VLOOKUP($B37,'[1]NUM6.2'!$G$3:$T$164,9,FALSE),0)</f>
        <v>0</v>
      </c>
      <c r="M37" s="51">
        <f>IFERROR(VLOOKUP($B37,'[1]NUM6.2'!$G$3:$T$164,10,FALSE),0)</f>
        <v>0</v>
      </c>
      <c r="N37" s="51">
        <f>IFERROR(VLOOKUP($B37,'[1]NUM6.2'!$G$3:$T$164,11,FALSE),0)</f>
        <v>0</v>
      </c>
      <c r="O37" s="51">
        <f>IFERROR(VLOOKUP($B37,'[1]NUM6.2'!$G$3:$T$164,12,FALSE),0)</f>
        <v>0</v>
      </c>
      <c r="P37" s="51">
        <f>IFERROR(VLOOKUP($B37,'[1]NUM6.2'!$G$3:$T$164,13,FALSE),0)</f>
        <v>3</v>
      </c>
      <c r="Q37" s="11">
        <f t="shared" si="4"/>
        <v>3</v>
      </c>
      <c r="R37" s="295"/>
      <c r="S37" s="296"/>
    </row>
    <row r="38" spans="1:19" ht="14.4" thickBot="1" x14ac:dyDescent="0.3">
      <c r="A38" s="49" t="s">
        <v>41</v>
      </c>
      <c r="B38" s="47" t="s">
        <v>260</v>
      </c>
      <c r="C38" s="34"/>
      <c r="D38" s="34"/>
      <c r="E38" s="51">
        <f>IFERROR(VLOOKUP($B38,'[1]NUM6.2'!$G$3:$T$164,2,FALSE),0)</f>
        <v>37</v>
      </c>
      <c r="F38" s="51">
        <f>IFERROR(VLOOKUP($B38,'[1]NUM6.2'!$G$3:$T$164,3,FALSE),0)</f>
        <v>42</v>
      </c>
      <c r="G38" s="51">
        <f>IFERROR(VLOOKUP($B38,'[1]NUM6.2'!$G$3:$T$164,4,FALSE),0)</f>
        <v>47</v>
      </c>
      <c r="H38" s="51">
        <f>IFERROR(VLOOKUP($B38,'[1]NUM6.2'!$G$3:$T$164,5,FALSE),0)</f>
        <v>54</v>
      </c>
      <c r="I38" s="51">
        <f>IFERROR(VLOOKUP($B38,'[1]NUM6.2'!$G$3:$T$164,6,FALSE),0)</f>
        <v>61</v>
      </c>
      <c r="J38" s="51">
        <f>IFERROR(VLOOKUP($B38,'[1]NUM6.2'!$G$3:$T$164,7,FALSE),0)</f>
        <v>42</v>
      </c>
      <c r="K38" s="51">
        <f>IFERROR(VLOOKUP($B38,'[1]NUM6.2'!$G$3:$T$164,8,FALSE),0)</f>
        <v>47</v>
      </c>
      <c r="L38" s="51">
        <f>IFERROR(VLOOKUP($B38,'[1]NUM6.2'!$G$3:$T$164,9,FALSE),0)</f>
        <v>44</v>
      </c>
      <c r="M38" s="51">
        <f>IFERROR(VLOOKUP($B38,'[1]NUM6.2'!$G$3:$T$164,10,FALSE),0)</f>
        <v>47</v>
      </c>
      <c r="N38" s="51">
        <f>IFERROR(VLOOKUP($B38,'[1]NUM6.2'!$G$3:$T$164,11,FALSE),0)</f>
        <v>31</v>
      </c>
      <c r="O38" s="51">
        <f>IFERROR(VLOOKUP($B38,'[1]NUM6.2'!$G$3:$T$164,12,FALSE),0)</f>
        <v>4</v>
      </c>
      <c r="P38" s="51">
        <f>IFERROR(VLOOKUP($B38,'[1]NUM6.2'!$G$3:$T$164,13,FALSE),0)</f>
        <v>10</v>
      </c>
      <c r="Q38" s="11">
        <f t="shared" si="4"/>
        <v>466</v>
      </c>
      <c r="R38" s="107"/>
      <c r="S38" s="108"/>
    </row>
    <row r="39" spans="1:19" ht="14.4" thickBot="1" x14ac:dyDescent="0.3">
      <c r="A39" s="49" t="s">
        <v>41</v>
      </c>
      <c r="B39" s="47" t="s">
        <v>261</v>
      </c>
      <c r="C39" s="34"/>
      <c r="D39" s="34"/>
      <c r="E39" s="51">
        <f>IFERROR(VLOOKUP($B39,'[1]NUM6.2'!$G$3:$T$164,2,FALSE),0)</f>
        <v>48</v>
      </c>
      <c r="F39" s="51">
        <f>IFERROR(VLOOKUP($B39,'[1]NUM6.2'!$G$3:$T$164,3,FALSE),0)</f>
        <v>59</v>
      </c>
      <c r="G39" s="51">
        <f>IFERROR(VLOOKUP($B39,'[1]NUM6.2'!$G$3:$T$164,4,FALSE),0)</f>
        <v>61</v>
      </c>
      <c r="H39" s="51">
        <f>IFERROR(VLOOKUP($B39,'[1]NUM6.2'!$G$3:$T$164,5,FALSE),0)</f>
        <v>82</v>
      </c>
      <c r="I39" s="51">
        <f>IFERROR(VLOOKUP($B39,'[1]NUM6.2'!$G$3:$T$164,6,FALSE),0)</f>
        <v>58</v>
      </c>
      <c r="J39" s="51">
        <f>IFERROR(VLOOKUP($B39,'[1]NUM6.2'!$G$3:$T$164,7,FALSE),0)</f>
        <v>39</v>
      </c>
      <c r="K39" s="51">
        <f>IFERROR(VLOOKUP($B39,'[1]NUM6.2'!$G$3:$T$164,8,FALSE),0)</f>
        <v>36</v>
      </c>
      <c r="L39" s="51">
        <f>IFERROR(VLOOKUP($B39,'[1]NUM6.2'!$G$3:$T$164,9,FALSE),0)</f>
        <v>67</v>
      </c>
      <c r="M39" s="51">
        <f>IFERROR(VLOOKUP($B39,'[1]NUM6.2'!$G$3:$T$164,10,FALSE),0)</f>
        <v>54</v>
      </c>
      <c r="N39" s="51">
        <f>IFERROR(VLOOKUP($B39,'[1]NUM6.2'!$G$3:$T$164,11,FALSE),0)</f>
        <v>36</v>
      </c>
      <c r="O39" s="51">
        <f>IFERROR(VLOOKUP($B39,'[1]NUM6.2'!$G$3:$T$164,12,FALSE),0)</f>
        <v>10</v>
      </c>
      <c r="P39" s="51">
        <f>IFERROR(VLOOKUP($B39,'[1]NUM6.2'!$G$3:$T$164,13,FALSE),0)</f>
        <v>18</v>
      </c>
      <c r="Q39" s="11">
        <f t="shared" si="4"/>
        <v>568</v>
      </c>
      <c r="R39" s="110"/>
      <c r="S39" s="111"/>
    </row>
    <row r="40" spans="1:19" ht="14.4" thickBot="1" x14ac:dyDescent="0.3">
      <c r="A40" s="344" t="s">
        <v>160</v>
      </c>
      <c r="B40" s="345"/>
      <c r="C40" s="89">
        <f>D40/Metas!H8</f>
        <v>0.87654306375827007</v>
      </c>
      <c r="D40" s="13">
        <f>+Q40/R40</f>
        <v>0.48209868506704856</v>
      </c>
      <c r="E40" s="8">
        <f t="shared" ref="E40:Q40" si="5">SUM(E27:E39)</f>
        <v>1024</v>
      </c>
      <c r="F40" s="8">
        <f t="shared" si="5"/>
        <v>827</v>
      </c>
      <c r="G40" s="8">
        <f t="shared" si="5"/>
        <v>957</v>
      </c>
      <c r="H40" s="28">
        <f t="shared" si="5"/>
        <v>1098</v>
      </c>
      <c r="I40" s="28">
        <f t="shared" si="5"/>
        <v>1099</v>
      </c>
      <c r="J40" s="28">
        <f t="shared" si="5"/>
        <v>1002</v>
      </c>
      <c r="K40" s="28">
        <f t="shared" si="5"/>
        <v>1105</v>
      </c>
      <c r="L40" s="28">
        <f t="shared" si="5"/>
        <v>1220</v>
      </c>
      <c r="M40" s="28">
        <f t="shared" si="5"/>
        <v>1152</v>
      </c>
      <c r="N40" s="28">
        <f t="shared" si="5"/>
        <v>856</v>
      </c>
      <c r="O40" s="28">
        <f t="shared" si="5"/>
        <v>102</v>
      </c>
      <c r="P40" s="28">
        <f t="shared" si="5"/>
        <v>667</v>
      </c>
      <c r="Q40" s="8">
        <f t="shared" si="5"/>
        <v>11109</v>
      </c>
      <c r="R40" s="378">
        <v>23043</v>
      </c>
      <c r="S40" s="379"/>
    </row>
    <row r="41" spans="1:19" ht="14.4" thickBot="1" x14ac:dyDescent="0.3">
      <c r="A41" s="1" t="s">
        <v>60</v>
      </c>
      <c r="B41" s="62" t="s">
        <v>51</v>
      </c>
      <c r="C41" s="34"/>
      <c r="D41" s="34"/>
      <c r="E41" s="51">
        <f>IFERROR(VLOOKUP($B41,'[1]NUM6.2'!$G$3:$T$164,2,FALSE),0)</f>
        <v>2</v>
      </c>
      <c r="F41" s="51">
        <f>IFERROR(VLOOKUP($B41,'[1]NUM6.2'!$G$3:$T$164,3,FALSE),0)</f>
        <v>6</v>
      </c>
      <c r="G41" s="51">
        <f>IFERROR(VLOOKUP($B41,'[1]NUM6.2'!$G$3:$T$164,4,FALSE),0)</f>
        <v>5</v>
      </c>
      <c r="H41" s="51">
        <f>IFERROR(VLOOKUP($B41,'[1]NUM6.2'!$G$3:$T$164,5,FALSE),0)</f>
        <v>16</v>
      </c>
      <c r="I41" s="51">
        <f>IFERROR(VLOOKUP($B41,'[1]NUM6.2'!$G$3:$T$164,6,FALSE),0)</f>
        <v>15</v>
      </c>
      <c r="J41" s="51">
        <f>IFERROR(VLOOKUP($B41,'[1]NUM6.2'!$G$3:$T$164,7,FALSE),0)</f>
        <v>10</v>
      </c>
      <c r="K41" s="51">
        <f>IFERROR(VLOOKUP($B41,'[1]NUM6.2'!$G$3:$T$164,8,FALSE),0)</f>
        <v>10</v>
      </c>
      <c r="L41" s="51">
        <f>IFERROR(VLOOKUP($B41,'[1]NUM6.2'!$G$3:$T$164,9,FALSE),0)</f>
        <v>2</v>
      </c>
      <c r="M41" s="51">
        <f>IFERROR(VLOOKUP($B41,'[1]NUM6.2'!$G$3:$T$164,10,FALSE),0)</f>
        <v>3</v>
      </c>
      <c r="N41" s="51">
        <f>IFERROR(VLOOKUP($B41,'[1]NUM6.2'!$G$3:$T$164,11,FALSE),0)</f>
        <v>3</v>
      </c>
      <c r="O41" s="51">
        <f>IFERROR(VLOOKUP($B41,'[1]NUM6.2'!$G$3:$T$164,12,FALSE),0)</f>
        <v>23</v>
      </c>
      <c r="P41" s="51">
        <f>IFERROR(VLOOKUP($B41,'[1]NUM6.2'!$G$3:$T$164,13,FALSE),0)</f>
        <v>4</v>
      </c>
      <c r="Q41" s="11">
        <f t="shared" si="3"/>
        <v>99</v>
      </c>
      <c r="R41" s="380"/>
      <c r="S41" s="381"/>
    </row>
    <row r="42" spans="1:19" ht="14.4" thickBot="1" x14ac:dyDescent="0.3">
      <c r="A42" s="1" t="s">
        <v>60</v>
      </c>
      <c r="B42" s="62" t="s">
        <v>52</v>
      </c>
      <c r="C42" s="34"/>
      <c r="D42" s="34"/>
      <c r="E42" s="51">
        <f>IFERROR(VLOOKUP($B42,'[1]NUM6.2'!$G$3:$T$164,2,FALSE),0)</f>
        <v>3</v>
      </c>
      <c r="F42" s="51">
        <f>IFERROR(VLOOKUP($B42,'[1]NUM6.2'!$G$3:$T$164,3,FALSE),0)</f>
        <v>2</v>
      </c>
      <c r="G42" s="51">
        <f>IFERROR(VLOOKUP($B42,'[1]NUM6.2'!$G$3:$T$164,4,FALSE),0)</f>
        <v>5</v>
      </c>
      <c r="H42" s="51">
        <f>IFERROR(VLOOKUP($B42,'[1]NUM6.2'!$G$3:$T$164,5,FALSE),0)</f>
        <v>12</v>
      </c>
      <c r="I42" s="51">
        <f>IFERROR(VLOOKUP($B42,'[1]NUM6.2'!$G$3:$T$164,6,FALSE),0)</f>
        <v>0</v>
      </c>
      <c r="J42" s="51">
        <f>IFERROR(VLOOKUP($B42,'[1]NUM6.2'!$G$3:$T$164,7,FALSE),0)</f>
        <v>3</v>
      </c>
      <c r="K42" s="51">
        <f>IFERROR(VLOOKUP($B42,'[1]NUM6.2'!$G$3:$T$164,8,FALSE),0)</f>
        <v>7</v>
      </c>
      <c r="L42" s="51">
        <f>IFERROR(VLOOKUP($B42,'[1]NUM6.2'!$G$3:$T$164,9,FALSE),0)</f>
        <v>4</v>
      </c>
      <c r="M42" s="51">
        <f>IFERROR(VLOOKUP($B42,'[1]NUM6.2'!$G$3:$T$164,10,FALSE),0)</f>
        <v>0</v>
      </c>
      <c r="N42" s="51">
        <f>IFERROR(VLOOKUP($B42,'[1]NUM6.2'!$G$3:$T$164,11,FALSE),0)</f>
        <v>2</v>
      </c>
      <c r="O42" s="51">
        <f>IFERROR(VLOOKUP($B42,'[1]NUM6.2'!$G$3:$T$164,12,FALSE),0)</f>
        <v>12</v>
      </c>
      <c r="P42" s="51">
        <f>IFERROR(VLOOKUP($B42,'[1]NUM6.2'!$G$3:$T$164,13,FALSE),0)</f>
        <v>20</v>
      </c>
      <c r="Q42" s="11">
        <f t="shared" si="3"/>
        <v>70</v>
      </c>
      <c r="R42" s="380"/>
      <c r="S42" s="381"/>
    </row>
    <row r="43" spans="1:19" ht="14.4" thickBot="1" x14ac:dyDescent="0.3">
      <c r="A43" s="1" t="s">
        <v>60</v>
      </c>
      <c r="B43" s="62" t="s">
        <v>53</v>
      </c>
      <c r="C43" s="34"/>
      <c r="D43" s="34"/>
      <c r="E43" s="51">
        <f>IFERROR(VLOOKUP($B43,'[1]NUM6.2'!$G$3:$T$164,2,FALSE),0)</f>
        <v>7</v>
      </c>
      <c r="F43" s="51">
        <f>IFERROR(VLOOKUP($B43,'[1]NUM6.2'!$G$3:$T$164,3,FALSE),0)</f>
        <v>3</v>
      </c>
      <c r="G43" s="51">
        <f>IFERROR(VLOOKUP($B43,'[1]NUM6.2'!$G$3:$T$164,4,FALSE),0)</f>
        <v>3</v>
      </c>
      <c r="H43" s="51">
        <f>IFERROR(VLOOKUP($B43,'[1]NUM6.2'!$G$3:$T$164,5,FALSE),0)</f>
        <v>7</v>
      </c>
      <c r="I43" s="51">
        <f>IFERROR(VLOOKUP($B43,'[1]NUM6.2'!$G$3:$T$164,6,FALSE),0)</f>
        <v>0</v>
      </c>
      <c r="J43" s="51">
        <f>IFERROR(VLOOKUP($B43,'[1]NUM6.2'!$G$3:$T$164,7,FALSE),0)</f>
        <v>2</v>
      </c>
      <c r="K43" s="51">
        <f>IFERROR(VLOOKUP($B43,'[1]NUM6.2'!$G$3:$T$164,8,FALSE),0)</f>
        <v>10</v>
      </c>
      <c r="L43" s="51">
        <f>IFERROR(VLOOKUP($B43,'[1]NUM6.2'!$G$3:$T$164,9,FALSE),0)</f>
        <v>2</v>
      </c>
      <c r="M43" s="51">
        <f>IFERROR(VLOOKUP($B43,'[1]NUM6.2'!$G$3:$T$164,10,FALSE),0)</f>
        <v>7</v>
      </c>
      <c r="N43" s="51">
        <f>IFERROR(VLOOKUP($B43,'[1]NUM6.2'!$G$3:$T$164,11,FALSE),0)</f>
        <v>6</v>
      </c>
      <c r="O43" s="51">
        <f>IFERROR(VLOOKUP($B43,'[1]NUM6.2'!$G$3:$T$164,12,FALSE),0)</f>
        <v>2</v>
      </c>
      <c r="P43" s="51">
        <f>IFERROR(VLOOKUP($B43,'[1]NUM6.2'!$G$3:$T$164,13,FALSE),0)</f>
        <v>56</v>
      </c>
      <c r="Q43" s="11">
        <f t="shared" si="3"/>
        <v>105</v>
      </c>
      <c r="R43" s="380"/>
      <c r="S43" s="381"/>
    </row>
    <row r="44" spans="1:19" ht="14.4" thickBot="1" x14ac:dyDescent="0.3">
      <c r="A44" s="1" t="s">
        <v>60</v>
      </c>
      <c r="B44" s="62" t="s">
        <v>54</v>
      </c>
      <c r="C44" s="34"/>
      <c r="D44" s="34"/>
      <c r="E44" s="51">
        <f>IFERROR(VLOOKUP($B44,'[1]NUM6.2'!$G$3:$T$164,2,FALSE),0)</f>
        <v>0</v>
      </c>
      <c r="F44" s="51">
        <f>IFERROR(VLOOKUP($B44,'[1]NUM6.2'!$G$3:$T$164,3,FALSE),0)</f>
        <v>5</v>
      </c>
      <c r="G44" s="51">
        <f>IFERROR(VLOOKUP($B44,'[1]NUM6.2'!$G$3:$T$164,4,FALSE),0)</f>
        <v>3</v>
      </c>
      <c r="H44" s="51">
        <f>IFERROR(VLOOKUP($B44,'[1]NUM6.2'!$G$3:$T$164,5,FALSE),0)</f>
        <v>3</v>
      </c>
      <c r="I44" s="51">
        <f>IFERROR(VLOOKUP($B44,'[1]NUM6.2'!$G$3:$T$164,6,FALSE),0)</f>
        <v>0</v>
      </c>
      <c r="J44" s="51">
        <f>IFERROR(VLOOKUP($B44,'[1]NUM6.2'!$G$3:$T$164,7,FALSE),0)</f>
        <v>0</v>
      </c>
      <c r="K44" s="51">
        <f>IFERROR(VLOOKUP($B44,'[1]NUM6.2'!$G$3:$T$164,8,FALSE),0)</f>
        <v>0</v>
      </c>
      <c r="L44" s="51">
        <f>IFERROR(VLOOKUP($B44,'[1]NUM6.2'!$G$3:$T$164,9,FALSE),0)</f>
        <v>0</v>
      </c>
      <c r="M44" s="51">
        <f>IFERROR(VLOOKUP($B44,'[1]NUM6.2'!$G$3:$T$164,10,FALSE),0)</f>
        <v>2</v>
      </c>
      <c r="N44" s="51">
        <f>IFERROR(VLOOKUP($B44,'[1]NUM6.2'!$G$3:$T$164,11,FALSE),0)</f>
        <v>2</v>
      </c>
      <c r="O44" s="51">
        <f>IFERROR(VLOOKUP($B44,'[1]NUM6.2'!$G$3:$T$164,12,FALSE),0)</f>
        <v>0</v>
      </c>
      <c r="P44" s="51">
        <f>IFERROR(VLOOKUP($B44,'[1]NUM6.2'!$G$3:$T$164,13,FALSE),0)</f>
        <v>4</v>
      </c>
      <c r="Q44" s="11">
        <f t="shared" si="3"/>
        <v>19</v>
      </c>
      <c r="R44" s="380"/>
      <c r="S44" s="381"/>
    </row>
    <row r="45" spans="1:19" ht="14.4" thickBot="1" x14ac:dyDescent="0.3">
      <c r="A45" s="1" t="s">
        <v>60</v>
      </c>
      <c r="B45" s="62" t="s">
        <v>55</v>
      </c>
      <c r="C45" s="34"/>
      <c r="D45" s="34"/>
      <c r="E45" s="51">
        <f>IFERROR(VLOOKUP($B45,'[1]NUM6.2'!$G$3:$T$164,2,FALSE),0)</f>
        <v>12</v>
      </c>
      <c r="F45" s="51">
        <f>IFERROR(VLOOKUP($B45,'[1]NUM6.2'!$G$3:$T$164,3,FALSE),0)</f>
        <v>2</v>
      </c>
      <c r="G45" s="51">
        <f>IFERROR(VLOOKUP($B45,'[1]NUM6.2'!$G$3:$T$164,4,FALSE),0)</f>
        <v>2</v>
      </c>
      <c r="H45" s="51">
        <f>IFERROR(VLOOKUP($B45,'[1]NUM6.2'!$G$3:$T$164,5,FALSE),0)</f>
        <v>0</v>
      </c>
      <c r="I45" s="51">
        <f>IFERROR(VLOOKUP($B45,'[1]NUM6.2'!$G$3:$T$164,6,FALSE),0)</f>
        <v>13</v>
      </c>
      <c r="J45" s="51">
        <f>IFERROR(VLOOKUP($B45,'[1]NUM6.2'!$G$3:$T$164,7,FALSE),0)</f>
        <v>9</v>
      </c>
      <c r="K45" s="51">
        <f>IFERROR(VLOOKUP($B45,'[1]NUM6.2'!$G$3:$T$164,8,FALSE),0)</f>
        <v>27</v>
      </c>
      <c r="L45" s="51">
        <f>IFERROR(VLOOKUP($B45,'[1]NUM6.2'!$G$3:$T$164,9,FALSE),0)</f>
        <v>10</v>
      </c>
      <c r="M45" s="51">
        <f>IFERROR(VLOOKUP($B45,'[1]NUM6.2'!$G$3:$T$164,10,FALSE),0)</f>
        <v>34</v>
      </c>
      <c r="N45" s="51">
        <f>IFERROR(VLOOKUP($B45,'[1]NUM6.2'!$G$3:$T$164,11,FALSE),0)</f>
        <v>22</v>
      </c>
      <c r="O45" s="51">
        <f>IFERROR(VLOOKUP($B45,'[1]NUM6.2'!$G$3:$T$164,12,FALSE),0)</f>
        <v>9</v>
      </c>
      <c r="P45" s="51">
        <f>IFERROR(VLOOKUP($B45,'[1]NUM6.2'!$G$3:$T$164,13,FALSE),0)</f>
        <v>42</v>
      </c>
      <c r="Q45" s="11">
        <f t="shared" si="3"/>
        <v>182</v>
      </c>
      <c r="R45" s="380"/>
      <c r="S45" s="381"/>
    </row>
    <row r="46" spans="1:19" ht="14.4" thickBot="1" x14ac:dyDescent="0.3">
      <c r="A46" s="1" t="s">
        <v>60</v>
      </c>
      <c r="B46" s="62" t="s">
        <v>56</v>
      </c>
      <c r="C46" s="34"/>
      <c r="D46" s="34"/>
      <c r="E46" s="51">
        <f>IFERROR(VLOOKUP($B46,'[1]NUM6.2'!$G$3:$T$164,2,FALSE),0)</f>
        <v>6</v>
      </c>
      <c r="F46" s="51">
        <f>IFERROR(VLOOKUP($B46,'[1]NUM6.2'!$G$3:$T$164,3,FALSE),0)</f>
        <v>8</v>
      </c>
      <c r="G46" s="51">
        <f>IFERROR(VLOOKUP($B46,'[1]NUM6.2'!$G$3:$T$164,4,FALSE),0)</f>
        <v>13</v>
      </c>
      <c r="H46" s="51">
        <f>IFERROR(VLOOKUP($B46,'[1]NUM6.2'!$G$3:$T$164,5,FALSE),0)</f>
        <v>15</v>
      </c>
      <c r="I46" s="51">
        <f>IFERROR(VLOOKUP($B46,'[1]NUM6.2'!$G$3:$T$164,6,FALSE),0)</f>
        <v>4</v>
      </c>
      <c r="J46" s="51">
        <f>IFERROR(VLOOKUP($B46,'[1]NUM6.2'!$G$3:$T$164,7,FALSE),0)</f>
        <v>1</v>
      </c>
      <c r="K46" s="51">
        <f>IFERROR(VLOOKUP($B46,'[1]NUM6.2'!$G$3:$T$164,8,FALSE),0)</f>
        <v>1</v>
      </c>
      <c r="L46" s="51">
        <f>IFERROR(VLOOKUP($B46,'[1]NUM6.2'!$G$3:$T$164,9,FALSE),0)</f>
        <v>6</v>
      </c>
      <c r="M46" s="51">
        <f>IFERROR(VLOOKUP($B46,'[1]NUM6.2'!$G$3:$T$164,10,FALSE),0)</f>
        <v>3</v>
      </c>
      <c r="N46" s="51">
        <f>IFERROR(VLOOKUP($B46,'[1]NUM6.2'!$G$3:$T$164,11,FALSE),0)</f>
        <v>4</v>
      </c>
      <c r="O46" s="51">
        <f>IFERROR(VLOOKUP($B46,'[1]NUM6.2'!$G$3:$T$164,12,FALSE),0)</f>
        <v>1</v>
      </c>
      <c r="P46" s="51">
        <f>IFERROR(VLOOKUP($B46,'[1]NUM6.2'!$G$3:$T$164,13,FALSE),0)</f>
        <v>9</v>
      </c>
      <c r="Q46" s="11">
        <f t="shared" si="3"/>
        <v>71</v>
      </c>
      <c r="R46" s="380"/>
      <c r="S46" s="381"/>
    </row>
    <row r="47" spans="1:19" ht="14.4" thickBot="1" x14ac:dyDescent="0.3">
      <c r="A47" s="1" t="s">
        <v>60</v>
      </c>
      <c r="B47" s="62" t="s">
        <v>57</v>
      </c>
      <c r="C47" s="34"/>
      <c r="D47" s="34"/>
      <c r="E47" s="51">
        <f>IFERROR(VLOOKUP($B47,'[1]NUM6.2'!$G$3:$T$164,2,FALSE),0)</f>
        <v>8</v>
      </c>
      <c r="F47" s="51">
        <f>IFERROR(VLOOKUP($B47,'[1]NUM6.2'!$G$3:$T$164,3,FALSE),0)</f>
        <v>13</v>
      </c>
      <c r="G47" s="51">
        <f>IFERROR(VLOOKUP($B47,'[1]NUM6.2'!$G$3:$T$164,4,FALSE),0)</f>
        <v>15</v>
      </c>
      <c r="H47" s="51">
        <f>IFERROR(VLOOKUP($B47,'[1]NUM6.2'!$G$3:$T$164,5,FALSE),0)</f>
        <v>9</v>
      </c>
      <c r="I47" s="51">
        <f>IFERROR(VLOOKUP($B47,'[1]NUM6.2'!$G$3:$T$164,6,FALSE),0)</f>
        <v>0</v>
      </c>
      <c r="J47" s="51">
        <f>IFERROR(VLOOKUP($B47,'[1]NUM6.2'!$G$3:$T$164,7,FALSE),0)</f>
        <v>2</v>
      </c>
      <c r="K47" s="51">
        <f>IFERROR(VLOOKUP($B47,'[1]NUM6.2'!$G$3:$T$164,8,FALSE),0)</f>
        <v>3</v>
      </c>
      <c r="L47" s="51">
        <f>IFERROR(VLOOKUP($B47,'[1]NUM6.2'!$G$3:$T$164,9,FALSE),0)</f>
        <v>9</v>
      </c>
      <c r="M47" s="51">
        <f>IFERROR(VLOOKUP($B47,'[1]NUM6.2'!$G$3:$T$164,10,FALSE),0)</f>
        <v>7</v>
      </c>
      <c r="N47" s="51">
        <f>IFERROR(VLOOKUP($B47,'[1]NUM6.2'!$G$3:$T$164,11,FALSE),0)</f>
        <v>5</v>
      </c>
      <c r="O47" s="51">
        <f>IFERROR(VLOOKUP($B47,'[1]NUM6.2'!$G$3:$T$164,12,FALSE),0)</f>
        <v>9</v>
      </c>
      <c r="P47" s="51">
        <f>IFERROR(VLOOKUP($B47,'[1]NUM6.2'!$G$3:$T$164,13,FALSE),0)</f>
        <v>50</v>
      </c>
      <c r="Q47" s="11">
        <f t="shared" si="3"/>
        <v>130</v>
      </c>
      <c r="R47" s="380"/>
      <c r="S47" s="381"/>
    </row>
    <row r="48" spans="1:19" ht="14.4" thickBot="1" x14ac:dyDescent="0.3">
      <c r="A48" s="1" t="s">
        <v>60</v>
      </c>
      <c r="B48" s="62" t="s">
        <v>58</v>
      </c>
      <c r="C48" s="34"/>
      <c r="D48" s="34"/>
      <c r="E48" s="51">
        <f>IFERROR(VLOOKUP($B48,'[1]NUM6.2'!$G$3:$T$164,2,FALSE),0)</f>
        <v>2</v>
      </c>
      <c r="F48" s="51">
        <f>IFERROR(VLOOKUP($B48,'[1]NUM6.2'!$G$3:$T$164,3,FALSE),0)</f>
        <v>2</v>
      </c>
      <c r="G48" s="51">
        <f>IFERROR(VLOOKUP($B48,'[1]NUM6.2'!$G$3:$T$164,4,FALSE),0)</f>
        <v>3</v>
      </c>
      <c r="H48" s="51">
        <f>IFERROR(VLOOKUP($B48,'[1]NUM6.2'!$G$3:$T$164,5,FALSE),0)</f>
        <v>4</v>
      </c>
      <c r="I48" s="51">
        <f>IFERROR(VLOOKUP($B48,'[1]NUM6.2'!$G$3:$T$164,6,FALSE),0)</f>
        <v>0</v>
      </c>
      <c r="J48" s="51">
        <f>IFERROR(VLOOKUP($B48,'[1]NUM6.2'!$G$3:$T$164,7,FALSE),0)</f>
        <v>0</v>
      </c>
      <c r="K48" s="51">
        <f>IFERROR(VLOOKUP($B48,'[1]NUM6.2'!$G$3:$T$164,8,FALSE),0)</f>
        <v>0</v>
      </c>
      <c r="L48" s="51">
        <f>IFERROR(VLOOKUP($B48,'[1]NUM6.2'!$G$3:$T$164,9,FALSE),0)</f>
        <v>2</v>
      </c>
      <c r="M48" s="51">
        <f>IFERROR(VLOOKUP($B48,'[1]NUM6.2'!$G$3:$T$164,10,FALSE),0)</f>
        <v>0</v>
      </c>
      <c r="N48" s="51">
        <f>IFERROR(VLOOKUP($B48,'[1]NUM6.2'!$G$3:$T$164,11,FALSE),0)</f>
        <v>1</v>
      </c>
      <c r="O48" s="51">
        <f>IFERROR(VLOOKUP($B48,'[1]NUM6.2'!$G$3:$T$164,12,FALSE),0)</f>
        <v>0</v>
      </c>
      <c r="P48" s="51">
        <f>IFERROR(VLOOKUP($B48,'[1]NUM6.2'!$G$3:$T$164,13,FALSE),0)</f>
        <v>25</v>
      </c>
      <c r="Q48" s="11">
        <f t="shared" si="3"/>
        <v>39</v>
      </c>
      <c r="R48" s="380"/>
      <c r="S48" s="381"/>
    </row>
    <row r="49" spans="1:19" ht="14.4" thickBot="1" x14ac:dyDescent="0.3">
      <c r="A49" s="1" t="s">
        <v>60</v>
      </c>
      <c r="B49" s="62" t="s">
        <v>59</v>
      </c>
      <c r="C49" s="34"/>
      <c r="D49" s="34"/>
      <c r="E49" s="51">
        <f>IFERROR(VLOOKUP($B49,'[1]NUM6.2'!$G$3:$T$164,2,FALSE),0)</f>
        <v>10</v>
      </c>
      <c r="F49" s="51">
        <f>IFERROR(VLOOKUP($B49,'[1]NUM6.2'!$G$3:$T$164,3,FALSE),0)</f>
        <v>3</v>
      </c>
      <c r="G49" s="51">
        <f>IFERROR(VLOOKUP($B49,'[1]NUM6.2'!$G$3:$T$164,4,FALSE),0)</f>
        <v>8</v>
      </c>
      <c r="H49" s="51">
        <f>IFERROR(VLOOKUP($B49,'[1]NUM6.2'!$G$3:$T$164,5,FALSE),0)</f>
        <v>10</v>
      </c>
      <c r="I49" s="51">
        <f>IFERROR(VLOOKUP($B49,'[1]NUM6.2'!$G$3:$T$164,6,FALSE),0)</f>
        <v>0</v>
      </c>
      <c r="J49" s="51">
        <f>IFERROR(VLOOKUP($B49,'[1]NUM6.2'!$G$3:$T$164,7,FALSE),0)</f>
        <v>0</v>
      </c>
      <c r="K49" s="51">
        <f>IFERROR(VLOOKUP($B49,'[1]NUM6.2'!$G$3:$T$164,8,FALSE),0)</f>
        <v>0</v>
      </c>
      <c r="L49" s="51">
        <f>IFERROR(VLOOKUP($B49,'[1]NUM6.2'!$G$3:$T$164,9,FALSE),0)</f>
        <v>6</v>
      </c>
      <c r="M49" s="51">
        <f>IFERROR(VLOOKUP($B49,'[1]NUM6.2'!$G$3:$T$164,10,FALSE),0)</f>
        <v>4</v>
      </c>
      <c r="N49" s="51">
        <f>IFERROR(VLOOKUP($B49,'[1]NUM6.2'!$G$3:$T$164,11,FALSE),0)</f>
        <v>2</v>
      </c>
      <c r="O49" s="51">
        <f>IFERROR(VLOOKUP($B49,'[1]NUM6.2'!$G$3:$T$164,12,FALSE),0)</f>
        <v>0</v>
      </c>
      <c r="P49" s="51">
        <f>IFERROR(VLOOKUP($B49,'[1]NUM6.2'!$G$3:$T$164,13,FALSE),0)</f>
        <v>9</v>
      </c>
      <c r="Q49" s="11">
        <f t="shared" si="3"/>
        <v>52</v>
      </c>
      <c r="R49" s="380"/>
      <c r="S49" s="381"/>
    </row>
    <row r="50" spans="1:19" ht="14.4" thickBot="1" x14ac:dyDescent="0.3">
      <c r="A50" s="47" t="s">
        <v>60</v>
      </c>
      <c r="B50" s="47" t="s">
        <v>263</v>
      </c>
      <c r="C50" s="34"/>
      <c r="D50" s="34"/>
      <c r="E50" s="51">
        <f>IFERROR(VLOOKUP($B50,'[1]NUM6.2'!$G$3:$T$164,2,FALSE),0)</f>
        <v>24</v>
      </c>
      <c r="F50" s="51">
        <f>IFERROR(VLOOKUP($B50,'[1]NUM6.2'!$G$3:$T$164,3,FALSE),0)</f>
        <v>4</v>
      </c>
      <c r="G50" s="51">
        <f>IFERROR(VLOOKUP($B50,'[1]NUM6.2'!$G$3:$T$164,4,FALSE),0)</f>
        <v>5</v>
      </c>
      <c r="H50" s="51">
        <f>IFERROR(VLOOKUP($B50,'[1]NUM6.2'!$G$3:$T$164,5,FALSE),0)</f>
        <v>0</v>
      </c>
      <c r="I50" s="51">
        <f>IFERROR(VLOOKUP($B50,'[1]NUM6.2'!$G$3:$T$164,6,FALSE),0)</f>
        <v>1</v>
      </c>
      <c r="J50" s="51">
        <f>IFERROR(VLOOKUP($B50,'[1]NUM6.2'!$G$3:$T$164,7,FALSE),0)</f>
        <v>8</v>
      </c>
      <c r="K50" s="51">
        <f>IFERROR(VLOOKUP($B50,'[1]NUM6.2'!$G$3:$T$164,8,FALSE),0)</f>
        <v>13</v>
      </c>
      <c r="L50" s="51">
        <f>IFERROR(VLOOKUP($B50,'[1]NUM6.2'!$G$3:$T$164,9,FALSE),0)</f>
        <v>16</v>
      </c>
      <c r="M50" s="51">
        <f>IFERROR(VLOOKUP($B50,'[1]NUM6.2'!$G$3:$T$164,10,FALSE),0)</f>
        <v>19</v>
      </c>
      <c r="N50" s="51">
        <f>IFERROR(VLOOKUP($B50,'[1]NUM6.2'!$G$3:$T$164,11,FALSE),0)</f>
        <v>15</v>
      </c>
      <c r="O50" s="51">
        <f>IFERROR(VLOOKUP($B50,'[1]NUM6.2'!$G$3:$T$164,12,FALSE),0)</f>
        <v>5</v>
      </c>
      <c r="P50" s="51">
        <f>IFERROR(VLOOKUP($B50,'[1]NUM6.2'!$G$3:$T$164,13,FALSE),0)</f>
        <v>75</v>
      </c>
      <c r="Q50" s="11">
        <f>SUM(E50:P50)</f>
        <v>185</v>
      </c>
      <c r="R50" s="113"/>
      <c r="S50" s="114"/>
    </row>
    <row r="51" spans="1:19" ht="14.4" thickBot="1" x14ac:dyDescent="0.3">
      <c r="A51" s="344" t="s">
        <v>161</v>
      </c>
      <c r="B51" s="345"/>
      <c r="C51" s="89">
        <f>D51/Metas!H17</f>
        <v>1.025841397377014</v>
      </c>
      <c r="D51" s="13">
        <f>+Q51/R51</f>
        <v>0.56431535269709543</v>
      </c>
      <c r="E51" s="8">
        <f t="shared" ref="E51:Q51" si="6">SUM(E41:E50)</f>
        <v>74</v>
      </c>
      <c r="F51" s="8">
        <f t="shared" si="6"/>
        <v>48</v>
      </c>
      <c r="G51" s="8">
        <f t="shared" si="6"/>
        <v>62</v>
      </c>
      <c r="H51" s="8">
        <f t="shared" si="6"/>
        <v>76</v>
      </c>
      <c r="I51" s="8">
        <f t="shared" si="6"/>
        <v>33</v>
      </c>
      <c r="J51" s="8">
        <f t="shared" si="6"/>
        <v>35</v>
      </c>
      <c r="K51" s="8">
        <f t="shared" si="6"/>
        <v>71</v>
      </c>
      <c r="L51" s="8">
        <f t="shared" si="6"/>
        <v>57</v>
      </c>
      <c r="M51" s="8">
        <f t="shared" si="6"/>
        <v>79</v>
      </c>
      <c r="N51" s="8">
        <f t="shared" si="6"/>
        <v>62</v>
      </c>
      <c r="O51" s="8">
        <f t="shared" si="6"/>
        <v>61</v>
      </c>
      <c r="P51" s="8">
        <f t="shared" si="6"/>
        <v>294</v>
      </c>
      <c r="Q51" s="8">
        <f t="shared" si="6"/>
        <v>952</v>
      </c>
      <c r="R51" s="378">
        <v>1687</v>
      </c>
      <c r="S51" s="379"/>
    </row>
    <row r="52" spans="1:19" ht="14.4" thickBot="1" x14ac:dyDescent="0.3">
      <c r="A52" s="1" t="s">
        <v>74</v>
      </c>
      <c r="B52" s="62" t="s">
        <v>61</v>
      </c>
      <c r="C52" s="34"/>
      <c r="D52" s="34"/>
      <c r="E52" s="51">
        <f>IFERROR(VLOOKUP($B52,'[1]NUM6.2'!$G$3:$T$164,2,FALSE),0)</f>
        <v>40</v>
      </c>
      <c r="F52" s="51">
        <f>IFERROR(VLOOKUP($B52,'[1]NUM6.2'!$G$3:$T$164,3,FALSE),0)</f>
        <v>45</v>
      </c>
      <c r="G52" s="51">
        <f>IFERROR(VLOOKUP($B52,'[1]NUM6.2'!$G$3:$T$164,4,FALSE),0)</f>
        <v>21</v>
      </c>
      <c r="H52" s="51">
        <f>IFERROR(VLOOKUP($B52,'[1]NUM6.2'!$G$3:$T$164,5,FALSE),0)</f>
        <v>31</v>
      </c>
      <c r="I52" s="51">
        <f>IFERROR(VLOOKUP($B52,'[1]NUM6.2'!$G$3:$T$164,6,FALSE),0)</f>
        <v>26</v>
      </c>
      <c r="J52" s="51">
        <f>IFERROR(VLOOKUP($B52,'[1]NUM6.2'!$G$3:$T$164,7,FALSE),0)</f>
        <v>28</v>
      </c>
      <c r="K52" s="51">
        <f>IFERROR(VLOOKUP($B52,'[1]NUM6.2'!$G$3:$T$164,8,FALSE),0)</f>
        <v>30</v>
      </c>
      <c r="L52" s="51">
        <f>IFERROR(VLOOKUP($B52,'[1]NUM6.2'!$G$3:$T$164,9,FALSE),0)</f>
        <v>24</v>
      </c>
      <c r="M52" s="51">
        <f>IFERROR(VLOOKUP($B52,'[1]NUM6.2'!$G$3:$T$164,10,FALSE),0)</f>
        <v>9</v>
      </c>
      <c r="N52" s="51">
        <f>IFERROR(VLOOKUP($B52,'[1]NUM6.2'!$G$3:$T$164,11,FALSE),0)</f>
        <v>21</v>
      </c>
      <c r="O52" s="51">
        <f>IFERROR(VLOOKUP($B52,'[1]NUM6.2'!$G$3:$T$164,12,FALSE),0)</f>
        <v>1</v>
      </c>
      <c r="P52" s="51">
        <f>IFERROR(VLOOKUP($B52,'[1]NUM6.2'!$G$3:$T$164,13,FALSE),0)</f>
        <v>15</v>
      </c>
      <c r="Q52" s="11">
        <f t="shared" si="3"/>
        <v>291</v>
      </c>
      <c r="R52" s="380"/>
      <c r="S52" s="381"/>
    </row>
    <row r="53" spans="1:19" ht="14.4" thickBot="1" x14ac:dyDescent="0.3">
      <c r="A53" s="1" t="s">
        <v>74</v>
      </c>
      <c r="B53" s="62" t="s">
        <v>62</v>
      </c>
      <c r="C53" s="34"/>
      <c r="D53" s="34"/>
      <c r="E53" s="51">
        <f>IFERROR(VLOOKUP($B53,'[1]NUM6.2'!$G$3:$T$164,2,FALSE),0)</f>
        <v>2</v>
      </c>
      <c r="F53" s="51">
        <f>IFERROR(VLOOKUP($B53,'[1]NUM6.2'!$G$3:$T$164,3,FALSE),0)</f>
        <v>0</v>
      </c>
      <c r="G53" s="51">
        <f>IFERROR(VLOOKUP($B53,'[1]NUM6.2'!$G$3:$T$164,4,FALSE),0)</f>
        <v>12</v>
      </c>
      <c r="H53" s="51">
        <f>IFERROR(VLOOKUP($B53,'[1]NUM6.2'!$G$3:$T$164,5,FALSE),0)</f>
        <v>10</v>
      </c>
      <c r="I53" s="51">
        <f>IFERROR(VLOOKUP($B53,'[1]NUM6.2'!$G$3:$T$164,6,FALSE),0)</f>
        <v>14</v>
      </c>
      <c r="J53" s="51">
        <f>IFERROR(VLOOKUP($B53,'[1]NUM6.2'!$G$3:$T$164,7,FALSE),0)</f>
        <v>18</v>
      </c>
      <c r="K53" s="51">
        <f>IFERROR(VLOOKUP($B53,'[1]NUM6.2'!$G$3:$T$164,8,FALSE),0)</f>
        <v>15</v>
      </c>
      <c r="L53" s="51">
        <f>IFERROR(VLOOKUP($B53,'[1]NUM6.2'!$G$3:$T$164,9,FALSE),0)</f>
        <v>24</v>
      </c>
      <c r="M53" s="51">
        <f>IFERROR(VLOOKUP($B53,'[1]NUM6.2'!$G$3:$T$164,10,FALSE),0)</f>
        <v>9</v>
      </c>
      <c r="N53" s="51">
        <f>IFERROR(VLOOKUP($B53,'[1]NUM6.2'!$G$3:$T$164,11,FALSE),0)</f>
        <v>0</v>
      </c>
      <c r="O53" s="51">
        <f>IFERROR(VLOOKUP($B53,'[1]NUM6.2'!$G$3:$T$164,12,FALSE),0)</f>
        <v>0</v>
      </c>
      <c r="P53" s="51">
        <f>IFERROR(VLOOKUP($B53,'[1]NUM6.2'!$G$3:$T$164,13,FALSE),0)</f>
        <v>0</v>
      </c>
      <c r="Q53" s="11">
        <f t="shared" si="3"/>
        <v>104</v>
      </c>
      <c r="R53" s="380"/>
      <c r="S53" s="381"/>
    </row>
    <row r="54" spans="1:19" ht="14.4" thickBot="1" x14ac:dyDescent="0.3">
      <c r="A54" s="1" t="s">
        <v>74</v>
      </c>
      <c r="B54" s="62" t="s">
        <v>63</v>
      </c>
      <c r="C54" s="34"/>
      <c r="D54" s="34"/>
      <c r="E54" s="51">
        <f>IFERROR(VLOOKUP($B54,'[1]NUM6.2'!$G$3:$T$164,2,FALSE),0)</f>
        <v>2</v>
      </c>
      <c r="F54" s="51">
        <f>IFERROR(VLOOKUP($B54,'[1]NUM6.2'!$G$3:$T$164,3,FALSE),0)</f>
        <v>2</v>
      </c>
      <c r="G54" s="51">
        <f>IFERROR(VLOOKUP($B54,'[1]NUM6.2'!$G$3:$T$164,4,FALSE),0)</f>
        <v>6</v>
      </c>
      <c r="H54" s="51">
        <f>IFERROR(VLOOKUP($B54,'[1]NUM6.2'!$G$3:$T$164,5,FALSE),0)</f>
        <v>5</v>
      </c>
      <c r="I54" s="51">
        <f>IFERROR(VLOOKUP($B54,'[1]NUM6.2'!$G$3:$T$164,6,FALSE),0)</f>
        <v>8</v>
      </c>
      <c r="J54" s="51">
        <f>IFERROR(VLOOKUP($B54,'[1]NUM6.2'!$G$3:$T$164,7,FALSE),0)</f>
        <v>5</v>
      </c>
      <c r="K54" s="51">
        <f>IFERROR(VLOOKUP($B54,'[1]NUM6.2'!$G$3:$T$164,8,FALSE),0)</f>
        <v>1</v>
      </c>
      <c r="L54" s="51">
        <f>IFERROR(VLOOKUP($B54,'[1]NUM6.2'!$G$3:$T$164,9,FALSE),0)</f>
        <v>6</v>
      </c>
      <c r="M54" s="51">
        <f>IFERROR(VLOOKUP($B54,'[1]NUM6.2'!$G$3:$T$164,10,FALSE),0)</f>
        <v>2</v>
      </c>
      <c r="N54" s="51">
        <f>IFERROR(VLOOKUP($B54,'[1]NUM6.2'!$G$3:$T$164,11,FALSE),0)</f>
        <v>2</v>
      </c>
      <c r="O54" s="51">
        <f>IFERROR(VLOOKUP($B54,'[1]NUM6.2'!$G$3:$T$164,12,FALSE),0)</f>
        <v>0</v>
      </c>
      <c r="P54" s="51">
        <f>IFERROR(VLOOKUP($B54,'[1]NUM6.2'!$G$3:$T$164,13,FALSE),0)</f>
        <v>0</v>
      </c>
      <c r="Q54" s="11">
        <f t="shared" si="3"/>
        <v>39</v>
      </c>
      <c r="R54" s="380"/>
      <c r="S54" s="381"/>
    </row>
    <row r="55" spans="1:19" ht="14.4" thickBot="1" x14ac:dyDescent="0.3">
      <c r="A55" s="1" t="s">
        <v>74</v>
      </c>
      <c r="B55" s="62" t="s">
        <v>64</v>
      </c>
      <c r="C55" s="34"/>
      <c r="D55" s="34"/>
      <c r="E55" s="51">
        <f>IFERROR(VLOOKUP($B55,'[1]NUM6.2'!$G$3:$T$164,2,FALSE),0)</f>
        <v>5</v>
      </c>
      <c r="F55" s="51">
        <f>IFERROR(VLOOKUP($B55,'[1]NUM6.2'!$G$3:$T$164,3,FALSE),0)</f>
        <v>1</v>
      </c>
      <c r="G55" s="51">
        <f>IFERROR(VLOOKUP($B55,'[1]NUM6.2'!$G$3:$T$164,4,FALSE),0)</f>
        <v>3</v>
      </c>
      <c r="H55" s="51">
        <f>IFERROR(VLOOKUP($B55,'[1]NUM6.2'!$G$3:$T$164,5,FALSE),0)</f>
        <v>3</v>
      </c>
      <c r="I55" s="51">
        <f>IFERROR(VLOOKUP($B55,'[1]NUM6.2'!$G$3:$T$164,6,FALSE),0)</f>
        <v>6</v>
      </c>
      <c r="J55" s="51">
        <f>IFERROR(VLOOKUP($B55,'[1]NUM6.2'!$G$3:$T$164,7,FALSE),0)</f>
        <v>1</v>
      </c>
      <c r="K55" s="51">
        <f>IFERROR(VLOOKUP($B55,'[1]NUM6.2'!$G$3:$T$164,8,FALSE),0)</f>
        <v>1</v>
      </c>
      <c r="L55" s="51">
        <f>IFERROR(VLOOKUP($B55,'[1]NUM6.2'!$G$3:$T$164,9,FALSE),0)</f>
        <v>4</v>
      </c>
      <c r="M55" s="51">
        <f>IFERROR(VLOOKUP($B55,'[1]NUM6.2'!$G$3:$T$164,10,FALSE),0)</f>
        <v>1</v>
      </c>
      <c r="N55" s="51">
        <f>IFERROR(VLOOKUP($B55,'[1]NUM6.2'!$G$3:$T$164,11,FALSE),0)</f>
        <v>4</v>
      </c>
      <c r="O55" s="51">
        <f>IFERROR(VLOOKUP($B55,'[1]NUM6.2'!$G$3:$T$164,12,FALSE),0)</f>
        <v>5</v>
      </c>
      <c r="P55" s="51">
        <f>IFERROR(VLOOKUP($B55,'[1]NUM6.2'!$G$3:$T$164,13,FALSE),0)</f>
        <v>0</v>
      </c>
      <c r="Q55" s="11">
        <f t="shared" si="3"/>
        <v>34</v>
      </c>
      <c r="R55" s="380"/>
      <c r="S55" s="381"/>
    </row>
    <row r="56" spans="1:19" ht="14.4" thickBot="1" x14ac:dyDescent="0.3">
      <c r="A56" s="1" t="s">
        <v>74</v>
      </c>
      <c r="B56" s="62" t="s">
        <v>65</v>
      </c>
      <c r="C56" s="34"/>
      <c r="D56" s="34"/>
      <c r="E56" s="51">
        <f>IFERROR(VLOOKUP($B56,'[1]NUM6.2'!$G$3:$T$164,2,FALSE),0)</f>
        <v>0</v>
      </c>
      <c r="F56" s="51">
        <f>IFERROR(VLOOKUP($B56,'[1]NUM6.2'!$G$3:$T$164,3,FALSE),0)</f>
        <v>0</v>
      </c>
      <c r="G56" s="51">
        <f>IFERROR(VLOOKUP($B56,'[1]NUM6.2'!$G$3:$T$164,4,FALSE),0)</f>
        <v>0</v>
      </c>
      <c r="H56" s="51">
        <f>IFERROR(VLOOKUP($B56,'[1]NUM6.2'!$G$3:$T$164,5,FALSE),0)</f>
        <v>0</v>
      </c>
      <c r="I56" s="51">
        <f>IFERROR(VLOOKUP($B56,'[1]NUM6.2'!$G$3:$T$164,6,FALSE),0)</f>
        <v>0</v>
      </c>
      <c r="J56" s="51">
        <f>IFERROR(VLOOKUP($B56,'[1]NUM6.2'!$G$3:$T$164,7,FALSE),0)</f>
        <v>0</v>
      </c>
      <c r="K56" s="51">
        <f>IFERROR(VLOOKUP($B56,'[1]NUM6.2'!$G$3:$T$164,8,FALSE),0)</f>
        <v>2</v>
      </c>
      <c r="L56" s="51">
        <f>IFERROR(VLOOKUP($B56,'[1]NUM6.2'!$G$3:$T$164,9,FALSE),0)</f>
        <v>1</v>
      </c>
      <c r="M56" s="51">
        <f>IFERROR(VLOOKUP($B56,'[1]NUM6.2'!$G$3:$T$164,10,FALSE),0)</f>
        <v>2</v>
      </c>
      <c r="N56" s="51">
        <f>IFERROR(VLOOKUP($B56,'[1]NUM6.2'!$G$3:$T$164,11,FALSE),0)</f>
        <v>0</v>
      </c>
      <c r="O56" s="51">
        <f>IFERROR(VLOOKUP($B56,'[1]NUM6.2'!$G$3:$T$164,12,FALSE),0)</f>
        <v>3</v>
      </c>
      <c r="P56" s="51">
        <f>IFERROR(VLOOKUP($B56,'[1]NUM6.2'!$G$3:$T$164,13,FALSE),0)</f>
        <v>0</v>
      </c>
      <c r="Q56" s="11">
        <f t="shared" si="3"/>
        <v>8</v>
      </c>
      <c r="R56" s="380"/>
      <c r="S56" s="381"/>
    </row>
    <row r="57" spans="1:19" ht="14.4" thickBot="1" x14ac:dyDescent="0.3">
      <c r="A57" s="1" t="s">
        <v>74</v>
      </c>
      <c r="B57" s="62" t="s">
        <v>66</v>
      </c>
      <c r="C57" s="34"/>
      <c r="D57" s="34"/>
      <c r="E57" s="51">
        <f>IFERROR(VLOOKUP($B57,'[1]NUM6.2'!$G$3:$T$164,2,FALSE),0)</f>
        <v>7</v>
      </c>
      <c r="F57" s="51">
        <f>IFERROR(VLOOKUP($B57,'[1]NUM6.2'!$G$3:$T$164,3,FALSE),0)</f>
        <v>2</v>
      </c>
      <c r="G57" s="51">
        <f>IFERROR(VLOOKUP($B57,'[1]NUM6.2'!$G$3:$T$164,4,FALSE),0)</f>
        <v>6</v>
      </c>
      <c r="H57" s="51">
        <f>IFERROR(VLOOKUP($B57,'[1]NUM6.2'!$G$3:$T$164,5,FALSE),0)</f>
        <v>0</v>
      </c>
      <c r="I57" s="51">
        <f>IFERROR(VLOOKUP($B57,'[1]NUM6.2'!$G$3:$T$164,6,FALSE),0)</f>
        <v>3</v>
      </c>
      <c r="J57" s="51">
        <f>IFERROR(VLOOKUP($B57,'[1]NUM6.2'!$G$3:$T$164,7,FALSE),0)</f>
        <v>0</v>
      </c>
      <c r="K57" s="51">
        <f>IFERROR(VLOOKUP($B57,'[1]NUM6.2'!$G$3:$T$164,8,FALSE),0)</f>
        <v>6</v>
      </c>
      <c r="L57" s="51">
        <f>IFERROR(VLOOKUP($B57,'[1]NUM6.2'!$G$3:$T$164,9,FALSE),0)</f>
        <v>1</v>
      </c>
      <c r="M57" s="51">
        <f>IFERROR(VLOOKUP($B57,'[1]NUM6.2'!$G$3:$T$164,10,FALSE),0)</f>
        <v>1</v>
      </c>
      <c r="N57" s="51">
        <f>IFERROR(VLOOKUP($B57,'[1]NUM6.2'!$G$3:$T$164,11,FALSE),0)</f>
        <v>15</v>
      </c>
      <c r="O57" s="51">
        <f>IFERROR(VLOOKUP($B57,'[1]NUM6.2'!$G$3:$T$164,12,FALSE),0)</f>
        <v>0</v>
      </c>
      <c r="P57" s="51">
        <f>IFERROR(VLOOKUP($B57,'[1]NUM6.2'!$G$3:$T$164,13,FALSE),0)</f>
        <v>1</v>
      </c>
      <c r="Q57" s="11">
        <f t="shared" si="3"/>
        <v>42</v>
      </c>
      <c r="R57" s="380"/>
      <c r="S57" s="381"/>
    </row>
    <row r="58" spans="1:19" ht="14.4" thickBot="1" x14ac:dyDescent="0.3">
      <c r="A58" s="1" t="s">
        <v>74</v>
      </c>
      <c r="B58" s="62" t="s">
        <v>67</v>
      </c>
      <c r="C58" s="34"/>
      <c r="D58" s="34"/>
      <c r="E58" s="51">
        <f>IFERROR(VLOOKUP($B58,'[1]NUM6.2'!$G$3:$T$164,2,FALSE),0)</f>
        <v>1</v>
      </c>
      <c r="F58" s="51">
        <f>IFERROR(VLOOKUP($B58,'[1]NUM6.2'!$G$3:$T$164,3,FALSE),0)</f>
        <v>2</v>
      </c>
      <c r="G58" s="51">
        <f>IFERROR(VLOOKUP($B58,'[1]NUM6.2'!$G$3:$T$164,4,FALSE),0)</f>
        <v>4</v>
      </c>
      <c r="H58" s="51">
        <f>IFERROR(VLOOKUP($B58,'[1]NUM6.2'!$G$3:$T$164,5,FALSE),0)</f>
        <v>2</v>
      </c>
      <c r="I58" s="51">
        <f>IFERROR(VLOOKUP($B58,'[1]NUM6.2'!$G$3:$T$164,6,FALSE),0)</f>
        <v>5</v>
      </c>
      <c r="J58" s="51">
        <f>IFERROR(VLOOKUP($B58,'[1]NUM6.2'!$G$3:$T$164,7,FALSE),0)</f>
        <v>2</v>
      </c>
      <c r="K58" s="51">
        <f>IFERROR(VLOOKUP($B58,'[1]NUM6.2'!$G$3:$T$164,8,FALSE),0)</f>
        <v>2</v>
      </c>
      <c r="L58" s="51">
        <f>IFERROR(VLOOKUP($B58,'[1]NUM6.2'!$G$3:$T$164,9,FALSE),0)</f>
        <v>2</v>
      </c>
      <c r="M58" s="51">
        <f>IFERROR(VLOOKUP($B58,'[1]NUM6.2'!$G$3:$T$164,10,FALSE),0)</f>
        <v>6</v>
      </c>
      <c r="N58" s="51">
        <f>IFERROR(VLOOKUP($B58,'[1]NUM6.2'!$G$3:$T$164,11,FALSE),0)</f>
        <v>6</v>
      </c>
      <c r="O58" s="51">
        <f>IFERROR(VLOOKUP($B58,'[1]NUM6.2'!$G$3:$T$164,12,FALSE),0)</f>
        <v>1</v>
      </c>
      <c r="P58" s="51">
        <f>IFERROR(VLOOKUP($B58,'[1]NUM6.2'!$G$3:$T$164,13,FALSE),0)</f>
        <v>0</v>
      </c>
      <c r="Q58" s="11">
        <f t="shared" si="3"/>
        <v>33</v>
      </c>
      <c r="R58" s="380"/>
      <c r="S58" s="381"/>
    </row>
    <row r="59" spans="1:19" ht="14.4" thickBot="1" x14ac:dyDescent="0.3">
      <c r="A59" s="1" t="s">
        <v>74</v>
      </c>
      <c r="B59" s="62" t="s">
        <v>68</v>
      </c>
      <c r="C59" s="34"/>
      <c r="D59" s="34"/>
      <c r="E59" s="51">
        <f>IFERROR(VLOOKUP($B59,'[1]NUM6.2'!$G$3:$T$164,2,FALSE),0)</f>
        <v>1</v>
      </c>
      <c r="F59" s="51">
        <f>IFERROR(VLOOKUP($B59,'[1]NUM6.2'!$G$3:$T$164,3,FALSE),0)</f>
        <v>1</v>
      </c>
      <c r="G59" s="51">
        <f>IFERROR(VLOOKUP($B59,'[1]NUM6.2'!$G$3:$T$164,4,FALSE),0)</f>
        <v>0</v>
      </c>
      <c r="H59" s="51">
        <f>IFERROR(VLOOKUP($B59,'[1]NUM6.2'!$G$3:$T$164,5,FALSE),0)</f>
        <v>2</v>
      </c>
      <c r="I59" s="51">
        <f>IFERROR(VLOOKUP($B59,'[1]NUM6.2'!$G$3:$T$164,6,FALSE),0)</f>
        <v>0</v>
      </c>
      <c r="J59" s="51">
        <f>IFERROR(VLOOKUP($B59,'[1]NUM6.2'!$G$3:$T$164,7,FALSE),0)</f>
        <v>0</v>
      </c>
      <c r="K59" s="51">
        <f>IFERROR(VLOOKUP($B59,'[1]NUM6.2'!$G$3:$T$164,8,FALSE),0)</f>
        <v>1</v>
      </c>
      <c r="L59" s="51">
        <f>IFERROR(VLOOKUP($B59,'[1]NUM6.2'!$G$3:$T$164,9,FALSE),0)</f>
        <v>2</v>
      </c>
      <c r="M59" s="51">
        <f>IFERROR(VLOOKUP($B59,'[1]NUM6.2'!$G$3:$T$164,10,FALSE),0)</f>
        <v>5</v>
      </c>
      <c r="N59" s="51">
        <f>IFERROR(VLOOKUP($B59,'[1]NUM6.2'!$G$3:$T$164,11,FALSE),0)</f>
        <v>1</v>
      </c>
      <c r="O59" s="51">
        <f>IFERROR(VLOOKUP($B59,'[1]NUM6.2'!$G$3:$T$164,12,FALSE),0)</f>
        <v>7</v>
      </c>
      <c r="P59" s="51">
        <f>IFERROR(VLOOKUP($B59,'[1]NUM6.2'!$G$3:$T$164,13,FALSE),0)</f>
        <v>0</v>
      </c>
      <c r="Q59" s="11">
        <f t="shared" si="3"/>
        <v>20</v>
      </c>
      <c r="R59" s="380"/>
      <c r="S59" s="381"/>
    </row>
    <row r="60" spans="1:19" ht="14.4" thickBot="1" x14ac:dyDescent="0.3">
      <c r="A60" s="1" t="s">
        <v>74</v>
      </c>
      <c r="B60" s="62" t="s">
        <v>69</v>
      </c>
      <c r="C60" s="34"/>
      <c r="D60" s="34"/>
      <c r="E60" s="51">
        <f>IFERROR(VLOOKUP($B60,'[1]NUM6.2'!$G$3:$T$164,2,FALSE),0)</f>
        <v>6</v>
      </c>
      <c r="F60" s="51">
        <f>IFERROR(VLOOKUP($B60,'[1]NUM6.2'!$G$3:$T$164,3,FALSE),0)</f>
        <v>1</v>
      </c>
      <c r="G60" s="51">
        <f>IFERROR(VLOOKUP($B60,'[1]NUM6.2'!$G$3:$T$164,4,FALSE),0)</f>
        <v>5</v>
      </c>
      <c r="H60" s="51">
        <f>IFERROR(VLOOKUP($B60,'[1]NUM6.2'!$G$3:$T$164,5,FALSE),0)</f>
        <v>3</v>
      </c>
      <c r="I60" s="51">
        <f>IFERROR(VLOOKUP($B60,'[1]NUM6.2'!$G$3:$T$164,6,FALSE),0)</f>
        <v>5</v>
      </c>
      <c r="J60" s="51">
        <f>IFERROR(VLOOKUP($B60,'[1]NUM6.2'!$G$3:$T$164,7,FALSE),0)</f>
        <v>2</v>
      </c>
      <c r="K60" s="51">
        <f>IFERROR(VLOOKUP($B60,'[1]NUM6.2'!$G$3:$T$164,8,FALSE),0)</f>
        <v>3</v>
      </c>
      <c r="L60" s="51">
        <f>IFERROR(VLOOKUP($B60,'[1]NUM6.2'!$G$3:$T$164,9,FALSE),0)</f>
        <v>21</v>
      </c>
      <c r="M60" s="51">
        <f>IFERROR(VLOOKUP($B60,'[1]NUM6.2'!$G$3:$T$164,10,FALSE),0)</f>
        <v>0</v>
      </c>
      <c r="N60" s="51">
        <f>IFERROR(VLOOKUP($B60,'[1]NUM6.2'!$G$3:$T$164,11,FALSE),0)</f>
        <v>3</v>
      </c>
      <c r="O60" s="51">
        <f>IFERROR(VLOOKUP($B60,'[1]NUM6.2'!$G$3:$T$164,12,FALSE),0)</f>
        <v>4</v>
      </c>
      <c r="P60" s="51">
        <f>IFERROR(VLOOKUP($B60,'[1]NUM6.2'!$G$3:$T$164,13,FALSE),0)</f>
        <v>1</v>
      </c>
      <c r="Q60" s="11">
        <f t="shared" si="3"/>
        <v>54</v>
      </c>
      <c r="R60" s="380"/>
      <c r="S60" s="381"/>
    </row>
    <row r="61" spans="1:19" ht="14.4" thickBot="1" x14ac:dyDescent="0.3">
      <c r="A61" s="1" t="s">
        <v>74</v>
      </c>
      <c r="B61" s="62" t="s">
        <v>70</v>
      </c>
      <c r="C61" s="34"/>
      <c r="D61" s="34"/>
      <c r="E61" s="51">
        <f>IFERROR(VLOOKUP($B61,'[1]NUM6.2'!$G$3:$T$164,2,FALSE),0)</f>
        <v>9</v>
      </c>
      <c r="F61" s="51">
        <f>IFERROR(VLOOKUP($B61,'[1]NUM6.2'!$G$3:$T$164,3,FALSE),0)</f>
        <v>0</v>
      </c>
      <c r="G61" s="51">
        <f>IFERROR(VLOOKUP($B61,'[1]NUM6.2'!$G$3:$T$164,4,FALSE),0)</f>
        <v>7</v>
      </c>
      <c r="H61" s="51">
        <f>IFERROR(VLOOKUP($B61,'[1]NUM6.2'!$G$3:$T$164,5,FALSE),0)</f>
        <v>3</v>
      </c>
      <c r="I61" s="51">
        <f>IFERROR(VLOOKUP($B61,'[1]NUM6.2'!$G$3:$T$164,6,FALSE),0)</f>
        <v>8</v>
      </c>
      <c r="J61" s="51">
        <f>IFERROR(VLOOKUP($B61,'[1]NUM6.2'!$G$3:$T$164,7,FALSE),0)</f>
        <v>0</v>
      </c>
      <c r="K61" s="51">
        <f>IFERROR(VLOOKUP($B61,'[1]NUM6.2'!$G$3:$T$164,8,FALSE),0)</f>
        <v>3</v>
      </c>
      <c r="L61" s="51">
        <f>IFERROR(VLOOKUP($B61,'[1]NUM6.2'!$G$3:$T$164,9,FALSE),0)</f>
        <v>1</v>
      </c>
      <c r="M61" s="51">
        <f>IFERROR(VLOOKUP($B61,'[1]NUM6.2'!$G$3:$T$164,10,FALSE),0)</f>
        <v>8</v>
      </c>
      <c r="N61" s="51">
        <f>IFERROR(VLOOKUP($B61,'[1]NUM6.2'!$G$3:$T$164,11,FALSE),0)</f>
        <v>2</v>
      </c>
      <c r="O61" s="51">
        <f>IFERROR(VLOOKUP($B61,'[1]NUM6.2'!$G$3:$T$164,12,FALSE),0)</f>
        <v>5</v>
      </c>
      <c r="P61" s="51">
        <f>IFERROR(VLOOKUP($B61,'[1]NUM6.2'!$G$3:$T$164,13,FALSE),0)</f>
        <v>0</v>
      </c>
      <c r="Q61" s="11">
        <f t="shared" si="3"/>
        <v>46</v>
      </c>
      <c r="R61" s="380"/>
      <c r="S61" s="381"/>
    </row>
    <row r="62" spans="1:19" ht="14.4" thickBot="1" x14ac:dyDescent="0.3">
      <c r="A62" s="1" t="s">
        <v>74</v>
      </c>
      <c r="B62" s="62" t="s">
        <v>71</v>
      </c>
      <c r="C62" s="34"/>
      <c r="D62" s="34"/>
      <c r="E62" s="51">
        <f>IFERROR(VLOOKUP($B62,'[1]NUM6.2'!$G$3:$T$164,2,FALSE),0)</f>
        <v>6</v>
      </c>
      <c r="F62" s="51">
        <f>IFERROR(VLOOKUP($B62,'[1]NUM6.2'!$G$3:$T$164,3,FALSE),0)</f>
        <v>4</v>
      </c>
      <c r="G62" s="51">
        <f>IFERROR(VLOOKUP($B62,'[1]NUM6.2'!$G$3:$T$164,4,FALSE),0)</f>
        <v>11</v>
      </c>
      <c r="H62" s="51">
        <f>IFERROR(VLOOKUP($B62,'[1]NUM6.2'!$G$3:$T$164,5,FALSE),0)</f>
        <v>17</v>
      </c>
      <c r="I62" s="51">
        <f>IFERROR(VLOOKUP($B62,'[1]NUM6.2'!$G$3:$T$164,6,FALSE),0)</f>
        <v>10</v>
      </c>
      <c r="J62" s="51">
        <f>IFERROR(VLOOKUP($B62,'[1]NUM6.2'!$G$3:$T$164,7,FALSE),0)</f>
        <v>12</v>
      </c>
      <c r="K62" s="51">
        <f>IFERROR(VLOOKUP($B62,'[1]NUM6.2'!$G$3:$T$164,8,FALSE),0)</f>
        <v>1</v>
      </c>
      <c r="L62" s="51">
        <f>IFERROR(VLOOKUP($B62,'[1]NUM6.2'!$G$3:$T$164,9,FALSE),0)</f>
        <v>12</v>
      </c>
      <c r="M62" s="51">
        <f>IFERROR(VLOOKUP($B62,'[1]NUM6.2'!$G$3:$T$164,10,FALSE),0)</f>
        <v>23</v>
      </c>
      <c r="N62" s="51">
        <f>IFERROR(VLOOKUP($B62,'[1]NUM6.2'!$G$3:$T$164,11,FALSE),0)</f>
        <v>13</v>
      </c>
      <c r="O62" s="51">
        <f>IFERROR(VLOOKUP($B62,'[1]NUM6.2'!$G$3:$T$164,12,FALSE),0)</f>
        <v>10</v>
      </c>
      <c r="P62" s="51">
        <f>IFERROR(VLOOKUP($B62,'[1]NUM6.2'!$G$3:$T$164,13,FALSE),0)</f>
        <v>0</v>
      </c>
      <c r="Q62" s="11">
        <f t="shared" si="3"/>
        <v>119</v>
      </c>
      <c r="R62" s="380"/>
      <c r="S62" s="381"/>
    </row>
    <row r="63" spans="1:19" ht="14.4" thickBot="1" x14ac:dyDescent="0.3">
      <c r="A63" s="1" t="s">
        <v>74</v>
      </c>
      <c r="B63" s="62" t="s">
        <v>72</v>
      </c>
      <c r="C63" s="34"/>
      <c r="D63" s="34"/>
      <c r="E63" s="51">
        <f>IFERROR(VLOOKUP($B63,'[1]NUM6.2'!$G$3:$T$164,2,FALSE),0)</f>
        <v>4</v>
      </c>
      <c r="F63" s="51">
        <f>IFERROR(VLOOKUP($B63,'[1]NUM6.2'!$G$3:$T$164,3,FALSE),0)</f>
        <v>1</v>
      </c>
      <c r="G63" s="51">
        <f>IFERROR(VLOOKUP($B63,'[1]NUM6.2'!$G$3:$T$164,4,FALSE),0)</f>
        <v>8</v>
      </c>
      <c r="H63" s="51">
        <f>IFERROR(VLOOKUP($B63,'[1]NUM6.2'!$G$3:$T$164,5,FALSE),0)</f>
        <v>6</v>
      </c>
      <c r="I63" s="51">
        <f>IFERROR(VLOOKUP($B63,'[1]NUM6.2'!$G$3:$T$164,6,FALSE),0)</f>
        <v>10</v>
      </c>
      <c r="J63" s="51">
        <f>IFERROR(VLOOKUP($B63,'[1]NUM6.2'!$G$3:$T$164,7,FALSE),0)</f>
        <v>8</v>
      </c>
      <c r="K63" s="51">
        <f>IFERROR(VLOOKUP($B63,'[1]NUM6.2'!$G$3:$T$164,8,FALSE),0)</f>
        <v>0</v>
      </c>
      <c r="L63" s="51">
        <f>IFERROR(VLOOKUP($B63,'[1]NUM6.2'!$G$3:$T$164,9,FALSE),0)</f>
        <v>4</v>
      </c>
      <c r="M63" s="51">
        <f>IFERROR(VLOOKUP($B63,'[1]NUM6.2'!$G$3:$T$164,10,FALSE),0)</f>
        <v>2</v>
      </c>
      <c r="N63" s="51">
        <f>IFERROR(VLOOKUP($B63,'[1]NUM6.2'!$G$3:$T$164,11,FALSE),0)</f>
        <v>3</v>
      </c>
      <c r="O63" s="51">
        <f>IFERROR(VLOOKUP($B63,'[1]NUM6.2'!$G$3:$T$164,12,FALSE),0)</f>
        <v>1</v>
      </c>
      <c r="P63" s="51">
        <f>IFERROR(VLOOKUP($B63,'[1]NUM6.2'!$G$3:$T$164,13,FALSE),0)</f>
        <v>0</v>
      </c>
      <c r="Q63" s="11">
        <f t="shared" si="3"/>
        <v>47</v>
      </c>
      <c r="R63" s="380"/>
      <c r="S63" s="381"/>
    </row>
    <row r="64" spans="1:19" ht="14.4" thickBot="1" x14ac:dyDescent="0.3">
      <c r="A64" s="1" t="s">
        <v>74</v>
      </c>
      <c r="B64" s="62" t="s">
        <v>73</v>
      </c>
      <c r="C64" s="34"/>
      <c r="D64" s="34"/>
      <c r="E64" s="51">
        <f>IFERROR(VLOOKUP($B64,'[1]NUM6.2'!$G$3:$T$164,2,FALSE),0)</f>
        <v>9</v>
      </c>
      <c r="F64" s="51">
        <f>IFERROR(VLOOKUP($B64,'[1]NUM6.2'!$G$3:$T$164,3,FALSE),0)</f>
        <v>0</v>
      </c>
      <c r="G64" s="51">
        <f>IFERROR(VLOOKUP($B64,'[1]NUM6.2'!$G$3:$T$164,4,FALSE),0)</f>
        <v>6</v>
      </c>
      <c r="H64" s="51">
        <f>IFERROR(VLOOKUP($B64,'[1]NUM6.2'!$G$3:$T$164,5,FALSE),0)</f>
        <v>3</v>
      </c>
      <c r="I64" s="51">
        <f>IFERROR(VLOOKUP($B64,'[1]NUM6.2'!$G$3:$T$164,6,FALSE),0)</f>
        <v>2</v>
      </c>
      <c r="J64" s="51">
        <f>IFERROR(VLOOKUP($B64,'[1]NUM6.2'!$G$3:$T$164,7,FALSE),0)</f>
        <v>3</v>
      </c>
      <c r="K64" s="51">
        <f>IFERROR(VLOOKUP($B64,'[1]NUM6.2'!$G$3:$T$164,8,FALSE),0)</f>
        <v>2</v>
      </c>
      <c r="L64" s="51">
        <f>IFERROR(VLOOKUP($B64,'[1]NUM6.2'!$G$3:$T$164,9,FALSE),0)</f>
        <v>1</v>
      </c>
      <c r="M64" s="51">
        <f>IFERROR(VLOOKUP($B64,'[1]NUM6.2'!$G$3:$T$164,10,FALSE),0)</f>
        <v>6</v>
      </c>
      <c r="N64" s="51">
        <f>IFERROR(VLOOKUP($B64,'[1]NUM6.2'!$G$3:$T$164,11,FALSE),0)</f>
        <v>2</v>
      </c>
      <c r="O64" s="51">
        <f>IFERROR(VLOOKUP($B64,'[1]NUM6.2'!$G$3:$T$164,12,FALSE),0)</f>
        <v>1</v>
      </c>
      <c r="P64" s="51">
        <f>IFERROR(VLOOKUP($B64,'[1]NUM6.2'!$G$3:$T$164,13,FALSE),0)</f>
        <v>0</v>
      </c>
      <c r="Q64" s="11">
        <f>SUM(E64:P64)</f>
        <v>35</v>
      </c>
      <c r="R64" s="380"/>
      <c r="S64" s="381"/>
    </row>
    <row r="65" spans="1:19" ht="14.4" thickBot="1" x14ac:dyDescent="0.3">
      <c r="A65" s="61" t="s">
        <v>74</v>
      </c>
      <c r="B65" s="62" t="s">
        <v>258</v>
      </c>
      <c r="C65" s="34"/>
      <c r="D65" s="34"/>
      <c r="E65" s="51">
        <f>IFERROR(VLOOKUP($B65,'[1]NUM6.2'!$G$3:$T$164,2,FALSE),0)</f>
        <v>60</v>
      </c>
      <c r="F65" s="51">
        <f>IFERROR(VLOOKUP($B65,'[1]NUM6.2'!$G$3:$T$164,3,FALSE),0)</f>
        <v>48</v>
      </c>
      <c r="G65" s="51">
        <f>IFERROR(VLOOKUP($B65,'[1]NUM6.2'!$G$3:$T$164,4,FALSE),0)</f>
        <v>129</v>
      </c>
      <c r="H65" s="51">
        <f>IFERROR(VLOOKUP($B65,'[1]NUM6.2'!$G$3:$T$164,5,FALSE),0)</f>
        <v>134</v>
      </c>
      <c r="I65" s="51">
        <f>IFERROR(VLOOKUP($B65,'[1]NUM6.2'!$G$3:$T$164,6,FALSE),0)</f>
        <v>89</v>
      </c>
      <c r="J65" s="51">
        <f>IFERROR(VLOOKUP($B65,'[1]NUM6.2'!$G$3:$T$164,7,FALSE),0)</f>
        <v>104</v>
      </c>
      <c r="K65" s="51">
        <f>IFERROR(VLOOKUP($B65,'[1]NUM6.2'!$G$3:$T$164,8,FALSE),0)</f>
        <v>181</v>
      </c>
      <c r="L65" s="51">
        <f>IFERROR(VLOOKUP($B65,'[1]NUM6.2'!$G$3:$T$164,9,FALSE),0)</f>
        <v>138</v>
      </c>
      <c r="M65" s="51">
        <f>IFERROR(VLOOKUP($B65,'[1]NUM6.2'!$G$3:$T$164,10,FALSE),0)</f>
        <v>104</v>
      </c>
      <c r="N65" s="51">
        <f>IFERROR(VLOOKUP($B65,'[1]NUM6.2'!$G$3:$T$164,11,FALSE),0)</f>
        <v>124</v>
      </c>
      <c r="O65" s="51">
        <f>IFERROR(VLOOKUP($B65,'[1]NUM6.2'!$G$3:$T$164,12,FALSE),0)</f>
        <v>307</v>
      </c>
      <c r="P65" s="51">
        <f>IFERROR(VLOOKUP($B65,'[1]NUM6.2'!$G$3:$T$164,13,FALSE),0)</f>
        <v>0</v>
      </c>
      <c r="Q65" s="11">
        <f>SUM(E65:P65)</f>
        <v>1418</v>
      </c>
      <c r="R65" s="97"/>
      <c r="S65" s="98"/>
    </row>
    <row r="66" spans="1:19" ht="14.4" thickBot="1" x14ac:dyDescent="0.3">
      <c r="A66" s="344" t="s">
        <v>162</v>
      </c>
      <c r="B66" s="345"/>
      <c r="C66" s="89">
        <f>D66/Metas!H9</f>
        <v>1.0309940214052367</v>
      </c>
      <c r="D66" s="13">
        <f>+Q66/R66</f>
        <v>0.56725291057716121</v>
      </c>
      <c r="E66" s="8">
        <f>SUM(E52:E65)</f>
        <v>152</v>
      </c>
      <c r="F66" s="8">
        <f t="shared" ref="F66:P66" si="7">SUM(F52:F65)</f>
        <v>107</v>
      </c>
      <c r="G66" s="8">
        <f t="shared" si="7"/>
        <v>218</v>
      </c>
      <c r="H66" s="8">
        <f t="shared" si="7"/>
        <v>219</v>
      </c>
      <c r="I66" s="8">
        <f t="shared" si="7"/>
        <v>186</v>
      </c>
      <c r="J66" s="8">
        <f t="shared" si="7"/>
        <v>183</v>
      </c>
      <c r="K66" s="8">
        <f t="shared" si="7"/>
        <v>248</v>
      </c>
      <c r="L66" s="8">
        <f t="shared" si="7"/>
        <v>241</v>
      </c>
      <c r="M66" s="8">
        <f t="shared" si="7"/>
        <v>178</v>
      </c>
      <c r="N66" s="8">
        <f t="shared" si="7"/>
        <v>196</v>
      </c>
      <c r="O66" s="8">
        <f t="shared" si="7"/>
        <v>345</v>
      </c>
      <c r="P66" s="8">
        <f t="shared" si="7"/>
        <v>17</v>
      </c>
      <c r="Q66" s="8">
        <f>SUM(Q52:Q65)</f>
        <v>2290</v>
      </c>
      <c r="R66" s="378">
        <v>4037</v>
      </c>
      <c r="S66" s="379"/>
    </row>
    <row r="67" spans="1:19" ht="14.4" thickBot="1" x14ac:dyDescent="0.3">
      <c r="A67" s="1" t="s">
        <v>85</v>
      </c>
      <c r="B67" s="62" t="s">
        <v>75</v>
      </c>
      <c r="C67" s="34"/>
      <c r="D67" s="34"/>
      <c r="E67" s="51">
        <f>IFERROR(VLOOKUP($B67,'[1]NUM6.2'!$G$3:$T$164,2,FALSE),0)</f>
        <v>0</v>
      </c>
      <c r="F67" s="51">
        <f>IFERROR(VLOOKUP($B67,'[1]NUM6.2'!$G$3:$T$164,3,FALSE),0)</f>
        <v>0</v>
      </c>
      <c r="G67" s="51">
        <f>IFERROR(VLOOKUP($B67,'[1]NUM6.2'!$G$3:$T$164,4,FALSE),0)</f>
        <v>2</v>
      </c>
      <c r="H67" s="51">
        <f>IFERROR(VLOOKUP($B67,'[1]NUM6.2'!$G$3:$T$164,5,FALSE),0)</f>
        <v>42</v>
      </c>
      <c r="I67" s="51">
        <f>IFERROR(VLOOKUP($B67,'[1]NUM6.2'!$G$3:$T$164,6,FALSE),0)</f>
        <v>13</v>
      </c>
      <c r="J67" s="51">
        <f>IFERROR(VLOOKUP($B67,'[1]NUM6.2'!$G$3:$T$164,7,FALSE),0)</f>
        <v>43</v>
      </c>
      <c r="K67" s="51">
        <f>IFERROR(VLOOKUP($B67,'[1]NUM6.2'!$G$3:$T$164,8,FALSE),0)</f>
        <v>13</v>
      </c>
      <c r="L67" s="51">
        <f>IFERROR(VLOOKUP($B67,'[1]NUM6.2'!$G$3:$T$164,9,FALSE),0)</f>
        <v>40</v>
      </c>
      <c r="M67" s="51">
        <f>IFERROR(VLOOKUP($B67,'[1]NUM6.2'!$G$3:$T$164,10,FALSE),0)</f>
        <v>39</v>
      </c>
      <c r="N67" s="51">
        <f>IFERROR(VLOOKUP($B67,'[1]NUM6.2'!$G$3:$T$164,11,FALSE),0)</f>
        <v>49</v>
      </c>
      <c r="O67" s="51">
        <f>IFERROR(VLOOKUP($B67,'[1]NUM6.2'!$G$3:$T$164,12,FALSE),0)</f>
        <v>28</v>
      </c>
      <c r="P67" s="51">
        <f>IFERROR(VLOOKUP($B67,'[1]NUM6.2'!$G$3:$T$164,13,FALSE),0)</f>
        <v>25</v>
      </c>
      <c r="Q67" s="11">
        <f t="shared" ref="Q67:Q76" si="8">SUM(E67:P67)</f>
        <v>294</v>
      </c>
      <c r="R67" s="380"/>
      <c r="S67" s="381"/>
    </row>
    <row r="68" spans="1:19" ht="14.4" thickBot="1" x14ac:dyDescent="0.3">
      <c r="A68" s="1" t="s">
        <v>85</v>
      </c>
      <c r="B68" s="62" t="s">
        <v>76</v>
      </c>
      <c r="C68" s="34"/>
      <c r="D68" s="34"/>
      <c r="E68" s="51">
        <f>IFERROR(VLOOKUP($B68,'[1]NUM6.2'!$G$3:$T$164,2,FALSE),0)</f>
        <v>13</v>
      </c>
      <c r="F68" s="51">
        <f>IFERROR(VLOOKUP($B68,'[1]NUM6.2'!$G$3:$T$164,3,FALSE),0)</f>
        <v>0</v>
      </c>
      <c r="G68" s="51">
        <f>IFERROR(VLOOKUP($B68,'[1]NUM6.2'!$G$3:$T$164,4,FALSE),0)</f>
        <v>24</v>
      </c>
      <c r="H68" s="51">
        <f>IFERROR(VLOOKUP($B68,'[1]NUM6.2'!$G$3:$T$164,5,FALSE),0)</f>
        <v>8</v>
      </c>
      <c r="I68" s="51">
        <f>IFERROR(VLOOKUP($B68,'[1]NUM6.2'!$G$3:$T$164,6,FALSE),0)</f>
        <v>14</v>
      </c>
      <c r="J68" s="51">
        <f>IFERROR(VLOOKUP($B68,'[1]NUM6.2'!$G$3:$T$164,7,FALSE),0)</f>
        <v>4</v>
      </c>
      <c r="K68" s="51">
        <f>IFERROR(VLOOKUP($B68,'[1]NUM6.2'!$G$3:$T$164,8,FALSE),0)</f>
        <v>15</v>
      </c>
      <c r="L68" s="51">
        <f>IFERROR(VLOOKUP($B68,'[1]NUM6.2'!$G$3:$T$164,9,FALSE),0)</f>
        <v>13</v>
      </c>
      <c r="M68" s="51">
        <f>IFERROR(VLOOKUP($B68,'[1]NUM6.2'!$G$3:$T$164,10,FALSE),0)</f>
        <v>15</v>
      </c>
      <c r="N68" s="51">
        <f>IFERROR(VLOOKUP($B68,'[1]NUM6.2'!$G$3:$T$164,11,FALSE),0)</f>
        <v>23</v>
      </c>
      <c r="O68" s="51">
        <f>IFERROR(VLOOKUP($B68,'[1]NUM6.2'!$G$3:$T$164,12,FALSE),0)</f>
        <v>11</v>
      </c>
      <c r="P68" s="51">
        <f>IFERROR(VLOOKUP($B68,'[1]NUM6.2'!$G$3:$T$164,13,FALSE),0)</f>
        <v>12</v>
      </c>
      <c r="Q68" s="11">
        <f t="shared" si="8"/>
        <v>152</v>
      </c>
      <c r="R68" s="380"/>
      <c r="S68" s="381"/>
    </row>
    <row r="69" spans="1:19" ht="14.4" thickBot="1" x14ac:dyDescent="0.3">
      <c r="A69" s="1" t="s">
        <v>85</v>
      </c>
      <c r="B69" s="62" t="s">
        <v>77</v>
      </c>
      <c r="C69" s="34"/>
      <c r="D69" s="34"/>
      <c r="E69" s="51">
        <f>IFERROR(VLOOKUP($B69,'[1]NUM6.2'!$G$3:$T$164,2,FALSE),0)</f>
        <v>0</v>
      </c>
      <c r="F69" s="51">
        <f>IFERROR(VLOOKUP($B69,'[1]NUM6.2'!$G$3:$T$164,3,FALSE),0)</f>
        <v>10</v>
      </c>
      <c r="G69" s="51">
        <f>IFERROR(VLOOKUP($B69,'[1]NUM6.2'!$G$3:$T$164,4,FALSE),0)</f>
        <v>7</v>
      </c>
      <c r="H69" s="51">
        <f>IFERROR(VLOOKUP($B69,'[1]NUM6.2'!$G$3:$T$164,5,FALSE),0)</f>
        <v>0</v>
      </c>
      <c r="I69" s="51">
        <f>IFERROR(VLOOKUP($B69,'[1]NUM6.2'!$G$3:$T$164,6,FALSE),0)</f>
        <v>7</v>
      </c>
      <c r="J69" s="51">
        <f>IFERROR(VLOOKUP($B69,'[1]NUM6.2'!$G$3:$T$164,7,FALSE),0)</f>
        <v>5</v>
      </c>
      <c r="K69" s="51">
        <f>IFERROR(VLOOKUP($B69,'[1]NUM6.2'!$G$3:$T$164,8,FALSE),0)</f>
        <v>7</v>
      </c>
      <c r="L69" s="51">
        <f>IFERROR(VLOOKUP($B69,'[1]NUM6.2'!$G$3:$T$164,9,FALSE),0)</f>
        <v>6</v>
      </c>
      <c r="M69" s="51">
        <f>IFERROR(VLOOKUP($B69,'[1]NUM6.2'!$G$3:$T$164,10,FALSE),0)</f>
        <v>0</v>
      </c>
      <c r="N69" s="51">
        <f>IFERROR(VLOOKUP($B69,'[1]NUM6.2'!$G$3:$T$164,11,FALSE),0)</f>
        <v>7</v>
      </c>
      <c r="O69" s="51">
        <f>IFERROR(VLOOKUP($B69,'[1]NUM6.2'!$G$3:$T$164,12,FALSE),0)</f>
        <v>5</v>
      </c>
      <c r="P69" s="51">
        <f>IFERROR(VLOOKUP($B69,'[1]NUM6.2'!$G$3:$T$164,13,FALSE),0)</f>
        <v>5</v>
      </c>
      <c r="Q69" s="11">
        <f t="shared" si="8"/>
        <v>59</v>
      </c>
      <c r="R69" s="380"/>
      <c r="S69" s="381"/>
    </row>
    <row r="70" spans="1:19" ht="14.4" thickBot="1" x14ac:dyDescent="0.3">
      <c r="A70" s="1" t="s">
        <v>85</v>
      </c>
      <c r="B70" s="62" t="s">
        <v>78</v>
      </c>
      <c r="C70" s="34"/>
      <c r="D70" s="34"/>
      <c r="E70" s="51">
        <f>IFERROR(VLOOKUP($B70,'[1]NUM6.2'!$G$3:$T$164,2,FALSE),0)</f>
        <v>5</v>
      </c>
      <c r="F70" s="51">
        <f>IFERROR(VLOOKUP($B70,'[1]NUM6.2'!$G$3:$T$164,3,FALSE),0)</f>
        <v>0</v>
      </c>
      <c r="G70" s="51">
        <f>IFERROR(VLOOKUP($B70,'[1]NUM6.2'!$G$3:$T$164,4,FALSE),0)</f>
        <v>0</v>
      </c>
      <c r="H70" s="51">
        <f>IFERROR(VLOOKUP($B70,'[1]NUM6.2'!$G$3:$T$164,5,FALSE),0)</f>
        <v>0</v>
      </c>
      <c r="I70" s="51">
        <f>IFERROR(VLOOKUP($B70,'[1]NUM6.2'!$G$3:$T$164,6,FALSE),0)</f>
        <v>1</v>
      </c>
      <c r="J70" s="51">
        <f>IFERROR(VLOOKUP($B70,'[1]NUM6.2'!$G$3:$T$164,7,FALSE),0)</f>
        <v>20</v>
      </c>
      <c r="K70" s="51">
        <f>IFERROR(VLOOKUP($B70,'[1]NUM6.2'!$G$3:$T$164,8,FALSE),0)</f>
        <v>52</v>
      </c>
      <c r="L70" s="51">
        <f>IFERROR(VLOOKUP($B70,'[1]NUM6.2'!$G$3:$T$164,9,FALSE),0)</f>
        <v>33</v>
      </c>
      <c r="M70" s="51">
        <f>IFERROR(VLOOKUP($B70,'[1]NUM6.2'!$G$3:$T$164,10,FALSE),0)</f>
        <v>32</v>
      </c>
      <c r="N70" s="51">
        <f>IFERROR(VLOOKUP($B70,'[1]NUM6.2'!$G$3:$T$164,11,FALSE),0)</f>
        <v>1</v>
      </c>
      <c r="O70" s="51">
        <f>IFERROR(VLOOKUP($B70,'[1]NUM6.2'!$G$3:$T$164,12,FALSE),0)</f>
        <v>0</v>
      </c>
      <c r="P70" s="51">
        <f>IFERROR(VLOOKUP($B70,'[1]NUM6.2'!$G$3:$T$164,13,FALSE),0)</f>
        <v>1</v>
      </c>
      <c r="Q70" s="11">
        <f t="shared" si="8"/>
        <v>145</v>
      </c>
      <c r="R70" s="380"/>
      <c r="S70" s="381"/>
    </row>
    <row r="71" spans="1:19" ht="14.4" thickBot="1" x14ac:dyDescent="0.3">
      <c r="A71" s="1" t="s">
        <v>85</v>
      </c>
      <c r="B71" s="62" t="s">
        <v>79</v>
      </c>
      <c r="C71" s="34"/>
      <c r="D71" s="34"/>
      <c r="E71" s="51">
        <f>IFERROR(VLOOKUP($B71,'[1]NUM6.2'!$G$3:$T$164,2,FALSE),0)</f>
        <v>12</v>
      </c>
      <c r="F71" s="51">
        <f>IFERROR(VLOOKUP($B71,'[1]NUM6.2'!$G$3:$T$164,3,FALSE),0)</f>
        <v>0</v>
      </c>
      <c r="G71" s="51">
        <f>IFERROR(VLOOKUP($B71,'[1]NUM6.2'!$G$3:$T$164,4,FALSE),0)</f>
        <v>1</v>
      </c>
      <c r="H71" s="51">
        <f>IFERROR(VLOOKUP($B71,'[1]NUM6.2'!$G$3:$T$164,5,FALSE),0)</f>
        <v>6</v>
      </c>
      <c r="I71" s="51">
        <f>IFERROR(VLOOKUP($B71,'[1]NUM6.2'!$G$3:$T$164,6,FALSE),0)</f>
        <v>0</v>
      </c>
      <c r="J71" s="51">
        <f>IFERROR(VLOOKUP($B71,'[1]NUM6.2'!$G$3:$T$164,7,FALSE),0)</f>
        <v>8</v>
      </c>
      <c r="K71" s="51">
        <f>IFERROR(VLOOKUP($B71,'[1]NUM6.2'!$G$3:$T$164,8,FALSE),0)</f>
        <v>6</v>
      </c>
      <c r="L71" s="51">
        <f>IFERROR(VLOOKUP($B71,'[1]NUM6.2'!$G$3:$T$164,9,FALSE),0)</f>
        <v>0</v>
      </c>
      <c r="M71" s="51">
        <f>IFERROR(VLOOKUP($B71,'[1]NUM6.2'!$G$3:$T$164,10,FALSE),0)</f>
        <v>0</v>
      </c>
      <c r="N71" s="51">
        <f>IFERROR(VLOOKUP($B71,'[1]NUM6.2'!$G$3:$T$164,11,FALSE),0)</f>
        <v>8</v>
      </c>
      <c r="O71" s="51">
        <f>IFERROR(VLOOKUP($B71,'[1]NUM6.2'!$G$3:$T$164,12,FALSE),0)</f>
        <v>7</v>
      </c>
      <c r="P71" s="51">
        <f>IFERROR(VLOOKUP($B71,'[1]NUM6.2'!$G$3:$T$164,13,FALSE),0)</f>
        <v>0</v>
      </c>
      <c r="Q71" s="11">
        <f t="shared" si="8"/>
        <v>48</v>
      </c>
      <c r="R71" s="380"/>
      <c r="S71" s="381"/>
    </row>
    <row r="72" spans="1:19" ht="14.4" thickBot="1" x14ac:dyDescent="0.3">
      <c r="A72" s="1" t="s">
        <v>85</v>
      </c>
      <c r="B72" s="62" t="s">
        <v>80</v>
      </c>
      <c r="C72" s="34"/>
      <c r="D72" s="34"/>
      <c r="E72" s="51">
        <f>IFERROR(VLOOKUP($B72,'[1]NUM6.2'!$G$3:$T$164,2,FALSE),0)</f>
        <v>8</v>
      </c>
      <c r="F72" s="51">
        <f>IFERROR(VLOOKUP($B72,'[1]NUM6.2'!$G$3:$T$164,3,FALSE),0)</f>
        <v>0</v>
      </c>
      <c r="G72" s="51">
        <f>IFERROR(VLOOKUP($B72,'[1]NUM6.2'!$G$3:$T$164,4,FALSE),0)</f>
        <v>4</v>
      </c>
      <c r="H72" s="51">
        <f>IFERROR(VLOOKUP($B72,'[1]NUM6.2'!$G$3:$T$164,5,FALSE),0)</f>
        <v>1</v>
      </c>
      <c r="I72" s="51">
        <f>IFERROR(VLOOKUP($B72,'[1]NUM6.2'!$G$3:$T$164,6,FALSE),0)</f>
        <v>6</v>
      </c>
      <c r="J72" s="51">
        <f>IFERROR(VLOOKUP($B72,'[1]NUM6.2'!$G$3:$T$164,7,FALSE),0)</f>
        <v>22</v>
      </c>
      <c r="K72" s="51">
        <f>IFERROR(VLOOKUP($B72,'[1]NUM6.2'!$G$3:$T$164,8,FALSE),0)</f>
        <v>37</v>
      </c>
      <c r="L72" s="51">
        <f>IFERROR(VLOOKUP($B72,'[1]NUM6.2'!$G$3:$T$164,9,FALSE),0)</f>
        <v>8</v>
      </c>
      <c r="M72" s="51">
        <f>IFERROR(VLOOKUP($B72,'[1]NUM6.2'!$G$3:$T$164,10,FALSE),0)</f>
        <v>8</v>
      </c>
      <c r="N72" s="51">
        <f>IFERROR(VLOOKUP($B72,'[1]NUM6.2'!$G$3:$T$164,11,FALSE),0)</f>
        <v>10</v>
      </c>
      <c r="O72" s="51">
        <f>IFERROR(VLOOKUP($B72,'[1]NUM6.2'!$G$3:$T$164,12,FALSE),0)</f>
        <v>0</v>
      </c>
      <c r="P72" s="51">
        <f>IFERROR(VLOOKUP($B72,'[1]NUM6.2'!$G$3:$T$164,13,FALSE),0)</f>
        <v>17</v>
      </c>
      <c r="Q72" s="11">
        <f t="shared" si="8"/>
        <v>121</v>
      </c>
      <c r="R72" s="380"/>
      <c r="S72" s="381"/>
    </row>
    <row r="73" spans="1:19" ht="14.4" thickBot="1" x14ac:dyDescent="0.3">
      <c r="A73" s="1" t="s">
        <v>85</v>
      </c>
      <c r="B73" s="62" t="s">
        <v>81</v>
      </c>
      <c r="C73" s="34"/>
      <c r="D73" s="34"/>
      <c r="E73" s="51">
        <f>IFERROR(VLOOKUP($B73,'[1]NUM6.2'!$G$3:$T$164,2,FALSE),0)</f>
        <v>0</v>
      </c>
      <c r="F73" s="51">
        <f>IFERROR(VLOOKUP($B73,'[1]NUM6.2'!$G$3:$T$164,3,FALSE),0)</f>
        <v>0</v>
      </c>
      <c r="G73" s="51">
        <f>IFERROR(VLOOKUP($B73,'[1]NUM6.2'!$G$3:$T$164,4,FALSE),0)</f>
        <v>0</v>
      </c>
      <c r="H73" s="51">
        <f>IFERROR(VLOOKUP($B73,'[1]NUM6.2'!$G$3:$T$164,5,FALSE),0)</f>
        <v>0</v>
      </c>
      <c r="I73" s="51">
        <f>IFERROR(VLOOKUP($B73,'[1]NUM6.2'!$G$3:$T$164,6,FALSE),0)</f>
        <v>3</v>
      </c>
      <c r="J73" s="51">
        <f>IFERROR(VLOOKUP($B73,'[1]NUM6.2'!$G$3:$T$164,7,FALSE),0)</f>
        <v>0</v>
      </c>
      <c r="K73" s="51">
        <f>IFERROR(VLOOKUP($B73,'[1]NUM6.2'!$G$3:$T$164,8,FALSE),0)</f>
        <v>0</v>
      </c>
      <c r="L73" s="51">
        <f>IFERROR(VLOOKUP($B73,'[1]NUM6.2'!$G$3:$T$164,9,FALSE),0)</f>
        <v>0</v>
      </c>
      <c r="M73" s="51">
        <f>IFERROR(VLOOKUP($B73,'[1]NUM6.2'!$G$3:$T$164,10,FALSE),0)</f>
        <v>0</v>
      </c>
      <c r="N73" s="51">
        <f>IFERROR(VLOOKUP($B73,'[1]NUM6.2'!$G$3:$T$164,11,FALSE),0)</f>
        <v>0</v>
      </c>
      <c r="O73" s="51">
        <f>IFERROR(VLOOKUP($B73,'[1]NUM6.2'!$G$3:$T$164,12,FALSE),0)</f>
        <v>0</v>
      </c>
      <c r="P73" s="51">
        <f>IFERROR(VLOOKUP($B73,'[1]NUM6.2'!$G$3:$T$164,13,FALSE),0)</f>
        <v>9</v>
      </c>
      <c r="Q73" s="11">
        <f t="shared" si="8"/>
        <v>12</v>
      </c>
      <c r="R73" s="380"/>
      <c r="S73" s="381"/>
    </row>
    <row r="74" spans="1:19" ht="14.4" thickBot="1" x14ac:dyDescent="0.3">
      <c r="A74" s="1" t="s">
        <v>85</v>
      </c>
      <c r="B74" s="62" t="s">
        <v>82</v>
      </c>
      <c r="C74" s="34"/>
      <c r="D74" s="34"/>
      <c r="E74" s="51">
        <f>IFERROR(VLOOKUP($B74,'[1]NUM6.2'!$G$3:$T$164,2,FALSE),0)</f>
        <v>0</v>
      </c>
      <c r="F74" s="51">
        <f>IFERROR(VLOOKUP($B74,'[1]NUM6.2'!$G$3:$T$164,3,FALSE),0)</f>
        <v>0</v>
      </c>
      <c r="G74" s="51">
        <f>IFERROR(VLOOKUP($B74,'[1]NUM6.2'!$G$3:$T$164,4,FALSE),0)</f>
        <v>0</v>
      </c>
      <c r="H74" s="51">
        <f>IFERROR(VLOOKUP($B74,'[1]NUM6.2'!$G$3:$T$164,5,FALSE),0)</f>
        <v>0</v>
      </c>
      <c r="I74" s="51">
        <f>IFERROR(VLOOKUP($B74,'[1]NUM6.2'!$G$3:$T$164,6,FALSE),0)</f>
        <v>10</v>
      </c>
      <c r="J74" s="51">
        <f>IFERROR(VLOOKUP($B74,'[1]NUM6.2'!$G$3:$T$164,7,FALSE),0)</f>
        <v>0</v>
      </c>
      <c r="K74" s="51">
        <f>IFERROR(VLOOKUP($B74,'[1]NUM6.2'!$G$3:$T$164,8,FALSE),0)</f>
        <v>9</v>
      </c>
      <c r="L74" s="51">
        <f>IFERROR(VLOOKUP($B74,'[1]NUM6.2'!$G$3:$T$164,9,FALSE),0)</f>
        <v>0</v>
      </c>
      <c r="M74" s="51">
        <f>IFERROR(VLOOKUP($B74,'[1]NUM6.2'!$G$3:$T$164,10,FALSE),0)</f>
        <v>0</v>
      </c>
      <c r="N74" s="51">
        <f>IFERROR(VLOOKUP($B74,'[1]NUM6.2'!$G$3:$T$164,11,FALSE),0)</f>
        <v>9</v>
      </c>
      <c r="O74" s="51">
        <f>IFERROR(VLOOKUP($B74,'[1]NUM6.2'!$G$3:$T$164,12,FALSE),0)</f>
        <v>11</v>
      </c>
      <c r="P74" s="51">
        <f>IFERROR(VLOOKUP($B74,'[1]NUM6.2'!$G$3:$T$164,13,FALSE),0)</f>
        <v>5</v>
      </c>
      <c r="Q74" s="11">
        <f t="shared" si="8"/>
        <v>44</v>
      </c>
      <c r="R74" s="380"/>
      <c r="S74" s="381"/>
    </row>
    <row r="75" spans="1:19" ht="14.4" thickBot="1" x14ac:dyDescent="0.3">
      <c r="A75" s="1" t="s">
        <v>85</v>
      </c>
      <c r="B75" s="62" t="s">
        <v>83</v>
      </c>
      <c r="C75" s="34"/>
      <c r="D75" s="34"/>
      <c r="E75" s="51">
        <f>IFERROR(VLOOKUP($B75,'[1]NUM6.2'!$G$3:$T$164,2,FALSE),0)</f>
        <v>0</v>
      </c>
      <c r="F75" s="51">
        <f>IFERROR(VLOOKUP($B75,'[1]NUM6.2'!$G$3:$T$164,3,FALSE),0)</f>
        <v>0</v>
      </c>
      <c r="G75" s="51">
        <f>IFERROR(VLOOKUP($B75,'[1]NUM6.2'!$G$3:$T$164,4,FALSE),0)</f>
        <v>0</v>
      </c>
      <c r="H75" s="51">
        <f>IFERROR(VLOOKUP($B75,'[1]NUM6.2'!$G$3:$T$164,5,FALSE),0)</f>
        <v>0</v>
      </c>
      <c r="I75" s="51">
        <f>IFERROR(VLOOKUP($B75,'[1]NUM6.2'!$G$3:$T$164,6,FALSE),0)</f>
        <v>5</v>
      </c>
      <c r="J75" s="51">
        <f>IFERROR(VLOOKUP($B75,'[1]NUM6.2'!$G$3:$T$164,7,FALSE),0)</f>
        <v>0</v>
      </c>
      <c r="K75" s="51">
        <f>IFERROR(VLOOKUP($B75,'[1]NUM6.2'!$G$3:$T$164,8,FALSE),0)</f>
        <v>0</v>
      </c>
      <c r="L75" s="51">
        <f>IFERROR(VLOOKUP($B75,'[1]NUM6.2'!$G$3:$T$164,9,FALSE),0)</f>
        <v>4</v>
      </c>
      <c r="M75" s="51">
        <f>IFERROR(VLOOKUP($B75,'[1]NUM6.2'!$G$3:$T$164,10,FALSE),0)</f>
        <v>4</v>
      </c>
      <c r="N75" s="51">
        <f>IFERROR(VLOOKUP($B75,'[1]NUM6.2'!$G$3:$T$164,11,FALSE),0)</f>
        <v>0</v>
      </c>
      <c r="O75" s="51">
        <f>IFERROR(VLOOKUP($B75,'[1]NUM6.2'!$G$3:$T$164,12,FALSE),0)</f>
        <v>0</v>
      </c>
      <c r="P75" s="51">
        <f>IFERROR(VLOOKUP($B75,'[1]NUM6.2'!$G$3:$T$164,13,FALSE),0)</f>
        <v>6</v>
      </c>
      <c r="Q75" s="11">
        <f t="shared" si="8"/>
        <v>19</v>
      </c>
      <c r="R75" s="380"/>
      <c r="S75" s="381"/>
    </row>
    <row r="76" spans="1:19" ht="14.4" thickBot="1" x14ac:dyDescent="0.3">
      <c r="A76" s="1" t="s">
        <v>85</v>
      </c>
      <c r="B76" s="62" t="s">
        <v>84</v>
      </c>
      <c r="C76" s="34"/>
      <c r="D76" s="34"/>
      <c r="E76" s="51">
        <f>IFERROR(VLOOKUP($B76,'[1]NUM6.2'!$G$3:$T$164,2,FALSE),0)</f>
        <v>0</v>
      </c>
      <c r="F76" s="51">
        <f>IFERROR(VLOOKUP($B76,'[1]NUM6.2'!$G$3:$T$164,3,FALSE),0)</f>
        <v>0</v>
      </c>
      <c r="G76" s="51">
        <f>IFERROR(VLOOKUP($B76,'[1]NUM6.2'!$G$3:$T$164,4,FALSE),0)</f>
        <v>6</v>
      </c>
      <c r="H76" s="51">
        <f>IFERROR(VLOOKUP($B76,'[1]NUM6.2'!$G$3:$T$164,5,FALSE),0)</f>
        <v>0</v>
      </c>
      <c r="I76" s="51">
        <f>IFERROR(VLOOKUP($B76,'[1]NUM6.2'!$G$3:$T$164,6,FALSE),0)</f>
        <v>0</v>
      </c>
      <c r="J76" s="51">
        <f>IFERROR(VLOOKUP($B76,'[1]NUM6.2'!$G$3:$T$164,7,FALSE),0)</f>
        <v>0</v>
      </c>
      <c r="K76" s="51">
        <f>IFERROR(VLOOKUP($B76,'[1]NUM6.2'!$G$3:$T$164,8,FALSE),0)</f>
        <v>0</v>
      </c>
      <c r="L76" s="51">
        <f>IFERROR(VLOOKUP($B76,'[1]NUM6.2'!$G$3:$T$164,9,FALSE),0)</f>
        <v>0</v>
      </c>
      <c r="M76" s="51">
        <f>IFERROR(VLOOKUP($B76,'[1]NUM6.2'!$G$3:$T$164,10,FALSE),0)</f>
        <v>0</v>
      </c>
      <c r="N76" s="51">
        <f>IFERROR(VLOOKUP($B76,'[1]NUM6.2'!$G$3:$T$164,11,FALSE),0)</f>
        <v>0</v>
      </c>
      <c r="O76" s="51">
        <f>IFERROR(VLOOKUP($B76,'[1]NUM6.2'!$G$3:$T$164,12,FALSE),0)</f>
        <v>7</v>
      </c>
      <c r="P76" s="51">
        <f>IFERROR(VLOOKUP($B76,'[1]NUM6.2'!$G$3:$T$164,13,FALSE),0)</f>
        <v>0</v>
      </c>
      <c r="Q76" s="11">
        <f t="shared" si="8"/>
        <v>13</v>
      </c>
      <c r="R76" s="380"/>
      <c r="S76" s="381"/>
    </row>
    <row r="77" spans="1:19" ht="14.4" thickBot="1" x14ac:dyDescent="0.3">
      <c r="A77" s="344" t="s">
        <v>18</v>
      </c>
      <c r="B77" s="345"/>
      <c r="C77" s="89">
        <f>D77/Metas!H6</f>
        <v>0.75831263649836478</v>
      </c>
      <c r="D77" s="13">
        <f>+Q77/R77</f>
        <v>0.53165298944900352</v>
      </c>
      <c r="E77" s="8">
        <f>SUM(E67:E76)</f>
        <v>38</v>
      </c>
      <c r="F77" s="8">
        <f t="shared" ref="F77:H77" si="9">SUM(F67:F76)</f>
        <v>10</v>
      </c>
      <c r="G77" s="8">
        <f t="shared" si="9"/>
        <v>44</v>
      </c>
      <c r="H77" s="8">
        <f t="shared" si="9"/>
        <v>57</v>
      </c>
      <c r="I77" s="8">
        <f t="shared" ref="I77:J77" si="10">SUM(I67:I76)</f>
        <v>59</v>
      </c>
      <c r="J77" s="8">
        <f t="shared" si="10"/>
        <v>102</v>
      </c>
      <c r="K77" s="8">
        <f t="shared" ref="K77:L77" si="11">SUM(K67:K76)</f>
        <v>139</v>
      </c>
      <c r="L77" s="8">
        <f t="shared" si="11"/>
        <v>104</v>
      </c>
      <c r="M77" s="8">
        <f t="shared" ref="M77:N77" si="12">SUM(M67:M76)</f>
        <v>98</v>
      </c>
      <c r="N77" s="8">
        <f t="shared" si="12"/>
        <v>107</v>
      </c>
      <c r="O77" s="8">
        <f t="shared" ref="O77:P77" si="13">SUM(O67:O76)</f>
        <v>69</v>
      </c>
      <c r="P77" s="8">
        <f t="shared" si="13"/>
        <v>80</v>
      </c>
      <c r="Q77" s="8">
        <f>SUM(Q67:Q76)</f>
        <v>907</v>
      </c>
      <c r="R77" s="378">
        <v>1706</v>
      </c>
      <c r="S77" s="379"/>
    </row>
    <row r="78" spans="1:19" ht="14.4" thickBot="1" x14ac:dyDescent="0.3">
      <c r="A78" s="1" t="s">
        <v>91</v>
      </c>
      <c r="B78" s="62" t="s">
        <v>86</v>
      </c>
      <c r="C78" s="34"/>
      <c r="D78" s="34"/>
      <c r="E78" s="51">
        <f>IFERROR(VLOOKUP($B78,'[1]NUM6.2'!$G$3:$T$164,2,FALSE),0)</f>
        <v>6</v>
      </c>
      <c r="F78" s="51">
        <f>IFERROR(VLOOKUP($B78,'[1]NUM6.2'!$G$3:$T$164,3,FALSE),0)</f>
        <v>0</v>
      </c>
      <c r="G78" s="51">
        <f>IFERROR(VLOOKUP($B78,'[1]NUM6.2'!$G$3:$T$164,4,FALSE),0)</f>
        <v>9</v>
      </c>
      <c r="H78" s="51">
        <f>IFERROR(VLOOKUP($B78,'[1]NUM6.2'!$G$3:$T$164,5,FALSE),0)</f>
        <v>8</v>
      </c>
      <c r="I78" s="51">
        <f>IFERROR(VLOOKUP($B78,'[1]NUM6.2'!$G$3:$T$164,6,FALSE),0)</f>
        <v>5</v>
      </c>
      <c r="J78" s="51">
        <f>IFERROR(VLOOKUP($B78,'[1]NUM6.2'!$G$3:$T$164,7,FALSE),0)</f>
        <v>8</v>
      </c>
      <c r="K78" s="51">
        <f>IFERROR(VLOOKUP($B78,'[1]NUM6.2'!$G$3:$T$164,8,FALSE),0)</f>
        <v>4</v>
      </c>
      <c r="L78" s="51">
        <f>IFERROR(VLOOKUP($B78,'[1]NUM6.2'!$G$3:$T$164,9,FALSE),0)</f>
        <v>5</v>
      </c>
      <c r="M78" s="51">
        <f>IFERROR(VLOOKUP($B78,'[1]NUM6.2'!$G$3:$T$164,10,FALSE),0)</f>
        <v>4</v>
      </c>
      <c r="N78" s="51">
        <f>IFERROR(VLOOKUP($B78,'[1]NUM6.2'!$G$3:$T$164,11,FALSE),0)</f>
        <v>6</v>
      </c>
      <c r="O78" s="51">
        <f>IFERROR(VLOOKUP($B78,'[1]NUM6.2'!$G$3:$T$164,12,FALSE),0)</f>
        <v>0</v>
      </c>
      <c r="P78" s="51">
        <f>IFERROR(VLOOKUP($B78,'[1]NUM6.2'!$G$3:$T$164,13,FALSE),0)</f>
        <v>5</v>
      </c>
      <c r="Q78" s="11">
        <f>SUM(E78:P78)</f>
        <v>60</v>
      </c>
      <c r="R78" s="380"/>
      <c r="S78" s="381"/>
    </row>
    <row r="79" spans="1:19" ht="14.4" thickBot="1" x14ac:dyDescent="0.3">
      <c r="A79" s="1" t="s">
        <v>91</v>
      </c>
      <c r="B79" s="62" t="s">
        <v>87</v>
      </c>
      <c r="C79" s="34"/>
      <c r="D79" s="34"/>
      <c r="E79" s="51">
        <f>IFERROR(VLOOKUP($B79,'[1]NUM6.2'!$G$3:$T$164,2,FALSE),0)</f>
        <v>4</v>
      </c>
      <c r="F79" s="51">
        <f>IFERROR(VLOOKUP($B79,'[1]NUM6.2'!$G$3:$T$164,3,FALSE),0)</f>
        <v>1</v>
      </c>
      <c r="G79" s="51">
        <f>IFERROR(VLOOKUP($B79,'[1]NUM6.2'!$G$3:$T$164,4,FALSE),0)</f>
        <v>14</v>
      </c>
      <c r="H79" s="51">
        <f>IFERROR(VLOOKUP($B79,'[1]NUM6.2'!$G$3:$T$164,5,FALSE),0)</f>
        <v>18</v>
      </c>
      <c r="I79" s="51">
        <f>IFERROR(VLOOKUP($B79,'[1]NUM6.2'!$G$3:$T$164,6,FALSE),0)</f>
        <v>15</v>
      </c>
      <c r="J79" s="51">
        <f>IFERROR(VLOOKUP($B79,'[1]NUM6.2'!$G$3:$T$164,7,FALSE),0)</f>
        <v>17</v>
      </c>
      <c r="K79" s="51">
        <f>IFERROR(VLOOKUP($B79,'[1]NUM6.2'!$G$3:$T$164,8,FALSE),0)</f>
        <v>10</v>
      </c>
      <c r="L79" s="51">
        <f>IFERROR(VLOOKUP($B79,'[1]NUM6.2'!$G$3:$T$164,9,FALSE),0)</f>
        <v>9</v>
      </c>
      <c r="M79" s="51">
        <f>IFERROR(VLOOKUP($B79,'[1]NUM6.2'!$G$3:$T$164,10,FALSE),0)</f>
        <v>1</v>
      </c>
      <c r="N79" s="51">
        <f>IFERROR(VLOOKUP($B79,'[1]NUM6.2'!$G$3:$T$164,11,FALSE),0)</f>
        <v>0</v>
      </c>
      <c r="O79" s="51">
        <f>IFERROR(VLOOKUP($B79,'[1]NUM6.2'!$G$3:$T$164,12,FALSE),0)</f>
        <v>0</v>
      </c>
      <c r="P79" s="51">
        <f>IFERROR(VLOOKUP($B79,'[1]NUM6.2'!$G$3:$T$164,13,FALSE),0)</f>
        <v>2</v>
      </c>
      <c r="Q79" s="11">
        <f>SUM(E79:P79)</f>
        <v>91</v>
      </c>
      <c r="R79" s="380"/>
      <c r="S79" s="381"/>
    </row>
    <row r="80" spans="1:19" ht="14.4" thickBot="1" x14ac:dyDescent="0.3">
      <c r="A80" s="1" t="s">
        <v>91</v>
      </c>
      <c r="B80" s="62" t="s">
        <v>88</v>
      </c>
      <c r="C80" s="34"/>
      <c r="D80" s="34"/>
      <c r="E80" s="51">
        <f>IFERROR(VLOOKUP($B80,'[1]NUM6.2'!$G$3:$T$164,2,FALSE),0)</f>
        <v>8</v>
      </c>
      <c r="F80" s="51">
        <f>IFERROR(VLOOKUP($B80,'[1]NUM6.2'!$G$3:$T$164,3,FALSE),0)</f>
        <v>9</v>
      </c>
      <c r="G80" s="51">
        <f>IFERROR(VLOOKUP($B80,'[1]NUM6.2'!$G$3:$T$164,4,FALSE),0)</f>
        <v>10</v>
      </c>
      <c r="H80" s="51">
        <f>IFERROR(VLOOKUP($B80,'[1]NUM6.2'!$G$3:$T$164,5,FALSE),0)</f>
        <v>38</v>
      </c>
      <c r="I80" s="51">
        <f>IFERROR(VLOOKUP($B80,'[1]NUM6.2'!$G$3:$T$164,6,FALSE),0)</f>
        <v>21</v>
      </c>
      <c r="J80" s="51">
        <f>IFERROR(VLOOKUP($B80,'[1]NUM6.2'!$G$3:$T$164,7,FALSE),0)</f>
        <v>27</v>
      </c>
      <c r="K80" s="51">
        <f>IFERROR(VLOOKUP($B80,'[1]NUM6.2'!$G$3:$T$164,8,FALSE),0)</f>
        <v>24</v>
      </c>
      <c r="L80" s="51">
        <f>IFERROR(VLOOKUP($B80,'[1]NUM6.2'!$G$3:$T$164,9,FALSE),0)</f>
        <v>4</v>
      </c>
      <c r="M80" s="51">
        <f>IFERROR(VLOOKUP($B80,'[1]NUM6.2'!$G$3:$T$164,10,FALSE),0)</f>
        <v>25</v>
      </c>
      <c r="N80" s="51">
        <f>IFERROR(VLOOKUP($B80,'[1]NUM6.2'!$G$3:$T$164,11,FALSE),0)</f>
        <v>18</v>
      </c>
      <c r="O80" s="51">
        <f>IFERROR(VLOOKUP($B80,'[1]NUM6.2'!$G$3:$T$164,12,FALSE),0)</f>
        <v>7</v>
      </c>
      <c r="P80" s="51">
        <f>IFERROR(VLOOKUP($B80,'[1]NUM6.2'!$G$3:$T$164,13,FALSE),0)</f>
        <v>58</v>
      </c>
      <c r="Q80" s="11">
        <f>SUM(E80:P80)</f>
        <v>249</v>
      </c>
      <c r="R80" s="380"/>
      <c r="S80" s="381"/>
    </row>
    <row r="81" spans="1:19" ht="14.4" thickBot="1" x14ac:dyDescent="0.3">
      <c r="A81" s="1" t="s">
        <v>91</v>
      </c>
      <c r="B81" s="62" t="s">
        <v>89</v>
      </c>
      <c r="C81" s="34"/>
      <c r="D81" s="34"/>
      <c r="E81" s="51">
        <f>IFERROR(VLOOKUP($B81,'[1]NUM6.2'!$G$3:$T$164,2,FALSE),0)</f>
        <v>8</v>
      </c>
      <c r="F81" s="51">
        <f>IFERROR(VLOOKUP($B81,'[1]NUM6.2'!$G$3:$T$164,3,FALSE),0)</f>
        <v>0</v>
      </c>
      <c r="G81" s="51">
        <f>IFERROR(VLOOKUP($B81,'[1]NUM6.2'!$G$3:$T$164,4,FALSE),0)</f>
        <v>1</v>
      </c>
      <c r="H81" s="51">
        <f>IFERROR(VLOOKUP($B81,'[1]NUM6.2'!$G$3:$T$164,5,FALSE),0)</f>
        <v>3</v>
      </c>
      <c r="I81" s="51">
        <f>IFERROR(VLOOKUP($B81,'[1]NUM6.2'!$G$3:$T$164,6,FALSE),0)</f>
        <v>2</v>
      </c>
      <c r="J81" s="51">
        <f>IFERROR(VLOOKUP($B81,'[1]NUM6.2'!$G$3:$T$164,7,FALSE),0)</f>
        <v>5</v>
      </c>
      <c r="K81" s="51">
        <f>IFERROR(VLOOKUP($B81,'[1]NUM6.2'!$G$3:$T$164,8,FALSE),0)</f>
        <v>2</v>
      </c>
      <c r="L81" s="51">
        <f>IFERROR(VLOOKUP($B81,'[1]NUM6.2'!$G$3:$T$164,9,FALSE),0)</f>
        <v>3</v>
      </c>
      <c r="M81" s="51">
        <f>IFERROR(VLOOKUP($B81,'[1]NUM6.2'!$G$3:$T$164,10,FALSE),0)</f>
        <v>0</v>
      </c>
      <c r="N81" s="51">
        <f>IFERROR(VLOOKUP($B81,'[1]NUM6.2'!$G$3:$T$164,11,FALSE),0)</f>
        <v>1</v>
      </c>
      <c r="O81" s="51">
        <f>IFERROR(VLOOKUP($B81,'[1]NUM6.2'!$G$3:$T$164,12,FALSE),0)</f>
        <v>0</v>
      </c>
      <c r="P81" s="51">
        <f>IFERROR(VLOOKUP($B81,'[1]NUM6.2'!$G$3:$T$164,13,FALSE),0)</f>
        <v>4</v>
      </c>
      <c r="Q81" s="11">
        <f>SUM(E81:P81)</f>
        <v>29</v>
      </c>
      <c r="R81" s="380"/>
      <c r="S81" s="381"/>
    </row>
    <row r="82" spans="1:19" ht="14.4" thickBot="1" x14ac:dyDescent="0.3">
      <c r="A82" s="1" t="s">
        <v>91</v>
      </c>
      <c r="B82" s="62" t="s">
        <v>90</v>
      </c>
      <c r="C82" s="34"/>
      <c r="D82" s="34"/>
      <c r="E82" s="51">
        <f>IFERROR(VLOOKUP($B82,'[1]NUM6.2'!$G$3:$T$164,2,FALSE),0)</f>
        <v>24</v>
      </c>
      <c r="F82" s="51">
        <f>IFERROR(VLOOKUP($B82,'[1]NUM6.2'!$G$3:$T$164,3,FALSE),0)</f>
        <v>8</v>
      </c>
      <c r="G82" s="51">
        <f>IFERROR(VLOOKUP($B82,'[1]NUM6.2'!$G$3:$T$164,4,FALSE),0)</f>
        <v>9</v>
      </c>
      <c r="H82" s="51">
        <f>IFERROR(VLOOKUP($B82,'[1]NUM6.2'!$G$3:$T$164,5,FALSE),0)</f>
        <v>6</v>
      </c>
      <c r="I82" s="51">
        <f>IFERROR(VLOOKUP($B82,'[1]NUM6.2'!$G$3:$T$164,6,FALSE),0)</f>
        <v>3</v>
      </c>
      <c r="J82" s="51">
        <f>IFERROR(VLOOKUP($B82,'[1]NUM6.2'!$G$3:$T$164,7,FALSE),0)</f>
        <v>0</v>
      </c>
      <c r="K82" s="51">
        <f>IFERROR(VLOOKUP($B82,'[1]NUM6.2'!$G$3:$T$164,8,FALSE),0)</f>
        <v>3</v>
      </c>
      <c r="L82" s="51">
        <f>IFERROR(VLOOKUP($B82,'[1]NUM6.2'!$G$3:$T$164,9,FALSE),0)</f>
        <v>5</v>
      </c>
      <c r="M82" s="51">
        <f>IFERROR(VLOOKUP($B82,'[1]NUM6.2'!$G$3:$T$164,10,FALSE),0)</f>
        <v>2</v>
      </c>
      <c r="N82" s="51">
        <f>IFERROR(VLOOKUP($B82,'[1]NUM6.2'!$G$3:$T$164,11,FALSE),0)</f>
        <v>4</v>
      </c>
      <c r="O82" s="51">
        <f>IFERROR(VLOOKUP($B82,'[1]NUM6.2'!$G$3:$T$164,12,FALSE),0)</f>
        <v>0</v>
      </c>
      <c r="P82" s="51">
        <f>IFERROR(VLOOKUP($B82,'[1]NUM6.2'!$G$3:$T$164,13,FALSE),0)</f>
        <v>6</v>
      </c>
      <c r="Q82" s="11">
        <f>SUM(E82:P82)</f>
        <v>70</v>
      </c>
      <c r="R82" s="380"/>
      <c r="S82" s="381"/>
    </row>
    <row r="83" spans="1:19" ht="14.4" thickBot="1" x14ac:dyDescent="0.3">
      <c r="A83" s="344" t="s">
        <v>163</v>
      </c>
      <c r="B83" s="345"/>
      <c r="C83" s="89">
        <f>D83/Metas!H11</f>
        <v>0.92580086413028151</v>
      </c>
      <c r="D83" s="13">
        <f>+Q83/R83</f>
        <v>0.52196652719665271</v>
      </c>
      <c r="E83" s="8">
        <f>SUM(E78:E82)</f>
        <v>50</v>
      </c>
      <c r="F83" s="8">
        <f t="shared" ref="F83:H83" si="14">SUM(F78:F82)</f>
        <v>18</v>
      </c>
      <c r="G83" s="8">
        <f t="shared" si="14"/>
        <v>43</v>
      </c>
      <c r="H83" s="8">
        <f t="shared" si="14"/>
        <v>73</v>
      </c>
      <c r="I83" s="8">
        <f t="shared" ref="I83:J83" si="15">SUM(I78:I82)</f>
        <v>46</v>
      </c>
      <c r="J83" s="8">
        <f t="shared" si="15"/>
        <v>57</v>
      </c>
      <c r="K83" s="8">
        <f t="shared" ref="K83:L83" si="16">SUM(K78:K82)</f>
        <v>43</v>
      </c>
      <c r="L83" s="8">
        <f t="shared" si="16"/>
        <v>26</v>
      </c>
      <c r="M83" s="8">
        <f t="shared" ref="M83:N83" si="17">SUM(M78:M82)</f>
        <v>32</v>
      </c>
      <c r="N83" s="8">
        <f t="shared" si="17"/>
        <v>29</v>
      </c>
      <c r="O83" s="8">
        <f t="shared" ref="O83:P83" si="18">SUM(O78:O82)</f>
        <v>7</v>
      </c>
      <c r="P83" s="8">
        <f t="shared" si="18"/>
        <v>75</v>
      </c>
      <c r="Q83" s="8">
        <f>SUM(Q78:Q82)</f>
        <v>499</v>
      </c>
      <c r="R83" s="378">
        <v>956</v>
      </c>
      <c r="S83" s="379"/>
    </row>
    <row r="84" spans="1:19" ht="14.4" thickBot="1" x14ac:dyDescent="0.3">
      <c r="A84" s="1" t="s">
        <v>102</v>
      </c>
      <c r="B84" s="62" t="s">
        <v>92</v>
      </c>
      <c r="C84" s="34"/>
      <c r="D84" s="34"/>
      <c r="E84" s="51">
        <f>IFERROR(VLOOKUP($B84,'[1]NUM6.2'!$G$3:$T$164,2,FALSE),0)</f>
        <v>5</v>
      </c>
      <c r="F84" s="51">
        <f>IFERROR(VLOOKUP($B84,'[1]NUM6.2'!$G$3:$T$164,3,FALSE),0)</f>
        <v>4</v>
      </c>
      <c r="G84" s="51">
        <f>IFERROR(VLOOKUP($B84,'[1]NUM6.2'!$G$3:$T$164,4,FALSE),0)</f>
        <v>0</v>
      </c>
      <c r="H84" s="51">
        <f>IFERROR(VLOOKUP($B84,'[1]NUM6.2'!$G$3:$T$164,5,FALSE),0)</f>
        <v>0</v>
      </c>
      <c r="I84" s="51">
        <f>IFERROR(VLOOKUP($B84,'[1]NUM6.2'!$G$3:$T$164,6,FALSE),0)</f>
        <v>20</v>
      </c>
      <c r="J84" s="51">
        <f>IFERROR(VLOOKUP($B84,'[1]NUM6.2'!$G$3:$T$164,7,FALSE),0)</f>
        <v>12</v>
      </c>
      <c r="K84" s="51">
        <f>IFERROR(VLOOKUP($B84,'[1]NUM6.2'!$G$3:$T$164,8,FALSE),0)</f>
        <v>8</v>
      </c>
      <c r="L84" s="51">
        <f>IFERROR(VLOOKUP($B84,'[1]NUM6.2'!$G$3:$T$164,9,FALSE),0)</f>
        <v>5</v>
      </c>
      <c r="M84" s="51">
        <f>IFERROR(VLOOKUP($B84,'[1]NUM6.2'!$G$3:$T$164,10,FALSE),0)</f>
        <v>1</v>
      </c>
      <c r="N84" s="51">
        <f>IFERROR(VLOOKUP($B84,'[1]NUM6.2'!$G$3:$T$164,11,FALSE),0)</f>
        <v>1</v>
      </c>
      <c r="O84" s="51">
        <f>IFERROR(VLOOKUP($B84,'[1]NUM6.2'!$G$3:$T$164,12,FALSE),0)</f>
        <v>9</v>
      </c>
      <c r="P84" s="51">
        <f>IFERROR(VLOOKUP($B84,'[1]NUM6.2'!$G$3:$T$164,13,FALSE),0)</f>
        <v>7</v>
      </c>
      <c r="Q84" s="11">
        <f t="shared" ref="Q84:Q93" si="19">SUM(E84:P84)</f>
        <v>72</v>
      </c>
      <c r="R84" s="380"/>
      <c r="S84" s="381"/>
    </row>
    <row r="85" spans="1:19" ht="14.4" thickBot="1" x14ac:dyDescent="0.3">
      <c r="A85" s="1" t="s">
        <v>102</v>
      </c>
      <c r="B85" s="62" t="s">
        <v>93</v>
      </c>
      <c r="C85" s="34"/>
      <c r="D85" s="34"/>
      <c r="E85" s="51">
        <f>IFERROR(VLOOKUP($B85,'[1]NUM6.2'!$G$3:$T$164,2,FALSE),0)</f>
        <v>15</v>
      </c>
      <c r="F85" s="51">
        <f>IFERROR(VLOOKUP($B85,'[1]NUM6.2'!$G$3:$T$164,3,FALSE),0)</f>
        <v>12</v>
      </c>
      <c r="G85" s="51">
        <f>IFERROR(VLOOKUP($B85,'[1]NUM6.2'!$G$3:$T$164,4,FALSE),0)</f>
        <v>2</v>
      </c>
      <c r="H85" s="51">
        <f>IFERROR(VLOOKUP($B85,'[1]NUM6.2'!$G$3:$T$164,5,FALSE),0)</f>
        <v>12</v>
      </c>
      <c r="I85" s="51">
        <f>IFERROR(VLOOKUP($B85,'[1]NUM6.2'!$G$3:$T$164,6,FALSE),0)</f>
        <v>20</v>
      </c>
      <c r="J85" s="51">
        <f>IFERROR(VLOOKUP($B85,'[1]NUM6.2'!$G$3:$T$164,7,FALSE),0)</f>
        <v>19</v>
      </c>
      <c r="K85" s="51">
        <f>IFERROR(VLOOKUP($B85,'[1]NUM6.2'!$G$3:$T$164,8,FALSE),0)</f>
        <v>17</v>
      </c>
      <c r="L85" s="51">
        <f>IFERROR(VLOOKUP($B85,'[1]NUM6.2'!$G$3:$T$164,9,FALSE),0)</f>
        <v>24</v>
      </c>
      <c r="M85" s="51">
        <f>IFERROR(VLOOKUP($B85,'[1]NUM6.2'!$G$3:$T$164,10,FALSE),0)</f>
        <v>21</v>
      </c>
      <c r="N85" s="51">
        <f>IFERROR(VLOOKUP($B85,'[1]NUM6.2'!$G$3:$T$164,11,FALSE),0)</f>
        <v>14</v>
      </c>
      <c r="O85" s="51">
        <f>IFERROR(VLOOKUP($B85,'[1]NUM6.2'!$G$3:$T$164,12,FALSE),0)</f>
        <v>19</v>
      </c>
      <c r="P85" s="51">
        <f>IFERROR(VLOOKUP($B85,'[1]NUM6.2'!$G$3:$T$164,13,FALSE),0)</f>
        <v>29</v>
      </c>
      <c r="Q85" s="11">
        <f t="shared" si="19"/>
        <v>204</v>
      </c>
      <c r="R85" s="380"/>
      <c r="S85" s="381"/>
    </row>
    <row r="86" spans="1:19" ht="14.4" thickBot="1" x14ac:dyDescent="0.3">
      <c r="A86" s="1" t="s">
        <v>102</v>
      </c>
      <c r="B86" s="62" t="s">
        <v>94</v>
      </c>
      <c r="C86" s="34"/>
      <c r="D86" s="34"/>
      <c r="E86" s="51">
        <f>IFERROR(VLOOKUP($B86,'[1]NUM6.2'!$G$3:$T$164,2,FALSE),0)</f>
        <v>12</v>
      </c>
      <c r="F86" s="51">
        <f>IFERROR(VLOOKUP($B86,'[1]NUM6.2'!$G$3:$T$164,3,FALSE),0)</f>
        <v>6</v>
      </c>
      <c r="G86" s="51">
        <f>IFERROR(VLOOKUP($B86,'[1]NUM6.2'!$G$3:$T$164,4,FALSE),0)</f>
        <v>5</v>
      </c>
      <c r="H86" s="51">
        <f>IFERROR(VLOOKUP($B86,'[1]NUM6.2'!$G$3:$T$164,5,FALSE),0)</f>
        <v>4</v>
      </c>
      <c r="I86" s="51">
        <f>IFERROR(VLOOKUP($B86,'[1]NUM6.2'!$G$3:$T$164,6,FALSE),0)</f>
        <v>8</v>
      </c>
      <c r="J86" s="51">
        <f>IFERROR(VLOOKUP($B86,'[1]NUM6.2'!$G$3:$T$164,7,FALSE),0)</f>
        <v>4</v>
      </c>
      <c r="K86" s="51">
        <f>IFERROR(VLOOKUP($B86,'[1]NUM6.2'!$G$3:$T$164,8,FALSE),0)</f>
        <v>5</v>
      </c>
      <c r="L86" s="51">
        <f>IFERROR(VLOOKUP($B86,'[1]NUM6.2'!$G$3:$T$164,9,FALSE),0)</f>
        <v>2</v>
      </c>
      <c r="M86" s="51">
        <f>IFERROR(VLOOKUP($B86,'[1]NUM6.2'!$G$3:$T$164,10,FALSE),0)</f>
        <v>3</v>
      </c>
      <c r="N86" s="51">
        <f>IFERROR(VLOOKUP($B86,'[1]NUM6.2'!$G$3:$T$164,11,FALSE),0)</f>
        <v>5</v>
      </c>
      <c r="O86" s="51">
        <f>IFERROR(VLOOKUP($B86,'[1]NUM6.2'!$G$3:$T$164,12,FALSE),0)</f>
        <v>1</v>
      </c>
      <c r="P86" s="51">
        <f>IFERROR(VLOOKUP($B86,'[1]NUM6.2'!$G$3:$T$164,13,FALSE),0)</f>
        <v>6</v>
      </c>
      <c r="Q86" s="11">
        <f t="shared" si="19"/>
        <v>61</v>
      </c>
      <c r="R86" s="380"/>
      <c r="S86" s="381"/>
    </row>
    <row r="87" spans="1:19" ht="14.4" thickBot="1" x14ac:dyDescent="0.3">
      <c r="A87" s="1" t="s">
        <v>102</v>
      </c>
      <c r="B87" s="62" t="s">
        <v>95</v>
      </c>
      <c r="C87" s="34"/>
      <c r="D87" s="34"/>
      <c r="E87" s="51">
        <f>IFERROR(VLOOKUP($B87,'[1]NUM6.2'!$G$3:$T$164,2,FALSE),0)</f>
        <v>5</v>
      </c>
      <c r="F87" s="51">
        <f>IFERROR(VLOOKUP($B87,'[1]NUM6.2'!$G$3:$T$164,3,FALSE),0)</f>
        <v>2</v>
      </c>
      <c r="G87" s="51">
        <f>IFERROR(VLOOKUP($B87,'[1]NUM6.2'!$G$3:$T$164,4,FALSE),0)</f>
        <v>18</v>
      </c>
      <c r="H87" s="51">
        <f>IFERROR(VLOOKUP($B87,'[1]NUM6.2'!$G$3:$T$164,5,FALSE),0)</f>
        <v>9</v>
      </c>
      <c r="I87" s="51">
        <f>IFERROR(VLOOKUP($B87,'[1]NUM6.2'!$G$3:$T$164,6,FALSE),0)</f>
        <v>11</v>
      </c>
      <c r="J87" s="51">
        <f>IFERROR(VLOOKUP($B87,'[1]NUM6.2'!$G$3:$T$164,7,FALSE),0)</f>
        <v>8</v>
      </c>
      <c r="K87" s="51">
        <f>IFERROR(VLOOKUP($B87,'[1]NUM6.2'!$G$3:$T$164,8,FALSE),0)</f>
        <v>7</v>
      </c>
      <c r="L87" s="51">
        <f>IFERROR(VLOOKUP($B87,'[1]NUM6.2'!$G$3:$T$164,9,FALSE),0)</f>
        <v>8</v>
      </c>
      <c r="M87" s="51">
        <f>IFERROR(VLOOKUP($B87,'[1]NUM6.2'!$G$3:$T$164,10,FALSE),0)</f>
        <v>26</v>
      </c>
      <c r="N87" s="51">
        <f>IFERROR(VLOOKUP($B87,'[1]NUM6.2'!$G$3:$T$164,11,FALSE),0)</f>
        <v>18</v>
      </c>
      <c r="O87" s="51">
        <f>IFERROR(VLOOKUP($B87,'[1]NUM6.2'!$G$3:$T$164,12,FALSE),0)</f>
        <v>13</v>
      </c>
      <c r="P87" s="51">
        <f>IFERROR(VLOOKUP($B87,'[1]NUM6.2'!$G$3:$T$164,13,FALSE),0)</f>
        <v>6</v>
      </c>
      <c r="Q87" s="11">
        <f t="shared" si="19"/>
        <v>131</v>
      </c>
      <c r="R87" s="380"/>
      <c r="S87" s="381"/>
    </row>
    <row r="88" spans="1:19" ht="14.4" thickBot="1" x14ac:dyDescent="0.3">
      <c r="A88" s="1" t="s">
        <v>102</v>
      </c>
      <c r="B88" s="62" t="s">
        <v>96</v>
      </c>
      <c r="C88" s="34"/>
      <c r="D88" s="34"/>
      <c r="E88" s="51">
        <f>IFERROR(VLOOKUP($B88,'[1]NUM6.2'!$G$3:$T$164,2,FALSE),0)</f>
        <v>2</v>
      </c>
      <c r="F88" s="51">
        <f>IFERROR(VLOOKUP($B88,'[1]NUM6.2'!$G$3:$T$164,3,FALSE),0)</f>
        <v>2</v>
      </c>
      <c r="G88" s="51">
        <f>IFERROR(VLOOKUP($B88,'[1]NUM6.2'!$G$3:$T$164,4,FALSE),0)</f>
        <v>4</v>
      </c>
      <c r="H88" s="51">
        <f>IFERROR(VLOOKUP($B88,'[1]NUM6.2'!$G$3:$T$164,5,FALSE),0)</f>
        <v>7</v>
      </c>
      <c r="I88" s="51">
        <f>IFERROR(VLOOKUP($B88,'[1]NUM6.2'!$G$3:$T$164,6,FALSE),0)</f>
        <v>2</v>
      </c>
      <c r="J88" s="51">
        <f>IFERROR(VLOOKUP($B88,'[1]NUM6.2'!$G$3:$T$164,7,FALSE),0)</f>
        <v>12</v>
      </c>
      <c r="K88" s="51">
        <f>IFERROR(VLOOKUP($B88,'[1]NUM6.2'!$G$3:$T$164,8,FALSE),0)</f>
        <v>9</v>
      </c>
      <c r="L88" s="51">
        <f>IFERROR(VLOOKUP($B88,'[1]NUM6.2'!$G$3:$T$164,9,FALSE),0)</f>
        <v>19</v>
      </c>
      <c r="M88" s="51">
        <f>IFERROR(VLOOKUP($B88,'[1]NUM6.2'!$G$3:$T$164,10,FALSE),0)</f>
        <v>5</v>
      </c>
      <c r="N88" s="51">
        <f>IFERROR(VLOOKUP($B88,'[1]NUM6.2'!$G$3:$T$164,11,FALSE),0)</f>
        <v>3</v>
      </c>
      <c r="O88" s="51">
        <f>IFERROR(VLOOKUP($B88,'[1]NUM6.2'!$G$3:$T$164,12,FALSE),0)</f>
        <v>8</v>
      </c>
      <c r="P88" s="51">
        <f>IFERROR(VLOOKUP($B88,'[1]NUM6.2'!$G$3:$T$164,13,FALSE),0)</f>
        <v>5</v>
      </c>
      <c r="Q88" s="11">
        <f t="shared" si="19"/>
        <v>78</v>
      </c>
      <c r="R88" s="380"/>
      <c r="S88" s="381"/>
    </row>
    <row r="89" spans="1:19" ht="14.4" thickBot="1" x14ac:dyDescent="0.3">
      <c r="A89" s="1" t="s">
        <v>102</v>
      </c>
      <c r="B89" s="62" t="s">
        <v>97</v>
      </c>
      <c r="C89" s="34"/>
      <c r="D89" s="34"/>
      <c r="E89" s="51">
        <f>IFERROR(VLOOKUP($B89,'[1]NUM6.2'!$G$3:$T$164,2,FALSE),0)</f>
        <v>6</v>
      </c>
      <c r="F89" s="51">
        <f>IFERROR(VLOOKUP($B89,'[1]NUM6.2'!$G$3:$T$164,3,FALSE),0)</f>
        <v>8</v>
      </c>
      <c r="G89" s="51">
        <f>IFERROR(VLOOKUP($B89,'[1]NUM6.2'!$G$3:$T$164,4,FALSE),0)</f>
        <v>3</v>
      </c>
      <c r="H89" s="51">
        <f>IFERROR(VLOOKUP($B89,'[1]NUM6.2'!$G$3:$T$164,5,FALSE),0)</f>
        <v>6</v>
      </c>
      <c r="I89" s="51">
        <f>IFERROR(VLOOKUP($B89,'[1]NUM6.2'!$G$3:$T$164,6,FALSE),0)</f>
        <v>10</v>
      </c>
      <c r="J89" s="51">
        <f>IFERROR(VLOOKUP($B89,'[1]NUM6.2'!$G$3:$T$164,7,FALSE),0)</f>
        <v>5</v>
      </c>
      <c r="K89" s="51">
        <f>IFERROR(VLOOKUP($B89,'[1]NUM6.2'!$G$3:$T$164,8,FALSE),0)</f>
        <v>3</v>
      </c>
      <c r="L89" s="51">
        <f>IFERROR(VLOOKUP($B89,'[1]NUM6.2'!$G$3:$T$164,9,FALSE),0)</f>
        <v>9</v>
      </c>
      <c r="M89" s="51">
        <f>IFERROR(VLOOKUP($B89,'[1]NUM6.2'!$G$3:$T$164,10,FALSE),0)</f>
        <v>5</v>
      </c>
      <c r="N89" s="51">
        <f>IFERROR(VLOOKUP($B89,'[1]NUM6.2'!$G$3:$T$164,11,FALSE),0)</f>
        <v>11</v>
      </c>
      <c r="O89" s="51">
        <f>IFERROR(VLOOKUP($B89,'[1]NUM6.2'!$G$3:$T$164,12,FALSE),0)</f>
        <v>6</v>
      </c>
      <c r="P89" s="51">
        <f>IFERROR(VLOOKUP($B89,'[1]NUM6.2'!$G$3:$T$164,13,FALSE),0)</f>
        <v>5</v>
      </c>
      <c r="Q89" s="11">
        <f t="shared" si="19"/>
        <v>77</v>
      </c>
      <c r="R89" s="380"/>
      <c r="S89" s="381"/>
    </row>
    <row r="90" spans="1:19" ht="14.4" thickBot="1" x14ac:dyDescent="0.3">
      <c r="A90" s="1" t="s">
        <v>102</v>
      </c>
      <c r="B90" s="62" t="s">
        <v>98</v>
      </c>
      <c r="C90" s="34"/>
      <c r="D90" s="34"/>
      <c r="E90" s="51">
        <f>IFERROR(VLOOKUP($B90,'[1]NUM6.2'!$G$3:$T$164,2,FALSE),0)</f>
        <v>13</v>
      </c>
      <c r="F90" s="51">
        <f>IFERROR(VLOOKUP($B90,'[1]NUM6.2'!$G$3:$T$164,3,FALSE),0)</f>
        <v>6</v>
      </c>
      <c r="G90" s="51">
        <f>IFERROR(VLOOKUP($B90,'[1]NUM6.2'!$G$3:$T$164,4,FALSE),0)</f>
        <v>18</v>
      </c>
      <c r="H90" s="51">
        <f>IFERROR(VLOOKUP($B90,'[1]NUM6.2'!$G$3:$T$164,5,FALSE),0)</f>
        <v>30</v>
      </c>
      <c r="I90" s="51">
        <f>IFERROR(VLOOKUP($B90,'[1]NUM6.2'!$G$3:$T$164,6,FALSE),0)</f>
        <v>23</v>
      </c>
      <c r="J90" s="51">
        <f>IFERROR(VLOOKUP($B90,'[1]NUM6.2'!$G$3:$T$164,7,FALSE),0)</f>
        <v>30</v>
      </c>
      <c r="K90" s="51">
        <f>IFERROR(VLOOKUP($B90,'[1]NUM6.2'!$G$3:$T$164,8,FALSE),0)</f>
        <v>17</v>
      </c>
      <c r="L90" s="51">
        <f>IFERROR(VLOOKUP($B90,'[1]NUM6.2'!$G$3:$T$164,9,FALSE),0)</f>
        <v>31</v>
      </c>
      <c r="M90" s="51">
        <f>IFERROR(VLOOKUP($B90,'[1]NUM6.2'!$G$3:$T$164,10,FALSE),0)</f>
        <v>28</v>
      </c>
      <c r="N90" s="51">
        <f>IFERROR(VLOOKUP($B90,'[1]NUM6.2'!$G$3:$T$164,11,FALSE),0)</f>
        <v>17</v>
      </c>
      <c r="O90" s="51">
        <f>IFERROR(VLOOKUP($B90,'[1]NUM6.2'!$G$3:$T$164,12,FALSE),0)</f>
        <v>60</v>
      </c>
      <c r="P90" s="51">
        <f>IFERROR(VLOOKUP($B90,'[1]NUM6.2'!$G$3:$T$164,13,FALSE),0)</f>
        <v>21</v>
      </c>
      <c r="Q90" s="11">
        <f t="shared" si="19"/>
        <v>294</v>
      </c>
      <c r="R90" s="380"/>
      <c r="S90" s="381"/>
    </row>
    <row r="91" spans="1:19" ht="14.4" thickBot="1" x14ac:dyDescent="0.3">
      <c r="A91" s="1" t="s">
        <v>102</v>
      </c>
      <c r="B91" s="62" t="s">
        <v>99</v>
      </c>
      <c r="C91" s="34"/>
      <c r="D91" s="34"/>
      <c r="E91" s="51">
        <f>IFERROR(VLOOKUP($B91,'[1]NUM6.2'!$G$3:$T$164,2,FALSE),0)</f>
        <v>25</v>
      </c>
      <c r="F91" s="51">
        <f>IFERROR(VLOOKUP($B91,'[1]NUM6.2'!$G$3:$T$164,3,FALSE),0)</f>
        <v>11</v>
      </c>
      <c r="G91" s="51">
        <f>IFERROR(VLOOKUP($B91,'[1]NUM6.2'!$G$3:$T$164,4,FALSE),0)</f>
        <v>24</v>
      </c>
      <c r="H91" s="51">
        <f>IFERROR(VLOOKUP($B91,'[1]NUM6.2'!$G$3:$T$164,5,FALSE),0)</f>
        <v>16</v>
      </c>
      <c r="I91" s="51">
        <f>IFERROR(VLOOKUP($B91,'[1]NUM6.2'!$G$3:$T$164,6,FALSE),0)</f>
        <v>21</v>
      </c>
      <c r="J91" s="51">
        <f>IFERROR(VLOOKUP($B91,'[1]NUM6.2'!$G$3:$T$164,7,FALSE),0)</f>
        <v>28</v>
      </c>
      <c r="K91" s="51">
        <f>IFERROR(VLOOKUP($B91,'[1]NUM6.2'!$G$3:$T$164,8,FALSE),0)</f>
        <v>17</v>
      </c>
      <c r="L91" s="51">
        <f>IFERROR(VLOOKUP($B91,'[1]NUM6.2'!$G$3:$T$164,9,FALSE),0)</f>
        <v>21</v>
      </c>
      <c r="M91" s="51">
        <f>IFERROR(VLOOKUP($B91,'[1]NUM6.2'!$G$3:$T$164,10,FALSE),0)</f>
        <v>19</v>
      </c>
      <c r="N91" s="51">
        <f>IFERROR(VLOOKUP($B91,'[1]NUM6.2'!$G$3:$T$164,11,FALSE),0)</f>
        <v>13</v>
      </c>
      <c r="O91" s="51">
        <f>IFERROR(VLOOKUP($B91,'[1]NUM6.2'!$G$3:$T$164,12,FALSE),0)</f>
        <v>9</v>
      </c>
      <c r="P91" s="51">
        <f>IFERROR(VLOOKUP($B91,'[1]NUM6.2'!$G$3:$T$164,13,FALSE),0)</f>
        <v>11</v>
      </c>
      <c r="Q91" s="11">
        <f t="shared" si="19"/>
        <v>215</v>
      </c>
      <c r="R91" s="380"/>
      <c r="S91" s="381"/>
    </row>
    <row r="92" spans="1:19" ht="14.4" thickBot="1" x14ac:dyDescent="0.3">
      <c r="A92" s="1" t="s">
        <v>102</v>
      </c>
      <c r="B92" s="62" t="s">
        <v>100</v>
      </c>
      <c r="C92" s="34"/>
      <c r="D92" s="34"/>
      <c r="E92" s="51">
        <f>IFERROR(VLOOKUP($B92,'[1]NUM6.2'!$G$3:$T$164,2,FALSE),0)</f>
        <v>6</v>
      </c>
      <c r="F92" s="51">
        <f>IFERROR(VLOOKUP($B92,'[1]NUM6.2'!$G$3:$T$164,3,FALSE),0)</f>
        <v>4</v>
      </c>
      <c r="G92" s="51">
        <f>IFERROR(VLOOKUP($B92,'[1]NUM6.2'!$G$3:$T$164,4,FALSE),0)</f>
        <v>9</v>
      </c>
      <c r="H92" s="51">
        <f>IFERROR(VLOOKUP($B92,'[1]NUM6.2'!$G$3:$T$164,5,FALSE),0)</f>
        <v>9</v>
      </c>
      <c r="I92" s="51">
        <f>IFERROR(VLOOKUP($B92,'[1]NUM6.2'!$G$3:$T$164,6,FALSE),0)</f>
        <v>4</v>
      </c>
      <c r="J92" s="51">
        <f>IFERROR(VLOOKUP($B92,'[1]NUM6.2'!$G$3:$T$164,7,FALSE),0)</f>
        <v>9</v>
      </c>
      <c r="K92" s="51">
        <f>IFERROR(VLOOKUP($B92,'[1]NUM6.2'!$G$3:$T$164,8,FALSE),0)</f>
        <v>3</v>
      </c>
      <c r="L92" s="51">
        <f>IFERROR(VLOOKUP($B92,'[1]NUM6.2'!$G$3:$T$164,9,FALSE),0)</f>
        <v>3</v>
      </c>
      <c r="M92" s="51">
        <f>IFERROR(VLOOKUP($B92,'[1]NUM6.2'!$G$3:$T$164,10,FALSE),0)</f>
        <v>2</v>
      </c>
      <c r="N92" s="51">
        <f>IFERROR(VLOOKUP($B92,'[1]NUM6.2'!$G$3:$T$164,11,FALSE),0)</f>
        <v>3</v>
      </c>
      <c r="O92" s="51">
        <f>IFERROR(VLOOKUP($B92,'[1]NUM6.2'!$G$3:$T$164,12,FALSE),0)</f>
        <v>0</v>
      </c>
      <c r="P92" s="51">
        <f>IFERROR(VLOOKUP($B92,'[1]NUM6.2'!$G$3:$T$164,13,FALSE),0)</f>
        <v>3</v>
      </c>
      <c r="Q92" s="11">
        <f t="shared" si="19"/>
        <v>55</v>
      </c>
      <c r="R92" s="380"/>
      <c r="S92" s="381"/>
    </row>
    <row r="93" spans="1:19" ht="14.4" thickBot="1" x14ac:dyDescent="0.3">
      <c r="A93" s="1" t="s">
        <v>102</v>
      </c>
      <c r="B93" s="62" t="s">
        <v>101</v>
      </c>
      <c r="C93" s="34"/>
      <c r="D93" s="34"/>
      <c r="E93" s="51">
        <f>IFERROR(VLOOKUP($B93,'[1]NUM6.2'!$G$3:$T$164,2,FALSE),0)</f>
        <v>14</v>
      </c>
      <c r="F93" s="51">
        <f>IFERROR(VLOOKUP($B93,'[1]NUM6.2'!$G$3:$T$164,3,FALSE),0)</f>
        <v>21</v>
      </c>
      <c r="G93" s="51">
        <f>IFERROR(VLOOKUP($B93,'[1]NUM6.2'!$G$3:$T$164,4,FALSE),0)</f>
        <v>21</v>
      </c>
      <c r="H93" s="51">
        <f>IFERROR(VLOOKUP($B93,'[1]NUM6.2'!$G$3:$T$164,5,FALSE),0)</f>
        <v>22</v>
      </c>
      <c r="I93" s="51">
        <f>IFERROR(VLOOKUP($B93,'[1]NUM6.2'!$G$3:$T$164,6,FALSE),0)</f>
        <v>14</v>
      </c>
      <c r="J93" s="51">
        <f>IFERROR(VLOOKUP($B93,'[1]NUM6.2'!$G$3:$T$164,7,FALSE),0)</f>
        <v>15</v>
      </c>
      <c r="K93" s="51">
        <f>IFERROR(VLOOKUP($B93,'[1]NUM6.2'!$G$3:$T$164,8,FALSE),0)</f>
        <v>17</v>
      </c>
      <c r="L93" s="51">
        <f>IFERROR(VLOOKUP($B93,'[1]NUM6.2'!$G$3:$T$164,9,FALSE),0)</f>
        <v>28</v>
      </c>
      <c r="M93" s="51">
        <f>IFERROR(VLOOKUP($B93,'[1]NUM6.2'!$G$3:$T$164,10,FALSE),0)</f>
        <v>12</v>
      </c>
      <c r="N93" s="51">
        <f>IFERROR(VLOOKUP($B93,'[1]NUM6.2'!$G$3:$T$164,11,FALSE),0)</f>
        <v>17</v>
      </c>
      <c r="O93" s="51">
        <f>IFERROR(VLOOKUP($B93,'[1]NUM6.2'!$G$3:$T$164,12,FALSE),0)</f>
        <v>19</v>
      </c>
      <c r="P93" s="51">
        <f>IFERROR(VLOOKUP($B93,'[1]NUM6.2'!$G$3:$T$164,13,FALSE),0)</f>
        <v>24</v>
      </c>
      <c r="Q93" s="11">
        <f t="shared" si="19"/>
        <v>224</v>
      </c>
      <c r="R93" s="380"/>
      <c r="S93" s="381"/>
    </row>
    <row r="94" spans="1:19" ht="21" customHeight="1" thickBot="1" x14ac:dyDescent="0.3">
      <c r="A94" s="344" t="s">
        <v>164</v>
      </c>
      <c r="B94" s="345"/>
      <c r="C94" s="89">
        <f>D94/Metas!H16</f>
        <v>1.0624443176773264</v>
      </c>
      <c r="D94" s="13">
        <f>+Q94/R94</f>
        <v>0.75901022054868206</v>
      </c>
      <c r="E94" s="8">
        <f>SUM(E84:E93)</f>
        <v>103</v>
      </c>
      <c r="F94" s="8">
        <f t="shared" ref="F94:H94" si="20">SUM(F84:F93)</f>
        <v>76</v>
      </c>
      <c r="G94" s="8">
        <f t="shared" si="20"/>
        <v>104</v>
      </c>
      <c r="H94" s="8">
        <f t="shared" si="20"/>
        <v>115</v>
      </c>
      <c r="I94" s="8">
        <f t="shared" ref="I94:J94" si="21">SUM(I84:I93)</f>
        <v>133</v>
      </c>
      <c r="J94" s="8">
        <f t="shared" si="21"/>
        <v>142</v>
      </c>
      <c r="K94" s="8">
        <f t="shared" ref="K94:L94" si="22">SUM(K84:K93)</f>
        <v>103</v>
      </c>
      <c r="L94" s="8">
        <f t="shared" si="22"/>
        <v>150</v>
      </c>
      <c r="M94" s="8">
        <f t="shared" ref="M94:N94" si="23">SUM(M84:M93)</f>
        <v>122</v>
      </c>
      <c r="N94" s="8">
        <f t="shared" si="23"/>
        <v>102</v>
      </c>
      <c r="O94" s="8">
        <f t="shared" ref="O94:P94" si="24">SUM(O84:O93)</f>
        <v>144</v>
      </c>
      <c r="P94" s="8">
        <f t="shared" si="24"/>
        <v>117</v>
      </c>
      <c r="Q94" s="8">
        <f>SUM(Q84:Q93)</f>
        <v>1411</v>
      </c>
      <c r="R94" s="378">
        <v>1859</v>
      </c>
      <c r="S94" s="379"/>
    </row>
    <row r="95" spans="1:19" ht="14.4" thickBot="1" x14ac:dyDescent="0.3">
      <c r="A95" s="1" t="s">
        <v>118</v>
      </c>
      <c r="B95" s="62" t="s">
        <v>103</v>
      </c>
      <c r="C95" s="34"/>
      <c r="D95" s="34"/>
      <c r="E95" s="51">
        <f>IFERROR(VLOOKUP($B95,'[1]NUM6.2'!$G$3:$T$164,2,FALSE),0)</f>
        <v>26</v>
      </c>
      <c r="F95" s="51">
        <f>IFERROR(VLOOKUP($B95,'[1]NUM6.2'!$G$3:$T$164,3,FALSE),0)</f>
        <v>38</v>
      </c>
      <c r="G95" s="51">
        <f>IFERROR(VLOOKUP($B95,'[1]NUM6.2'!$G$3:$T$164,4,FALSE),0)</f>
        <v>40</v>
      </c>
      <c r="H95" s="51">
        <f>IFERROR(VLOOKUP($B95,'[1]NUM6.2'!$G$3:$T$164,5,FALSE),0)</f>
        <v>38</v>
      </c>
      <c r="I95" s="51">
        <f>IFERROR(VLOOKUP($B95,'[1]NUM6.2'!$G$3:$T$164,6,FALSE),0)</f>
        <v>42</v>
      </c>
      <c r="J95" s="51">
        <f>IFERROR(VLOOKUP($B95,'[1]NUM6.2'!$G$3:$T$164,7,FALSE),0)</f>
        <v>30</v>
      </c>
      <c r="K95" s="51">
        <f>IFERROR(VLOOKUP($B95,'[1]NUM6.2'!$G$3:$T$164,8,FALSE),0)</f>
        <v>45</v>
      </c>
      <c r="L95" s="51">
        <f>IFERROR(VLOOKUP($B95,'[1]NUM6.2'!$G$3:$T$164,9,FALSE),0)</f>
        <v>57</v>
      </c>
      <c r="M95" s="51">
        <f>IFERROR(VLOOKUP($B95,'[1]NUM6.2'!$G$3:$T$164,10,FALSE),0)</f>
        <v>31</v>
      </c>
      <c r="N95" s="51">
        <f>IFERROR(VLOOKUP($B95,'[1]NUM6.2'!$G$3:$T$164,11,FALSE),0)</f>
        <v>27</v>
      </c>
      <c r="O95" s="51">
        <f>IFERROR(VLOOKUP($B95,'[1]NUM6.2'!$G$3:$T$164,12,FALSE),0)</f>
        <v>7</v>
      </c>
      <c r="P95" s="51">
        <f>IFERROR(VLOOKUP($B95,'[1]NUM6.2'!$G$3:$T$164,13,FALSE),0)</f>
        <v>52</v>
      </c>
      <c r="Q95" s="11">
        <f t="shared" ref="Q95:Q112" si="25">SUM(E95:P95)</f>
        <v>433</v>
      </c>
      <c r="R95" s="380"/>
      <c r="S95" s="381"/>
    </row>
    <row r="96" spans="1:19" ht="14.4" thickBot="1" x14ac:dyDescent="0.3">
      <c r="A96" s="1" t="s">
        <v>118</v>
      </c>
      <c r="B96" s="62" t="s">
        <v>104</v>
      </c>
      <c r="C96" s="34"/>
      <c r="D96" s="34"/>
      <c r="E96" s="51">
        <f>IFERROR(VLOOKUP($B96,'[1]NUM6.2'!$G$3:$T$164,2,FALSE),0)</f>
        <v>114</v>
      </c>
      <c r="F96" s="51">
        <f>IFERROR(VLOOKUP($B96,'[1]NUM6.2'!$G$3:$T$164,3,FALSE),0)</f>
        <v>75</v>
      </c>
      <c r="G96" s="51">
        <f>IFERROR(VLOOKUP($B96,'[1]NUM6.2'!$G$3:$T$164,4,FALSE),0)</f>
        <v>116</v>
      </c>
      <c r="H96" s="51">
        <f>IFERROR(VLOOKUP($B96,'[1]NUM6.2'!$G$3:$T$164,5,FALSE),0)</f>
        <v>141</v>
      </c>
      <c r="I96" s="51">
        <f>IFERROR(VLOOKUP($B96,'[1]NUM6.2'!$G$3:$T$164,6,FALSE),0)</f>
        <v>168</v>
      </c>
      <c r="J96" s="51">
        <f>IFERROR(VLOOKUP($B96,'[1]NUM6.2'!$G$3:$T$164,7,FALSE),0)</f>
        <v>103</v>
      </c>
      <c r="K96" s="51">
        <f>IFERROR(VLOOKUP($B96,'[1]NUM6.2'!$G$3:$T$164,8,FALSE),0)</f>
        <v>119</v>
      </c>
      <c r="L96" s="51">
        <f>IFERROR(VLOOKUP($B96,'[1]NUM6.2'!$G$3:$T$164,9,FALSE),0)</f>
        <v>163</v>
      </c>
      <c r="M96" s="51">
        <f>IFERROR(VLOOKUP($B96,'[1]NUM6.2'!$G$3:$T$164,10,FALSE),0)</f>
        <v>158</v>
      </c>
      <c r="N96" s="51">
        <f>IFERROR(VLOOKUP($B96,'[1]NUM6.2'!$G$3:$T$164,11,FALSE),0)</f>
        <v>116</v>
      </c>
      <c r="O96" s="51">
        <f>IFERROR(VLOOKUP($B96,'[1]NUM6.2'!$G$3:$T$164,12,FALSE),0)</f>
        <v>17</v>
      </c>
      <c r="P96" s="51">
        <f>IFERROR(VLOOKUP($B96,'[1]NUM6.2'!$G$3:$T$164,13,FALSE),0)</f>
        <v>178</v>
      </c>
      <c r="Q96" s="11">
        <f t="shared" si="25"/>
        <v>1468</v>
      </c>
      <c r="R96" s="380"/>
      <c r="S96" s="381"/>
    </row>
    <row r="97" spans="1:19" ht="14.4" thickBot="1" x14ac:dyDescent="0.3">
      <c r="A97" s="1" t="s">
        <v>118</v>
      </c>
      <c r="B97" s="62" t="s">
        <v>105</v>
      </c>
      <c r="C97" s="34"/>
      <c r="D97" s="34"/>
      <c r="E97" s="51">
        <f>IFERROR(VLOOKUP($B97,'[1]NUM6.2'!$G$3:$T$164,2,FALSE),0)</f>
        <v>300</v>
      </c>
      <c r="F97" s="51">
        <f>IFERROR(VLOOKUP($B97,'[1]NUM6.2'!$G$3:$T$164,3,FALSE),0)</f>
        <v>245</v>
      </c>
      <c r="G97" s="51">
        <f>IFERROR(VLOOKUP($B97,'[1]NUM6.2'!$G$3:$T$164,4,FALSE),0)</f>
        <v>245</v>
      </c>
      <c r="H97" s="51">
        <f>IFERROR(VLOOKUP($B97,'[1]NUM6.2'!$G$3:$T$164,5,FALSE),0)</f>
        <v>155</v>
      </c>
      <c r="I97" s="51">
        <f>IFERROR(VLOOKUP($B97,'[1]NUM6.2'!$G$3:$T$164,6,FALSE),0)</f>
        <v>178</v>
      </c>
      <c r="J97" s="51">
        <f>IFERROR(VLOOKUP($B97,'[1]NUM6.2'!$G$3:$T$164,7,FALSE),0)</f>
        <v>168</v>
      </c>
      <c r="K97" s="51">
        <f>IFERROR(VLOOKUP($B97,'[1]NUM6.2'!$G$3:$T$164,8,FALSE),0)</f>
        <v>140</v>
      </c>
      <c r="L97" s="51">
        <f>IFERROR(VLOOKUP($B97,'[1]NUM6.2'!$G$3:$T$164,9,FALSE),0)</f>
        <v>190</v>
      </c>
      <c r="M97" s="51">
        <f>IFERROR(VLOOKUP($B97,'[1]NUM6.2'!$G$3:$T$164,10,FALSE),0)</f>
        <v>106</v>
      </c>
      <c r="N97" s="51">
        <f>IFERROR(VLOOKUP($B97,'[1]NUM6.2'!$G$3:$T$164,11,FALSE),0)</f>
        <v>95</v>
      </c>
      <c r="O97" s="51">
        <f>IFERROR(VLOOKUP($B97,'[1]NUM6.2'!$G$3:$T$164,12,FALSE),0)</f>
        <v>40</v>
      </c>
      <c r="P97" s="51">
        <f>IFERROR(VLOOKUP($B97,'[1]NUM6.2'!$G$3:$T$164,13,FALSE),0)</f>
        <v>223</v>
      </c>
      <c r="Q97" s="11">
        <f t="shared" si="25"/>
        <v>2085</v>
      </c>
      <c r="R97" s="380"/>
      <c r="S97" s="381"/>
    </row>
    <row r="98" spans="1:19" ht="14.4" thickBot="1" x14ac:dyDescent="0.3">
      <c r="A98" s="1" t="s">
        <v>118</v>
      </c>
      <c r="B98" s="62" t="s">
        <v>106</v>
      </c>
      <c r="C98" s="34"/>
      <c r="D98" s="34"/>
      <c r="E98" s="51">
        <f>IFERROR(VLOOKUP($B98,'[1]NUM6.2'!$G$3:$T$164,2,FALSE),0)</f>
        <v>34</v>
      </c>
      <c r="F98" s="51">
        <f>IFERROR(VLOOKUP($B98,'[1]NUM6.2'!$G$3:$T$164,3,FALSE),0)</f>
        <v>30</v>
      </c>
      <c r="G98" s="51">
        <f>IFERROR(VLOOKUP($B98,'[1]NUM6.2'!$G$3:$T$164,4,FALSE),0)</f>
        <v>40</v>
      </c>
      <c r="H98" s="51">
        <f>IFERROR(VLOOKUP($B98,'[1]NUM6.2'!$G$3:$T$164,5,FALSE),0)</f>
        <v>26</v>
      </c>
      <c r="I98" s="51">
        <f>IFERROR(VLOOKUP($B98,'[1]NUM6.2'!$G$3:$T$164,6,FALSE),0)</f>
        <v>35</v>
      </c>
      <c r="J98" s="51">
        <f>IFERROR(VLOOKUP($B98,'[1]NUM6.2'!$G$3:$T$164,7,FALSE),0)</f>
        <v>31</v>
      </c>
      <c r="K98" s="51">
        <f>IFERROR(VLOOKUP($B98,'[1]NUM6.2'!$G$3:$T$164,8,FALSE),0)</f>
        <v>16</v>
      </c>
      <c r="L98" s="51">
        <f>IFERROR(VLOOKUP($B98,'[1]NUM6.2'!$G$3:$T$164,9,FALSE),0)</f>
        <v>32</v>
      </c>
      <c r="M98" s="51">
        <f>IFERROR(VLOOKUP($B98,'[1]NUM6.2'!$G$3:$T$164,10,FALSE),0)</f>
        <v>29</v>
      </c>
      <c r="N98" s="51">
        <f>IFERROR(VLOOKUP($B98,'[1]NUM6.2'!$G$3:$T$164,11,FALSE),0)</f>
        <v>91</v>
      </c>
      <c r="O98" s="51">
        <f>IFERROR(VLOOKUP($B98,'[1]NUM6.2'!$G$3:$T$164,12,FALSE),0)</f>
        <v>0</v>
      </c>
      <c r="P98" s="51">
        <f>IFERROR(VLOOKUP($B98,'[1]NUM6.2'!$G$3:$T$164,13,FALSE),0)</f>
        <v>58</v>
      </c>
      <c r="Q98" s="11">
        <f t="shared" si="25"/>
        <v>422</v>
      </c>
      <c r="R98" s="380"/>
      <c r="S98" s="381"/>
    </row>
    <row r="99" spans="1:19" ht="14.4" thickBot="1" x14ac:dyDescent="0.3">
      <c r="A99" s="1" t="s">
        <v>118</v>
      </c>
      <c r="B99" s="62" t="s">
        <v>107</v>
      </c>
      <c r="C99" s="34"/>
      <c r="D99" s="34"/>
      <c r="E99" s="51">
        <f>IFERROR(VLOOKUP($B99,'[1]NUM6.2'!$G$3:$T$164,2,FALSE),0)</f>
        <v>9</v>
      </c>
      <c r="F99" s="51">
        <f>IFERROR(VLOOKUP($B99,'[1]NUM6.2'!$G$3:$T$164,3,FALSE),0)</f>
        <v>15</v>
      </c>
      <c r="G99" s="51">
        <f>IFERROR(VLOOKUP($B99,'[1]NUM6.2'!$G$3:$T$164,4,FALSE),0)</f>
        <v>14</v>
      </c>
      <c r="H99" s="51">
        <f>IFERROR(VLOOKUP($B99,'[1]NUM6.2'!$G$3:$T$164,5,FALSE),0)</f>
        <v>8</v>
      </c>
      <c r="I99" s="51">
        <f>IFERROR(VLOOKUP($B99,'[1]NUM6.2'!$G$3:$T$164,6,FALSE),0)</f>
        <v>22</v>
      </c>
      <c r="J99" s="51">
        <f>IFERROR(VLOOKUP($B99,'[1]NUM6.2'!$G$3:$T$164,7,FALSE),0)</f>
        <v>10</v>
      </c>
      <c r="K99" s="51">
        <f>IFERROR(VLOOKUP($B99,'[1]NUM6.2'!$G$3:$T$164,8,FALSE),0)</f>
        <v>13</v>
      </c>
      <c r="L99" s="51">
        <f>IFERROR(VLOOKUP($B99,'[1]NUM6.2'!$G$3:$T$164,9,FALSE),0)</f>
        <v>8</v>
      </c>
      <c r="M99" s="51">
        <f>IFERROR(VLOOKUP($B99,'[1]NUM6.2'!$G$3:$T$164,10,FALSE),0)</f>
        <v>38</v>
      </c>
      <c r="N99" s="51">
        <f>IFERROR(VLOOKUP($B99,'[1]NUM6.2'!$G$3:$T$164,11,FALSE),0)</f>
        <v>13</v>
      </c>
      <c r="O99" s="51">
        <f>IFERROR(VLOOKUP($B99,'[1]NUM6.2'!$G$3:$T$164,12,FALSE),0)</f>
        <v>11</v>
      </c>
      <c r="P99" s="51">
        <f>IFERROR(VLOOKUP($B99,'[1]NUM6.2'!$G$3:$T$164,13,FALSE),0)</f>
        <v>6</v>
      </c>
      <c r="Q99" s="11">
        <f t="shared" si="25"/>
        <v>167</v>
      </c>
      <c r="R99" s="380"/>
      <c r="S99" s="381"/>
    </row>
    <row r="100" spans="1:19" ht="14.4" thickBot="1" x14ac:dyDescent="0.3">
      <c r="A100" s="1" t="s">
        <v>118</v>
      </c>
      <c r="B100" s="62" t="s">
        <v>108</v>
      </c>
      <c r="C100" s="34"/>
      <c r="D100" s="34"/>
      <c r="E100" s="51">
        <f>IFERROR(VLOOKUP($B100,'[1]NUM6.2'!$G$3:$T$164,2,FALSE),0)</f>
        <v>9</v>
      </c>
      <c r="F100" s="51">
        <f>IFERROR(VLOOKUP($B100,'[1]NUM6.2'!$G$3:$T$164,3,FALSE),0)</f>
        <v>15</v>
      </c>
      <c r="G100" s="51">
        <f>IFERROR(VLOOKUP($B100,'[1]NUM6.2'!$G$3:$T$164,4,FALSE),0)</f>
        <v>4</v>
      </c>
      <c r="H100" s="51">
        <f>IFERROR(VLOOKUP($B100,'[1]NUM6.2'!$G$3:$T$164,5,FALSE),0)</f>
        <v>7</v>
      </c>
      <c r="I100" s="51">
        <f>IFERROR(VLOOKUP($B100,'[1]NUM6.2'!$G$3:$T$164,6,FALSE),0)</f>
        <v>13</v>
      </c>
      <c r="J100" s="51">
        <f>IFERROR(VLOOKUP($B100,'[1]NUM6.2'!$G$3:$T$164,7,FALSE),0)</f>
        <v>9</v>
      </c>
      <c r="K100" s="51">
        <f>IFERROR(VLOOKUP($B100,'[1]NUM6.2'!$G$3:$T$164,8,FALSE),0)</f>
        <v>8</v>
      </c>
      <c r="L100" s="51">
        <f>IFERROR(VLOOKUP($B100,'[1]NUM6.2'!$G$3:$T$164,9,FALSE),0)</f>
        <v>0</v>
      </c>
      <c r="M100" s="51">
        <f>IFERROR(VLOOKUP($B100,'[1]NUM6.2'!$G$3:$T$164,10,FALSE),0)</f>
        <v>7</v>
      </c>
      <c r="N100" s="51">
        <f>IFERROR(VLOOKUP($B100,'[1]NUM6.2'!$G$3:$T$164,11,FALSE),0)</f>
        <v>9</v>
      </c>
      <c r="O100" s="51">
        <f>IFERROR(VLOOKUP($B100,'[1]NUM6.2'!$G$3:$T$164,12,FALSE),0)</f>
        <v>8</v>
      </c>
      <c r="P100" s="51">
        <f>IFERROR(VLOOKUP($B100,'[1]NUM6.2'!$G$3:$T$164,13,FALSE),0)</f>
        <v>23</v>
      </c>
      <c r="Q100" s="11">
        <f t="shared" si="25"/>
        <v>112</v>
      </c>
      <c r="R100" s="380"/>
      <c r="S100" s="381"/>
    </row>
    <row r="101" spans="1:19" ht="14.4" thickBot="1" x14ac:dyDescent="0.3">
      <c r="A101" s="1" t="s">
        <v>118</v>
      </c>
      <c r="B101" s="62" t="s">
        <v>109</v>
      </c>
      <c r="C101" s="34"/>
      <c r="D101" s="34"/>
      <c r="E101" s="51">
        <f>IFERROR(VLOOKUP($B101,'[1]NUM6.2'!$G$3:$T$164,2,FALSE),0)</f>
        <v>4</v>
      </c>
      <c r="F101" s="51">
        <f>IFERROR(VLOOKUP($B101,'[1]NUM6.2'!$G$3:$T$164,3,FALSE),0)</f>
        <v>8</v>
      </c>
      <c r="G101" s="51">
        <f>IFERROR(VLOOKUP($B101,'[1]NUM6.2'!$G$3:$T$164,4,FALSE),0)</f>
        <v>13</v>
      </c>
      <c r="H101" s="51">
        <f>IFERROR(VLOOKUP($B101,'[1]NUM6.2'!$G$3:$T$164,5,FALSE),0)</f>
        <v>11</v>
      </c>
      <c r="I101" s="51">
        <f>IFERROR(VLOOKUP($B101,'[1]NUM6.2'!$G$3:$T$164,6,FALSE),0)</f>
        <v>2</v>
      </c>
      <c r="J101" s="51">
        <f>IFERROR(VLOOKUP($B101,'[1]NUM6.2'!$G$3:$T$164,7,FALSE),0)</f>
        <v>15</v>
      </c>
      <c r="K101" s="51">
        <f>IFERROR(VLOOKUP($B101,'[1]NUM6.2'!$G$3:$T$164,8,FALSE),0)</f>
        <v>7</v>
      </c>
      <c r="L101" s="51">
        <f>IFERROR(VLOOKUP($B101,'[1]NUM6.2'!$G$3:$T$164,9,FALSE),0)</f>
        <v>3</v>
      </c>
      <c r="M101" s="51">
        <f>IFERROR(VLOOKUP($B101,'[1]NUM6.2'!$G$3:$T$164,10,FALSE),0)</f>
        <v>16</v>
      </c>
      <c r="N101" s="51">
        <f>IFERROR(VLOOKUP($B101,'[1]NUM6.2'!$G$3:$T$164,11,FALSE),0)</f>
        <v>4</v>
      </c>
      <c r="O101" s="51">
        <f>IFERROR(VLOOKUP($B101,'[1]NUM6.2'!$G$3:$T$164,12,FALSE),0)</f>
        <v>6</v>
      </c>
      <c r="P101" s="51">
        <f>IFERROR(VLOOKUP($B101,'[1]NUM6.2'!$G$3:$T$164,13,FALSE),0)</f>
        <v>12</v>
      </c>
      <c r="Q101" s="11">
        <f t="shared" si="25"/>
        <v>101</v>
      </c>
      <c r="R101" s="380"/>
      <c r="S101" s="381"/>
    </row>
    <row r="102" spans="1:19" ht="14.4" thickBot="1" x14ac:dyDescent="0.3">
      <c r="A102" s="1" t="s">
        <v>118</v>
      </c>
      <c r="B102" s="62" t="s">
        <v>110</v>
      </c>
      <c r="C102" s="34"/>
      <c r="D102" s="34"/>
      <c r="E102" s="51">
        <f>IFERROR(VLOOKUP($B102,'[1]NUM6.2'!$G$3:$T$164,2,FALSE),0)</f>
        <v>8</v>
      </c>
      <c r="F102" s="51">
        <f>IFERROR(VLOOKUP($B102,'[1]NUM6.2'!$G$3:$T$164,3,FALSE),0)</f>
        <v>4</v>
      </c>
      <c r="G102" s="51">
        <f>IFERROR(VLOOKUP($B102,'[1]NUM6.2'!$G$3:$T$164,4,FALSE),0)</f>
        <v>4</v>
      </c>
      <c r="H102" s="51">
        <f>IFERROR(VLOOKUP($B102,'[1]NUM6.2'!$G$3:$T$164,5,FALSE),0)</f>
        <v>6</v>
      </c>
      <c r="I102" s="51">
        <f>IFERROR(VLOOKUP($B102,'[1]NUM6.2'!$G$3:$T$164,6,FALSE),0)</f>
        <v>7</v>
      </c>
      <c r="J102" s="51">
        <f>IFERROR(VLOOKUP($B102,'[1]NUM6.2'!$G$3:$T$164,7,FALSE),0)</f>
        <v>6</v>
      </c>
      <c r="K102" s="51">
        <f>IFERROR(VLOOKUP($B102,'[1]NUM6.2'!$G$3:$T$164,8,FALSE),0)</f>
        <v>8</v>
      </c>
      <c r="L102" s="51">
        <f>IFERROR(VLOOKUP($B102,'[1]NUM6.2'!$G$3:$T$164,9,FALSE),0)</f>
        <v>4</v>
      </c>
      <c r="M102" s="51">
        <f>IFERROR(VLOOKUP($B102,'[1]NUM6.2'!$G$3:$T$164,10,FALSE),0)</f>
        <v>6</v>
      </c>
      <c r="N102" s="51">
        <f>IFERROR(VLOOKUP($B102,'[1]NUM6.2'!$G$3:$T$164,11,FALSE),0)</f>
        <v>5</v>
      </c>
      <c r="O102" s="51">
        <f>IFERROR(VLOOKUP($B102,'[1]NUM6.2'!$G$3:$T$164,12,FALSE),0)</f>
        <v>0</v>
      </c>
      <c r="P102" s="51">
        <f>IFERROR(VLOOKUP($B102,'[1]NUM6.2'!$G$3:$T$164,13,FALSE),0)</f>
        <v>0</v>
      </c>
      <c r="Q102" s="11">
        <f t="shared" si="25"/>
        <v>58</v>
      </c>
      <c r="R102" s="380"/>
      <c r="S102" s="381"/>
    </row>
    <row r="103" spans="1:19" ht="14.4" thickBot="1" x14ac:dyDescent="0.3">
      <c r="A103" s="1" t="s">
        <v>118</v>
      </c>
      <c r="B103" s="62" t="s">
        <v>111</v>
      </c>
      <c r="C103" s="34"/>
      <c r="D103" s="34"/>
      <c r="E103" s="51">
        <f>IFERROR(VLOOKUP($B103,'[1]NUM6.2'!$G$3:$T$164,2,FALSE),0)</f>
        <v>3</v>
      </c>
      <c r="F103" s="51">
        <f>IFERROR(VLOOKUP($B103,'[1]NUM6.2'!$G$3:$T$164,3,FALSE),0)</f>
        <v>8</v>
      </c>
      <c r="G103" s="51">
        <f>IFERROR(VLOOKUP($B103,'[1]NUM6.2'!$G$3:$T$164,4,FALSE),0)</f>
        <v>6</v>
      </c>
      <c r="H103" s="51">
        <f>IFERROR(VLOOKUP($B103,'[1]NUM6.2'!$G$3:$T$164,5,FALSE),0)</f>
        <v>3</v>
      </c>
      <c r="I103" s="51">
        <f>IFERROR(VLOOKUP($B103,'[1]NUM6.2'!$G$3:$T$164,6,FALSE),0)</f>
        <v>1</v>
      </c>
      <c r="J103" s="51">
        <f>IFERROR(VLOOKUP($B103,'[1]NUM6.2'!$G$3:$T$164,7,FALSE),0)</f>
        <v>3</v>
      </c>
      <c r="K103" s="51">
        <f>IFERROR(VLOOKUP($B103,'[1]NUM6.2'!$G$3:$T$164,8,FALSE),0)</f>
        <v>2</v>
      </c>
      <c r="L103" s="51">
        <f>IFERROR(VLOOKUP($B103,'[1]NUM6.2'!$G$3:$T$164,9,FALSE),0)</f>
        <v>4</v>
      </c>
      <c r="M103" s="51">
        <f>IFERROR(VLOOKUP($B103,'[1]NUM6.2'!$G$3:$T$164,10,FALSE),0)</f>
        <v>3</v>
      </c>
      <c r="N103" s="51">
        <f>IFERROR(VLOOKUP($B103,'[1]NUM6.2'!$G$3:$T$164,11,FALSE),0)</f>
        <v>0</v>
      </c>
      <c r="O103" s="51">
        <f>IFERROR(VLOOKUP($B103,'[1]NUM6.2'!$G$3:$T$164,12,FALSE),0)</f>
        <v>3</v>
      </c>
      <c r="P103" s="51">
        <f>IFERROR(VLOOKUP($B103,'[1]NUM6.2'!$G$3:$T$164,13,FALSE),0)</f>
        <v>1</v>
      </c>
      <c r="Q103" s="11">
        <f t="shared" si="25"/>
        <v>37</v>
      </c>
      <c r="R103" s="380"/>
      <c r="S103" s="381"/>
    </row>
    <row r="104" spans="1:19" ht="14.4" thickBot="1" x14ac:dyDescent="0.3">
      <c r="A104" s="1" t="s">
        <v>118</v>
      </c>
      <c r="B104" s="62" t="s">
        <v>112</v>
      </c>
      <c r="C104" s="34"/>
      <c r="D104" s="34"/>
      <c r="E104" s="51">
        <f>IFERROR(VLOOKUP($B104,'[1]NUM6.2'!$G$3:$T$164,2,FALSE),0)</f>
        <v>5</v>
      </c>
      <c r="F104" s="51">
        <f>IFERROR(VLOOKUP($B104,'[1]NUM6.2'!$G$3:$T$164,3,FALSE),0)</f>
        <v>7</v>
      </c>
      <c r="G104" s="51">
        <f>IFERROR(VLOOKUP($B104,'[1]NUM6.2'!$G$3:$T$164,4,FALSE),0)</f>
        <v>4</v>
      </c>
      <c r="H104" s="51">
        <f>IFERROR(VLOOKUP($B104,'[1]NUM6.2'!$G$3:$T$164,5,FALSE),0)</f>
        <v>11</v>
      </c>
      <c r="I104" s="51">
        <f>IFERROR(VLOOKUP($B104,'[1]NUM6.2'!$G$3:$T$164,6,FALSE),0)</f>
        <v>11</v>
      </c>
      <c r="J104" s="51">
        <f>IFERROR(VLOOKUP($B104,'[1]NUM6.2'!$G$3:$T$164,7,FALSE),0)</f>
        <v>12</v>
      </c>
      <c r="K104" s="51">
        <f>IFERROR(VLOOKUP($B104,'[1]NUM6.2'!$G$3:$T$164,8,FALSE),0)</f>
        <v>7</v>
      </c>
      <c r="L104" s="51">
        <f>IFERROR(VLOOKUP($B104,'[1]NUM6.2'!$G$3:$T$164,9,FALSE),0)</f>
        <v>2</v>
      </c>
      <c r="M104" s="51">
        <f>IFERROR(VLOOKUP($B104,'[1]NUM6.2'!$G$3:$T$164,10,FALSE),0)</f>
        <v>1</v>
      </c>
      <c r="N104" s="51">
        <f>IFERROR(VLOOKUP($B104,'[1]NUM6.2'!$G$3:$T$164,11,FALSE),0)</f>
        <v>10</v>
      </c>
      <c r="O104" s="51">
        <f>IFERROR(VLOOKUP($B104,'[1]NUM6.2'!$G$3:$T$164,12,FALSE),0)</f>
        <v>0</v>
      </c>
      <c r="P104" s="51">
        <f>IFERROR(VLOOKUP($B104,'[1]NUM6.2'!$G$3:$T$164,13,FALSE),0)</f>
        <v>21</v>
      </c>
      <c r="Q104" s="11">
        <f t="shared" si="25"/>
        <v>91</v>
      </c>
      <c r="R104" s="380"/>
      <c r="S104" s="381"/>
    </row>
    <row r="105" spans="1:19" ht="14.4" thickBot="1" x14ac:dyDescent="0.3">
      <c r="A105" s="1" t="s">
        <v>118</v>
      </c>
      <c r="B105" s="62" t="s">
        <v>113</v>
      </c>
      <c r="C105" s="34"/>
      <c r="D105" s="34"/>
      <c r="E105" s="51">
        <f>IFERROR(VLOOKUP($B105,'[1]NUM6.2'!$G$3:$T$164,2,FALSE),0)</f>
        <v>9</v>
      </c>
      <c r="F105" s="51">
        <f>IFERROR(VLOOKUP($B105,'[1]NUM6.2'!$G$3:$T$164,3,FALSE),0)</f>
        <v>8</v>
      </c>
      <c r="G105" s="51">
        <f>IFERROR(VLOOKUP($B105,'[1]NUM6.2'!$G$3:$T$164,4,FALSE),0)</f>
        <v>4</v>
      </c>
      <c r="H105" s="51">
        <f>IFERROR(VLOOKUP($B105,'[1]NUM6.2'!$G$3:$T$164,5,FALSE),0)</f>
        <v>1</v>
      </c>
      <c r="I105" s="51">
        <f>IFERROR(VLOOKUP($B105,'[1]NUM6.2'!$G$3:$T$164,6,FALSE),0)</f>
        <v>4</v>
      </c>
      <c r="J105" s="51">
        <f>IFERROR(VLOOKUP($B105,'[1]NUM6.2'!$G$3:$T$164,7,FALSE),0)</f>
        <v>4</v>
      </c>
      <c r="K105" s="51">
        <f>IFERROR(VLOOKUP($B105,'[1]NUM6.2'!$G$3:$T$164,8,FALSE),0)</f>
        <v>7</v>
      </c>
      <c r="L105" s="51">
        <f>IFERROR(VLOOKUP($B105,'[1]NUM6.2'!$G$3:$T$164,9,FALSE),0)</f>
        <v>6</v>
      </c>
      <c r="M105" s="51">
        <f>IFERROR(VLOOKUP($B105,'[1]NUM6.2'!$G$3:$T$164,10,FALSE),0)</f>
        <v>7</v>
      </c>
      <c r="N105" s="51">
        <f>IFERROR(VLOOKUP($B105,'[1]NUM6.2'!$G$3:$T$164,11,FALSE),0)</f>
        <v>6</v>
      </c>
      <c r="O105" s="51">
        <f>IFERROR(VLOOKUP($B105,'[1]NUM6.2'!$G$3:$T$164,12,FALSE),0)</f>
        <v>0</v>
      </c>
      <c r="P105" s="51">
        <f>IFERROR(VLOOKUP($B105,'[1]NUM6.2'!$G$3:$T$164,13,FALSE),0)</f>
        <v>6</v>
      </c>
      <c r="Q105" s="11">
        <f t="shared" si="25"/>
        <v>62</v>
      </c>
      <c r="R105" s="380"/>
      <c r="S105" s="381"/>
    </row>
    <row r="106" spans="1:19" ht="14.4" thickBot="1" x14ac:dyDescent="0.3">
      <c r="A106" s="1" t="s">
        <v>118</v>
      </c>
      <c r="B106" s="62" t="s">
        <v>114</v>
      </c>
      <c r="C106" s="34"/>
      <c r="D106" s="34"/>
      <c r="E106" s="51">
        <f>IFERROR(VLOOKUP($B106,'[1]NUM6.2'!$G$3:$T$164,2,FALSE),0)</f>
        <v>15</v>
      </c>
      <c r="F106" s="51">
        <f>IFERROR(VLOOKUP($B106,'[1]NUM6.2'!$G$3:$T$164,3,FALSE),0)</f>
        <v>11</v>
      </c>
      <c r="G106" s="51">
        <f>IFERROR(VLOOKUP($B106,'[1]NUM6.2'!$G$3:$T$164,4,FALSE),0)</f>
        <v>8</v>
      </c>
      <c r="H106" s="51">
        <f>IFERROR(VLOOKUP($B106,'[1]NUM6.2'!$G$3:$T$164,5,FALSE),0)</f>
        <v>5</v>
      </c>
      <c r="I106" s="51">
        <f>IFERROR(VLOOKUP($B106,'[1]NUM6.2'!$G$3:$T$164,6,FALSE),0)</f>
        <v>6</v>
      </c>
      <c r="J106" s="51">
        <f>IFERROR(VLOOKUP($B106,'[1]NUM6.2'!$G$3:$T$164,7,FALSE),0)</f>
        <v>13</v>
      </c>
      <c r="K106" s="51">
        <f>IFERROR(VLOOKUP($B106,'[1]NUM6.2'!$G$3:$T$164,8,FALSE),0)</f>
        <v>6</v>
      </c>
      <c r="L106" s="51">
        <f>IFERROR(VLOOKUP($B106,'[1]NUM6.2'!$G$3:$T$164,9,FALSE),0)</f>
        <v>8</v>
      </c>
      <c r="M106" s="51">
        <f>IFERROR(VLOOKUP($B106,'[1]NUM6.2'!$G$3:$T$164,10,FALSE),0)</f>
        <v>11</v>
      </c>
      <c r="N106" s="51">
        <f>IFERROR(VLOOKUP($B106,'[1]NUM6.2'!$G$3:$T$164,11,FALSE),0)</f>
        <v>2</v>
      </c>
      <c r="O106" s="51">
        <f>IFERROR(VLOOKUP($B106,'[1]NUM6.2'!$G$3:$T$164,12,FALSE),0)</f>
        <v>24</v>
      </c>
      <c r="P106" s="51">
        <f>IFERROR(VLOOKUP($B106,'[1]NUM6.2'!$G$3:$T$164,13,FALSE),0)</f>
        <v>42</v>
      </c>
      <c r="Q106" s="11">
        <f t="shared" si="25"/>
        <v>151</v>
      </c>
      <c r="R106" s="380"/>
      <c r="S106" s="381"/>
    </row>
    <row r="107" spans="1:19" ht="14.4" thickBot="1" x14ac:dyDescent="0.3">
      <c r="A107" s="1" t="s">
        <v>118</v>
      </c>
      <c r="B107" s="62" t="s">
        <v>115</v>
      </c>
      <c r="C107" s="34"/>
      <c r="D107" s="34"/>
      <c r="E107" s="51">
        <f>IFERROR(VLOOKUP($B107,'[1]NUM6.2'!$G$3:$T$164,2,FALSE),0)</f>
        <v>13</v>
      </c>
      <c r="F107" s="51">
        <f>IFERROR(VLOOKUP($B107,'[1]NUM6.2'!$G$3:$T$164,3,FALSE),0)</f>
        <v>9</v>
      </c>
      <c r="G107" s="51">
        <f>IFERROR(VLOOKUP($B107,'[1]NUM6.2'!$G$3:$T$164,4,FALSE),0)</f>
        <v>15</v>
      </c>
      <c r="H107" s="51">
        <f>IFERROR(VLOOKUP($B107,'[1]NUM6.2'!$G$3:$T$164,5,FALSE),0)</f>
        <v>22</v>
      </c>
      <c r="I107" s="51">
        <f>IFERROR(VLOOKUP($B107,'[1]NUM6.2'!$G$3:$T$164,6,FALSE),0)</f>
        <v>8</v>
      </c>
      <c r="J107" s="51">
        <f>IFERROR(VLOOKUP($B107,'[1]NUM6.2'!$G$3:$T$164,7,FALSE),0)</f>
        <v>5</v>
      </c>
      <c r="K107" s="51">
        <f>IFERROR(VLOOKUP($B107,'[1]NUM6.2'!$G$3:$T$164,8,FALSE),0)</f>
        <v>17</v>
      </c>
      <c r="L107" s="51">
        <f>IFERROR(VLOOKUP($B107,'[1]NUM6.2'!$G$3:$T$164,9,FALSE),0)</f>
        <v>12</v>
      </c>
      <c r="M107" s="51">
        <f>IFERROR(VLOOKUP($B107,'[1]NUM6.2'!$G$3:$T$164,10,FALSE),0)</f>
        <v>9</v>
      </c>
      <c r="N107" s="51">
        <f>IFERROR(VLOOKUP($B107,'[1]NUM6.2'!$G$3:$T$164,11,FALSE),0)</f>
        <v>5</v>
      </c>
      <c r="O107" s="51">
        <f>IFERROR(VLOOKUP($B107,'[1]NUM6.2'!$G$3:$T$164,12,FALSE),0)</f>
        <v>9</v>
      </c>
      <c r="P107" s="51">
        <f>IFERROR(VLOOKUP($B107,'[1]NUM6.2'!$G$3:$T$164,13,FALSE),0)</f>
        <v>16</v>
      </c>
      <c r="Q107" s="11">
        <f t="shared" si="25"/>
        <v>140</v>
      </c>
      <c r="R107" s="380"/>
      <c r="S107" s="381"/>
    </row>
    <row r="108" spans="1:19" ht="14.4" thickBot="1" x14ac:dyDescent="0.3">
      <c r="A108" s="1" t="s">
        <v>118</v>
      </c>
      <c r="B108" s="62" t="s">
        <v>116</v>
      </c>
      <c r="C108" s="34"/>
      <c r="D108" s="34"/>
      <c r="E108" s="51">
        <f>IFERROR(VLOOKUP($B108,'[1]NUM6.2'!$G$3:$T$164,2,FALSE),0)</f>
        <v>13</v>
      </c>
      <c r="F108" s="51">
        <f>IFERROR(VLOOKUP($B108,'[1]NUM6.2'!$G$3:$T$164,3,FALSE),0)</f>
        <v>46</v>
      </c>
      <c r="G108" s="51">
        <f>IFERROR(VLOOKUP($B108,'[1]NUM6.2'!$G$3:$T$164,4,FALSE),0)</f>
        <v>17</v>
      </c>
      <c r="H108" s="51">
        <f>IFERROR(VLOOKUP($B108,'[1]NUM6.2'!$G$3:$T$164,5,FALSE),0)</f>
        <v>63</v>
      </c>
      <c r="I108" s="51">
        <f>IFERROR(VLOOKUP($B108,'[1]NUM6.2'!$G$3:$T$164,6,FALSE),0)</f>
        <v>59</v>
      </c>
      <c r="J108" s="51">
        <f>IFERROR(VLOOKUP($B108,'[1]NUM6.2'!$G$3:$T$164,7,FALSE),0)</f>
        <v>27</v>
      </c>
      <c r="K108" s="51">
        <f>IFERROR(VLOOKUP($B108,'[1]NUM6.2'!$G$3:$T$164,8,FALSE),0)</f>
        <v>19</v>
      </c>
      <c r="L108" s="51">
        <f>IFERROR(VLOOKUP($B108,'[1]NUM6.2'!$G$3:$T$164,9,FALSE),0)</f>
        <v>20</v>
      </c>
      <c r="M108" s="51">
        <f>IFERROR(VLOOKUP($B108,'[1]NUM6.2'!$G$3:$T$164,10,FALSE),0)</f>
        <v>21</v>
      </c>
      <c r="N108" s="51">
        <f>IFERROR(VLOOKUP($B108,'[1]NUM6.2'!$G$3:$T$164,11,FALSE),0)</f>
        <v>11</v>
      </c>
      <c r="O108" s="51">
        <f>IFERROR(VLOOKUP($B108,'[1]NUM6.2'!$G$3:$T$164,12,FALSE),0)</f>
        <v>8</v>
      </c>
      <c r="P108" s="51">
        <f>IFERROR(VLOOKUP($B108,'[1]NUM6.2'!$G$3:$T$164,13,FALSE),0)</f>
        <v>6</v>
      </c>
      <c r="Q108" s="11">
        <f t="shared" si="25"/>
        <v>310</v>
      </c>
      <c r="R108" s="380"/>
      <c r="S108" s="381"/>
    </row>
    <row r="109" spans="1:19" ht="14.4" thickBot="1" x14ac:dyDescent="0.3">
      <c r="A109" s="1" t="s">
        <v>118</v>
      </c>
      <c r="B109" s="62" t="s">
        <v>117</v>
      </c>
      <c r="C109" s="34"/>
      <c r="D109" s="34"/>
      <c r="E109" s="51">
        <f>IFERROR(VLOOKUP($B109,'[1]NUM6.2'!$G$3:$T$164,2,FALSE),0)</f>
        <v>23</v>
      </c>
      <c r="F109" s="51">
        <f>IFERROR(VLOOKUP($B109,'[1]NUM6.2'!$G$3:$T$164,3,FALSE),0)</f>
        <v>21</v>
      </c>
      <c r="G109" s="51">
        <f>IFERROR(VLOOKUP($B109,'[1]NUM6.2'!$G$3:$T$164,4,FALSE),0)</f>
        <v>37</v>
      </c>
      <c r="H109" s="51">
        <f>IFERROR(VLOOKUP($B109,'[1]NUM6.2'!$G$3:$T$164,5,FALSE),0)</f>
        <v>24</v>
      </c>
      <c r="I109" s="51">
        <f>IFERROR(VLOOKUP($B109,'[1]NUM6.2'!$G$3:$T$164,6,FALSE),0)</f>
        <v>19</v>
      </c>
      <c r="J109" s="51">
        <f>IFERROR(VLOOKUP($B109,'[1]NUM6.2'!$G$3:$T$164,7,FALSE),0)</f>
        <v>37</v>
      </c>
      <c r="K109" s="51">
        <f>IFERROR(VLOOKUP($B109,'[1]NUM6.2'!$G$3:$T$164,8,FALSE),0)</f>
        <v>62</v>
      </c>
      <c r="L109" s="51">
        <f>IFERROR(VLOOKUP($B109,'[1]NUM6.2'!$G$3:$T$164,9,FALSE),0)</f>
        <v>29</v>
      </c>
      <c r="M109" s="51">
        <f>IFERROR(VLOOKUP($B109,'[1]NUM6.2'!$G$3:$T$164,10,FALSE),0)</f>
        <v>31</v>
      </c>
      <c r="N109" s="51">
        <f>IFERROR(VLOOKUP($B109,'[1]NUM6.2'!$G$3:$T$164,11,FALSE),0)</f>
        <v>15</v>
      </c>
      <c r="O109" s="51">
        <f>IFERROR(VLOOKUP($B109,'[1]NUM6.2'!$G$3:$T$164,12,FALSE),0)</f>
        <v>8</v>
      </c>
      <c r="P109" s="51">
        <f>IFERROR(VLOOKUP($B109,'[1]NUM6.2'!$G$3:$T$164,13,FALSE),0)</f>
        <v>24</v>
      </c>
      <c r="Q109" s="11">
        <f t="shared" si="25"/>
        <v>330</v>
      </c>
      <c r="R109" s="380"/>
      <c r="S109" s="381"/>
    </row>
    <row r="110" spans="1:19" ht="14.4" thickBot="1" x14ac:dyDescent="0.3">
      <c r="A110" s="1" t="s">
        <v>118</v>
      </c>
      <c r="B110" s="62" t="s">
        <v>241</v>
      </c>
      <c r="C110" s="34"/>
      <c r="D110" s="34"/>
      <c r="E110" s="51">
        <f>IFERROR(VLOOKUP($B110,'[1]NUM6.2'!$G$3:$T$164,2,FALSE),0)</f>
        <v>29</v>
      </c>
      <c r="F110" s="51">
        <f>IFERROR(VLOOKUP($B110,'[1]NUM6.2'!$G$3:$T$164,3,FALSE),0)</f>
        <v>39</v>
      </c>
      <c r="G110" s="51">
        <f>IFERROR(VLOOKUP($B110,'[1]NUM6.2'!$G$3:$T$164,4,FALSE),0)</f>
        <v>27</v>
      </c>
      <c r="H110" s="51">
        <f>IFERROR(VLOOKUP($B110,'[1]NUM6.2'!$G$3:$T$164,5,FALSE),0)</f>
        <v>12</v>
      </c>
      <c r="I110" s="51">
        <f>IFERROR(VLOOKUP($B110,'[1]NUM6.2'!$G$3:$T$164,6,FALSE),0)</f>
        <v>11</v>
      </c>
      <c r="J110" s="51">
        <f>IFERROR(VLOOKUP($B110,'[1]NUM6.2'!$G$3:$T$164,7,FALSE),0)</f>
        <v>13</v>
      </c>
      <c r="K110" s="51">
        <f>IFERROR(VLOOKUP($B110,'[1]NUM6.2'!$G$3:$T$164,8,FALSE),0)</f>
        <v>26</v>
      </c>
      <c r="L110" s="51">
        <f>IFERROR(VLOOKUP($B110,'[1]NUM6.2'!$G$3:$T$164,9,FALSE),0)</f>
        <v>23</v>
      </c>
      <c r="M110" s="51">
        <f>IFERROR(VLOOKUP($B110,'[1]NUM6.2'!$G$3:$T$164,10,FALSE),0)</f>
        <v>29</v>
      </c>
      <c r="N110" s="51">
        <f>IFERROR(VLOOKUP($B110,'[1]NUM6.2'!$G$3:$T$164,11,FALSE),0)</f>
        <v>33</v>
      </c>
      <c r="O110" s="51">
        <f>IFERROR(VLOOKUP($B110,'[1]NUM6.2'!$G$3:$T$164,12,FALSE),0)</f>
        <v>0</v>
      </c>
      <c r="P110" s="51">
        <f>IFERROR(VLOOKUP($B110,'[1]NUM6.2'!$G$3:$T$164,13,FALSE),0)</f>
        <v>0</v>
      </c>
      <c r="Q110" s="11">
        <f t="shared" si="25"/>
        <v>242</v>
      </c>
      <c r="R110" s="59"/>
      <c r="S110" s="60"/>
    </row>
    <row r="111" spans="1:19" ht="14.4" thickBot="1" x14ac:dyDescent="0.3">
      <c r="A111" s="1" t="s">
        <v>118</v>
      </c>
      <c r="B111" s="62" t="s">
        <v>255</v>
      </c>
      <c r="C111" s="34"/>
      <c r="D111" s="34"/>
      <c r="E111" s="51">
        <f>IFERROR(VLOOKUP($B111,'[1]NUM6.2'!$G$3:$T$164,2,FALSE),0)</f>
        <v>21</v>
      </c>
      <c r="F111" s="51">
        <f>IFERROR(VLOOKUP($B111,'[1]NUM6.2'!$G$3:$T$164,3,FALSE),0)</f>
        <v>13</v>
      </c>
      <c r="G111" s="51">
        <f>IFERROR(VLOOKUP($B111,'[1]NUM6.2'!$G$3:$T$164,4,FALSE),0)</f>
        <v>16</v>
      </c>
      <c r="H111" s="51">
        <f>IFERROR(VLOOKUP($B111,'[1]NUM6.2'!$G$3:$T$164,5,FALSE),0)</f>
        <v>13</v>
      </c>
      <c r="I111" s="51">
        <f>IFERROR(VLOOKUP($B111,'[1]NUM6.2'!$G$3:$T$164,6,FALSE),0)</f>
        <v>26</v>
      </c>
      <c r="J111" s="51">
        <f>IFERROR(VLOOKUP($B111,'[1]NUM6.2'!$G$3:$T$164,7,FALSE),0)</f>
        <v>14</v>
      </c>
      <c r="K111" s="51">
        <f>IFERROR(VLOOKUP($B111,'[1]NUM6.2'!$G$3:$T$164,8,FALSE),0)</f>
        <v>27</v>
      </c>
      <c r="L111" s="51">
        <f>IFERROR(VLOOKUP($B111,'[1]NUM6.2'!$G$3:$T$164,9,FALSE),0)</f>
        <v>22</v>
      </c>
      <c r="M111" s="51">
        <f>IFERROR(VLOOKUP($B111,'[1]NUM6.2'!$G$3:$T$164,10,FALSE),0)</f>
        <v>13</v>
      </c>
      <c r="N111" s="51">
        <f>IFERROR(VLOOKUP($B111,'[1]NUM6.2'!$G$3:$T$164,11,FALSE),0)</f>
        <v>33</v>
      </c>
      <c r="O111" s="51">
        <f>IFERROR(VLOOKUP($B111,'[1]NUM6.2'!$G$3:$T$164,12,FALSE),0)</f>
        <v>0</v>
      </c>
      <c r="P111" s="51">
        <f>IFERROR(VLOOKUP($B111,'[1]NUM6.2'!$G$3:$T$164,13,FALSE),0)</f>
        <v>25</v>
      </c>
      <c r="Q111" s="11">
        <f t="shared" si="25"/>
        <v>223</v>
      </c>
      <c r="R111" s="95"/>
      <c r="S111" s="96"/>
    </row>
    <row r="112" spans="1:19" ht="14.4" thickBot="1" x14ac:dyDescent="0.3">
      <c r="A112" s="286" t="s">
        <v>118</v>
      </c>
      <c r="B112" s="62" t="s">
        <v>320</v>
      </c>
      <c r="C112" s="34"/>
      <c r="D112" s="34"/>
      <c r="E112" s="51">
        <f>IFERROR(VLOOKUP($B112,'[1]NUM6.2'!$G$3:$T$164,2,FALSE),0)</f>
        <v>0</v>
      </c>
      <c r="F112" s="51">
        <f>IFERROR(VLOOKUP($B112,'[1]NUM6.2'!$G$3:$T$164,3,FALSE),0)</f>
        <v>0</v>
      </c>
      <c r="G112" s="51">
        <f>IFERROR(VLOOKUP($B112,'[1]NUM6.2'!$G$3:$T$164,4,FALSE),0)</f>
        <v>0</v>
      </c>
      <c r="H112" s="51">
        <f>IFERROR(VLOOKUP($B112,'[1]NUM6.2'!$G$3:$T$164,5,FALSE),0)</f>
        <v>48</v>
      </c>
      <c r="I112" s="51">
        <f>IFERROR(VLOOKUP($B112,'[1]NUM6.2'!$G$3:$T$164,6,FALSE),0)</f>
        <v>46</v>
      </c>
      <c r="J112" s="51">
        <f>IFERROR(VLOOKUP($B112,'[1]NUM6.2'!$G$3:$T$164,7,FALSE),0)</f>
        <v>66</v>
      </c>
      <c r="K112" s="51">
        <f>IFERROR(VLOOKUP($B112,'[1]NUM6.2'!$G$3:$T$164,8,FALSE),0)</f>
        <v>85</v>
      </c>
      <c r="L112" s="51">
        <f>IFERROR(VLOOKUP($B112,'[1]NUM6.2'!$G$3:$T$164,9,FALSE),0)</f>
        <v>100</v>
      </c>
      <c r="M112" s="51">
        <f>IFERROR(VLOOKUP($B112,'[1]NUM6.2'!$G$3:$T$164,10,FALSE),0)</f>
        <v>81</v>
      </c>
      <c r="N112" s="51">
        <f>IFERROR(VLOOKUP($B112,'[1]NUM6.2'!$G$3:$T$164,11,FALSE),0)</f>
        <v>100</v>
      </c>
      <c r="O112" s="51">
        <f>IFERROR(VLOOKUP($B112,'[1]NUM6.2'!$G$3:$T$164,12,FALSE),0)</f>
        <v>3</v>
      </c>
      <c r="P112" s="51">
        <f>IFERROR(VLOOKUP($B112,'[1]NUM6.2'!$G$3:$T$164,13,FALSE),0)</f>
        <v>89</v>
      </c>
      <c r="Q112" s="11">
        <f t="shared" si="25"/>
        <v>618</v>
      </c>
      <c r="R112" s="284"/>
      <c r="S112" s="285"/>
    </row>
    <row r="113" spans="1:19" ht="15.75" customHeight="1" thickBot="1" x14ac:dyDescent="0.3">
      <c r="A113" s="344" t="s">
        <v>165</v>
      </c>
      <c r="B113" s="345"/>
      <c r="C113" s="89">
        <f>D113/Metas!H13</f>
        <v>0.97685094652630622</v>
      </c>
      <c r="D113" s="13">
        <f>+Q113/R113</f>
        <v>0.53853792681995261</v>
      </c>
      <c r="E113" s="8">
        <f>SUM(E95:E112)</f>
        <v>635</v>
      </c>
      <c r="F113" s="8">
        <f t="shared" ref="F113:Q113" si="26">SUM(F95:F112)</f>
        <v>592</v>
      </c>
      <c r="G113" s="8">
        <f t="shared" si="26"/>
        <v>610</v>
      </c>
      <c r="H113" s="8">
        <f t="shared" si="26"/>
        <v>594</v>
      </c>
      <c r="I113" s="8">
        <f t="shared" si="26"/>
        <v>658</v>
      </c>
      <c r="J113" s="8">
        <f t="shared" si="26"/>
        <v>566</v>
      </c>
      <c r="K113" s="8">
        <f t="shared" si="26"/>
        <v>614</v>
      </c>
      <c r="L113" s="8">
        <f t="shared" si="26"/>
        <v>683</v>
      </c>
      <c r="M113" s="8">
        <f t="shared" si="26"/>
        <v>597</v>
      </c>
      <c r="N113" s="8">
        <f t="shared" si="26"/>
        <v>575</v>
      </c>
      <c r="O113" s="8">
        <f t="shared" si="26"/>
        <v>144</v>
      </c>
      <c r="P113" s="8">
        <f t="shared" si="26"/>
        <v>782</v>
      </c>
      <c r="Q113" s="8">
        <f t="shared" si="26"/>
        <v>7050</v>
      </c>
      <c r="R113" s="378">
        <v>13091</v>
      </c>
      <c r="S113" s="379"/>
    </row>
    <row r="114" spans="1:19" ht="14.4" thickBot="1" x14ac:dyDescent="0.3">
      <c r="A114" s="1" t="s">
        <v>131</v>
      </c>
      <c r="B114" s="62" t="s">
        <v>119</v>
      </c>
      <c r="C114" s="34"/>
      <c r="D114" s="34"/>
      <c r="E114" s="51">
        <f>IFERROR(VLOOKUP($B114,'[1]NUM6.2'!$G$3:$T$164,2,FALSE),0)</f>
        <v>2</v>
      </c>
      <c r="F114" s="51">
        <f>IFERROR(VLOOKUP($B114,'[1]NUM6.2'!$G$3:$T$164,3,FALSE),0)</f>
        <v>4</v>
      </c>
      <c r="G114" s="51">
        <f>IFERROR(VLOOKUP($B114,'[1]NUM6.2'!$G$3:$T$164,4,FALSE),0)</f>
        <v>5</v>
      </c>
      <c r="H114" s="51">
        <f>IFERROR(VLOOKUP($B114,'[1]NUM6.2'!$G$3:$T$164,5,FALSE),0)</f>
        <v>1</v>
      </c>
      <c r="I114" s="51">
        <f>IFERROR(VLOOKUP($B114,'[1]NUM6.2'!$G$3:$T$164,6,FALSE),0)</f>
        <v>3</v>
      </c>
      <c r="J114" s="51">
        <f>IFERROR(VLOOKUP($B114,'[1]NUM6.2'!$G$3:$T$164,7,FALSE),0)</f>
        <v>0</v>
      </c>
      <c r="K114" s="51">
        <f>IFERROR(VLOOKUP($B114,'[1]NUM6.2'!$G$3:$T$164,8,FALSE),0)</f>
        <v>3</v>
      </c>
      <c r="L114" s="51">
        <f>IFERROR(VLOOKUP($B114,'[1]NUM6.2'!$G$3:$T$164,9,FALSE),0)</f>
        <v>6</v>
      </c>
      <c r="M114" s="51">
        <f>IFERROR(VLOOKUP($B114,'[1]NUM6.2'!$G$3:$T$164,10,FALSE),0)</f>
        <v>1</v>
      </c>
      <c r="N114" s="51">
        <f>IFERROR(VLOOKUP($B114,'[1]NUM6.2'!$G$3:$T$164,11,FALSE),0)</f>
        <v>0</v>
      </c>
      <c r="O114" s="51">
        <f>IFERROR(VLOOKUP($B114,'[1]NUM6.2'!$G$3:$T$164,12,FALSE),0)</f>
        <v>0</v>
      </c>
      <c r="P114" s="51">
        <f>IFERROR(VLOOKUP($B114,'[1]NUM6.2'!$G$3:$T$164,13,FALSE),0)</f>
        <v>2</v>
      </c>
      <c r="Q114" s="11">
        <f t="shared" ref="Q114:Q125" si="27">SUM(E114:P114)</f>
        <v>27</v>
      </c>
      <c r="R114" s="380"/>
      <c r="S114" s="381"/>
    </row>
    <row r="115" spans="1:19" ht="14.4" thickBot="1" x14ac:dyDescent="0.3">
      <c r="A115" s="1" t="s">
        <v>131</v>
      </c>
      <c r="B115" s="62" t="s">
        <v>120</v>
      </c>
      <c r="C115" s="34"/>
      <c r="D115" s="34"/>
      <c r="E115" s="51">
        <f>IFERROR(VLOOKUP($B115,'[1]NUM6.2'!$G$3:$T$164,2,FALSE),0)</f>
        <v>11</v>
      </c>
      <c r="F115" s="51">
        <f>IFERROR(VLOOKUP($B115,'[1]NUM6.2'!$G$3:$T$164,3,FALSE),0)</f>
        <v>7</v>
      </c>
      <c r="G115" s="51">
        <f>IFERROR(VLOOKUP($B115,'[1]NUM6.2'!$G$3:$T$164,4,FALSE),0)</f>
        <v>4</v>
      </c>
      <c r="H115" s="51">
        <f>IFERROR(VLOOKUP($B115,'[1]NUM6.2'!$G$3:$T$164,5,FALSE),0)</f>
        <v>9</v>
      </c>
      <c r="I115" s="51">
        <f>IFERROR(VLOOKUP($B115,'[1]NUM6.2'!$G$3:$T$164,6,FALSE),0)</f>
        <v>8</v>
      </c>
      <c r="J115" s="51">
        <f>IFERROR(VLOOKUP($B115,'[1]NUM6.2'!$G$3:$T$164,7,FALSE),0)</f>
        <v>2</v>
      </c>
      <c r="K115" s="51">
        <f>IFERROR(VLOOKUP($B115,'[1]NUM6.2'!$G$3:$T$164,8,FALSE),0)</f>
        <v>11</v>
      </c>
      <c r="L115" s="51">
        <f>IFERROR(VLOOKUP($B115,'[1]NUM6.2'!$G$3:$T$164,9,FALSE),0)</f>
        <v>10</v>
      </c>
      <c r="M115" s="51">
        <f>IFERROR(VLOOKUP($B115,'[1]NUM6.2'!$G$3:$T$164,10,FALSE),0)</f>
        <v>7</v>
      </c>
      <c r="N115" s="51">
        <f>IFERROR(VLOOKUP($B115,'[1]NUM6.2'!$G$3:$T$164,11,FALSE),0)</f>
        <v>4</v>
      </c>
      <c r="O115" s="51">
        <f>IFERROR(VLOOKUP($B115,'[1]NUM6.2'!$G$3:$T$164,12,FALSE),0)</f>
        <v>2</v>
      </c>
      <c r="P115" s="51">
        <f>IFERROR(VLOOKUP($B115,'[1]NUM6.2'!$G$3:$T$164,13,FALSE),0)</f>
        <v>6</v>
      </c>
      <c r="Q115" s="11">
        <f t="shared" si="27"/>
        <v>81</v>
      </c>
      <c r="R115" s="380"/>
      <c r="S115" s="381"/>
    </row>
    <row r="116" spans="1:19" ht="14.4" thickBot="1" x14ac:dyDescent="0.3">
      <c r="A116" s="1" t="s">
        <v>131</v>
      </c>
      <c r="B116" s="62" t="s">
        <v>121</v>
      </c>
      <c r="C116" s="34"/>
      <c r="D116" s="34"/>
      <c r="E116" s="51">
        <f>IFERROR(VLOOKUP($B116,'[1]NUM6.2'!$G$3:$T$164,2,FALSE),0)</f>
        <v>9</v>
      </c>
      <c r="F116" s="51">
        <f>IFERROR(VLOOKUP($B116,'[1]NUM6.2'!$G$3:$T$164,3,FALSE),0)</f>
        <v>14</v>
      </c>
      <c r="G116" s="51">
        <f>IFERROR(VLOOKUP($B116,'[1]NUM6.2'!$G$3:$T$164,4,FALSE),0)</f>
        <v>11</v>
      </c>
      <c r="H116" s="51">
        <f>IFERROR(VLOOKUP($B116,'[1]NUM6.2'!$G$3:$T$164,5,FALSE),0)</f>
        <v>26</v>
      </c>
      <c r="I116" s="51">
        <f>IFERROR(VLOOKUP($B116,'[1]NUM6.2'!$G$3:$T$164,6,FALSE),0)</f>
        <v>12</v>
      </c>
      <c r="J116" s="51">
        <f>IFERROR(VLOOKUP($B116,'[1]NUM6.2'!$G$3:$T$164,7,FALSE),0)</f>
        <v>6</v>
      </c>
      <c r="K116" s="51">
        <f>IFERROR(VLOOKUP($B116,'[1]NUM6.2'!$G$3:$T$164,8,FALSE),0)</f>
        <v>12</v>
      </c>
      <c r="L116" s="51">
        <f>IFERROR(VLOOKUP($B116,'[1]NUM6.2'!$G$3:$T$164,9,FALSE),0)</f>
        <v>9</v>
      </c>
      <c r="M116" s="51">
        <f>IFERROR(VLOOKUP($B116,'[1]NUM6.2'!$G$3:$T$164,10,FALSE),0)</f>
        <v>7</v>
      </c>
      <c r="N116" s="51">
        <f>IFERROR(VLOOKUP($B116,'[1]NUM6.2'!$G$3:$T$164,11,FALSE),0)</f>
        <v>5</v>
      </c>
      <c r="O116" s="51">
        <f>IFERROR(VLOOKUP($B116,'[1]NUM6.2'!$G$3:$T$164,12,FALSE),0)</f>
        <v>0</v>
      </c>
      <c r="P116" s="51">
        <f>IFERROR(VLOOKUP($B116,'[1]NUM6.2'!$G$3:$T$164,13,FALSE),0)</f>
        <v>8</v>
      </c>
      <c r="Q116" s="11">
        <f t="shared" si="27"/>
        <v>119</v>
      </c>
      <c r="R116" s="380"/>
      <c r="S116" s="381"/>
    </row>
    <row r="117" spans="1:19" ht="14.4" thickBot="1" x14ac:dyDescent="0.3">
      <c r="A117" s="1" t="s">
        <v>131</v>
      </c>
      <c r="B117" s="62" t="s">
        <v>122</v>
      </c>
      <c r="C117" s="34"/>
      <c r="D117" s="34"/>
      <c r="E117" s="51">
        <f>IFERROR(VLOOKUP($B117,'[1]NUM6.2'!$G$3:$T$164,2,FALSE),0)</f>
        <v>6</v>
      </c>
      <c r="F117" s="51">
        <f>IFERROR(VLOOKUP($B117,'[1]NUM6.2'!$G$3:$T$164,3,FALSE),0)</f>
        <v>5</v>
      </c>
      <c r="G117" s="51">
        <f>IFERROR(VLOOKUP($B117,'[1]NUM6.2'!$G$3:$T$164,4,FALSE),0)</f>
        <v>7</v>
      </c>
      <c r="H117" s="51">
        <f>IFERROR(VLOOKUP($B117,'[1]NUM6.2'!$G$3:$T$164,5,FALSE),0)</f>
        <v>9</v>
      </c>
      <c r="I117" s="51">
        <f>IFERROR(VLOOKUP($B117,'[1]NUM6.2'!$G$3:$T$164,6,FALSE),0)</f>
        <v>8</v>
      </c>
      <c r="J117" s="51">
        <f>IFERROR(VLOOKUP($B117,'[1]NUM6.2'!$G$3:$T$164,7,FALSE),0)</f>
        <v>9</v>
      </c>
      <c r="K117" s="51">
        <f>IFERROR(VLOOKUP($B117,'[1]NUM6.2'!$G$3:$T$164,8,FALSE),0)</f>
        <v>2</v>
      </c>
      <c r="L117" s="51">
        <f>IFERROR(VLOOKUP($B117,'[1]NUM6.2'!$G$3:$T$164,9,FALSE),0)</f>
        <v>3</v>
      </c>
      <c r="M117" s="51">
        <f>IFERROR(VLOOKUP($B117,'[1]NUM6.2'!$G$3:$T$164,10,FALSE),0)</f>
        <v>0</v>
      </c>
      <c r="N117" s="51">
        <f>IFERROR(VLOOKUP($B117,'[1]NUM6.2'!$G$3:$T$164,11,FALSE),0)</f>
        <v>0</v>
      </c>
      <c r="O117" s="51">
        <f>IFERROR(VLOOKUP($B117,'[1]NUM6.2'!$G$3:$T$164,12,FALSE),0)</f>
        <v>5</v>
      </c>
      <c r="P117" s="51">
        <f>IFERROR(VLOOKUP($B117,'[1]NUM6.2'!$G$3:$T$164,13,FALSE),0)</f>
        <v>7</v>
      </c>
      <c r="Q117" s="11">
        <f t="shared" si="27"/>
        <v>61</v>
      </c>
      <c r="R117" s="380"/>
      <c r="S117" s="381"/>
    </row>
    <row r="118" spans="1:19" ht="14.4" thickBot="1" x14ac:dyDescent="0.3">
      <c r="A118" s="1" t="s">
        <v>131</v>
      </c>
      <c r="B118" s="62" t="s">
        <v>123</v>
      </c>
      <c r="C118" s="34"/>
      <c r="D118" s="34"/>
      <c r="E118" s="51">
        <f>IFERROR(VLOOKUP($B118,'[1]NUM6.2'!$G$3:$T$164,2,FALSE),0)</f>
        <v>15</v>
      </c>
      <c r="F118" s="51">
        <f>IFERROR(VLOOKUP($B118,'[1]NUM6.2'!$G$3:$T$164,3,FALSE),0)</f>
        <v>21</v>
      </c>
      <c r="G118" s="51">
        <f>IFERROR(VLOOKUP($B118,'[1]NUM6.2'!$G$3:$T$164,4,FALSE),0)</f>
        <v>14</v>
      </c>
      <c r="H118" s="51">
        <f>IFERROR(VLOOKUP($B118,'[1]NUM6.2'!$G$3:$T$164,5,FALSE),0)</f>
        <v>6</v>
      </c>
      <c r="I118" s="51">
        <f>IFERROR(VLOOKUP($B118,'[1]NUM6.2'!$G$3:$T$164,6,FALSE),0)</f>
        <v>10</v>
      </c>
      <c r="J118" s="51">
        <f>IFERROR(VLOOKUP($B118,'[1]NUM6.2'!$G$3:$T$164,7,FALSE),0)</f>
        <v>2</v>
      </c>
      <c r="K118" s="51">
        <f>IFERROR(VLOOKUP($B118,'[1]NUM6.2'!$G$3:$T$164,8,FALSE),0)</f>
        <v>17</v>
      </c>
      <c r="L118" s="51">
        <f>IFERROR(VLOOKUP($B118,'[1]NUM6.2'!$G$3:$T$164,9,FALSE),0)</f>
        <v>9</v>
      </c>
      <c r="M118" s="51">
        <f>IFERROR(VLOOKUP($B118,'[1]NUM6.2'!$G$3:$T$164,10,FALSE),0)</f>
        <v>6</v>
      </c>
      <c r="N118" s="51">
        <f>IFERROR(VLOOKUP($B118,'[1]NUM6.2'!$G$3:$T$164,11,FALSE),0)</f>
        <v>3</v>
      </c>
      <c r="O118" s="51">
        <f>IFERROR(VLOOKUP($B118,'[1]NUM6.2'!$G$3:$T$164,12,FALSE),0)</f>
        <v>0</v>
      </c>
      <c r="P118" s="51">
        <f>IFERROR(VLOOKUP($B118,'[1]NUM6.2'!$G$3:$T$164,13,FALSE),0)</f>
        <v>9</v>
      </c>
      <c r="Q118" s="11">
        <f t="shared" si="27"/>
        <v>112</v>
      </c>
      <c r="R118" s="380"/>
      <c r="S118" s="381"/>
    </row>
    <row r="119" spans="1:19" ht="14.4" thickBot="1" x14ac:dyDescent="0.3">
      <c r="A119" s="1" t="s">
        <v>131</v>
      </c>
      <c r="B119" s="62" t="s">
        <v>124</v>
      </c>
      <c r="C119" s="34"/>
      <c r="D119" s="34"/>
      <c r="E119" s="51">
        <f>IFERROR(VLOOKUP($B119,'[1]NUM6.2'!$G$3:$T$164,2,FALSE),0)</f>
        <v>7</v>
      </c>
      <c r="F119" s="51">
        <f>IFERROR(VLOOKUP($B119,'[1]NUM6.2'!$G$3:$T$164,3,FALSE),0)</f>
        <v>5</v>
      </c>
      <c r="G119" s="51">
        <f>IFERROR(VLOOKUP($B119,'[1]NUM6.2'!$G$3:$T$164,4,FALSE),0)</f>
        <v>1</v>
      </c>
      <c r="H119" s="51">
        <f>IFERROR(VLOOKUP($B119,'[1]NUM6.2'!$G$3:$T$164,5,FALSE),0)</f>
        <v>6</v>
      </c>
      <c r="I119" s="51">
        <f>IFERROR(VLOOKUP($B119,'[1]NUM6.2'!$G$3:$T$164,6,FALSE),0)</f>
        <v>0</v>
      </c>
      <c r="J119" s="51">
        <f>IFERROR(VLOOKUP($B119,'[1]NUM6.2'!$G$3:$T$164,7,FALSE),0)</f>
        <v>7</v>
      </c>
      <c r="K119" s="51">
        <f>IFERROR(VLOOKUP($B119,'[1]NUM6.2'!$G$3:$T$164,8,FALSE),0)</f>
        <v>0</v>
      </c>
      <c r="L119" s="51">
        <f>IFERROR(VLOOKUP($B119,'[1]NUM6.2'!$G$3:$T$164,9,FALSE),0)</f>
        <v>13</v>
      </c>
      <c r="M119" s="51">
        <f>IFERROR(VLOOKUP($B119,'[1]NUM6.2'!$G$3:$T$164,10,FALSE),0)</f>
        <v>1</v>
      </c>
      <c r="N119" s="51">
        <f>IFERROR(VLOOKUP($B119,'[1]NUM6.2'!$G$3:$T$164,11,FALSE),0)</f>
        <v>3</v>
      </c>
      <c r="O119" s="51">
        <f>IFERROR(VLOOKUP($B119,'[1]NUM6.2'!$G$3:$T$164,12,FALSE),0)</f>
        <v>0</v>
      </c>
      <c r="P119" s="51">
        <f>IFERROR(VLOOKUP($B119,'[1]NUM6.2'!$G$3:$T$164,13,FALSE),0)</f>
        <v>7</v>
      </c>
      <c r="Q119" s="11">
        <f t="shared" si="27"/>
        <v>50</v>
      </c>
      <c r="R119" s="380"/>
      <c r="S119" s="381"/>
    </row>
    <row r="120" spans="1:19" ht="14.4" thickBot="1" x14ac:dyDescent="0.3">
      <c r="A120" s="1" t="s">
        <v>131</v>
      </c>
      <c r="B120" s="62" t="s">
        <v>125</v>
      </c>
      <c r="C120" s="34"/>
      <c r="D120" s="34"/>
      <c r="E120" s="51">
        <f>IFERROR(VLOOKUP($B120,'[1]NUM6.2'!$G$3:$T$164,2,FALSE),0)</f>
        <v>12</v>
      </c>
      <c r="F120" s="51">
        <f>IFERROR(VLOOKUP($B120,'[1]NUM6.2'!$G$3:$T$164,3,FALSE),0)</f>
        <v>14</v>
      </c>
      <c r="G120" s="51">
        <f>IFERROR(VLOOKUP($B120,'[1]NUM6.2'!$G$3:$T$164,4,FALSE),0)</f>
        <v>7</v>
      </c>
      <c r="H120" s="51">
        <f>IFERROR(VLOOKUP($B120,'[1]NUM6.2'!$G$3:$T$164,5,FALSE),0)</f>
        <v>12</v>
      </c>
      <c r="I120" s="51">
        <f>IFERROR(VLOOKUP($B120,'[1]NUM6.2'!$G$3:$T$164,6,FALSE),0)</f>
        <v>6</v>
      </c>
      <c r="J120" s="51">
        <f>IFERROR(VLOOKUP($B120,'[1]NUM6.2'!$G$3:$T$164,7,FALSE),0)</f>
        <v>8</v>
      </c>
      <c r="K120" s="51">
        <f>IFERROR(VLOOKUP($B120,'[1]NUM6.2'!$G$3:$T$164,8,FALSE),0)</f>
        <v>11</v>
      </c>
      <c r="L120" s="51">
        <f>IFERROR(VLOOKUP($B120,'[1]NUM6.2'!$G$3:$T$164,9,FALSE),0)</f>
        <v>1</v>
      </c>
      <c r="M120" s="51">
        <f>IFERROR(VLOOKUP($B120,'[1]NUM6.2'!$G$3:$T$164,10,FALSE),0)</f>
        <v>12</v>
      </c>
      <c r="N120" s="51">
        <f>IFERROR(VLOOKUP($B120,'[1]NUM6.2'!$G$3:$T$164,11,FALSE),0)</f>
        <v>6</v>
      </c>
      <c r="O120" s="51">
        <f>IFERROR(VLOOKUP($B120,'[1]NUM6.2'!$G$3:$T$164,12,FALSE),0)</f>
        <v>2</v>
      </c>
      <c r="P120" s="51">
        <f>IFERROR(VLOOKUP($B120,'[1]NUM6.2'!$G$3:$T$164,13,FALSE),0)</f>
        <v>17</v>
      </c>
      <c r="Q120" s="11">
        <f t="shared" si="27"/>
        <v>108</v>
      </c>
      <c r="R120" s="380"/>
      <c r="S120" s="381"/>
    </row>
    <row r="121" spans="1:19" ht="14.4" thickBot="1" x14ac:dyDescent="0.3">
      <c r="A121" s="1" t="s">
        <v>131</v>
      </c>
      <c r="B121" s="62" t="s">
        <v>126</v>
      </c>
      <c r="C121" s="34"/>
      <c r="D121" s="34"/>
      <c r="E121" s="51">
        <f>IFERROR(VLOOKUP($B121,'[1]NUM6.2'!$G$3:$T$164,2,FALSE),0)</f>
        <v>13</v>
      </c>
      <c r="F121" s="51">
        <f>IFERROR(VLOOKUP($B121,'[1]NUM6.2'!$G$3:$T$164,3,FALSE),0)</f>
        <v>5</v>
      </c>
      <c r="G121" s="51">
        <f>IFERROR(VLOOKUP($B121,'[1]NUM6.2'!$G$3:$T$164,4,FALSE),0)</f>
        <v>19</v>
      </c>
      <c r="H121" s="51">
        <f>IFERROR(VLOOKUP($B121,'[1]NUM6.2'!$G$3:$T$164,5,FALSE),0)</f>
        <v>10</v>
      </c>
      <c r="I121" s="51">
        <f>IFERROR(VLOOKUP($B121,'[1]NUM6.2'!$G$3:$T$164,6,FALSE),0)</f>
        <v>11</v>
      </c>
      <c r="J121" s="51">
        <f>IFERROR(VLOOKUP($B121,'[1]NUM6.2'!$G$3:$T$164,7,FALSE),0)</f>
        <v>12</v>
      </c>
      <c r="K121" s="51">
        <f>IFERROR(VLOOKUP($B121,'[1]NUM6.2'!$G$3:$T$164,8,FALSE),0)</f>
        <v>14</v>
      </c>
      <c r="L121" s="51">
        <f>IFERROR(VLOOKUP($B121,'[1]NUM6.2'!$G$3:$T$164,9,FALSE),0)</f>
        <v>8</v>
      </c>
      <c r="M121" s="51">
        <f>IFERROR(VLOOKUP($B121,'[1]NUM6.2'!$G$3:$T$164,10,FALSE),0)</f>
        <v>10</v>
      </c>
      <c r="N121" s="51">
        <f>IFERROR(VLOOKUP($B121,'[1]NUM6.2'!$G$3:$T$164,11,FALSE),0)</f>
        <v>4</v>
      </c>
      <c r="O121" s="51">
        <f>IFERROR(VLOOKUP($B121,'[1]NUM6.2'!$G$3:$T$164,12,FALSE),0)</f>
        <v>7</v>
      </c>
      <c r="P121" s="51">
        <f>IFERROR(VLOOKUP($B121,'[1]NUM6.2'!$G$3:$T$164,13,FALSE),0)</f>
        <v>3</v>
      </c>
      <c r="Q121" s="11">
        <f t="shared" si="27"/>
        <v>116</v>
      </c>
      <c r="R121" s="380"/>
      <c r="S121" s="381"/>
    </row>
    <row r="122" spans="1:19" ht="14.4" thickBot="1" x14ac:dyDescent="0.3">
      <c r="A122" s="1" t="s">
        <v>131</v>
      </c>
      <c r="B122" s="62" t="s">
        <v>127</v>
      </c>
      <c r="C122" s="34"/>
      <c r="D122" s="34"/>
      <c r="E122" s="51">
        <f>IFERROR(VLOOKUP($B122,'[1]NUM6.2'!$G$3:$T$164,2,FALSE),0)</f>
        <v>2</v>
      </c>
      <c r="F122" s="51">
        <f>IFERROR(VLOOKUP($B122,'[1]NUM6.2'!$G$3:$T$164,3,FALSE),0)</f>
        <v>11</v>
      </c>
      <c r="G122" s="51">
        <f>IFERROR(VLOOKUP($B122,'[1]NUM6.2'!$G$3:$T$164,4,FALSE),0)</f>
        <v>6</v>
      </c>
      <c r="H122" s="51">
        <f>IFERROR(VLOOKUP($B122,'[1]NUM6.2'!$G$3:$T$164,5,FALSE),0)</f>
        <v>7</v>
      </c>
      <c r="I122" s="51">
        <f>IFERROR(VLOOKUP($B122,'[1]NUM6.2'!$G$3:$T$164,6,FALSE),0)</f>
        <v>0</v>
      </c>
      <c r="J122" s="51">
        <f>IFERROR(VLOOKUP($B122,'[1]NUM6.2'!$G$3:$T$164,7,FALSE),0)</f>
        <v>2</v>
      </c>
      <c r="K122" s="51">
        <f>IFERROR(VLOOKUP($B122,'[1]NUM6.2'!$G$3:$T$164,8,FALSE),0)</f>
        <v>9</v>
      </c>
      <c r="L122" s="51">
        <f>IFERROR(VLOOKUP($B122,'[1]NUM6.2'!$G$3:$T$164,9,FALSE),0)</f>
        <v>13</v>
      </c>
      <c r="M122" s="51">
        <f>IFERROR(VLOOKUP($B122,'[1]NUM6.2'!$G$3:$T$164,10,FALSE),0)</f>
        <v>6</v>
      </c>
      <c r="N122" s="51">
        <f>IFERROR(VLOOKUP($B122,'[1]NUM6.2'!$G$3:$T$164,11,FALSE),0)</f>
        <v>1</v>
      </c>
      <c r="O122" s="51">
        <f>IFERROR(VLOOKUP($B122,'[1]NUM6.2'!$G$3:$T$164,12,FALSE),0)</f>
        <v>0</v>
      </c>
      <c r="P122" s="51">
        <f>IFERROR(VLOOKUP($B122,'[1]NUM6.2'!$G$3:$T$164,13,FALSE),0)</f>
        <v>9</v>
      </c>
      <c r="Q122" s="11">
        <f t="shared" si="27"/>
        <v>66</v>
      </c>
      <c r="R122" s="380"/>
      <c r="S122" s="381"/>
    </row>
    <row r="123" spans="1:19" ht="14.4" thickBot="1" x14ac:dyDescent="0.3">
      <c r="A123" s="1" t="s">
        <v>131</v>
      </c>
      <c r="B123" s="62" t="s">
        <v>128</v>
      </c>
      <c r="C123" s="34"/>
      <c r="D123" s="34"/>
      <c r="E123" s="51">
        <f>IFERROR(VLOOKUP($B123,'[1]NUM6.2'!$G$3:$T$164,2,FALSE),0)</f>
        <v>8</v>
      </c>
      <c r="F123" s="51">
        <f>IFERROR(VLOOKUP($B123,'[1]NUM6.2'!$G$3:$T$164,3,FALSE),0)</f>
        <v>3</v>
      </c>
      <c r="G123" s="51">
        <f>IFERROR(VLOOKUP($B123,'[1]NUM6.2'!$G$3:$T$164,4,FALSE),0)</f>
        <v>3</v>
      </c>
      <c r="H123" s="51">
        <f>IFERROR(VLOOKUP($B123,'[1]NUM6.2'!$G$3:$T$164,5,FALSE),0)</f>
        <v>3</v>
      </c>
      <c r="I123" s="51">
        <f>IFERROR(VLOOKUP($B123,'[1]NUM6.2'!$G$3:$T$164,6,FALSE),0)</f>
        <v>3</v>
      </c>
      <c r="J123" s="51">
        <f>IFERROR(VLOOKUP($B123,'[1]NUM6.2'!$G$3:$T$164,7,FALSE),0)</f>
        <v>5</v>
      </c>
      <c r="K123" s="51">
        <f>IFERROR(VLOOKUP($B123,'[1]NUM6.2'!$G$3:$T$164,8,FALSE),0)</f>
        <v>4</v>
      </c>
      <c r="L123" s="51">
        <f>IFERROR(VLOOKUP($B123,'[1]NUM6.2'!$G$3:$T$164,9,FALSE),0)</f>
        <v>2</v>
      </c>
      <c r="M123" s="51">
        <f>IFERROR(VLOOKUP($B123,'[1]NUM6.2'!$G$3:$T$164,10,FALSE),0)</f>
        <v>0</v>
      </c>
      <c r="N123" s="51">
        <f>IFERROR(VLOOKUP($B123,'[1]NUM6.2'!$G$3:$T$164,11,FALSE),0)</f>
        <v>9</v>
      </c>
      <c r="O123" s="51">
        <f>IFERROR(VLOOKUP($B123,'[1]NUM6.2'!$G$3:$T$164,12,FALSE),0)</f>
        <v>0</v>
      </c>
      <c r="P123" s="51">
        <f>IFERROR(VLOOKUP($B123,'[1]NUM6.2'!$G$3:$T$164,13,FALSE),0)</f>
        <v>4</v>
      </c>
      <c r="Q123" s="11">
        <f t="shared" si="27"/>
        <v>44</v>
      </c>
      <c r="R123" s="380"/>
      <c r="S123" s="381"/>
    </row>
    <row r="124" spans="1:19" ht="14.4" thickBot="1" x14ac:dyDescent="0.3">
      <c r="A124" s="1" t="s">
        <v>131</v>
      </c>
      <c r="B124" s="62" t="s">
        <v>129</v>
      </c>
      <c r="C124" s="34"/>
      <c r="D124" s="34"/>
      <c r="E124" s="51">
        <f>IFERROR(VLOOKUP($B124,'[1]NUM6.2'!$G$3:$T$164,2,FALSE),0)</f>
        <v>4</v>
      </c>
      <c r="F124" s="51">
        <f>IFERROR(VLOOKUP($B124,'[1]NUM6.2'!$G$3:$T$164,3,FALSE),0)</f>
        <v>3</v>
      </c>
      <c r="G124" s="51">
        <f>IFERROR(VLOOKUP($B124,'[1]NUM6.2'!$G$3:$T$164,4,FALSE),0)</f>
        <v>12</v>
      </c>
      <c r="H124" s="51">
        <f>IFERROR(VLOOKUP($B124,'[1]NUM6.2'!$G$3:$T$164,5,FALSE),0)</f>
        <v>10</v>
      </c>
      <c r="I124" s="51">
        <f>IFERROR(VLOOKUP($B124,'[1]NUM6.2'!$G$3:$T$164,6,FALSE),0)</f>
        <v>5</v>
      </c>
      <c r="J124" s="51">
        <f>IFERROR(VLOOKUP($B124,'[1]NUM6.2'!$G$3:$T$164,7,FALSE),0)</f>
        <v>13</v>
      </c>
      <c r="K124" s="51">
        <f>IFERROR(VLOOKUP($B124,'[1]NUM6.2'!$G$3:$T$164,8,FALSE),0)</f>
        <v>11</v>
      </c>
      <c r="L124" s="51">
        <f>IFERROR(VLOOKUP($B124,'[1]NUM6.2'!$G$3:$T$164,9,FALSE),0)</f>
        <v>5</v>
      </c>
      <c r="M124" s="51">
        <f>IFERROR(VLOOKUP($B124,'[1]NUM6.2'!$G$3:$T$164,10,FALSE),0)</f>
        <v>4</v>
      </c>
      <c r="N124" s="51">
        <f>IFERROR(VLOOKUP($B124,'[1]NUM6.2'!$G$3:$T$164,11,FALSE),0)</f>
        <v>3</v>
      </c>
      <c r="O124" s="51">
        <f>IFERROR(VLOOKUP($B124,'[1]NUM6.2'!$G$3:$T$164,12,FALSE),0)</f>
        <v>11</v>
      </c>
      <c r="P124" s="51">
        <f>IFERROR(VLOOKUP($B124,'[1]NUM6.2'!$G$3:$T$164,13,FALSE),0)</f>
        <v>12</v>
      </c>
      <c r="Q124" s="11">
        <f t="shared" si="27"/>
        <v>93</v>
      </c>
      <c r="R124" s="380"/>
      <c r="S124" s="381"/>
    </row>
    <row r="125" spans="1:19" ht="14.4" thickBot="1" x14ac:dyDescent="0.3">
      <c r="A125" s="1" t="s">
        <v>131</v>
      </c>
      <c r="B125" s="62" t="s">
        <v>130</v>
      </c>
      <c r="C125" s="34"/>
      <c r="D125" s="34"/>
      <c r="E125" s="51">
        <f>IFERROR(VLOOKUP($B125,'[1]NUM6.2'!$G$3:$T$164,2,FALSE),0)</f>
        <v>12</v>
      </c>
      <c r="F125" s="51">
        <f>IFERROR(VLOOKUP($B125,'[1]NUM6.2'!$G$3:$T$164,3,FALSE),0)</f>
        <v>11</v>
      </c>
      <c r="G125" s="51">
        <f>IFERROR(VLOOKUP($B125,'[1]NUM6.2'!$G$3:$T$164,4,FALSE),0)</f>
        <v>2</v>
      </c>
      <c r="H125" s="51">
        <f>IFERROR(VLOOKUP($B125,'[1]NUM6.2'!$G$3:$T$164,5,FALSE),0)</f>
        <v>3</v>
      </c>
      <c r="I125" s="51">
        <f>IFERROR(VLOOKUP($B125,'[1]NUM6.2'!$G$3:$T$164,6,FALSE),0)</f>
        <v>2</v>
      </c>
      <c r="J125" s="51">
        <f>IFERROR(VLOOKUP($B125,'[1]NUM6.2'!$G$3:$T$164,7,FALSE),0)</f>
        <v>1</v>
      </c>
      <c r="K125" s="51">
        <f>IFERROR(VLOOKUP($B125,'[1]NUM6.2'!$G$3:$T$164,8,FALSE),0)</f>
        <v>8</v>
      </c>
      <c r="L125" s="51">
        <f>IFERROR(VLOOKUP($B125,'[1]NUM6.2'!$G$3:$T$164,9,FALSE),0)</f>
        <v>0</v>
      </c>
      <c r="M125" s="51">
        <f>IFERROR(VLOOKUP($B125,'[1]NUM6.2'!$G$3:$T$164,10,FALSE),0)</f>
        <v>3</v>
      </c>
      <c r="N125" s="51">
        <f>IFERROR(VLOOKUP($B125,'[1]NUM6.2'!$G$3:$T$164,11,FALSE),0)</f>
        <v>5</v>
      </c>
      <c r="O125" s="51">
        <f>IFERROR(VLOOKUP($B125,'[1]NUM6.2'!$G$3:$T$164,12,FALSE),0)</f>
        <v>6</v>
      </c>
      <c r="P125" s="51">
        <f>IFERROR(VLOOKUP($B125,'[1]NUM6.2'!$G$3:$T$164,13,FALSE),0)</f>
        <v>2</v>
      </c>
      <c r="Q125" s="11">
        <f t="shared" si="27"/>
        <v>55</v>
      </c>
      <c r="R125" s="380"/>
      <c r="S125" s="381"/>
    </row>
    <row r="126" spans="1:19" ht="14.4" thickBot="1" x14ac:dyDescent="0.3">
      <c r="A126" s="344" t="s">
        <v>166</v>
      </c>
      <c r="B126" s="345"/>
      <c r="C126" s="89">
        <f>D126/Metas!H7</f>
        <v>0.9999740350089622</v>
      </c>
      <c r="D126" s="13">
        <f>+Q126/R126</f>
        <v>0.71858134155744025</v>
      </c>
      <c r="E126" s="8">
        <f>SUM(E114:E125)</f>
        <v>101</v>
      </c>
      <c r="F126" s="8">
        <f t="shared" ref="F126:H126" si="28">SUM(F114:F125)</f>
        <v>103</v>
      </c>
      <c r="G126" s="8">
        <f t="shared" si="28"/>
        <v>91</v>
      </c>
      <c r="H126" s="8">
        <f t="shared" si="28"/>
        <v>102</v>
      </c>
      <c r="I126" s="8">
        <f t="shared" ref="I126:J126" si="29">SUM(I114:I125)</f>
        <v>68</v>
      </c>
      <c r="J126" s="8">
        <f t="shared" si="29"/>
        <v>67</v>
      </c>
      <c r="K126" s="8">
        <f t="shared" ref="K126:L126" si="30">SUM(K114:K125)</f>
        <v>102</v>
      </c>
      <c r="L126" s="8">
        <f t="shared" si="30"/>
        <v>79</v>
      </c>
      <c r="M126" s="8">
        <f t="shared" ref="M126:N126" si="31">SUM(M114:M125)</f>
        <v>57</v>
      </c>
      <c r="N126" s="8">
        <f t="shared" si="31"/>
        <v>43</v>
      </c>
      <c r="O126" s="8">
        <f t="shared" ref="O126:P126" si="32">SUM(O114:O125)</f>
        <v>33</v>
      </c>
      <c r="P126" s="8">
        <f t="shared" si="32"/>
        <v>86</v>
      </c>
      <c r="Q126" s="8">
        <f>SUM(Q114:Q125)</f>
        <v>932</v>
      </c>
      <c r="R126" s="378">
        <v>1297</v>
      </c>
      <c r="S126" s="379"/>
    </row>
    <row r="127" spans="1:19" ht="14.4" thickBot="1" x14ac:dyDescent="0.3">
      <c r="A127" s="49" t="s">
        <v>145</v>
      </c>
      <c r="B127" s="62" t="s">
        <v>132</v>
      </c>
      <c r="C127" s="34"/>
      <c r="D127" s="34"/>
      <c r="E127" s="51">
        <f>IFERROR(VLOOKUP($B127,'[1]NUM6.2'!$G$3:$T$164,2,FALSE),0)</f>
        <v>25</v>
      </c>
      <c r="F127" s="51">
        <f>IFERROR(VLOOKUP($B127,'[1]NUM6.2'!$G$3:$T$164,3,FALSE),0)</f>
        <v>32</v>
      </c>
      <c r="G127" s="51">
        <f>IFERROR(VLOOKUP($B127,'[1]NUM6.2'!$G$3:$T$164,4,FALSE),0)</f>
        <v>27</v>
      </c>
      <c r="H127" s="51">
        <f>IFERROR(VLOOKUP($B127,'[1]NUM6.2'!$G$3:$T$164,5,FALSE),0)</f>
        <v>60</v>
      </c>
      <c r="I127" s="51">
        <f>IFERROR(VLOOKUP($B127,'[1]NUM6.2'!$G$3:$T$164,6,FALSE),0)</f>
        <v>31</v>
      </c>
      <c r="J127" s="51">
        <f>IFERROR(VLOOKUP($B127,'[1]NUM6.2'!$G$3:$T$164,7,FALSE),0)</f>
        <v>30</v>
      </c>
      <c r="K127" s="51">
        <f>IFERROR(VLOOKUP($B127,'[1]NUM6.2'!$G$3:$T$164,8,FALSE),0)</f>
        <v>43</v>
      </c>
      <c r="L127" s="51">
        <f>IFERROR(VLOOKUP($B127,'[1]NUM6.2'!$G$3:$T$164,9,FALSE),0)</f>
        <v>35</v>
      </c>
      <c r="M127" s="51">
        <f>IFERROR(VLOOKUP($B127,'[1]NUM6.2'!$G$3:$T$164,10,FALSE),0)</f>
        <v>44</v>
      </c>
      <c r="N127" s="51">
        <f>IFERROR(VLOOKUP($B127,'[1]NUM6.2'!$G$3:$T$164,11,FALSE),0)</f>
        <v>67</v>
      </c>
      <c r="O127" s="51">
        <f>IFERROR(VLOOKUP($B127,'[1]NUM6.2'!$G$3:$T$164,12,FALSE),0)</f>
        <v>16</v>
      </c>
      <c r="P127" s="51">
        <f>IFERROR(VLOOKUP($B127,'[1]NUM6.2'!$G$3:$T$164,13,FALSE),0)</f>
        <v>40</v>
      </c>
      <c r="Q127" s="11">
        <f t="shared" ref="Q127:Q139" si="33">SUM(E127:P127)</f>
        <v>450</v>
      </c>
      <c r="R127" s="380"/>
      <c r="S127" s="381"/>
    </row>
    <row r="128" spans="1:19" ht="14.4" thickBot="1" x14ac:dyDescent="0.3">
      <c r="A128" s="49" t="s">
        <v>145</v>
      </c>
      <c r="B128" s="62" t="s">
        <v>133</v>
      </c>
      <c r="C128" s="34"/>
      <c r="D128" s="34"/>
      <c r="E128" s="51">
        <f>IFERROR(VLOOKUP($B128,'[1]NUM6.2'!$G$3:$T$164,2,FALSE),0)</f>
        <v>67</v>
      </c>
      <c r="F128" s="51">
        <f>IFERROR(VLOOKUP($B128,'[1]NUM6.2'!$G$3:$T$164,3,FALSE),0)</f>
        <v>31</v>
      </c>
      <c r="G128" s="51">
        <f>IFERROR(VLOOKUP($B128,'[1]NUM6.2'!$G$3:$T$164,4,FALSE),0)</f>
        <v>41</v>
      </c>
      <c r="H128" s="51">
        <f>IFERROR(VLOOKUP($B128,'[1]NUM6.2'!$G$3:$T$164,5,FALSE),0)</f>
        <v>51</v>
      </c>
      <c r="I128" s="51">
        <f>IFERROR(VLOOKUP($B128,'[1]NUM6.2'!$G$3:$T$164,6,FALSE),0)</f>
        <v>46</v>
      </c>
      <c r="J128" s="51">
        <f>IFERROR(VLOOKUP($B128,'[1]NUM6.2'!$G$3:$T$164,7,FALSE),0)</f>
        <v>38</v>
      </c>
      <c r="K128" s="51">
        <f>IFERROR(VLOOKUP($B128,'[1]NUM6.2'!$G$3:$T$164,8,FALSE),0)</f>
        <v>31</v>
      </c>
      <c r="L128" s="51">
        <f>IFERROR(VLOOKUP($B128,'[1]NUM6.2'!$G$3:$T$164,9,FALSE),0)</f>
        <v>6</v>
      </c>
      <c r="M128" s="51">
        <f>IFERROR(VLOOKUP($B128,'[1]NUM6.2'!$G$3:$T$164,10,FALSE),0)</f>
        <v>5</v>
      </c>
      <c r="N128" s="51">
        <f>IFERROR(VLOOKUP($B128,'[1]NUM6.2'!$G$3:$T$164,11,FALSE),0)</f>
        <v>0</v>
      </c>
      <c r="O128" s="51">
        <f>IFERROR(VLOOKUP($B128,'[1]NUM6.2'!$G$3:$T$164,12,FALSE),0)</f>
        <v>0</v>
      </c>
      <c r="P128" s="51">
        <f>IFERROR(VLOOKUP($B128,'[1]NUM6.2'!$G$3:$T$164,13,FALSE),0)</f>
        <v>0</v>
      </c>
      <c r="Q128" s="11">
        <f t="shared" si="33"/>
        <v>316</v>
      </c>
      <c r="R128" s="380"/>
      <c r="S128" s="381"/>
    </row>
    <row r="129" spans="1:19" ht="14.4" thickBot="1" x14ac:dyDescent="0.3">
      <c r="A129" s="49" t="s">
        <v>145</v>
      </c>
      <c r="B129" s="62" t="s">
        <v>134</v>
      </c>
      <c r="C129" s="34"/>
      <c r="D129" s="34"/>
      <c r="E129" s="51">
        <f>IFERROR(VLOOKUP($B129,'[1]NUM6.2'!$G$3:$T$164,2,FALSE),0)</f>
        <v>28</v>
      </c>
      <c r="F129" s="51">
        <f>IFERROR(VLOOKUP($B129,'[1]NUM6.2'!$G$3:$T$164,3,FALSE),0)</f>
        <v>16</v>
      </c>
      <c r="G129" s="51">
        <f>IFERROR(VLOOKUP($B129,'[1]NUM6.2'!$G$3:$T$164,4,FALSE),0)</f>
        <v>27</v>
      </c>
      <c r="H129" s="51">
        <f>IFERROR(VLOOKUP($B129,'[1]NUM6.2'!$G$3:$T$164,5,FALSE),0)</f>
        <v>39</v>
      </c>
      <c r="I129" s="51">
        <f>IFERROR(VLOOKUP($B129,'[1]NUM6.2'!$G$3:$T$164,6,FALSE),0)</f>
        <v>21</v>
      </c>
      <c r="J129" s="51">
        <f>IFERROR(VLOOKUP($B129,'[1]NUM6.2'!$G$3:$T$164,7,FALSE),0)</f>
        <v>23</v>
      </c>
      <c r="K129" s="51">
        <f>IFERROR(VLOOKUP($B129,'[1]NUM6.2'!$G$3:$T$164,8,FALSE),0)</f>
        <v>39</v>
      </c>
      <c r="L129" s="51">
        <f>IFERROR(VLOOKUP($B129,'[1]NUM6.2'!$G$3:$T$164,9,FALSE),0)</f>
        <v>21</v>
      </c>
      <c r="M129" s="51">
        <f>IFERROR(VLOOKUP($B129,'[1]NUM6.2'!$G$3:$T$164,10,FALSE),0)</f>
        <v>24</v>
      </c>
      <c r="N129" s="51">
        <f>IFERROR(VLOOKUP($B129,'[1]NUM6.2'!$G$3:$T$164,11,FALSE),0)</f>
        <v>30</v>
      </c>
      <c r="O129" s="51">
        <f>IFERROR(VLOOKUP($B129,'[1]NUM6.2'!$G$3:$T$164,12,FALSE),0)</f>
        <v>3</v>
      </c>
      <c r="P129" s="51">
        <f>IFERROR(VLOOKUP($B129,'[1]NUM6.2'!$G$3:$T$164,13,FALSE),0)</f>
        <v>21</v>
      </c>
      <c r="Q129" s="11">
        <f t="shared" si="33"/>
        <v>292</v>
      </c>
      <c r="R129" s="380"/>
      <c r="S129" s="381"/>
    </row>
    <row r="130" spans="1:19" ht="14.4" thickBot="1" x14ac:dyDescent="0.3">
      <c r="A130" s="49" t="s">
        <v>145</v>
      </c>
      <c r="B130" s="62" t="s">
        <v>135</v>
      </c>
      <c r="C130" s="34"/>
      <c r="D130" s="34"/>
      <c r="E130" s="51">
        <f>IFERROR(VLOOKUP($B130,'[1]NUM6.2'!$G$3:$T$164,2,FALSE),0)</f>
        <v>44</v>
      </c>
      <c r="F130" s="51">
        <f>IFERROR(VLOOKUP($B130,'[1]NUM6.2'!$G$3:$T$164,3,FALSE),0)</f>
        <v>39</v>
      </c>
      <c r="G130" s="51">
        <f>IFERROR(VLOOKUP($B130,'[1]NUM6.2'!$G$3:$T$164,4,FALSE),0)</f>
        <v>41</v>
      </c>
      <c r="H130" s="51">
        <f>IFERROR(VLOOKUP($B130,'[1]NUM6.2'!$G$3:$T$164,5,FALSE),0)</f>
        <v>86</v>
      </c>
      <c r="I130" s="51">
        <f>IFERROR(VLOOKUP($B130,'[1]NUM6.2'!$G$3:$T$164,6,FALSE),0)</f>
        <v>37</v>
      </c>
      <c r="J130" s="51">
        <f>IFERROR(VLOOKUP($B130,'[1]NUM6.2'!$G$3:$T$164,7,FALSE),0)</f>
        <v>32</v>
      </c>
      <c r="K130" s="51">
        <f>IFERROR(VLOOKUP($B130,'[1]NUM6.2'!$G$3:$T$164,8,FALSE),0)</f>
        <v>39</v>
      </c>
      <c r="L130" s="51">
        <f>IFERROR(VLOOKUP($B130,'[1]NUM6.2'!$G$3:$T$164,9,FALSE),0)</f>
        <v>30</v>
      </c>
      <c r="M130" s="51">
        <f>IFERROR(VLOOKUP($B130,'[1]NUM6.2'!$G$3:$T$164,10,FALSE),0)</f>
        <v>53</v>
      </c>
      <c r="N130" s="51">
        <f>IFERROR(VLOOKUP($B130,'[1]NUM6.2'!$G$3:$T$164,11,FALSE),0)</f>
        <v>33</v>
      </c>
      <c r="O130" s="51">
        <f>IFERROR(VLOOKUP($B130,'[1]NUM6.2'!$G$3:$T$164,12,FALSE),0)</f>
        <v>11</v>
      </c>
      <c r="P130" s="51">
        <f>IFERROR(VLOOKUP($B130,'[1]NUM6.2'!$G$3:$T$164,13,FALSE),0)</f>
        <v>60</v>
      </c>
      <c r="Q130" s="11">
        <f t="shared" si="33"/>
        <v>505</v>
      </c>
      <c r="R130" s="380"/>
      <c r="S130" s="381"/>
    </row>
    <row r="131" spans="1:19" ht="14.4" thickBot="1" x14ac:dyDescent="0.3">
      <c r="A131" s="49" t="s">
        <v>145</v>
      </c>
      <c r="B131" s="62" t="s">
        <v>136</v>
      </c>
      <c r="C131" s="34"/>
      <c r="D131" s="34"/>
      <c r="E131" s="51">
        <f>IFERROR(VLOOKUP($B131,'[1]NUM6.2'!$G$3:$T$164,2,FALSE),0)</f>
        <v>0</v>
      </c>
      <c r="F131" s="51">
        <f>IFERROR(VLOOKUP($B131,'[1]NUM6.2'!$G$3:$T$164,3,FALSE),0)</f>
        <v>2</v>
      </c>
      <c r="G131" s="51">
        <f>IFERROR(VLOOKUP($B131,'[1]NUM6.2'!$G$3:$T$164,4,FALSE),0)</f>
        <v>3</v>
      </c>
      <c r="H131" s="51">
        <f>IFERROR(VLOOKUP($B131,'[1]NUM6.2'!$G$3:$T$164,5,FALSE),0)</f>
        <v>0</v>
      </c>
      <c r="I131" s="51">
        <f>IFERROR(VLOOKUP($B131,'[1]NUM6.2'!$G$3:$T$164,6,FALSE),0)</f>
        <v>6</v>
      </c>
      <c r="J131" s="51">
        <f>IFERROR(VLOOKUP($B131,'[1]NUM6.2'!$G$3:$T$164,7,FALSE),0)</f>
        <v>5</v>
      </c>
      <c r="K131" s="51">
        <f>IFERROR(VLOOKUP($B131,'[1]NUM6.2'!$G$3:$T$164,8,FALSE),0)</f>
        <v>0</v>
      </c>
      <c r="L131" s="51">
        <f>IFERROR(VLOOKUP($B131,'[1]NUM6.2'!$G$3:$T$164,9,FALSE),0)</f>
        <v>14</v>
      </c>
      <c r="M131" s="51">
        <f>IFERROR(VLOOKUP($B131,'[1]NUM6.2'!$G$3:$T$164,10,FALSE),0)</f>
        <v>5</v>
      </c>
      <c r="N131" s="51">
        <f>IFERROR(VLOOKUP($B131,'[1]NUM6.2'!$G$3:$T$164,11,FALSE),0)</f>
        <v>9</v>
      </c>
      <c r="O131" s="51">
        <f>IFERROR(VLOOKUP($B131,'[1]NUM6.2'!$G$3:$T$164,12,FALSE),0)</f>
        <v>0</v>
      </c>
      <c r="P131" s="51">
        <f>IFERROR(VLOOKUP($B131,'[1]NUM6.2'!$G$3:$T$164,13,FALSE),0)</f>
        <v>6</v>
      </c>
      <c r="Q131" s="11">
        <f t="shared" si="33"/>
        <v>50</v>
      </c>
      <c r="R131" s="380"/>
      <c r="S131" s="381"/>
    </row>
    <row r="132" spans="1:19" ht="14.4" thickBot="1" x14ac:dyDescent="0.3">
      <c r="A132" s="49" t="s">
        <v>145</v>
      </c>
      <c r="B132" s="62" t="s">
        <v>137</v>
      </c>
      <c r="C132" s="34"/>
      <c r="D132" s="34"/>
      <c r="E132" s="51">
        <f>IFERROR(VLOOKUP($B132,'[1]NUM6.2'!$G$3:$T$164,2,FALSE),0)</f>
        <v>2</v>
      </c>
      <c r="F132" s="51">
        <f>IFERROR(VLOOKUP($B132,'[1]NUM6.2'!$G$3:$T$164,3,FALSE),0)</f>
        <v>4</v>
      </c>
      <c r="G132" s="51">
        <f>IFERROR(VLOOKUP($B132,'[1]NUM6.2'!$G$3:$T$164,4,FALSE),0)</f>
        <v>6</v>
      </c>
      <c r="H132" s="51">
        <f>IFERROR(VLOOKUP($B132,'[1]NUM6.2'!$G$3:$T$164,5,FALSE),0)</f>
        <v>8</v>
      </c>
      <c r="I132" s="51">
        <f>IFERROR(VLOOKUP($B132,'[1]NUM6.2'!$G$3:$T$164,6,FALSE),0)</f>
        <v>1</v>
      </c>
      <c r="J132" s="51">
        <f>IFERROR(VLOOKUP($B132,'[1]NUM6.2'!$G$3:$T$164,7,FALSE),0)</f>
        <v>4</v>
      </c>
      <c r="K132" s="51">
        <f>IFERROR(VLOOKUP($B132,'[1]NUM6.2'!$G$3:$T$164,8,FALSE),0)</f>
        <v>4</v>
      </c>
      <c r="L132" s="51">
        <f>IFERROR(VLOOKUP($B132,'[1]NUM6.2'!$G$3:$T$164,9,FALSE),0)</f>
        <v>13</v>
      </c>
      <c r="M132" s="51">
        <f>IFERROR(VLOOKUP($B132,'[1]NUM6.2'!$G$3:$T$164,10,FALSE),0)</f>
        <v>5</v>
      </c>
      <c r="N132" s="51">
        <f>IFERROR(VLOOKUP($B132,'[1]NUM6.2'!$G$3:$T$164,11,FALSE),0)</f>
        <v>20</v>
      </c>
      <c r="O132" s="51">
        <f>IFERROR(VLOOKUP($B132,'[1]NUM6.2'!$G$3:$T$164,12,FALSE),0)</f>
        <v>3</v>
      </c>
      <c r="P132" s="51">
        <f>IFERROR(VLOOKUP($B132,'[1]NUM6.2'!$G$3:$T$164,13,FALSE),0)</f>
        <v>14</v>
      </c>
      <c r="Q132" s="11">
        <f t="shared" si="33"/>
        <v>84</v>
      </c>
      <c r="R132" s="380"/>
      <c r="S132" s="381"/>
    </row>
    <row r="133" spans="1:19" ht="14.4" thickBot="1" x14ac:dyDescent="0.3">
      <c r="A133" s="49" t="s">
        <v>145</v>
      </c>
      <c r="B133" s="62" t="s">
        <v>138</v>
      </c>
      <c r="C133" s="34"/>
      <c r="D133" s="34"/>
      <c r="E133" s="51">
        <f>IFERROR(VLOOKUP($B133,'[1]NUM6.2'!$G$3:$T$164,2,FALSE),0)</f>
        <v>7</v>
      </c>
      <c r="F133" s="51">
        <f>IFERROR(VLOOKUP($B133,'[1]NUM6.2'!$G$3:$T$164,3,FALSE),0)</f>
        <v>2</v>
      </c>
      <c r="G133" s="51">
        <f>IFERROR(VLOOKUP($B133,'[1]NUM6.2'!$G$3:$T$164,4,FALSE),0)</f>
        <v>0</v>
      </c>
      <c r="H133" s="51">
        <f>IFERROR(VLOOKUP($B133,'[1]NUM6.2'!$G$3:$T$164,5,FALSE),0)</f>
        <v>9</v>
      </c>
      <c r="I133" s="51">
        <f>IFERROR(VLOOKUP($B133,'[1]NUM6.2'!$G$3:$T$164,6,FALSE),0)</f>
        <v>12</v>
      </c>
      <c r="J133" s="51">
        <f>IFERROR(VLOOKUP($B133,'[1]NUM6.2'!$G$3:$T$164,7,FALSE),0)</f>
        <v>3</v>
      </c>
      <c r="K133" s="51">
        <f>IFERROR(VLOOKUP($B133,'[1]NUM6.2'!$G$3:$T$164,8,FALSE),0)</f>
        <v>9</v>
      </c>
      <c r="L133" s="51">
        <f>IFERROR(VLOOKUP($B133,'[1]NUM6.2'!$G$3:$T$164,9,FALSE),0)</f>
        <v>26</v>
      </c>
      <c r="M133" s="51">
        <f>IFERROR(VLOOKUP($B133,'[1]NUM6.2'!$G$3:$T$164,10,FALSE),0)</f>
        <v>10</v>
      </c>
      <c r="N133" s="51">
        <f>IFERROR(VLOOKUP($B133,'[1]NUM6.2'!$G$3:$T$164,11,FALSE),0)</f>
        <v>6</v>
      </c>
      <c r="O133" s="51">
        <f>IFERROR(VLOOKUP($B133,'[1]NUM6.2'!$G$3:$T$164,12,FALSE),0)</f>
        <v>0</v>
      </c>
      <c r="P133" s="51">
        <f>IFERROR(VLOOKUP($B133,'[1]NUM6.2'!$G$3:$T$164,13,FALSE),0)</f>
        <v>0</v>
      </c>
      <c r="Q133" s="11">
        <f t="shared" si="33"/>
        <v>84</v>
      </c>
      <c r="R133" s="380"/>
      <c r="S133" s="381"/>
    </row>
    <row r="134" spans="1:19" ht="14.4" thickBot="1" x14ac:dyDescent="0.3">
      <c r="A134" s="49" t="s">
        <v>145</v>
      </c>
      <c r="B134" s="62" t="s">
        <v>139</v>
      </c>
      <c r="C134" s="34"/>
      <c r="D134" s="34"/>
      <c r="E134" s="51">
        <f>IFERROR(VLOOKUP($B134,'[1]NUM6.2'!$G$3:$T$164,2,FALSE),0)</f>
        <v>0</v>
      </c>
      <c r="F134" s="51">
        <f>IFERROR(VLOOKUP($B134,'[1]NUM6.2'!$G$3:$T$164,3,FALSE),0)</f>
        <v>0</v>
      </c>
      <c r="G134" s="51">
        <f>IFERROR(VLOOKUP($B134,'[1]NUM6.2'!$G$3:$T$164,4,FALSE),0)</f>
        <v>4</v>
      </c>
      <c r="H134" s="51">
        <f>IFERROR(VLOOKUP($B134,'[1]NUM6.2'!$G$3:$T$164,5,FALSE),0)</f>
        <v>2</v>
      </c>
      <c r="I134" s="51">
        <f>IFERROR(VLOOKUP($B134,'[1]NUM6.2'!$G$3:$T$164,6,FALSE),0)</f>
        <v>0</v>
      </c>
      <c r="J134" s="51">
        <f>IFERROR(VLOOKUP($B134,'[1]NUM6.2'!$G$3:$T$164,7,FALSE),0)</f>
        <v>3</v>
      </c>
      <c r="K134" s="51">
        <f>IFERROR(VLOOKUP($B134,'[1]NUM6.2'!$G$3:$T$164,8,FALSE),0)</f>
        <v>4</v>
      </c>
      <c r="L134" s="51">
        <f>IFERROR(VLOOKUP($B134,'[1]NUM6.2'!$G$3:$T$164,9,FALSE),0)</f>
        <v>0</v>
      </c>
      <c r="M134" s="51">
        <f>IFERROR(VLOOKUP($B134,'[1]NUM6.2'!$G$3:$T$164,10,FALSE),0)</f>
        <v>13</v>
      </c>
      <c r="N134" s="51">
        <f>IFERROR(VLOOKUP($B134,'[1]NUM6.2'!$G$3:$T$164,11,FALSE),0)</f>
        <v>6</v>
      </c>
      <c r="O134" s="51">
        <f>IFERROR(VLOOKUP($B134,'[1]NUM6.2'!$G$3:$T$164,12,FALSE),0)</f>
        <v>0</v>
      </c>
      <c r="P134" s="51">
        <f>IFERROR(VLOOKUP($B134,'[1]NUM6.2'!$G$3:$T$164,13,FALSE),0)</f>
        <v>0</v>
      </c>
      <c r="Q134" s="11">
        <f t="shared" si="33"/>
        <v>32</v>
      </c>
      <c r="R134" s="380"/>
      <c r="S134" s="381"/>
    </row>
    <row r="135" spans="1:19" ht="14.4" thickBot="1" x14ac:dyDescent="0.3">
      <c r="A135" s="49" t="s">
        <v>145</v>
      </c>
      <c r="B135" s="62" t="s">
        <v>140</v>
      </c>
      <c r="C135" s="34"/>
      <c r="D135" s="34"/>
      <c r="E135" s="51">
        <f>IFERROR(VLOOKUP($B135,'[1]NUM6.2'!$G$3:$T$164,2,FALSE),0)</f>
        <v>12</v>
      </c>
      <c r="F135" s="51">
        <f>IFERROR(VLOOKUP($B135,'[1]NUM6.2'!$G$3:$T$164,3,FALSE),0)</f>
        <v>4</v>
      </c>
      <c r="G135" s="51">
        <f>IFERROR(VLOOKUP($B135,'[1]NUM6.2'!$G$3:$T$164,4,FALSE),0)</f>
        <v>9</v>
      </c>
      <c r="H135" s="51">
        <f>IFERROR(VLOOKUP($B135,'[1]NUM6.2'!$G$3:$T$164,5,FALSE),0)</f>
        <v>13</v>
      </c>
      <c r="I135" s="51">
        <f>IFERROR(VLOOKUP($B135,'[1]NUM6.2'!$G$3:$T$164,6,FALSE),0)</f>
        <v>7</v>
      </c>
      <c r="J135" s="51">
        <f>IFERROR(VLOOKUP($B135,'[1]NUM6.2'!$G$3:$T$164,7,FALSE),0)</f>
        <v>14</v>
      </c>
      <c r="K135" s="51">
        <f>IFERROR(VLOOKUP($B135,'[1]NUM6.2'!$G$3:$T$164,8,FALSE),0)</f>
        <v>6</v>
      </c>
      <c r="L135" s="51">
        <f>IFERROR(VLOOKUP($B135,'[1]NUM6.2'!$G$3:$T$164,9,FALSE),0)</f>
        <v>5</v>
      </c>
      <c r="M135" s="51">
        <f>IFERROR(VLOOKUP($B135,'[1]NUM6.2'!$G$3:$T$164,10,FALSE),0)</f>
        <v>26</v>
      </c>
      <c r="N135" s="51">
        <f>IFERROR(VLOOKUP($B135,'[1]NUM6.2'!$G$3:$T$164,11,FALSE),0)</f>
        <v>17</v>
      </c>
      <c r="O135" s="51">
        <f>IFERROR(VLOOKUP($B135,'[1]NUM6.2'!$G$3:$T$164,12,FALSE),0)</f>
        <v>3</v>
      </c>
      <c r="P135" s="51">
        <f>IFERROR(VLOOKUP($B135,'[1]NUM6.2'!$G$3:$T$164,13,FALSE),0)</f>
        <v>5</v>
      </c>
      <c r="Q135" s="11">
        <f t="shared" si="33"/>
        <v>121</v>
      </c>
      <c r="R135" s="380"/>
      <c r="S135" s="381"/>
    </row>
    <row r="136" spans="1:19" ht="14.4" thickBot="1" x14ac:dyDescent="0.3">
      <c r="A136" s="49" t="s">
        <v>145</v>
      </c>
      <c r="B136" s="62" t="s">
        <v>141</v>
      </c>
      <c r="C136" s="34"/>
      <c r="D136" s="34"/>
      <c r="E136" s="51">
        <f>IFERROR(VLOOKUP($B136,'[1]NUM6.2'!$G$3:$T$164,2,FALSE),0)</f>
        <v>2</v>
      </c>
      <c r="F136" s="51">
        <f>IFERROR(VLOOKUP($B136,'[1]NUM6.2'!$G$3:$T$164,3,FALSE),0)</f>
        <v>0</v>
      </c>
      <c r="G136" s="51">
        <f>IFERROR(VLOOKUP($B136,'[1]NUM6.2'!$G$3:$T$164,4,FALSE),0)</f>
        <v>0</v>
      </c>
      <c r="H136" s="51">
        <f>IFERROR(VLOOKUP($B136,'[1]NUM6.2'!$G$3:$T$164,5,FALSE),0)</f>
        <v>15</v>
      </c>
      <c r="I136" s="51">
        <f>IFERROR(VLOOKUP($B136,'[1]NUM6.2'!$G$3:$T$164,6,FALSE),0)</f>
        <v>0</v>
      </c>
      <c r="J136" s="51">
        <f>IFERROR(VLOOKUP($B136,'[1]NUM6.2'!$G$3:$T$164,7,FALSE),0)</f>
        <v>2</v>
      </c>
      <c r="K136" s="51">
        <f>IFERROR(VLOOKUP($B136,'[1]NUM6.2'!$G$3:$T$164,8,FALSE),0)</f>
        <v>8</v>
      </c>
      <c r="L136" s="51">
        <f>IFERROR(VLOOKUP($B136,'[1]NUM6.2'!$G$3:$T$164,9,FALSE),0)</f>
        <v>14</v>
      </c>
      <c r="M136" s="51">
        <f>IFERROR(VLOOKUP($B136,'[1]NUM6.2'!$G$3:$T$164,10,FALSE),0)</f>
        <v>11</v>
      </c>
      <c r="N136" s="51">
        <f>IFERROR(VLOOKUP($B136,'[1]NUM6.2'!$G$3:$T$164,11,FALSE),0)</f>
        <v>36</v>
      </c>
      <c r="O136" s="51">
        <f>IFERROR(VLOOKUP($B136,'[1]NUM6.2'!$G$3:$T$164,12,FALSE),0)</f>
        <v>3</v>
      </c>
      <c r="P136" s="51">
        <f>IFERROR(VLOOKUP($B136,'[1]NUM6.2'!$G$3:$T$164,13,FALSE),0)</f>
        <v>3</v>
      </c>
      <c r="Q136" s="11">
        <f t="shared" si="33"/>
        <v>94</v>
      </c>
      <c r="R136" s="380"/>
      <c r="S136" s="381"/>
    </row>
    <row r="137" spans="1:19" ht="14.4" thickBot="1" x14ac:dyDescent="0.3">
      <c r="A137" s="49" t="s">
        <v>145</v>
      </c>
      <c r="B137" s="62" t="s">
        <v>142</v>
      </c>
      <c r="C137" s="34"/>
      <c r="D137" s="34"/>
      <c r="E137" s="51">
        <f>IFERROR(VLOOKUP($B137,'[1]NUM6.2'!$G$3:$T$164,2,FALSE),0)</f>
        <v>15</v>
      </c>
      <c r="F137" s="51">
        <f>IFERROR(VLOOKUP($B137,'[1]NUM6.2'!$G$3:$T$164,3,FALSE),0)</f>
        <v>13</v>
      </c>
      <c r="G137" s="51">
        <f>IFERROR(VLOOKUP($B137,'[1]NUM6.2'!$G$3:$T$164,4,FALSE),0)</f>
        <v>21</v>
      </c>
      <c r="H137" s="51">
        <f>IFERROR(VLOOKUP($B137,'[1]NUM6.2'!$G$3:$T$164,5,FALSE),0)</f>
        <v>21</v>
      </c>
      <c r="I137" s="51">
        <f>IFERROR(VLOOKUP($B137,'[1]NUM6.2'!$G$3:$T$164,6,FALSE),0)</f>
        <v>7</v>
      </c>
      <c r="J137" s="51">
        <f>IFERROR(VLOOKUP($B137,'[1]NUM6.2'!$G$3:$T$164,7,FALSE),0)</f>
        <v>16</v>
      </c>
      <c r="K137" s="51">
        <f>IFERROR(VLOOKUP($B137,'[1]NUM6.2'!$G$3:$T$164,8,FALSE),0)</f>
        <v>20</v>
      </c>
      <c r="L137" s="51">
        <f>IFERROR(VLOOKUP($B137,'[1]NUM6.2'!$G$3:$T$164,9,FALSE),0)</f>
        <v>9</v>
      </c>
      <c r="M137" s="51">
        <f>IFERROR(VLOOKUP($B137,'[1]NUM6.2'!$G$3:$T$164,10,FALSE),0)</f>
        <v>17</v>
      </c>
      <c r="N137" s="51">
        <f>IFERROR(VLOOKUP($B137,'[1]NUM6.2'!$G$3:$T$164,11,FALSE),0)</f>
        <v>15</v>
      </c>
      <c r="O137" s="51">
        <f>IFERROR(VLOOKUP($B137,'[1]NUM6.2'!$G$3:$T$164,12,FALSE),0)</f>
        <v>0</v>
      </c>
      <c r="P137" s="51">
        <f>IFERROR(VLOOKUP($B137,'[1]NUM6.2'!$G$3:$T$164,13,FALSE),0)</f>
        <v>25</v>
      </c>
      <c r="Q137" s="11">
        <f t="shared" si="33"/>
        <v>179</v>
      </c>
      <c r="R137" s="380"/>
      <c r="S137" s="381"/>
    </row>
    <row r="138" spans="1:19" ht="14.4" thickBot="1" x14ac:dyDescent="0.3">
      <c r="A138" s="49" t="s">
        <v>145</v>
      </c>
      <c r="B138" s="62" t="s">
        <v>143</v>
      </c>
      <c r="C138" s="34"/>
      <c r="D138" s="34"/>
      <c r="E138" s="51">
        <f>IFERROR(VLOOKUP($B138,'[1]NUM6.2'!$G$3:$T$164,2,FALSE),0)</f>
        <v>5</v>
      </c>
      <c r="F138" s="51">
        <f>IFERROR(VLOOKUP($B138,'[1]NUM6.2'!$G$3:$T$164,3,FALSE),0)</f>
        <v>1</v>
      </c>
      <c r="G138" s="51">
        <f>IFERROR(VLOOKUP($B138,'[1]NUM6.2'!$G$3:$T$164,4,FALSE),0)</f>
        <v>7</v>
      </c>
      <c r="H138" s="51">
        <f>IFERROR(VLOOKUP($B138,'[1]NUM6.2'!$G$3:$T$164,5,FALSE),0)</f>
        <v>1</v>
      </c>
      <c r="I138" s="51">
        <f>IFERROR(VLOOKUP($B138,'[1]NUM6.2'!$G$3:$T$164,6,FALSE),0)</f>
        <v>4</v>
      </c>
      <c r="J138" s="51">
        <f>IFERROR(VLOOKUP($B138,'[1]NUM6.2'!$G$3:$T$164,7,FALSE),0)</f>
        <v>9</v>
      </c>
      <c r="K138" s="51">
        <f>IFERROR(VLOOKUP($B138,'[1]NUM6.2'!$G$3:$T$164,8,FALSE),0)</f>
        <v>5</v>
      </c>
      <c r="L138" s="51">
        <f>IFERROR(VLOOKUP($B138,'[1]NUM6.2'!$G$3:$T$164,9,FALSE),0)</f>
        <v>5</v>
      </c>
      <c r="M138" s="51">
        <f>IFERROR(VLOOKUP($B138,'[1]NUM6.2'!$G$3:$T$164,10,FALSE),0)</f>
        <v>6</v>
      </c>
      <c r="N138" s="51">
        <f>IFERROR(VLOOKUP($B138,'[1]NUM6.2'!$G$3:$T$164,11,FALSE),0)</f>
        <v>4</v>
      </c>
      <c r="O138" s="51">
        <f>IFERROR(VLOOKUP($B138,'[1]NUM6.2'!$G$3:$T$164,12,FALSE),0)</f>
        <v>4</v>
      </c>
      <c r="P138" s="51">
        <f>IFERROR(VLOOKUP($B138,'[1]NUM6.2'!$G$3:$T$164,13,FALSE),0)</f>
        <v>4</v>
      </c>
      <c r="Q138" s="11">
        <f t="shared" si="33"/>
        <v>55</v>
      </c>
      <c r="R138" s="380"/>
      <c r="S138" s="381"/>
    </row>
    <row r="139" spans="1:19" ht="14.4" thickBot="1" x14ac:dyDescent="0.3">
      <c r="A139" s="49" t="s">
        <v>145</v>
      </c>
      <c r="B139" s="62" t="s">
        <v>144</v>
      </c>
      <c r="C139" s="34"/>
      <c r="D139" s="34"/>
      <c r="E139" s="51">
        <f>IFERROR(VLOOKUP($B139,'[1]NUM6.2'!$G$3:$T$164,2,FALSE),0)</f>
        <v>0</v>
      </c>
      <c r="F139" s="51">
        <f>IFERROR(VLOOKUP($B139,'[1]NUM6.2'!$G$3:$T$164,3,FALSE),0)</f>
        <v>0</v>
      </c>
      <c r="G139" s="51">
        <f>IFERROR(VLOOKUP($B139,'[1]NUM6.2'!$G$3:$T$164,4,FALSE),0)</f>
        <v>0</v>
      </c>
      <c r="H139" s="51">
        <f>IFERROR(VLOOKUP($B139,'[1]NUM6.2'!$G$3:$T$164,5,FALSE),0)</f>
        <v>0</v>
      </c>
      <c r="I139" s="51">
        <f>IFERROR(VLOOKUP($B139,'[1]NUM6.2'!$G$3:$T$164,6,FALSE),0)</f>
        <v>0</v>
      </c>
      <c r="J139" s="51">
        <f>IFERROR(VLOOKUP($B139,'[1]NUM6.2'!$G$3:$T$164,7,FALSE),0)</f>
        <v>0</v>
      </c>
      <c r="K139" s="51">
        <f>IFERROR(VLOOKUP($B139,'[1]NUM6.2'!$G$3:$T$164,8,FALSE),0)</f>
        <v>0</v>
      </c>
      <c r="L139" s="51">
        <f>IFERROR(VLOOKUP($B139,'[1]NUM6.2'!$G$3:$T$164,9,FALSE),0)</f>
        <v>0</v>
      </c>
      <c r="M139" s="51">
        <f>IFERROR(VLOOKUP($B139,'[1]NUM6.2'!$G$3:$T$164,10,FALSE),0)</f>
        <v>0</v>
      </c>
      <c r="N139" s="51">
        <f>IFERROR(VLOOKUP($B139,'[1]NUM6.2'!$G$3:$T$164,11,FALSE),0)</f>
        <v>0</v>
      </c>
      <c r="O139" s="51">
        <f>IFERROR(VLOOKUP($B139,'[1]NUM6.2'!$G$3:$T$164,12,FALSE),0)</f>
        <v>0</v>
      </c>
      <c r="P139" s="51">
        <f>IFERROR(VLOOKUP($B139,'[1]NUM6.2'!$G$3:$T$164,13,FALSE),0)</f>
        <v>0</v>
      </c>
      <c r="Q139" s="11">
        <f t="shared" si="33"/>
        <v>0</v>
      </c>
      <c r="R139" s="380"/>
      <c r="S139" s="381"/>
    </row>
    <row r="140" spans="1:19" ht="14.4" thickBot="1" x14ac:dyDescent="0.3">
      <c r="A140" s="344" t="s">
        <v>167</v>
      </c>
      <c r="B140" s="345"/>
      <c r="C140" s="89">
        <f>D140/Metas!H12</f>
        <v>0.94060968806355494</v>
      </c>
      <c r="D140" s="13">
        <f>+Q140/R140</f>
        <v>0.55063291139240511</v>
      </c>
      <c r="E140" s="8">
        <f>SUM(E127:E139)</f>
        <v>207</v>
      </c>
      <c r="F140" s="8">
        <f t="shared" ref="F140:H140" si="34">SUM(F127:F139)</f>
        <v>144</v>
      </c>
      <c r="G140" s="8">
        <f t="shared" si="34"/>
        <v>186</v>
      </c>
      <c r="H140" s="8">
        <f t="shared" si="34"/>
        <v>305</v>
      </c>
      <c r="I140" s="8">
        <f t="shared" ref="I140:J140" si="35">SUM(I127:I139)</f>
        <v>172</v>
      </c>
      <c r="J140" s="8">
        <f t="shared" si="35"/>
        <v>179</v>
      </c>
      <c r="K140" s="8">
        <f t="shared" ref="K140:L140" si="36">SUM(K127:K139)</f>
        <v>208</v>
      </c>
      <c r="L140" s="8">
        <f t="shared" si="36"/>
        <v>178</v>
      </c>
      <c r="M140" s="8">
        <f t="shared" ref="M140:N140" si="37">SUM(M127:M139)</f>
        <v>219</v>
      </c>
      <c r="N140" s="8">
        <f t="shared" si="37"/>
        <v>243</v>
      </c>
      <c r="O140" s="8">
        <f t="shared" ref="O140:P140" si="38">SUM(O127:O139)</f>
        <v>43</v>
      </c>
      <c r="P140" s="8">
        <f t="shared" si="38"/>
        <v>178</v>
      </c>
      <c r="Q140" s="8">
        <f>SUM(Q127:Q139)</f>
        <v>2262</v>
      </c>
      <c r="R140" s="378">
        <v>4108</v>
      </c>
      <c r="S140" s="379"/>
    </row>
    <row r="141" spans="1:19" ht="14.4" thickBot="1" x14ac:dyDescent="0.3">
      <c r="A141" s="49" t="s">
        <v>150</v>
      </c>
      <c r="B141" s="62" t="s">
        <v>146</v>
      </c>
      <c r="C141" s="34"/>
      <c r="D141" s="34"/>
      <c r="E141" s="51">
        <f>IFERROR(VLOOKUP($B141,'[1]NUM6.2'!$G$3:$T$164,2,FALSE),0)</f>
        <v>34</v>
      </c>
      <c r="F141" s="51">
        <f>IFERROR(VLOOKUP($B141,'[1]NUM6.2'!$G$3:$T$164,3,FALSE),0)</f>
        <v>58</v>
      </c>
      <c r="G141" s="51">
        <f>IFERROR(VLOOKUP($B141,'[1]NUM6.2'!$G$3:$T$164,4,FALSE),0)</f>
        <v>63</v>
      </c>
      <c r="H141" s="51">
        <f>IFERROR(VLOOKUP($B141,'[1]NUM6.2'!$G$3:$T$164,5,FALSE),0)</f>
        <v>57</v>
      </c>
      <c r="I141" s="51">
        <f>IFERROR(VLOOKUP($B141,'[1]NUM6.2'!$G$3:$T$164,6,FALSE),0)</f>
        <v>47</v>
      </c>
      <c r="J141" s="51">
        <f>IFERROR(VLOOKUP($B141,'[1]NUM6.2'!$G$3:$T$164,7,FALSE),0)</f>
        <v>47</v>
      </c>
      <c r="K141" s="51">
        <f>IFERROR(VLOOKUP($B141,'[1]NUM6.2'!$G$3:$T$164,8,FALSE),0)</f>
        <v>155</v>
      </c>
      <c r="L141" s="51">
        <f>IFERROR(VLOOKUP($B141,'[1]NUM6.2'!$G$3:$T$164,9,FALSE),0)</f>
        <v>65</v>
      </c>
      <c r="M141" s="51">
        <f>IFERROR(VLOOKUP($B141,'[1]NUM6.2'!$G$3:$T$164,10,FALSE),0)</f>
        <v>110</v>
      </c>
      <c r="N141" s="51">
        <f>IFERROR(VLOOKUP($B141,'[1]NUM6.2'!$G$3:$T$164,11,FALSE),0)</f>
        <v>53</v>
      </c>
      <c r="O141" s="51">
        <f>IFERROR(VLOOKUP($B141,'[1]NUM6.2'!$G$3:$T$164,12,FALSE),0)</f>
        <v>24</v>
      </c>
      <c r="P141" s="51">
        <f>IFERROR(VLOOKUP($B141,'[1]NUM6.2'!$G$3:$T$164,13,FALSE),0)</f>
        <v>189</v>
      </c>
      <c r="Q141" s="11">
        <f>SUM(E141:P141)</f>
        <v>902</v>
      </c>
      <c r="R141" s="380"/>
      <c r="S141" s="381"/>
    </row>
    <row r="142" spans="1:19" ht="14.4" thickBot="1" x14ac:dyDescent="0.3">
      <c r="A142" s="49" t="s">
        <v>150</v>
      </c>
      <c r="B142" s="62" t="s">
        <v>147</v>
      </c>
      <c r="C142" s="34"/>
      <c r="D142" s="34"/>
      <c r="E142" s="51">
        <f>IFERROR(VLOOKUP($B142,'[1]NUM6.2'!$G$3:$T$164,2,FALSE),0)</f>
        <v>0</v>
      </c>
      <c r="F142" s="51">
        <f>IFERROR(VLOOKUP($B142,'[1]NUM6.2'!$G$3:$T$164,3,FALSE),0)</f>
        <v>1</v>
      </c>
      <c r="G142" s="51">
        <f>IFERROR(VLOOKUP($B142,'[1]NUM6.2'!$G$3:$T$164,4,FALSE),0)</f>
        <v>0</v>
      </c>
      <c r="H142" s="51">
        <f>IFERROR(VLOOKUP($B142,'[1]NUM6.2'!$G$3:$T$164,5,FALSE),0)</f>
        <v>0</v>
      </c>
      <c r="I142" s="51">
        <f>IFERROR(VLOOKUP($B142,'[1]NUM6.2'!$G$3:$T$164,6,FALSE),0)</f>
        <v>1</v>
      </c>
      <c r="J142" s="51">
        <f>IFERROR(VLOOKUP($B142,'[1]NUM6.2'!$G$3:$T$164,7,FALSE),0)</f>
        <v>3</v>
      </c>
      <c r="K142" s="51">
        <f>IFERROR(VLOOKUP($B142,'[1]NUM6.2'!$G$3:$T$164,8,FALSE),0)</f>
        <v>2</v>
      </c>
      <c r="L142" s="51">
        <f>IFERROR(VLOOKUP($B142,'[1]NUM6.2'!$G$3:$T$164,9,FALSE),0)</f>
        <v>11</v>
      </c>
      <c r="M142" s="51">
        <f>IFERROR(VLOOKUP($B142,'[1]NUM6.2'!$G$3:$T$164,10,FALSE),0)</f>
        <v>0</v>
      </c>
      <c r="N142" s="51">
        <f>IFERROR(VLOOKUP($B142,'[1]NUM6.2'!$G$3:$T$164,11,FALSE),0)</f>
        <v>0</v>
      </c>
      <c r="O142" s="51">
        <f>IFERROR(VLOOKUP($B142,'[1]NUM6.2'!$G$3:$T$164,12,FALSE),0)</f>
        <v>0</v>
      </c>
      <c r="P142" s="51">
        <f>IFERROR(VLOOKUP($B142,'[1]NUM6.2'!$G$3:$T$164,13,FALSE),0)</f>
        <v>3</v>
      </c>
      <c r="Q142" s="11">
        <f>SUM(E142:P142)</f>
        <v>21</v>
      </c>
      <c r="R142" s="380"/>
      <c r="S142" s="381"/>
    </row>
    <row r="143" spans="1:19" ht="14.4" thickBot="1" x14ac:dyDescent="0.3">
      <c r="A143" s="49" t="s">
        <v>150</v>
      </c>
      <c r="B143" s="62" t="s">
        <v>148</v>
      </c>
      <c r="C143" s="34"/>
      <c r="D143" s="34"/>
      <c r="E143" s="51">
        <f>IFERROR(VLOOKUP($B143,'[1]NUM6.2'!$G$3:$T$164,2,FALSE),0)</f>
        <v>9</v>
      </c>
      <c r="F143" s="51">
        <f>IFERROR(VLOOKUP($B143,'[1]NUM6.2'!$G$3:$T$164,3,FALSE),0)</f>
        <v>1</v>
      </c>
      <c r="G143" s="51">
        <f>IFERROR(VLOOKUP($B143,'[1]NUM6.2'!$G$3:$T$164,4,FALSE),0)</f>
        <v>11</v>
      </c>
      <c r="H143" s="51">
        <f>IFERROR(VLOOKUP($B143,'[1]NUM6.2'!$G$3:$T$164,5,FALSE),0)</f>
        <v>0</v>
      </c>
      <c r="I143" s="51">
        <f>IFERROR(VLOOKUP($B143,'[1]NUM6.2'!$G$3:$T$164,6,FALSE),0)</f>
        <v>3</v>
      </c>
      <c r="J143" s="51">
        <f>IFERROR(VLOOKUP($B143,'[1]NUM6.2'!$G$3:$T$164,7,FALSE),0)</f>
        <v>0</v>
      </c>
      <c r="K143" s="51">
        <f>IFERROR(VLOOKUP($B143,'[1]NUM6.2'!$G$3:$T$164,8,FALSE),0)</f>
        <v>0</v>
      </c>
      <c r="L143" s="51">
        <f>IFERROR(VLOOKUP($B143,'[1]NUM6.2'!$G$3:$T$164,9,FALSE),0)</f>
        <v>0</v>
      </c>
      <c r="M143" s="51">
        <f>IFERROR(VLOOKUP($B143,'[1]NUM6.2'!$G$3:$T$164,10,FALSE),0)</f>
        <v>0</v>
      </c>
      <c r="N143" s="51">
        <f>IFERROR(VLOOKUP($B143,'[1]NUM6.2'!$G$3:$T$164,11,FALSE),0)</f>
        <v>2</v>
      </c>
      <c r="O143" s="51">
        <f>IFERROR(VLOOKUP($B143,'[1]NUM6.2'!$G$3:$T$164,12,FALSE),0)</f>
        <v>0</v>
      </c>
      <c r="P143" s="51">
        <f>IFERROR(VLOOKUP($B143,'[1]NUM6.2'!$G$3:$T$164,13,FALSE),0)</f>
        <v>1</v>
      </c>
      <c r="Q143" s="11">
        <f>SUM(E143:P143)</f>
        <v>27</v>
      </c>
      <c r="R143" s="380"/>
      <c r="S143" s="381"/>
    </row>
    <row r="144" spans="1:19" ht="14.4" thickBot="1" x14ac:dyDescent="0.3">
      <c r="A144" s="49" t="s">
        <v>150</v>
      </c>
      <c r="B144" s="62" t="s">
        <v>149</v>
      </c>
      <c r="C144" s="34"/>
      <c r="D144" s="34"/>
      <c r="E144" s="51">
        <f>IFERROR(VLOOKUP($B144,'[1]NUM6.2'!$G$3:$T$164,2,FALSE),0)</f>
        <v>1</v>
      </c>
      <c r="F144" s="51">
        <f>IFERROR(VLOOKUP($B144,'[1]NUM6.2'!$G$3:$T$164,3,FALSE),0)</f>
        <v>0</v>
      </c>
      <c r="G144" s="51">
        <f>IFERROR(VLOOKUP($B144,'[1]NUM6.2'!$G$3:$T$164,4,FALSE),0)</f>
        <v>0</v>
      </c>
      <c r="H144" s="51">
        <f>IFERROR(VLOOKUP($B144,'[1]NUM6.2'!$G$3:$T$164,5,FALSE),0)</f>
        <v>1</v>
      </c>
      <c r="I144" s="51">
        <f>IFERROR(VLOOKUP($B144,'[1]NUM6.2'!$G$3:$T$164,6,FALSE),0)</f>
        <v>3</v>
      </c>
      <c r="J144" s="51">
        <f>IFERROR(VLOOKUP($B144,'[1]NUM6.2'!$G$3:$T$164,7,FALSE),0)</f>
        <v>0</v>
      </c>
      <c r="K144" s="51">
        <f>IFERROR(VLOOKUP($B144,'[1]NUM6.2'!$G$3:$T$164,8,FALSE),0)</f>
        <v>0</v>
      </c>
      <c r="L144" s="51">
        <f>IFERROR(VLOOKUP($B144,'[1]NUM6.2'!$G$3:$T$164,9,FALSE),0)</f>
        <v>4</v>
      </c>
      <c r="M144" s="51">
        <f>IFERROR(VLOOKUP($B144,'[1]NUM6.2'!$G$3:$T$164,10,FALSE),0)</f>
        <v>0</v>
      </c>
      <c r="N144" s="51">
        <f>IFERROR(VLOOKUP($B144,'[1]NUM6.2'!$G$3:$T$164,11,FALSE),0)</f>
        <v>0</v>
      </c>
      <c r="O144" s="51">
        <f>IFERROR(VLOOKUP($B144,'[1]NUM6.2'!$G$3:$T$164,12,FALSE),0)</f>
        <v>0</v>
      </c>
      <c r="P144" s="51">
        <f>IFERROR(VLOOKUP($B144,'[1]NUM6.2'!$G$3:$T$164,13,FALSE),0)</f>
        <v>4</v>
      </c>
      <c r="Q144" s="11">
        <f>SUM(E144:P144)</f>
        <v>13</v>
      </c>
      <c r="R144" s="380"/>
      <c r="S144" s="381"/>
    </row>
    <row r="145" spans="1:19" ht="14.4" thickBot="1" x14ac:dyDescent="0.3">
      <c r="A145" s="344" t="s">
        <v>168</v>
      </c>
      <c r="B145" s="345"/>
      <c r="C145" s="89">
        <f>D145/Metas!H14</f>
        <v>0.99483471074380148</v>
      </c>
      <c r="D145" s="13">
        <f>+Q145/R145</f>
        <v>0.54715909090909087</v>
      </c>
      <c r="E145" s="8">
        <f>SUM(E141:E144)</f>
        <v>44</v>
      </c>
      <c r="F145" s="8">
        <f t="shared" ref="F145:H145" si="39">SUM(F141:F144)</f>
        <v>60</v>
      </c>
      <c r="G145" s="8">
        <f t="shared" si="39"/>
        <v>74</v>
      </c>
      <c r="H145" s="8">
        <f t="shared" si="39"/>
        <v>58</v>
      </c>
      <c r="I145" s="8">
        <f t="shared" ref="I145:J145" si="40">SUM(I141:I144)</f>
        <v>54</v>
      </c>
      <c r="J145" s="8">
        <f t="shared" si="40"/>
        <v>50</v>
      </c>
      <c r="K145" s="8">
        <f t="shared" ref="K145:L145" si="41">SUM(K141:K144)</f>
        <v>157</v>
      </c>
      <c r="L145" s="8">
        <f t="shared" si="41"/>
        <v>80</v>
      </c>
      <c r="M145" s="8">
        <f>SUM(M141:M144)</f>
        <v>110</v>
      </c>
      <c r="N145" s="8">
        <f>SUM(N141:N144)</f>
        <v>55</v>
      </c>
      <c r="O145" s="8">
        <f t="shared" ref="O145:P145" si="42">SUM(O141:O144)</f>
        <v>24</v>
      </c>
      <c r="P145" s="8">
        <f t="shared" si="42"/>
        <v>197</v>
      </c>
      <c r="Q145" s="8">
        <f>SUM(Q141:Q144)</f>
        <v>963</v>
      </c>
      <c r="R145" s="378">
        <v>1760</v>
      </c>
      <c r="S145" s="379"/>
    </row>
    <row r="146" spans="1:19" ht="14.4" thickBot="1" x14ac:dyDescent="0.3">
      <c r="A146" s="49" t="s">
        <v>158</v>
      </c>
      <c r="B146" s="62" t="s">
        <v>151</v>
      </c>
      <c r="C146" s="34"/>
      <c r="D146" s="34"/>
      <c r="E146" s="51">
        <f>IFERROR(VLOOKUP($B146,'[1]NUM6.2'!$G$3:$T$164,2,FALSE),0)</f>
        <v>0</v>
      </c>
      <c r="F146" s="51">
        <f>IFERROR(VLOOKUP($B146,'[1]NUM6.2'!$G$3:$T$164,3,FALSE),0)</f>
        <v>15</v>
      </c>
      <c r="G146" s="51">
        <f>IFERROR(VLOOKUP($B146,'[1]NUM6.2'!$G$3:$T$164,4,FALSE),0)</f>
        <v>18</v>
      </c>
      <c r="H146" s="51">
        <f>IFERROR(VLOOKUP($B146,'[1]NUM6.2'!$G$3:$T$164,5,FALSE),0)</f>
        <v>6</v>
      </c>
      <c r="I146" s="51">
        <f>IFERROR(VLOOKUP($B146,'[1]NUM6.2'!$G$3:$T$164,6,FALSE),0)</f>
        <v>7</v>
      </c>
      <c r="J146" s="51">
        <f>IFERROR(VLOOKUP($B146,'[1]NUM6.2'!$G$3:$T$164,7,FALSE),0)</f>
        <v>27</v>
      </c>
      <c r="K146" s="51">
        <f>IFERROR(VLOOKUP($B146,'[1]NUM6.2'!$G$3:$T$164,8,FALSE),0)</f>
        <v>20</v>
      </c>
      <c r="L146" s="51">
        <f>IFERROR(VLOOKUP($B146,'[1]NUM6.2'!$G$3:$T$164,9,FALSE),0)</f>
        <v>7</v>
      </c>
      <c r="M146" s="51">
        <f>IFERROR(VLOOKUP($B146,'[1]NUM6.2'!$G$3:$T$164,10,FALSE),0)</f>
        <v>22</v>
      </c>
      <c r="N146" s="51">
        <f>IFERROR(VLOOKUP($B146,'[1]NUM6.2'!$G$3:$T$164,11,FALSE),0)</f>
        <v>18</v>
      </c>
      <c r="O146" s="51">
        <f>IFERROR(VLOOKUP($B146,'[1]NUM6.2'!$G$3:$T$164,12,FALSE),0)</f>
        <v>7</v>
      </c>
      <c r="P146" s="51">
        <f>IFERROR(VLOOKUP($B146,'[1]NUM6.2'!$G$3:$T$164,13,FALSE),0)</f>
        <v>40</v>
      </c>
      <c r="Q146" s="11">
        <f t="shared" ref="Q146:Q152" si="43">SUM(E146:P146)</f>
        <v>187</v>
      </c>
      <c r="R146" s="380"/>
      <c r="S146" s="381"/>
    </row>
    <row r="147" spans="1:19" ht="14.4" thickBot="1" x14ac:dyDescent="0.3">
      <c r="A147" s="49" t="s">
        <v>158</v>
      </c>
      <c r="B147" s="62" t="s">
        <v>152</v>
      </c>
      <c r="C147" s="34"/>
      <c r="D147" s="34"/>
      <c r="E147" s="51">
        <f>IFERROR(VLOOKUP($B147,'[1]NUM6.2'!$G$3:$T$164,2,FALSE),0)</f>
        <v>6</v>
      </c>
      <c r="F147" s="51">
        <f>IFERROR(VLOOKUP($B147,'[1]NUM6.2'!$G$3:$T$164,3,FALSE),0)</f>
        <v>2</v>
      </c>
      <c r="G147" s="51">
        <f>IFERROR(VLOOKUP($B147,'[1]NUM6.2'!$G$3:$T$164,4,FALSE),0)</f>
        <v>3</v>
      </c>
      <c r="H147" s="51">
        <f>IFERROR(VLOOKUP($B147,'[1]NUM6.2'!$G$3:$T$164,5,FALSE),0)</f>
        <v>2</v>
      </c>
      <c r="I147" s="51">
        <f>IFERROR(VLOOKUP($B147,'[1]NUM6.2'!$G$3:$T$164,6,FALSE),0)</f>
        <v>3</v>
      </c>
      <c r="J147" s="51">
        <f>IFERROR(VLOOKUP($B147,'[1]NUM6.2'!$G$3:$T$164,7,FALSE),0)</f>
        <v>0</v>
      </c>
      <c r="K147" s="51">
        <f>IFERROR(VLOOKUP($B147,'[1]NUM6.2'!$G$3:$T$164,8,FALSE),0)</f>
        <v>0</v>
      </c>
      <c r="L147" s="51">
        <f>IFERROR(VLOOKUP($B147,'[1]NUM6.2'!$G$3:$T$164,9,FALSE),0)</f>
        <v>9</v>
      </c>
      <c r="M147" s="51">
        <f>IFERROR(VLOOKUP($B147,'[1]NUM6.2'!$G$3:$T$164,10,FALSE),0)</f>
        <v>5</v>
      </c>
      <c r="N147" s="51">
        <f>IFERROR(VLOOKUP($B147,'[1]NUM6.2'!$G$3:$T$164,11,FALSE),0)</f>
        <v>1</v>
      </c>
      <c r="O147" s="51">
        <f>IFERROR(VLOOKUP($B147,'[1]NUM6.2'!$G$3:$T$164,12,FALSE),0)</f>
        <v>0</v>
      </c>
      <c r="P147" s="51">
        <f>IFERROR(VLOOKUP($B147,'[1]NUM6.2'!$G$3:$T$164,13,FALSE),0)</f>
        <v>0</v>
      </c>
      <c r="Q147" s="11">
        <f t="shared" si="43"/>
        <v>31</v>
      </c>
      <c r="R147" s="380"/>
      <c r="S147" s="381"/>
    </row>
    <row r="148" spans="1:19" ht="14.4" thickBot="1" x14ac:dyDescent="0.3">
      <c r="A148" s="49" t="s">
        <v>158</v>
      </c>
      <c r="B148" s="62" t="s">
        <v>153</v>
      </c>
      <c r="C148" s="34"/>
      <c r="D148" s="34"/>
      <c r="E148" s="51">
        <f>IFERROR(VLOOKUP($B148,'[1]NUM6.2'!$G$3:$T$164,2,FALSE),0)</f>
        <v>9</v>
      </c>
      <c r="F148" s="51">
        <f>IFERROR(VLOOKUP($B148,'[1]NUM6.2'!$G$3:$T$164,3,FALSE),0)</f>
        <v>6</v>
      </c>
      <c r="G148" s="51">
        <f>IFERROR(VLOOKUP($B148,'[1]NUM6.2'!$G$3:$T$164,4,FALSE),0)</f>
        <v>6</v>
      </c>
      <c r="H148" s="51">
        <f>IFERROR(VLOOKUP($B148,'[1]NUM6.2'!$G$3:$T$164,5,FALSE),0)</f>
        <v>1</v>
      </c>
      <c r="I148" s="51">
        <f>IFERROR(VLOOKUP($B148,'[1]NUM6.2'!$G$3:$T$164,6,FALSE),0)</f>
        <v>9</v>
      </c>
      <c r="J148" s="51">
        <f>IFERROR(VLOOKUP($B148,'[1]NUM6.2'!$G$3:$T$164,7,FALSE),0)</f>
        <v>2</v>
      </c>
      <c r="K148" s="51">
        <f>IFERROR(VLOOKUP($B148,'[1]NUM6.2'!$G$3:$T$164,8,FALSE),0)</f>
        <v>5</v>
      </c>
      <c r="L148" s="51">
        <f>IFERROR(VLOOKUP($B148,'[1]NUM6.2'!$G$3:$T$164,9,FALSE),0)</f>
        <v>1</v>
      </c>
      <c r="M148" s="51">
        <f>IFERROR(VLOOKUP($B148,'[1]NUM6.2'!$G$3:$T$164,10,FALSE),0)</f>
        <v>11</v>
      </c>
      <c r="N148" s="51">
        <f>IFERROR(VLOOKUP($B148,'[1]NUM6.2'!$G$3:$T$164,11,FALSE),0)</f>
        <v>4</v>
      </c>
      <c r="O148" s="51">
        <f>IFERROR(VLOOKUP($B148,'[1]NUM6.2'!$G$3:$T$164,12,FALSE),0)</f>
        <v>0</v>
      </c>
      <c r="P148" s="51">
        <f>IFERROR(VLOOKUP($B148,'[1]NUM6.2'!$G$3:$T$164,13,FALSE),0)</f>
        <v>0</v>
      </c>
      <c r="Q148" s="11">
        <f t="shared" si="43"/>
        <v>54</v>
      </c>
      <c r="R148" s="380"/>
      <c r="S148" s="381"/>
    </row>
    <row r="149" spans="1:19" ht="14.4" thickBot="1" x14ac:dyDescent="0.3">
      <c r="A149" s="49" t="s">
        <v>158</v>
      </c>
      <c r="B149" s="62" t="s">
        <v>154</v>
      </c>
      <c r="C149" s="34"/>
      <c r="D149" s="34"/>
      <c r="E149" s="51">
        <f>IFERROR(VLOOKUP($B149,'[1]NUM6.2'!$G$3:$T$164,2,FALSE),0)</f>
        <v>1</v>
      </c>
      <c r="F149" s="51">
        <f>IFERROR(VLOOKUP($B149,'[1]NUM6.2'!$G$3:$T$164,3,FALSE),0)</f>
        <v>4</v>
      </c>
      <c r="G149" s="51">
        <f>IFERROR(VLOOKUP($B149,'[1]NUM6.2'!$G$3:$T$164,4,FALSE),0)</f>
        <v>3</v>
      </c>
      <c r="H149" s="51">
        <f>IFERROR(VLOOKUP($B149,'[1]NUM6.2'!$G$3:$T$164,5,FALSE),0)</f>
        <v>2</v>
      </c>
      <c r="I149" s="51">
        <f>IFERROR(VLOOKUP($B149,'[1]NUM6.2'!$G$3:$T$164,6,FALSE),0)</f>
        <v>4</v>
      </c>
      <c r="J149" s="51">
        <f>IFERROR(VLOOKUP($B149,'[1]NUM6.2'!$G$3:$T$164,7,FALSE),0)</f>
        <v>0</v>
      </c>
      <c r="K149" s="51">
        <f>IFERROR(VLOOKUP($B149,'[1]NUM6.2'!$G$3:$T$164,8,FALSE),0)</f>
        <v>8</v>
      </c>
      <c r="L149" s="51">
        <f>IFERROR(VLOOKUP($B149,'[1]NUM6.2'!$G$3:$T$164,9,FALSE),0)</f>
        <v>3</v>
      </c>
      <c r="M149" s="51">
        <f>IFERROR(VLOOKUP($B149,'[1]NUM6.2'!$G$3:$T$164,10,FALSE),0)</f>
        <v>4</v>
      </c>
      <c r="N149" s="51">
        <f>IFERROR(VLOOKUP($B149,'[1]NUM6.2'!$G$3:$T$164,11,FALSE),0)</f>
        <v>0</v>
      </c>
      <c r="O149" s="51">
        <f>IFERROR(VLOOKUP($B149,'[1]NUM6.2'!$G$3:$T$164,12,FALSE),0)</f>
        <v>0</v>
      </c>
      <c r="P149" s="51">
        <f>IFERROR(VLOOKUP($B149,'[1]NUM6.2'!$G$3:$T$164,13,FALSE),0)</f>
        <v>0</v>
      </c>
      <c r="Q149" s="11">
        <f t="shared" si="43"/>
        <v>29</v>
      </c>
      <c r="R149" s="380"/>
      <c r="S149" s="381"/>
    </row>
    <row r="150" spans="1:19" ht="14.4" thickBot="1" x14ac:dyDescent="0.3">
      <c r="A150" s="49" t="s">
        <v>158</v>
      </c>
      <c r="B150" s="62" t="s">
        <v>155</v>
      </c>
      <c r="C150" s="34"/>
      <c r="D150" s="34"/>
      <c r="E150" s="51">
        <f>IFERROR(VLOOKUP($B150,'[1]NUM6.2'!$G$3:$T$164,2,FALSE),0)</f>
        <v>9</v>
      </c>
      <c r="F150" s="51">
        <f>IFERROR(VLOOKUP($B150,'[1]NUM6.2'!$G$3:$T$164,3,FALSE),0)</f>
        <v>0</v>
      </c>
      <c r="G150" s="51">
        <f>IFERROR(VLOOKUP($B150,'[1]NUM6.2'!$G$3:$T$164,4,FALSE),0)</f>
        <v>11</v>
      </c>
      <c r="H150" s="51">
        <f>IFERROR(VLOOKUP($B150,'[1]NUM6.2'!$G$3:$T$164,5,FALSE),0)</f>
        <v>19</v>
      </c>
      <c r="I150" s="51">
        <f>IFERROR(VLOOKUP($B150,'[1]NUM6.2'!$G$3:$T$164,6,FALSE),0)</f>
        <v>20</v>
      </c>
      <c r="J150" s="51">
        <f>IFERROR(VLOOKUP($B150,'[1]NUM6.2'!$G$3:$T$164,7,FALSE),0)</f>
        <v>8</v>
      </c>
      <c r="K150" s="51">
        <f>IFERROR(VLOOKUP($B150,'[1]NUM6.2'!$G$3:$T$164,8,FALSE),0)</f>
        <v>11</v>
      </c>
      <c r="L150" s="51">
        <f>IFERROR(VLOOKUP($B150,'[1]NUM6.2'!$G$3:$T$164,9,FALSE),0)</f>
        <v>8</v>
      </c>
      <c r="M150" s="51">
        <f>IFERROR(VLOOKUP($B150,'[1]NUM6.2'!$G$3:$T$164,10,FALSE),0)</f>
        <v>4</v>
      </c>
      <c r="N150" s="51">
        <f>IFERROR(VLOOKUP($B150,'[1]NUM6.2'!$G$3:$T$164,11,FALSE),0)</f>
        <v>16</v>
      </c>
      <c r="O150" s="51">
        <f>IFERROR(VLOOKUP($B150,'[1]NUM6.2'!$G$3:$T$164,12,FALSE),0)</f>
        <v>0</v>
      </c>
      <c r="P150" s="51">
        <f>IFERROR(VLOOKUP($B150,'[1]NUM6.2'!$G$3:$T$164,13,FALSE),0)</f>
        <v>0</v>
      </c>
      <c r="Q150" s="11">
        <f t="shared" si="43"/>
        <v>106</v>
      </c>
      <c r="R150" s="380"/>
      <c r="S150" s="381"/>
    </row>
    <row r="151" spans="1:19" ht="14.4" thickBot="1" x14ac:dyDescent="0.3">
      <c r="A151" s="49" t="s">
        <v>158</v>
      </c>
      <c r="B151" s="62" t="s">
        <v>156</v>
      </c>
      <c r="C151" s="34"/>
      <c r="D151" s="34"/>
      <c r="E151" s="51">
        <f>IFERROR(VLOOKUP($B151,'[1]NUM6.2'!$G$3:$T$164,2,FALSE),0)</f>
        <v>1</v>
      </c>
      <c r="F151" s="51">
        <f>IFERROR(VLOOKUP($B151,'[1]NUM6.2'!$G$3:$T$164,3,FALSE),0)</f>
        <v>3</v>
      </c>
      <c r="G151" s="51">
        <f>IFERROR(VLOOKUP($B151,'[1]NUM6.2'!$G$3:$T$164,4,FALSE),0)</f>
        <v>0</v>
      </c>
      <c r="H151" s="51">
        <f>IFERROR(VLOOKUP($B151,'[1]NUM6.2'!$G$3:$T$164,5,FALSE),0)</f>
        <v>7</v>
      </c>
      <c r="I151" s="51">
        <f>IFERROR(VLOOKUP($B151,'[1]NUM6.2'!$G$3:$T$164,6,FALSE),0)</f>
        <v>10</v>
      </c>
      <c r="J151" s="51">
        <f>IFERROR(VLOOKUP($B151,'[1]NUM6.2'!$G$3:$T$164,7,FALSE),0)</f>
        <v>9</v>
      </c>
      <c r="K151" s="51">
        <f>IFERROR(VLOOKUP($B151,'[1]NUM6.2'!$G$3:$T$164,8,FALSE),0)</f>
        <v>7</v>
      </c>
      <c r="L151" s="51">
        <f>IFERROR(VLOOKUP($B151,'[1]NUM6.2'!$G$3:$T$164,9,FALSE),0)</f>
        <v>4</v>
      </c>
      <c r="M151" s="51">
        <f>IFERROR(VLOOKUP($B151,'[1]NUM6.2'!$G$3:$T$164,10,FALSE),0)</f>
        <v>10</v>
      </c>
      <c r="N151" s="51">
        <f>IFERROR(VLOOKUP($B151,'[1]NUM6.2'!$G$3:$T$164,11,FALSE),0)</f>
        <v>11</v>
      </c>
      <c r="O151" s="51">
        <f>IFERROR(VLOOKUP($B151,'[1]NUM6.2'!$G$3:$T$164,12,FALSE),0)</f>
        <v>0</v>
      </c>
      <c r="P151" s="51">
        <f>IFERROR(VLOOKUP($B151,'[1]NUM6.2'!$G$3:$T$164,13,FALSE),0)</f>
        <v>0</v>
      </c>
      <c r="Q151" s="11">
        <f t="shared" si="43"/>
        <v>62</v>
      </c>
      <c r="R151" s="380"/>
      <c r="S151" s="381"/>
    </row>
    <row r="152" spans="1:19" ht="14.4" thickBot="1" x14ac:dyDescent="0.3">
      <c r="A152" s="49" t="s">
        <v>158</v>
      </c>
      <c r="B152" s="62" t="s">
        <v>157</v>
      </c>
      <c r="C152" s="34"/>
      <c r="D152" s="34"/>
      <c r="E152" s="51">
        <f>IFERROR(VLOOKUP($B152,'[1]NUM6.2'!$G$3:$T$164,2,FALSE),0)</f>
        <v>0</v>
      </c>
      <c r="F152" s="51">
        <f>IFERROR(VLOOKUP($B152,'[1]NUM6.2'!$G$3:$T$164,3,FALSE),0)</f>
        <v>5</v>
      </c>
      <c r="G152" s="51">
        <f>IFERROR(VLOOKUP($B152,'[1]NUM6.2'!$G$3:$T$164,4,FALSE),0)</f>
        <v>3</v>
      </c>
      <c r="H152" s="51">
        <f>IFERROR(VLOOKUP($B152,'[1]NUM6.2'!$G$3:$T$164,5,FALSE),0)</f>
        <v>3</v>
      </c>
      <c r="I152" s="51">
        <f>IFERROR(VLOOKUP($B152,'[1]NUM6.2'!$G$3:$T$164,6,FALSE),0)</f>
        <v>4</v>
      </c>
      <c r="J152" s="51">
        <f>IFERROR(VLOOKUP($B152,'[1]NUM6.2'!$G$3:$T$164,7,FALSE),0)</f>
        <v>8</v>
      </c>
      <c r="K152" s="51">
        <f>IFERROR(VLOOKUP($B152,'[1]NUM6.2'!$G$3:$T$164,8,FALSE),0)</f>
        <v>3</v>
      </c>
      <c r="L152" s="51">
        <f>IFERROR(VLOOKUP($B152,'[1]NUM6.2'!$G$3:$T$164,9,FALSE),0)</f>
        <v>13</v>
      </c>
      <c r="M152" s="51">
        <f>IFERROR(VLOOKUP($B152,'[1]NUM6.2'!$G$3:$T$164,10,FALSE),0)</f>
        <v>4</v>
      </c>
      <c r="N152" s="51">
        <f>IFERROR(VLOOKUP($B152,'[1]NUM6.2'!$G$3:$T$164,11,FALSE),0)</f>
        <v>0</v>
      </c>
      <c r="O152" s="51">
        <f>IFERROR(VLOOKUP($B152,'[1]NUM6.2'!$G$3:$T$164,12,FALSE),0)</f>
        <v>0</v>
      </c>
      <c r="P152" s="51">
        <f>IFERROR(VLOOKUP($B152,'[1]NUM6.2'!$G$3:$T$164,13,FALSE),0)</f>
        <v>1</v>
      </c>
      <c r="Q152" s="11">
        <f t="shared" si="43"/>
        <v>44</v>
      </c>
      <c r="R152" s="380"/>
      <c r="S152" s="381"/>
    </row>
    <row r="153" spans="1:19" ht="14.4" thickBot="1" x14ac:dyDescent="0.3">
      <c r="A153" s="344" t="s">
        <v>169</v>
      </c>
      <c r="B153" s="345"/>
      <c r="C153" s="89">
        <f>D153/Metas!H15</f>
        <v>1.0038746037337092</v>
      </c>
      <c r="D153" s="13">
        <f>+Q153/R153</f>
        <v>0.61437125748502996</v>
      </c>
      <c r="E153" s="8">
        <f>SUM(E146:E152)</f>
        <v>26</v>
      </c>
      <c r="F153" s="8">
        <f t="shared" ref="F153:H153" si="44">SUM(F146:F152)</f>
        <v>35</v>
      </c>
      <c r="G153" s="8">
        <f t="shared" si="44"/>
        <v>44</v>
      </c>
      <c r="H153" s="8">
        <f t="shared" si="44"/>
        <v>40</v>
      </c>
      <c r="I153" s="8">
        <f t="shared" ref="I153:J153" si="45">SUM(I146:I152)</f>
        <v>57</v>
      </c>
      <c r="J153" s="8">
        <f t="shared" si="45"/>
        <v>54</v>
      </c>
      <c r="K153" s="8">
        <f t="shared" ref="K153:L153" si="46">SUM(K146:K152)</f>
        <v>54</v>
      </c>
      <c r="L153" s="8">
        <f t="shared" si="46"/>
        <v>45</v>
      </c>
      <c r="M153" s="8">
        <f t="shared" ref="M153:N153" si="47">SUM(M146:M152)</f>
        <v>60</v>
      </c>
      <c r="N153" s="8">
        <f t="shared" si="47"/>
        <v>50</v>
      </c>
      <c r="O153" s="8">
        <f t="shared" ref="O153:P153" si="48">SUM(O146:O152)</f>
        <v>7</v>
      </c>
      <c r="P153" s="8">
        <f t="shared" si="48"/>
        <v>41</v>
      </c>
      <c r="Q153" s="8">
        <f>SUM(Q146:Q152)</f>
        <v>513</v>
      </c>
      <c r="R153" s="378">
        <v>835</v>
      </c>
      <c r="S153" s="379"/>
    </row>
    <row r="154" spans="1:19" x14ac:dyDescent="0.25">
      <c r="C154" s="91"/>
      <c r="D154" s="46"/>
    </row>
  </sheetData>
  <sheetProtection selectLockedCells="1" selectUnlockedCells="1"/>
  <mergeCells count="154">
    <mergeCell ref="A1:A10"/>
    <mergeCell ref="B1:B10"/>
    <mergeCell ref="E2:Q9"/>
    <mergeCell ref="E10:Q10"/>
    <mergeCell ref="C1:C11"/>
    <mergeCell ref="R17:S17"/>
    <mergeCell ref="R18:S18"/>
    <mergeCell ref="R19:S19"/>
    <mergeCell ref="D1:D10"/>
    <mergeCell ref="R12:S12"/>
    <mergeCell ref="R13:S13"/>
    <mergeCell ref="R14:S14"/>
    <mergeCell ref="R15:S15"/>
    <mergeCell ref="R16:S16"/>
    <mergeCell ref="R10:S11"/>
    <mergeCell ref="R20:S20"/>
    <mergeCell ref="R21:S21"/>
    <mergeCell ref="R22:S22"/>
    <mergeCell ref="R23:S23"/>
    <mergeCell ref="R24:S24"/>
    <mergeCell ref="R33:S33"/>
    <mergeCell ref="R31:S31"/>
    <mergeCell ref="R32:S32"/>
    <mergeCell ref="E1:S1"/>
    <mergeCell ref="R2:S9"/>
    <mergeCell ref="R25:S25"/>
    <mergeCell ref="A26:B26"/>
    <mergeCell ref="R26:S26"/>
    <mergeCell ref="A40:B40"/>
    <mergeCell ref="R40:S40"/>
    <mergeCell ref="R27:S27"/>
    <mergeCell ref="R28:S28"/>
    <mergeCell ref="R29:S29"/>
    <mergeCell ref="R34:S34"/>
    <mergeCell ref="R30:S30"/>
    <mergeCell ref="R41:S41"/>
    <mergeCell ref="R58:S58"/>
    <mergeCell ref="R60:S60"/>
    <mergeCell ref="R63:S63"/>
    <mergeCell ref="R54:S54"/>
    <mergeCell ref="R49:S49"/>
    <mergeCell ref="R61:S61"/>
    <mergeCell ref="R35:S35"/>
    <mergeCell ref="R53:S53"/>
    <mergeCell ref="R42:S42"/>
    <mergeCell ref="R43:S43"/>
    <mergeCell ref="R44:S44"/>
    <mergeCell ref="R52:S52"/>
    <mergeCell ref="R45:S45"/>
    <mergeCell ref="R46:S46"/>
    <mergeCell ref="R47:S47"/>
    <mergeCell ref="R48:S48"/>
    <mergeCell ref="A51:B51"/>
    <mergeCell ref="R67:S67"/>
    <mergeCell ref="R68:S68"/>
    <mergeCell ref="R66:S66"/>
    <mergeCell ref="A66:B66"/>
    <mergeCell ref="R59:S59"/>
    <mergeCell ref="A77:B77"/>
    <mergeCell ref="A83:B83"/>
    <mergeCell ref="A94:B94"/>
    <mergeCell ref="R55:S55"/>
    <mergeCell ref="R56:S56"/>
    <mergeCell ref="R57:S57"/>
    <mergeCell ref="R51:S51"/>
    <mergeCell ref="R69:S69"/>
    <mergeCell ref="R62:S62"/>
    <mergeCell ref="R64:S64"/>
    <mergeCell ref="R88:S88"/>
    <mergeCell ref="R89:S89"/>
    <mergeCell ref="A140:B140"/>
    <mergeCell ref="A145:B145"/>
    <mergeCell ref="A153:B153"/>
    <mergeCell ref="A113:B113"/>
    <mergeCell ref="A126:B126"/>
    <mergeCell ref="R70:S70"/>
    <mergeCell ref="R76:S76"/>
    <mergeCell ref="R78:S78"/>
    <mergeCell ref="R79:S79"/>
    <mergeCell ref="R80:S80"/>
    <mergeCell ref="R71:S71"/>
    <mergeCell ref="R72:S72"/>
    <mergeCell ref="R73:S73"/>
    <mergeCell ref="R74:S74"/>
    <mergeCell ref="R90:S90"/>
    <mergeCell ref="R81:S81"/>
    <mergeCell ref="R82:S82"/>
    <mergeCell ref="R84:S84"/>
    <mergeCell ref="R85:S85"/>
    <mergeCell ref="R83:S83"/>
    <mergeCell ref="R75:S75"/>
    <mergeCell ref="R77:S77"/>
    <mergeCell ref="R86:S86"/>
    <mergeCell ref="R87:S87"/>
    <mergeCell ref="R96:S96"/>
    <mergeCell ref="R97:S97"/>
    <mergeCell ref="R98:S98"/>
    <mergeCell ref="R99:S99"/>
    <mergeCell ref="R100:S100"/>
    <mergeCell ref="R91:S91"/>
    <mergeCell ref="R92:S92"/>
    <mergeCell ref="R93:S93"/>
    <mergeCell ref="R95:S95"/>
    <mergeCell ref="R94:S94"/>
    <mergeCell ref="R117:S117"/>
    <mergeCell ref="R105:S105"/>
    <mergeCell ref="R106:S106"/>
    <mergeCell ref="R107:S107"/>
    <mergeCell ref="R108:S108"/>
    <mergeCell ref="R109:S109"/>
    <mergeCell ref="R101:S101"/>
    <mergeCell ref="R102:S102"/>
    <mergeCell ref="R103:S103"/>
    <mergeCell ref="R104:S104"/>
    <mergeCell ref="R134:S134"/>
    <mergeCell ref="R135:S135"/>
    <mergeCell ref="R136:S136"/>
    <mergeCell ref="R137:S137"/>
    <mergeCell ref="R113:S113"/>
    <mergeCell ref="R130:S130"/>
    <mergeCell ref="R129:S129"/>
    <mergeCell ref="R118:S118"/>
    <mergeCell ref="R119:S119"/>
    <mergeCell ref="R120:S120"/>
    <mergeCell ref="R131:S131"/>
    <mergeCell ref="R132:S132"/>
    <mergeCell ref="R133:S133"/>
    <mergeCell ref="R123:S123"/>
    <mergeCell ref="R124:S124"/>
    <mergeCell ref="R125:S125"/>
    <mergeCell ref="R127:S127"/>
    <mergeCell ref="R128:S128"/>
    <mergeCell ref="R126:S126"/>
    <mergeCell ref="R121:S121"/>
    <mergeCell ref="R122:S122"/>
    <mergeCell ref="R114:S114"/>
    <mergeCell ref="R115:S115"/>
    <mergeCell ref="R116:S116"/>
    <mergeCell ref="R153:S153"/>
    <mergeCell ref="R151:S151"/>
    <mergeCell ref="R152:S152"/>
    <mergeCell ref="R147:S147"/>
    <mergeCell ref="R138:S138"/>
    <mergeCell ref="R148:S148"/>
    <mergeCell ref="R149:S149"/>
    <mergeCell ref="R150:S150"/>
    <mergeCell ref="R139:S139"/>
    <mergeCell ref="R141:S141"/>
    <mergeCell ref="R142:S142"/>
    <mergeCell ref="R143:S143"/>
    <mergeCell ref="R144:S144"/>
    <mergeCell ref="R145:S145"/>
    <mergeCell ref="R146:S146"/>
    <mergeCell ref="R140:S140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4"/>
  <sheetViews>
    <sheetView zoomScale="80" zoomScaleNormal="80" workbookViewId="0">
      <pane xSplit="2" ySplit="11" topLeftCell="C12" activePane="bottomRight" state="frozen"/>
      <selection activeCell="C12" sqref="C12"/>
      <selection pane="topRight" activeCell="C12" sqref="C12"/>
      <selection pane="bottomLeft" activeCell="C12" sqref="C12"/>
      <selection pane="bottomRight" activeCell="C12" sqref="C12"/>
    </sheetView>
  </sheetViews>
  <sheetFormatPr baseColWidth="10" defaultColWidth="11.44140625" defaultRowHeight="13.8" x14ac:dyDescent="0.25"/>
  <cols>
    <col min="1" max="1" width="24.33203125" style="49" bestFit="1" customWidth="1"/>
    <col min="2" max="2" width="48.109375" style="49" customWidth="1"/>
    <col min="3" max="3" width="17" style="35" customWidth="1"/>
    <col min="4" max="4" width="15" style="33" customWidth="1"/>
    <col min="5" max="5" width="9.6640625" style="40" bestFit="1" customWidth="1"/>
    <col min="6" max="6" width="11.109375" style="40" customWidth="1"/>
    <col min="7" max="7" width="9.109375" style="40" customWidth="1"/>
    <col min="8" max="8" width="7.6640625" style="40" customWidth="1"/>
    <col min="9" max="9" width="7.33203125" style="40" customWidth="1"/>
    <col min="10" max="10" width="7.88671875" style="40" customWidth="1"/>
    <col min="11" max="11" width="8.44140625" style="40" customWidth="1"/>
    <col min="12" max="12" width="10.33203125" style="40" customWidth="1"/>
    <col min="13" max="13" width="9.5546875" style="40" bestFit="1" customWidth="1"/>
    <col min="14" max="14" width="9.88671875" style="40" bestFit="1" customWidth="1"/>
    <col min="15" max="15" width="10.33203125" style="40" bestFit="1" customWidth="1"/>
    <col min="16" max="16" width="9" style="40" customWidth="1"/>
    <col min="17" max="17" width="9.44140625" style="40" bestFit="1" customWidth="1"/>
    <col min="18" max="22" width="9.5546875" style="40" customWidth="1"/>
    <col min="23" max="16384" width="11.44140625" style="35"/>
  </cols>
  <sheetData>
    <row r="1" spans="1:22" s="232" customFormat="1" ht="81.75" customHeight="1" thickBot="1" x14ac:dyDescent="0.3">
      <c r="A1" s="312" t="s">
        <v>0</v>
      </c>
      <c r="B1" s="315" t="s">
        <v>1</v>
      </c>
      <c r="C1" s="315" t="s">
        <v>174</v>
      </c>
      <c r="D1" s="319" t="s">
        <v>172</v>
      </c>
      <c r="E1" s="400" t="s">
        <v>282</v>
      </c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2"/>
    </row>
    <row r="2" spans="1:22" s="232" customFormat="1" ht="15" customHeight="1" thickTop="1" x14ac:dyDescent="0.25">
      <c r="A2" s="313"/>
      <c r="B2" s="316"/>
      <c r="C2" s="318"/>
      <c r="D2" s="320"/>
      <c r="E2" s="403" t="s">
        <v>2</v>
      </c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393" t="s">
        <v>3</v>
      </c>
      <c r="S2" s="394"/>
      <c r="T2" s="394"/>
      <c r="U2" s="394"/>
      <c r="V2" s="395"/>
    </row>
    <row r="3" spans="1:22" s="232" customFormat="1" ht="15" customHeight="1" x14ac:dyDescent="0.25">
      <c r="A3" s="313"/>
      <c r="B3" s="316"/>
      <c r="C3" s="318"/>
      <c r="D3" s="320"/>
      <c r="E3" s="325"/>
      <c r="F3" s="326"/>
      <c r="G3" s="326"/>
      <c r="H3" s="326"/>
      <c r="I3" s="326"/>
      <c r="J3" s="326"/>
      <c r="K3" s="326"/>
      <c r="L3" s="326"/>
      <c r="M3" s="326"/>
      <c r="N3" s="326"/>
      <c r="O3" s="326"/>
      <c r="P3" s="326"/>
      <c r="Q3" s="326"/>
      <c r="R3" s="396"/>
      <c r="S3" s="326"/>
      <c r="T3" s="326"/>
      <c r="U3" s="326"/>
      <c r="V3" s="353"/>
    </row>
    <row r="4" spans="1:22" s="232" customFormat="1" ht="15" customHeight="1" x14ac:dyDescent="0.25">
      <c r="A4" s="313"/>
      <c r="B4" s="316"/>
      <c r="C4" s="318"/>
      <c r="D4" s="320"/>
      <c r="E4" s="325"/>
      <c r="F4" s="326"/>
      <c r="G4" s="326"/>
      <c r="H4" s="326"/>
      <c r="I4" s="326"/>
      <c r="J4" s="326"/>
      <c r="K4" s="326"/>
      <c r="L4" s="326"/>
      <c r="M4" s="326"/>
      <c r="N4" s="326"/>
      <c r="O4" s="326"/>
      <c r="P4" s="326"/>
      <c r="Q4" s="326"/>
      <c r="R4" s="396"/>
      <c r="S4" s="326"/>
      <c r="T4" s="326"/>
      <c r="U4" s="326"/>
      <c r="V4" s="353"/>
    </row>
    <row r="5" spans="1:22" s="232" customFormat="1" ht="15" customHeight="1" x14ac:dyDescent="0.25">
      <c r="A5" s="313"/>
      <c r="B5" s="316"/>
      <c r="C5" s="318"/>
      <c r="D5" s="320"/>
      <c r="E5" s="325"/>
      <c r="F5" s="326"/>
      <c r="G5" s="326"/>
      <c r="H5" s="326"/>
      <c r="I5" s="326"/>
      <c r="J5" s="326"/>
      <c r="K5" s="326"/>
      <c r="L5" s="326"/>
      <c r="M5" s="326"/>
      <c r="N5" s="326"/>
      <c r="O5" s="326"/>
      <c r="P5" s="326"/>
      <c r="Q5" s="326"/>
      <c r="R5" s="396"/>
      <c r="S5" s="326"/>
      <c r="T5" s="326"/>
      <c r="U5" s="326"/>
      <c r="V5" s="353"/>
    </row>
    <row r="6" spans="1:22" s="232" customFormat="1" ht="15" customHeight="1" x14ac:dyDescent="0.25">
      <c r="A6" s="313"/>
      <c r="B6" s="316"/>
      <c r="C6" s="318"/>
      <c r="D6" s="320"/>
      <c r="E6" s="325"/>
      <c r="F6" s="326"/>
      <c r="G6" s="326"/>
      <c r="H6" s="326"/>
      <c r="I6" s="326"/>
      <c r="J6" s="326"/>
      <c r="K6" s="326"/>
      <c r="L6" s="326"/>
      <c r="M6" s="326"/>
      <c r="N6" s="326"/>
      <c r="O6" s="326"/>
      <c r="P6" s="326"/>
      <c r="Q6" s="326"/>
      <c r="R6" s="396"/>
      <c r="S6" s="326"/>
      <c r="T6" s="326"/>
      <c r="U6" s="326"/>
      <c r="V6" s="353"/>
    </row>
    <row r="7" spans="1:22" s="232" customFormat="1" ht="15" customHeight="1" x14ac:dyDescent="0.25">
      <c r="A7" s="313"/>
      <c r="B7" s="316"/>
      <c r="C7" s="318"/>
      <c r="D7" s="320"/>
      <c r="E7" s="325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96"/>
      <c r="S7" s="326"/>
      <c r="T7" s="326"/>
      <c r="U7" s="326"/>
      <c r="V7" s="353"/>
    </row>
    <row r="8" spans="1:22" s="232" customFormat="1" ht="15" customHeight="1" x14ac:dyDescent="0.25">
      <c r="A8" s="313"/>
      <c r="B8" s="316"/>
      <c r="C8" s="318"/>
      <c r="D8" s="320"/>
      <c r="E8" s="325"/>
      <c r="F8" s="326"/>
      <c r="G8" s="326"/>
      <c r="H8" s="326"/>
      <c r="I8" s="326"/>
      <c r="J8" s="326"/>
      <c r="K8" s="326"/>
      <c r="L8" s="326"/>
      <c r="M8" s="326"/>
      <c r="N8" s="326"/>
      <c r="O8" s="326"/>
      <c r="P8" s="326"/>
      <c r="Q8" s="326"/>
      <c r="R8" s="396"/>
      <c r="S8" s="326"/>
      <c r="T8" s="326"/>
      <c r="U8" s="326"/>
      <c r="V8" s="353"/>
    </row>
    <row r="9" spans="1:22" s="232" customFormat="1" ht="15.75" customHeight="1" thickBot="1" x14ac:dyDescent="0.3">
      <c r="A9" s="313"/>
      <c r="B9" s="316"/>
      <c r="C9" s="318"/>
      <c r="D9" s="320"/>
      <c r="E9" s="327"/>
      <c r="F9" s="328"/>
      <c r="G9" s="328"/>
      <c r="H9" s="328"/>
      <c r="I9" s="328"/>
      <c r="J9" s="328"/>
      <c r="K9" s="328"/>
      <c r="L9" s="328"/>
      <c r="M9" s="328"/>
      <c r="N9" s="328"/>
      <c r="O9" s="328"/>
      <c r="P9" s="328"/>
      <c r="Q9" s="328"/>
      <c r="R9" s="397"/>
      <c r="S9" s="398"/>
      <c r="T9" s="398"/>
      <c r="U9" s="398"/>
      <c r="V9" s="399"/>
    </row>
    <row r="10" spans="1:22" s="232" customFormat="1" ht="57.75" customHeight="1" thickTop="1" thickBot="1" x14ac:dyDescent="0.3">
      <c r="A10" s="314"/>
      <c r="B10" s="317"/>
      <c r="C10" s="318"/>
      <c r="D10" s="321"/>
      <c r="E10" s="333" t="s">
        <v>25</v>
      </c>
      <c r="F10" s="333"/>
      <c r="G10" s="333"/>
      <c r="H10" s="333"/>
      <c r="I10" s="333"/>
      <c r="J10" s="333"/>
      <c r="K10" s="333"/>
      <c r="L10" s="333"/>
      <c r="M10" s="333"/>
      <c r="N10" s="333"/>
      <c r="O10" s="333"/>
      <c r="P10" s="333"/>
      <c r="Q10" s="333"/>
      <c r="R10" s="390" t="s">
        <v>26</v>
      </c>
      <c r="S10" s="391"/>
      <c r="T10" s="391"/>
      <c r="U10" s="391"/>
      <c r="V10" s="392"/>
    </row>
    <row r="11" spans="1:22" s="232" customFormat="1" ht="27" customHeight="1" thickBot="1" x14ac:dyDescent="0.3">
      <c r="A11" s="133"/>
      <c r="B11" s="134"/>
      <c r="C11" s="317"/>
      <c r="D11" s="135" t="s">
        <v>173</v>
      </c>
      <c r="E11" s="136" t="s">
        <v>4</v>
      </c>
      <c r="F11" s="136" t="s">
        <v>5</v>
      </c>
      <c r="G11" s="136" t="s">
        <v>6</v>
      </c>
      <c r="H11" s="136" t="s">
        <v>7</v>
      </c>
      <c r="I11" s="136" t="s">
        <v>8</v>
      </c>
      <c r="J11" s="136" t="s">
        <v>9</v>
      </c>
      <c r="K11" s="136" t="s">
        <v>10</v>
      </c>
      <c r="L11" s="136" t="s">
        <v>11</v>
      </c>
      <c r="M11" s="136" t="s">
        <v>12</v>
      </c>
      <c r="N11" s="136" t="s">
        <v>13</v>
      </c>
      <c r="O11" s="136" t="s">
        <v>14</v>
      </c>
      <c r="P11" s="136" t="s">
        <v>15</v>
      </c>
      <c r="Q11" s="136" t="s">
        <v>16</v>
      </c>
      <c r="R11" s="240" t="s">
        <v>275</v>
      </c>
      <c r="S11" s="241" t="s">
        <v>236</v>
      </c>
      <c r="T11" s="240" t="s">
        <v>283</v>
      </c>
      <c r="U11" s="241" t="s">
        <v>269</v>
      </c>
      <c r="V11" s="242" t="s">
        <v>19</v>
      </c>
    </row>
    <row r="12" spans="1:22" ht="14.4" thickBot="1" x14ac:dyDescent="0.3">
      <c r="A12" s="49" t="s">
        <v>40</v>
      </c>
      <c r="B12" s="62" t="s">
        <v>27</v>
      </c>
      <c r="C12" s="34"/>
      <c r="D12" s="34"/>
      <c r="E12" s="51">
        <f>IFERROR(VLOOKUP($B12,[1]NUM7!$G$3:$T$157,2,FALSE),0)</f>
        <v>21</v>
      </c>
      <c r="F12" s="51">
        <f>IFERROR(VLOOKUP($B12,[1]NUM7!$G$3:$T$157,3,FALSE),0)</f>
        <v>13</v>
      </c>
      <c r="G12" s="51">
        <f>IFERROR(VLOOKUP($B12,[1]NUM7!$G$3:$T$157,4,FALSE),0)</f>
        <v>22</v>
      </c>
      <c r="H12" s="51">
        <f>IFERROR(VLOOKUP($B12,[1]NUM7!$G$3:$T$157,5,FALSE),0)</f>
        <v>36</v>
      </c>
      <c r="I12" s="51">
        <f>IFERROR(VLOOKUP($B12,[1]NUM7!$G$3:$T$157,6,FALSE),0)</f>
        <v>15</v>
      </c>
      <c r="J12" s="51">
        <f>IFERROR(VLOOKUP($B12,[1]NUM7!$G$3:$T$157,7,FALSE),0)</f>
        <v>32</v>
      </c>
      <c r="K12" s="51">
        <f>IFERROR(VLOOKUP($B12,[1]NUM7!$G$3:$T$157,8,FALSE),0)</f>
        <v>24</v>
      </c>
      <c r="L12" s="51">
        <f>IFERROR(VLOOKUP($B12,[1]NUM7!$G$3:$T$157,9,FALSE),0)</f>
        <v>14</v>
      </c>
      <c r="M12" s="51">
        <f>IFERROR(VLOOKUP($B12,[1]NUM7!$G$3:$T$157,10,FALSE),0)</f>
        <v>34</v>
      </c>
      <c r="N12" s="51">
        <f>IFERROR(VLOOKUP($B12,[1]NUM7!$G$3:$T$157,11,FALSE),0)</f>
        <v>44</v>
      </c>
      <c r="O12" s="51">
        <f>IFERROR(VLOOKUP($B12,[1]NUM7!$G$3:$T$157,12,FALSE),0)</f>
        <v>1</v>
      </c>
      <c r="P12" s="51">
        <f>IFERROR(VLOOKUP($B12,[1]NUM7!$G$3:$T$157,13,FALSE),0)</f>
        <v>36</v>
      </c>
      <c r="Q12" s="218">
        <f t="shared" ref="Q12:Q24" si="0">SUM(E12:P12)</f>
        <v>292</v>
      </c>
      <c r="R12" s="218">
        <f>IFERROR(VLOOKUP($B12,'[2]7 2018'!$G$3:$J$163,3,FALSE),0)</f>
        <v>129</v>
      </c>
      <c r="S12" s="219">
        <f>R12</f>
        <v>129</v>
      </c>
      <c r="T12" s="218">
        <f>IFERROR(VLOOKUP($B12,[4]Datos!$G$3:$I$160,2,FALSE),0)</f>
        <v>0</v>
      </c>
      <c r="U12" s="220">
        <f>IFERROR(VLOOKUP($B12,[3]DEN7!$G$3:$H$159,2,FALSE),0)</f>
        <v>283</v>
      </c>
      <c r="V12" s="218">
        <f>IFERROR(VLOOKUP($B12,[1]DEN7!$G$3:$J$160,3,FALSE),0)</f>
        <v>279</v>
      </c>
    </row>
    <row r="13" spans="1:22" ht="14.4" thickBot="1" x14ac:dyDescent="0.3">
      <c r="A13" s="49" t="s">
        <v>40</v>
      </c>
      <c r="B13" s="62" t="s">
        <v>28</v>
      </c>
      <c r="C13" s="34"/>
      <c r="D13" s="34"/>
      <c r="E13" s="51">
        <f>IFERROR(VLOOKUP($B13,[1]NUM7!$G$3:$T$157,2,FALSE),0)</f>
        <v>19</v>
      </c>
      <c r="F13" s="51">
        <f>IFERROR(VLOOKUP($B13,[1]NUM7!$G$3:$T$157,3,FALSE),0)</f>
        <v>22</v>
      </c>
      <c r="G13" s="51">
        <f>IFERROR(VLOOKUP($B13,[1]NUM7!$G$3:$T$157,4,FALSE),0)</f>
        <v>23</v>
      </c>
      <c r="H13" s="51">
        <f>IFERROR(VLOOKUP($B13,[1]NUM7!$G$3:$T$157,5,FALSE),0)</f>
        <v>17</v>
      </c>
      <c r="I13" s="51">
        <f>IFERROR(VLOOKUP($B13,[1]NUM7!$G$3:$T$157,6,FALSE),0)</f>
        <v>13</v>
      </c>
      <c r="J13" s="51">
        <f>IFERROR(VLOOKUP($B13,[1]NUM7!$G$3:$T$157,7,FALSE),0)</f>
        <v>11</v>
      </c>
      <c r="K13" s="51">
        <f>IFERROR(VLOOKUP($B13,[1]NUM7!$G$3:$T$157,8,FALSE),0)</f>
        <v>20</v>
      </c>
      <c r="L13" s="51">
        <f>IFERROR(VLOOKUP($B13,[1]NUM7!$G$3:$T$157,9,FALSE),0)</f>
        <v>17</v>
      </c>
      <c r="M13" s="51">
        <f>IFERROR(VLOOKUP($B13,[1]NUM7!$G$3:$T$157,10,FALSE),0)</f>
        <v>20</v>
      </c>
      <c r="N13" s="51">
        <f>IFERROR(VLOOKUP($B13,[1]NUM7!$G$3:$T$157,11,FALSE),0)</f>
        <v>25</v>
      </c>
      <c r="O13" s="51">
        <f>IFERROR(VLOOKUP($B13,[1]NUM7!$G$3:$T$157,12,FALSE),0)</f>
        <v>22</v>
      </c>
      <c r="P13" s="51">
        <f>IFERROR(VLOOKUP($B13,[1]NUM7!$G$3:$T$157,13,FALSE),0)</f>
        <v>34</v>
      </c>
      <c r="Q13" s="30">
        <f t="shared" si="0"/>
        <v>243</v>
      </c>
      <c r="R13" s="30">
        <f>IFERROR(VLOOKUP($B13,'[2]7 2018'!$G$3:$J$163,3,FALSE),0)</f>
        <v>214</v>
      </c>
      <c r="S13" s="31">
        <f t="shared" ref="S13:S25" si="1">R13</f>
        <v>214</v>
      </c>
      <c r="T13" s="30">
        <f>IFERROR(VLOOKUP($B13,[4]Datos!$G$3:$I$160,2,FALSE),0)</f>
        <v>0</v>
      </c>
      <c r="U13" s="56">
        <f>IFERROR(VLOOKUP($B13,[3]DEN7!$G$3:$H$159,2,FALSE),0)</f>
        <v>232</v>
      </c>
      <c r="V13" s="30">
        <f>IFERROR(VLOOKUP($B13,[1]DEN7!$G$3:$J$160,3,FALSE),0)</f>
        <v>192</v>
      </c>
    </row>
    <row r="14" spans="1:22" ht="14.4" thickBot="1" x14ac:dyDescent="0.3">
      <c r="A14" s="49" t="s">
        <v>40</v>
      </c>
      <c r="B14" s="62" t="s">
        <v>29</v>
      </c>
      <c r="C14" s="34"/>
      <c r="D14" s="34"/>
      <c r="E14" s="51">
        <f>IFERROR(VLOOKUP($B14,[1]NUM7!$G$3:$T$157,2,FALSE),0)</f>
        <v>24</v>
      </c>
      <c r="F14" s="51">
        <f>IFERROR(VLOOKUP($B14,[1]NUM7!$G$3:$T$157,3,FALSE),0)</f>
        <v>18</v>
      </c>
      <c r="G14" s="51">
        <f>IFERROR(VLOOKUP($B14,[1]NUM7!$G$3:$T$157,4,FALSE),0)</f>
        <v>37</v>
      </c>
      <c r="H14" s="51">
        <f>IFERROR(VLOOKUP($B14,[1]NUM7!$G$3:$T$157,5,FALSE),0)</f>
        <v>25</v>
      </c>
      <c r="I14" s="51">
        <f>IFERROR(VLOOKUP($B14,[1]NUM7!$G$3:$T$157,6,FALSE),0)</f>
        <v>15</v>
      </c>
      <c r="J14" s="51">
        <f>IFERROR(VLOOKUP($B14,[1]NUM7!$G$3:$T$157,7,FALSE),0)</f>
        <v>25</v>
      </c>
      <c r="K14" s="51">
        <f>IFERROR(VLOOKUP($B14,[1]NUM7!$G$3:$T$157,8,FALSE),0)</f>
        <v>34</v>
      </c>
      <c r="L14" s="51">
        <f>IFERROR(VLOOKUP($B14,[1]NUM7!$G$3:$T$157,9,FALSE),0)</f>
        <v>27</v>
      </c>
      <c r="M14" s="51">
        <f>IFERROR(VLOOKUP($B14,[1]NUM7!$G$3:$T$157,10,FALSE),0)</f>
        <v>40</v>
      </c>
      <c r="N14" s="51">
        <f>IFERROR(VLOOKUP($B14,[1]NUM7!$G$3:$T$157,11,FALSE),0)</f>
        <v>28</v>
      </c>
      <c r="O14" s="51">
        <f>IFERROR(VLOOKUP($B14,[1]NUM7!$G$3:$T$157,12,FALSE),0)</f>
        <v>18</v>
      </c>
      <c r="P14" s="51">
        <f>IFERROR(VLOOKUP($B14,[1]NUM7!$G$3:$T$157,13,FALSE),0)</f>
        <v>27</v>
      </c>
      <c r="Q14" s="30">
        <f t="shared" si="0"/>
        <v>318</v>
      </c>
      <c r="R14" s="30">
        <f>IFERROR(VLOOKUP($B14,'[2]7 2018'!$G$3:$J$163,3,FALSE),0)</f>
        <v>317</v>
      </c>
      <c r="S14" s="31">
        <f t="shared" si="1"/>
        <v>317</v>
      </c>
      <c r="T14" s="30">
        <f>IFERROR(VLOOKUP($B14,[4]Datos!$G$3:$I$160,2,FALSE),0)</f>
        <v>0</v>
      </c>
      <c r="U14" s="56">
        <f>IFERROR(VLOOKUP($B14,[3]DEN7!$G$3:$H$159,2,FALSE),0)</f>
        <v>301</v>
      </c>
      <c r="V14" s="30">
        <f>IFERROR(VLOOKUP($B14,[1]DEN7!$G$3:$J$160,3,FALSE),0)</f>
        <v>298</v>
      </c>
    </row>
    <row r="15" spans="1:22" ht="14.4" thickBot="1" x14ac:dyDescent="0.3">
      <c r="A15" s="49" t="s">
        <v>40</v>
      </c>
      <c r="B15" s="62" t="s">
        <v>30</v>
      </c>
      <c r="C15" s="34"/>
      <c r="D15" s="34"/>
      <c r="E15" s="51">
        <f>IFERROR(VLOOKUP($B15,[1]NUM7!$G$3:$T$157,2,FALSE),0)</f>
        <v>28</v>
      </c>
      <c r="F15" s="51">
        <f>IFERROR(VLOOKUP($B15,[1]NUM7!$G$3:$T$157,3,FALSE),0)</f>
        <v>16</v>
      </c>
      <c r="G15" s="51">
        <f>IFERROR(VLOOKUP($B15,[1]NUM7!$G$3:$T$157,4,FALSE),0)</f>
        <v>18</v>
      </c>
      <c r="H15" s="51">
        <f>IFERROR(VLOOKUP($B15,[1]NUM7!$G$3:$T$157,5,FALSE),0)</f>
        <v>24</v>
      </c>
      <c r="I15" s="51">
        <f>IFERROR(VLOOKUP($B15,[1]NUM7!$G$3:$T$157,6,FALSE),0)</f>
        <v>27</v>
      </c>
      <c r="J15" s="51">
        <f>IFERROR(VLOOKUP($B15,[1]NUM7!$G$3:$T$157,7,FALSE),0)</f>
        <v>31</v>
      </c>
      <c r="K15" s="51">
        <f>IFERROR(VLOOKUP($B15,[1]NUM7!$G$3:$T$157,8,FALSE),0)</f>
        <v>20</v>
      </c>
      <c r="L15" s="51">
        <f>IFERROR(VLOOKUP($B15,[1]NUM7!$G$3:$T$157,9,FALSE),0)</f>
        <v>28</v>
      </c>
      <c r="M15" s="51">
        <f>IFERROR(VLOOKUP($B15,[1]NUM7!$G$3:$T$157,10,FALSE),0)</f>
        <v>24</v>
      </c>
      <c r="N15" s="51">
        <f>IFERROR(VLOOKUP($B15,[1]NUM7!$G$3:$T$157,11,FALSE),0)</f>
        <v>51</v>
      </c>
      <c r="O15" s="51">
        <f>IFERROR(VLOOKUP($B15,[1]NUM7!$G$3:$T$157,12,FALSE),0)</f>
        <v>0</v>
      </c>
      <c r="P15" s="51">
        <f>IFERROR(VLOOKUP($B15,[1]NUM7!$G$3:$T$157,13,FALSE),0)</f>
        <v>65</v>
      </c>
      <c r="Q15" s="30">
        <f t="shared" si="0"/>
        <v>332</v>
      </c>
      <c r="R15" s="30">
        <f>IFERROR(VLOOKUP($B15,'[2]7 2018'!$G$3:$J$163,3,FALSE),0)</f>
        <v>319</v>
      </c>
      <c r="S15" s="31">
        <f t="shared" si="1"/>
        <v>319</v>
      </c>
      <c r="T15" s="30">
        <f>IFERROR(VLOOKUP($B15,[4]Datos!$G$3:$I$160,2,FALSE),0)</f>
        <v>0</v>
      </c>
      <c r="U15" s="56">
        <f>IFERROR(VLOOKUP($B15,[3]DEN7!$G$3:$H$159,2,FALSE),0)</f>
        <v>315</v>
      </c>
      <c r="V15" s="30">
        <f>IFERROR(VLOOKUP($B15,[1]DEN7!$G$3:$J$160,3,FALSE),0)</f>
        <v>330</v>
      </c>
    </row>
    <row r="16" spans="1:22" ht="14.4" thickBot="1" x14ac:dyDescent="0.3">
      <c r="A16" s="49" t="s">
        <v>40</v>
      </c>
      <c r="B16" s="62" t="s">
        <v>31</v>
      </c>
      <c r="C16" s="36"/>
      <c r="D16" s="34"/>
      <c r="E16" s="51">
        <f>IFERROR(VLOOKUP($B16,[1]NUM7!$G$3:$T$157,2,FALSE),0)</f>
        <v>0</v>
      </c>
      <c r="F16" s="51">
        <f>IFERROR(VLOOKUP($B16,[1]NUM7!$G$3:$T$157,3,FALSE),0)</f>
        <v>30</v>
      </c>
      <c r="G16" s="51">
        <f>IFERROR(VLOOKUP($B16,[1]NUM7!$G$3:$T$157,4,FALSE),0)</f>
        <v>25</v>
      </c>
      <c r="H16" s="51">
        <f>IFERROR(VLOOKUP($B16,[1]NUM7!$G$3:$T$157,5,FALSE),0)</f>
        <v>45</v>
      </c>
      <c r="I16" s="51">
        <f>IFERROR(VLOOKUP($B16,[1]NUM7!$G$3:$T$157,6,FALSE),0)</f>
        <v>16</v>
      </c>
      <c r="J16" s="51">
        <f>IFERROR(VLOOKUP($B16,[1]NUM7!$G$3:$T$157,7,FALSE),0)</f>
        <v>19</v>
      </c>
      <c r="K16" s="51">
        <f>IFERROR(VLOOKUP($B16,[1]NUM7!$G$3:$T$157,8,FALSE),0)</f>
        <v>31</v>
      </c>
      <c r="L16" s="51">
        <f>IFERROR(VLOOKUP($B16,[1]NUM7!$G$3:$T$157,9,FALSE),0)</f>
        <v>21</v>
      </c>
      <c r="M16" s="51">
        <f>IFERROR(VLOOKUP($B16,[1]NUM7!$G$3:$T$157,10,FALSE),0)</f>
        <v>35</v>
      </c>
      <c r="N16" s="51">
        <f>IFERROR(VLOOKUP($B16,[1]NUM7!$G$3:$T$157,11,FALSE),0)</f>
        <v>52</v>
      </c>
      <c r="O16" s="51">
        <f>IFERROR(VLOOKUP($B16,[1]NUM7!$G$3:$T$157,12,FALSE),0)</f>
        <v>0</v>
      </c>
      <c r="P16" s="51">
        <f>IFERROR(VLOOKUP($B16,[1]NUM7!$G$3:$T$157,13,FALSE),0)</f>
        <v>23</v>
      </c>
      <c r="Q16" s="30">
        <f t="shared" si="0"/>
        <v>297</v>
      </c>
      <c r="R16" s="30">
        <f>IFERROR(VLOOKUP($B16,'[2]7 2018'!$G$3:$J$163,3,FALSE),0)</f>
        <v>274</v>
      </c>
      <c r="S16" s="31">
        <f t="shared" si="1"/>
        <v>274</v>
      </c>
      <c r="T16" s="30">
        <f>IFERROR(VLOOKUP($B16,[4]Datos!$G$3:$I$160,2,FALSE),0)</f>
        <v>0</v>
      </c>
      <c r="U16" s="56">
        <f>IFERROR(VLOOKUP($B16,[3]DEN7!$G$3:$H$159,2,FALSE),0)</f>
        <v>278</v>
      </c>
      <c r="V16" s="30">
        <f>IFERROR(VLOOKUP($B16,[1]DEN7!$G$3:$J$160,3,FALSE),0)</f>
        <v>285</v>
      </c>
    </row>
    <row r="17" spans="1:29" ht="14.4" thickBot="1" x14ac:dyDescent="0.3">
      <c r="A17" s="49" t="s">
        <v>40</v>
      </c>
      <c r="B17" s="62" t="s">
        <v>32</v>
      </c>
      <c r="C17" s="34"/>
      <c r="D17" s="34"/>
      <c r="E17" s="51">
        <f>IFERROR(VLOOKUP($B17,[1]NUM7!$G$3:$T$157,2,FALSE),0)</f>
        <v>34</v>
      </c>
      <c r="F17" s="51">
        <f>IFERROR(VLOOKUP($B17,[1]NUM7!$G$3:$T$157,3,FALSE),0)</f>
        <v>3</v>
      </c>
      <c r="G17" s="51">
        <f>IFERROR(VLOOKUP($B17,[1]NUM7!$G$3:$T$157,4,FALSE),0)</f>
        <v>37</v>
      </c>
      <c r="H17" s="51">
        <f>IFERROR(VLOOKUP($B17,[1]NUM7!$G$3:$T$157,5,FALSE),0)</f>
        <v>13</v>
      </c>
      <c r="I17" s="51">
        <f>IFERROR(VLOOKUP($B17,[1]NUM7!$G$3:$T$157,6,FALSE),0)</f>
        <v>34</v>
      </c>
      <c r="J17" s="51">
        <f>IFERROR(VLOOKUP($B17,[1]NUM7!$G$3:$T$157,7,FALSE),0)</f>
        <v>42</v>
      </c>
      <c r="K17" s="51">
        <f>IFERROR(VLOOKUP($B17,[1]NUM7!$G$3:$T$157,8,FALSE),0)</f>
        <v>33</v>
      </c>
      <c r="L17" s="51">
        <f>IFERROR(VLOOKUP($B17,[1]NUM7!$G$3:$T$157,9,FALSE),0)</f>
        <v>45</v>
      </c>
      <c r="M17" s="51">
        <f>IFERROR(VLOOKUP($B17,[1]NUM7!$G$3:$T$157,10,FALSE),0)</f>
        <v>20</v>
      </c>
      <c r="N17" s="51">
        <f>IFERROR(VLOOKUP($B17,[1]NUM7!$G$3:$T$157,11,FALSE),0)</f>
        <v>47</v>
      </c>
      <c r="O17" s="51">
        <f>IFERROR(VLOOKUP($B17,[1]NUM7!$G$3:$T$157,12,FALSE),0)</f>
        <v>0</v>
      </c>
      <c r="P17" s="51">
        <f>IFERROR(VLOOKUP($B17,[1]NUM7!$G$3:$T$157,13,FALSE),0)</f>
        <v>59</v>
      </c>
      <c r="Q17" s="30">
        <f t="shared" si="0"/>
        <v>367</v>
      </c>
      <c r="R17" s="30">
        <f>IFERROR(VLOOKUP($B17,'[2]7 2018'!$G$3:$J$163,3,FALSE),0)</f>
        <v>314</v>
      </c>
      <c r="S17" s="31">
        <f t="shared" si="1"/>
        <v>314</v>
      </c>
      <c r="T17" s="30">
        <f>IFERROR(VLOOKUP($B17,[4]Datos!$G$3:$I$160,2,FALSE),0)</f>
        <v>0</v>
      </c>
      <c r="U17" s="56">
        <f>IFERROR(VLOOKUP($B17,[3]DEN7!$G$3:$H$159,2,FALSE),0)</f>
        <v>324</v>
      </c>
      <c r="V17" s="30">
        <f>IFERROR(VLOOKUP($B17,[1]DEN7!$G$3:$J$160,3,FALSE),0)</f>
        <v>337</v>
      </c>
    </row>
    <row r="18" spans="1:29" ht="14.4" thickBot="1" x14ac:dyDescent="0.3">
      <c r="A18" s="49" t="s">
        <v>40</v>
      </c>
      <c r="B18" s="62" t="s">
        <v>33</v>
      </c>
      <c r="C18" s="34"/>
      <c r="D18" s="34"/>
      <c r="E18" s="51">
        <f>IFERROR(VLOOKUP($B18,[1]NUM7!$G$3:$T$157,2,FALSE),0)</f>
        <v>4</v>
      </c>
      <c r="F18" s="51">
        <f>IFERROR(VLOOKUP($B18,[1]NUM7!$G$3:$T$157,3,FALSE),0)</f>
        <v>2</v>
      </c>
      <c r="G18" s="51">
        <f>IFERROR(VLOOKUP($B18,[1]NUM7!$G$3:$T$157,4,FALSE),0)</f>
        <v>3</v>
      </c>
      <c r="H18" s="51">
        <f>IFERROR(VLOOKUP($B18,[1]NUM7!$G$3:$T$157,5,FALSE),0)</f>
        <v>8</v>
      </c>
      <c r="I18" s="51">
        <f>IFERROR(VLOOKUP($B18,[1]NUM7!$G$3:$T$157,6,FALSE),0)</f>
        <v>0</v>
      </c>
      <c r="J18" s="51">
        <f>IFERROR(VLOOKUP($B18,[1]NUM7!$G$3:$T$157,7,FALSE),0)</f>
        <v>0</v>
      </c>
      <c r="K18" s="51">
        <f>IFERROR(VLOOKUP($B18,[1]NUM7!$G$3:$T$157,8,FALSE),0)</f>
        <v>2</v>
      </c>
      <c r="L18" s="51">
        <f>IFERROR(VLOOKUP($B18,[1]NUM7!$G$3:$T$157,9,FALSE),0)</f>
        <v>2</v>
      </c>
      <c r="M18" s="51">
        <f>IFERROR(VLOOKUP($B18,[1]NUM7!$G$3:$T$157,10,FALSE),0)</f>
        <v>1</v>
      </c>
      <c r="N18" s="51">
        <f>IFERROR(VLOOKUP($B18,[1]NUM7!$G$3:$T$157,11,FALSE),0)</f>
        <v>3</v>
      </c>
      <c r="O18" s="51">
        <f>IFERROR(VLOOKUP($B18,[1]NUM7!$G$3:$T$157,12,FALSE),0)</f>
        <v>0</v>
      </c>
      <c r="P18" s="51">
        <f>IFERROR(VLOOKUP($B18,[1]NUM7!$G$3:$T$157,13,FALSE),0)</f>
        <v>12</v>
      </c>
      <c r="Q18" s="30">
        <f t="shared" si="0"/>
        <v>37</v>
      </c>
      <c r="R18" s="30">
        <f>IFERROR(VLOOKUP($B18,'[2]7 2018'!$G$3:$J$163,3,FALSE),0)</f>
        <v>38</v>
      </c>
      <c r="S18" s="31">
        <f t="shared" si="1"/>
        <v>38</v>
      </c>
      <c r="T18" s="30">
        <f>IFERROR(VLOOKUP($B18,[4]Datos!$G$3:$I$160,2,FALSE),0)</f>
        <v>0</v>
      </c>
      <c r="U18" s="56">
        <f>IFERROR(VLOOKUP($B18,[3]DEN7!$G$3:$H$159,2,FALSE),0)</f>
        <v>38</v>
      </c>
      <c r="V18" s="30">
        <f>IFERROR(VLOOKUP($B18,[1]DEN7!$G$3:$J$160,3,FALSE),0)</f>
        <v>24</v>
      </c>
    </row>
    <row r="19" spans="1:29" ht="14.4" thickBot="1" x14ac:dyDescent="0.3">
      <c r="A19" s="49" t="s">
        <v>40</v>
      </c>
      <c r="B19" s="62" t="s">
        <v>34</v>
      </c>
      <c r="C19" s="34"/>
      <c r="D19" s="34"/>
      <c r="E19" s="51">
        <f>IFERROR(VLOOKUP($B19,[1]NUM7!$G$3:$T$157,2,FALSE),0)</f>
        <v>3</v>
      </c>
      <c r="F19" s="51">
        <f>IFERROR(VLOOKUP($B19,[1]NUM7!$G$3:$T$157,3,FALSE),0)</f>
        <v>0</v>
      </c>
      <c r="G19" s="51">
        <f>IFERROR(VLOOKUP($B19,[1]NUM7!$G$3:$T$157,4,FALSE),0)</f>
        <v>2</v>
      </c>
      <c r="H19" s="51">
        <f>IFERROR(VLOOKUP($B19,[1]NUM7!$G$3:$T$157,5,FALSE),0)</f>
        <v>1</v>
      </c>
      <c r="I19" s="51">
        <f>IFERROR(VLOOKUP($B19,[1]NUM7!$G$3:$T$157,6,FALSE),0)</f>
        <v>0</v>
      </c>
      <c r="J19" s="51">
        <f>IFERROR(VLOOKUP($B19,[1]NUM7!$G$3:$T$157,7,FALSE),0)</f>
        <v>0</v>
      </c>
      <c r="K19" s="51">
        <f>IFERROR(VLOOKUP($B19,[1]NUM7!$G$3:$T$157,8,FALSE),0)</f>
        <v>0</v>
      </c>
      <c r="L19" s="51">
        <f>IFERROR(VLOOKUP($B19,[1]NUM7!$G$3:$T$157,9,FALSE),0)</f>
        <v>0</v>
      </c>
      <c r="M19" s="51">
        <f>IFERROR(VLOOKUP($B19,[1]NUM7!$G$3:$T$157,10,FALSE),0)</f>
        <v>0</v>
      </c>
      <c r="N19" s="51">
        <f>IFERROR(VLOOKUP($B19,[1]NUM7!$G$3:$T$157,11,FALSE),0)</f>
        <v>0</v>
      </c>
      <c r="O19" s="51">
        <f>IFERROR(VLOOKUP($B19,[1]NUM7!$G$3:$T$157,12,FALSE),0)</f>
        <v>0</v>
      </c>
      <c r="P19" s="51">
        <f>IFERROR(VLOOKUP($B19,[1]NUM7!$G$3:$T$157,13,FALSE),0)</f>
        <v>0</v>
      </c>
      <c r="Q19" s="30">
        <f t="shared" si="0"/>
        <v>6</v>
      </c>
      <c r="R19" s="30">
        <f>IFERROR(VLOOKUP($B19,'[2]7 2018'!$G$3:$J$163,3,FALSE),0)</f>
        <v>9</v>
      </c>
      <c r="S19" s="31">
        <f t="shared" si="1"/>
        <v>9</v>
      </c>
      <c r="T19" s="30">
        <f>IFERROR(VLOOKUP($B19,[4]Datos!$G$3:$I$160,2,FALSE),0)</f>
        <v>0</v>
      </c>
      <c r="U19" s="56">
        <f>IFERROR(VLOOKUP($B19,[3]DEN7!$G$3:$H$159,2,FALSE),0)</f>
        <v>6</v>
      </c>
      <c r="V19" s="30">
        <f>IFERROR(VLOOKUP($B19,[1]DEN7!$G$3:$J$160,3,FALSE),0)</f>
        <v>6</v>
      </c>
    </row>
    <row r="20" spans="1:29" ht="14.4" thickBot="1" x14ac:dyDescent="0.3">
      <c r="A20" s="49" t="s">
        <v>40</v>
      </c>
      <c r="B20" s="62" t="s">
        <v>35</v>
      </c>
      <c r="C20" s="34"/>
      <c r="D20" s="34"/>
      <c r="E20" s="51">
        <f>IFERROR(VLOOKUP($B20,[1]NUM7!$G$3:$T$157,2,FALSE),0)</f>
        <v>1</v>
      </c>
      <c r="F20" s="51">
        <f>IFERROR(VLOOKUP($B20,[1]NUM7!$G$3:$T$157,3,FALSE),0)</f>
        <v>2</v>
      </c>
      <c r="G20" s="51">
        <f>IFERROR(VLOOKUP($B20,[1]NUM7!$G$3:$T$157,4,FALSE),0)</f>
        <v>2</v>
      </c>
      <c r="H20" s="51">
        <f>IFERROR(VLOOKUP($B20,[1]NUM7!$G$3:$T$157,5,FALSE),0)</f>
        <v>1</v>
      </c>
      <c r="I20" s="51">
        <f>IFERROR(VLOOKUP($B20,[1]NUM7!$G$3:$T$157,6,FALSE),0)</f>
        <v>1</v>
      </c>
      <c r="J20" s="51">
        <f>IFERROR(VLOOKUP($B20,[1]NUM7!$G$3:$T$157,7,FALSE),0)</f>
        <v>0</v>
      </c>
      <c r="K20" s="51">
        <f>IFERROR(VLOOKUP($B20,[1]NUM7!$G$3:$T$157,8,FALSE),0)</f>
        <v>0</v>
      </c>
      <c r="L20" s="51">
        <f>IFERROR(VLOOKUP($B20,[1]NUM7!$G$3:$T$157,9,FALSE),0)</f>
        <v>0</v>
      </c>
      <c r="M20" s="51">
        <f>IFERROR(VLOOKUP($B20,[1]NUM7!$G$3:$T$157,10,FALSE),0)</f>
        <v>0</v>
      </c>
      <c r="N20" s="51">
        <f>IFERROR(VLOOKUP($B20,[1]NUM7!$G$3:$T$157,11,FALSE),0)</f>
        <v>3</v>
      </c>
      <c r="O20" s="51">
        <f>IFERROR(VLOOKUP($B20,[1]NUM7!$G$3:$T$157,12,FALSE),0)</f>
        <v>0</v>
      </c>
      <c r="P20" s="51">
        <f>IFERROR(VLOOKUP($B20,[1]NUM7!$G$3:$T$157,13,FALSE),0)</f>
        <v>2</v>
      </c>
      <c r="Q20" s="30">
        <f t="shared" si="0"/>
        <v>12</v>
      </c>
      <c r="R20" s="30">
        <f>IFERROR(VLOOKUP($B20,'[2]7 2018'!$G$3:$J$163,3,FALSE),0)</f>
        <v>10</v>
      </c>
      <c r="S20" s="31">
        <f t="shared" si="1"/>
        <v>10</v>
      </c>
      <c r="T20" s="30">
        <f>IFERROR(VLOOKUP($B20,[4]Datos!$G$3:$I$160,2,FALSE),0)</f>
        <v>0</v>
      </c>
      <c r="U20" s="56">
        <f>IFERROR(VLOOKUP($B20,[3]DEN7!$G$3:$H$159,2,FALSE),0)</f>
        <v>8</v>
      </c>
      <c r="V20" s="30">
        <f>IFERROR(VLOOKUP($B20,[1]DEN7!$G$3:$J$160,3,FALSE),0)</f>
        <v>6</v>
      </c>
    </row>
    <row r="21" spans="1:29" ht="14.4" thickBot="1" x14ac:dyDescent="0.3">
      <c r="A21" s="49" t="s">
        <v>40</v>
      </c>
      <c r="B21" s="62" t="s">
        <v>36</v>
      </c>
      <c r="C21" s="37"/>
      <c r="D21" s="34"/>
      <c r="E21" s="51">
        <f>IFERROR(VLOOKUP($B21,[1]NUM7!$G$3:$T$157,2,FALSE),0)</f>
        <v>1</v>
      </c>
      <c r="F21" s="51">
        <f>IFERROR(VLOOKUP($B21,[1]NUM7!$G$3:$T$157,3,FALSE),0)</f>
        <v>0</v>
      </c>
      <c r="G21" s="51">
        <f>IFERROR(VLOOKUP($B21,[1]NUM7!$G$3:$T$157,4,FALSE),0)</f>
        <v>1</v>
      </c>
      <c r="H21" s="51">
        <f>IFERROR(VLOOKUP($B21,[1]NUM7!$G$3:$T$157,5,FALSE),0)</f>
        <v>0</v>
      </c>
      <c r="I21" s="51">
        <f>IFERROR(VLOOKUP($B21,[1]NUM7!$G$3:$T$157,6,FALSE),0)</f>
        <v>0</v>
      </c>
      <c r="J21" s="51">
        <f>IFERROR(VLOOKUP($B21,[1]NUM7!$G$3:$T$157,7,FALSE),0)</f>
        <v>0</v>
      </c>
      <c r="K21" s="51">
        <f>IFERROR(VLOOKUP($B21,[1]NUM7!$G$3:$T$157,8,FALSE),0)</f>
        <v>0</v>
      </c>
      <c r="L21" s="51">
        <f>IFERROR(VLOOKUP($B21,[1]NUM7!$G$3:$T$157,9,FALSE),0)</f>
        <v>2</v>
      </c>
      <c r="M21" s="51">
        <f>IFERROR(VLOOKUP($B21,[1]NUM7!$G$3:$T$157,10,FALSE),0)</f>
        <v>0</v>
      </c>
      <c r="N21" s="51">
        <f>IFERROR(VLOOKUP($B21,[1]NUM7!$G$3:$T$157,11,FALSE),0)</f>
        <v>2</v>
      </c>
      <c r="O21" s="51">
        <f>IFERROR(VLOOKUP($B21,[1]NUM7!$G$3:$T$157,12,FALSE),0)</f>
        <v>0</v>
      </c>
      <c r="P21" s="51">
        <f>IFERROR(VLOOKUP($B21,[1]NUM7!$G$3:$T$157,13,FALSE),0)</f>
        <v>1</v>
      </c>
      <c r="Q21" s="30">
        <f t="shared" si="0"/>
        <v>7</v>
      </c>
      <c r="R21" s="30">
        <f>IFERROR(VLOOKUP($B21,'[2]7 2018'!$G$3:$J$163,3,FALSE),0)</f>
        <v>13</v>
      </c>
      <c r="S21" s="31">
        <f t="shared" si="1"/>
        <v>13</v>
      </c>
      <c r="T21" s="30">
        <f>IFERROR(VLOOKUP($B21,[4]Datos!$G$3:$I$160,2,FALSE),0)</f>
        <v>0</v>
      </c>
      <c r="U21" s="56">
        <f>IFERROR(VLOOKUP($B21,[3]DEN7!$G$3:$H$159,2,FALSE),0)</f>
        <v>6</v>
      </c>
      <c r="V21" s="30">
        <f>IFERROR(VLOOKUP($B21,[1]DEN7!$G$3:$J$160,3,FALSE),0)</f>
        <v>7</v>
      </c>
    </row>
    <row r="22" spans="1:29" ht="14.4" thickBot="1" x14ac:dyDescent="0.3">
      <c r="A22" s="49" t="s">
        <v>40</v>
      </c>
      <c r="B22" s="62" t="s">
        <v>37</v>
      </c>
      <c r="C22" s="34"/>
      <c r="D22" s="34"/>
      <c r="E22" s="51">
        <f>IFERROR(VLOOKUP($B22,[1]NUM7!$G$3:$T$157,2,FALSE),0)</f>
        <v>2</v>
      </c>
      <c r="F22" s="51">
        <f>IFERROR(VLOOKUP($B22,[1]NUM7!$G$3:$T$157,3,FALSE),0)</f>
        <v>1</v>
      </c>
      <c r="G22" s="51">
        <f>IFERROR(VLOOKUP($B22,[1]NUM7!$G$3:$T$157,4,FALSE),0)</f>
        <v>0</v>
      </c>
      <c r="H22" s="51">
        <f>IFERROR(VLOOKUP($B22,[1]NUM7!$G$3:$T$157,5,FALSE),0)</f>
        <v>1</v>
      </c>
      <c r="I22" s="51">
        <f>IFERROR(VLOOKUP($B22,[1]NUM7!$G$3:$T$157,6,FALSE),0)</f>
        <v>0</v>
      </c>
      <c r="J22" s="51">
        <f>IFERROR(VLOOKUP($B22,[1]NUM7!$G$3:$T$157,7,FALSE),0)</f>
        <v>3</v>
      </c>
      <c r="K22" s="51">
        <f>IFERROR(VLOOKUP($B22,[1]NUM7!$G$3:$T$157,8,FALSE),0)</f>
        <v>2</v>
      </c>
      <c r="L22" s="51">
        <f>IFERROR(VLOOKUP($B22,[1]NUM7!$G$3:$T$157,9,FALSE),0)</f>
        <v>3</v>
      </c>
      <c r="M22" s="51">
        <f>IFERROR(VLOOKUP($B22,[1]NUM7!$G$3:$T$157,10,FALSE),0)</f>
        <v>4</v>
      </c>
      <c r="N22" s="51">
        <f>IFERROR(VLOOKUP($B22,[1]NUM7!$G$3:$T$157,11,FALSE),0)</f>
        <v>4</v>
      </c>
      <c r="O22" s="51">
        <f>IFERROR(VLOOKUP($B22,[1]NUM7!$G$3:$T$157,12,FALSE),0)</f>
        <v>2</v>
      </c>
      <c r="P22" s="51">
        <f>IFERROR(VLOOKUP($B22,[1]NUM7!$G$3:$T$157,13,FALSE),0)</f>
        <v>6</v>
      </c>
      <c r="Q22" s="30">
        <f t="shared" si="0"/>
        <v>28</v>
      </c>
      <c r="R22" s="30">
        <f>IFERROR(VLOOKUP($B22,'[2]7 2018'!$G$3:$J$163,3,FALSE),0)</f>
        <v>20</v>
      </c>
      <c r="S22" s="31">
        <f t="shared" si="1"/>
        <v>20</v>
      </c>
      <c r="T22" s="30">
        <f>IFERROR(VLOOKUP($B22,[4]Datos!$G$3:$I$160,2,FALSE),0)</f>
        <v>0</v>
      </c>
      <c r="U22" s="56">
        <f>IFERROR(VLOOKUP($B22,[3]DEN7!$G$3:$H$159,2,FALSE),0)</f>
        <v>19</v>
      </c>
      <c r="V22" s="30">
        <f>IFERROR(VLOOKUP($B22,[1]DEN7!$G$3:$J$160,3,FALSE),0)</f>
        <v>23</v>
      </c>
    </row>
    <row r="23" spans="1:29" ht="14.4" thickBot="1" x14ac:dyDescent="0.3">
      <c r="A23" s="49" t="s">
        <v>40</v>
      </c>
      <c r="B23" s="62" t="s">
        <v>38</v>
      </c>
      <c r="C23" s="34"/>
      <c r="D23" s="34"/>
      <c r="E23" s="51">
        <f>IFERROR(VLOOKUP($B23,[1]NUM7!$G$3:$T$157,2,FALSE),0)</f>
        <v>4</v>
      </c>
      <c r="F23" s="51">
        <f>IFERROR(VLOOKUP($B23,[1]NUM7!$G$3:$T$157,3,FALSE),0)</f>
        <v>1</v>
      </c>
      <c r="G23" s="51">
        <f>IFERROR(VLOOKUP($B23,[1]NUM7!$G$3:$T$157,4,FALSE),0)</f>
        <v>1</v>
      </c>
      <c r="H23" s="51">
        <f>IFERROR(VLOOKUP($B23,[1]NUM7!$G$3:$T$157,5,FALSE),0)</f>
        <v>1</v>
      </c>
      <c r="I23" s="51">
        <f>IFERROR(VLOOKUP($B23,[1]NUM7!$G$3:$T$157,6,FALSE),0)</f>
        <v>0</v>
      </c>
      <c r="J23" s="51">
        <f>IFERROR(VLOOKUP($B23,[1]NUM7!$G$3:$T$157,7,FALSE),0)</f>
        <v>2</v>
      </c>
      <c r="K23" s="51">
        <f>IFERROR(VLOOKUP($B23,[1]NUM7!$G$3:$T$157,8,FALSE),0)</f>
        <v>2</v>
      </c>
      <c r="L23" s="51">
        <f>IFERROR(VLOOKUP($B23,[1]NUM7!$G$3:$T$157,9,FALSE),0)</f>
        <v>0</v>
      </c>
      <c r="M23" s="51">
        <f>IFERROR(VLOOKUP($B23,[1]NUM7!$G$3:$T$157,10,FALSE),0)</f>
        <v>3</v>
      </c>
      <c r="N23" s="51">
        <f>IFERROR(VLOOKUP($B23,[1]NUM7!$G$3:$T$157,11,FALSE),0)</f>
        <v>0</v>
      </c>
      <c r="O23" s="51">
        <f>IFERROR(VLOOKUP($B23,[1]NUM7!$G$3:$T$157,12,FALSE),0)</f>
        <v>4</v>
      </c>
      <c r="P23" s="51">
        <f>IFERROR(VLOOKUP($B23,[1]NUM7!$G$3:$T$157,13,FALSE),0)</f>
        <v>2</v>
      </c>
      <c r="Q23" s="30">
        <f t="shared" si="0"/>
        <v>20</v>
      </c>
      <c r="R23" s="30">
        <f>IFERROR(VLOOKUP($B23,'[2]7 2018'!$G$3:$J$163,3,FALSE),0)</f>
        <v>23</v>
      </c>
      <c r="S23" s="31">
        <f t="shared" si="1"/>
        <v>23</v>
      </c>
      <c r="T23" s="30">
        <f>IFERROR(VLOOKUP($B23,[4]Datos!$G$3:$I$160,2,FALSE),0)</f>
        <v>0</v>
      </c>
      <c r="U23" s="56">
        <f>IFERROR(VLOOKUP($B23,[3]DEN7!$G$3:$H$159,2,FALSE),0)</f>
        <v>21</v>
      </c>
      <c r="V23" s="30">
        <f>IFERROR(VLOOKUP($B23,[1]DEN7!$G$3:$J$160,3,FALSE),0)</f>
        <v>21</v>
      </c>
    </row>
    <row r="24" spans="1:29" ht="14.4" thickBot="1" x14ac:dyDescent="0.3">
      <c r="A24" s="49" t="s">
        <v>40</v>
      </c>
      <c r="B24" s="62" t="s">
        <v>39</v>
      </c>
      <c r="C24" s="34"/>
      <c r="D24" s="34"/>
      <c r="E24" s="51">
        <f>IFERROR(VLOOKUP($B24,[1]NUM7!$G$3:$T$157,2,FALSE),0)</f>
        <v>1</v>
      </c>
      <c r="F24" s="51">
        <f>IFERROR(VLOOKUP($B24,[1]NUM7!$G$3:$T$157,3,FALSE),0)</f>
        <v>4</v>
      </c>
      <c r="G24" s="51">
        <f>IFERROR(VLOOKUP($B24,[1]NUM7!$G$3:$T$157,4,FALSE),0)</f>
        <v>0</v>
      </c>
      <c r="H24" s="51">
        <f>IFERROR(VLOOKUP($B24,[1]NUM7!$G$3:$T$157,5,FALSE),0)</f>
        <v>2</v>
      </c>
      <c r="I24" s="51">
        <f>IFERROR(VLOOKUP($B24,[1]NUM7!$G$3:$T$157,6,FALSE),0)</f>
        <v>5</v>
      </c>
      <c r="J24" s="51">
        <f>IFERROR(VLOOKUP($B24,[1]NUM7!$G$3:$T$157,7,FALSE),0)</f>
        <v>1</v>
      </c>
      <c r="K24" s="51">
        <f>IFERROR(VLOOKUP($B24,[1]NUM7!$G$3:$T$157,8,FALSE),0)</f>
        <v>2</v>
      </c>
      <c r="L24" s="51">
        <f>IFERROR(VLOOKUP($B24,[1]NUM7!$G$3:$T$157,9,FALSE),0)</f>
        <v>0</v>
      </c>
      <c r="M24" s="51">
        <f>IFERROR(VLOOKUP($B24,[1]NUM7!$G$3:$T$157,10,FALSE),0)</f>
        <v>4</v>
      </c>
      <c r="N24" s="51">
        <f>IFERROR(VLOOKUP($B24,[1]NUM7!$G$3:$T$157,11,FALSE),0)</f>
        <v>6</v>
      </c>
      <c r="O24" s="51">
        <f>IFERROR(VLOOKUP($B24,[1]NUM7!$G$3:$T$157,12,FALSE),0)</f>
        <v>2</v>
      </c>
      <c r="P24" s="51">
        <f>IFERROR(VLOOKUP($B24,[1]NUM7!$G$3:$T$157,13,FALSE),0)</f>
        <v>12</v>
      </c>
      <c r="Q24" s="30">
        <f t="shared" si="0"/>
        <v>39</v>
      </c>
      <c r="R24" s="30">
        <f>IFERROR(VLOOKUP($B24,'[2]7 2018'!$G$3:$J$163,3,FALSE),0)</f>
        <v>37</v>
      </c>
      <c r="S24" s="31">
        <f t="shared" si="1"/>
        <v>37</v>
      </c>
      <c r="T24" s="30">
        <f>IFERROR(VLOOKUP($B24,[4]Datos!$G$3:$I$160,2,FALSE),0)</f>
        <v>0</v>
      </c>
      <c r="U24" s="56">
        <f>IFERROR(VLOOKUP($B24,[3]DEN7!$G$3:$H$159,2,FALSE),0)</f>
        <v>34</v>
      </c>
      <c r="V24" s="30">
        <f>IFERROR(VLOOKUP($B24,[1]DEN7!$G$3:$J$160,3,FALSE),0)</f>
        <v>40</v>
      </c>
    </row>
    <row r="25" spans="1:29" ht="14.4" thickBot="1" x14ac:dyDescent="0.3">
      <c r="A25" s="47" t="s">
        <v>40</v>
      </c>
      <c r="B25" s="62" t="s">
        <v>256</v>
      </c>
      <c r="C25" s="34"/>
      <c r="D25" s="34"/>
      <c r="E25" s="51">
        <f>IFERROR(VLOOKUP($B25,[1]NUM7!$G$3:$T$157,2,FALSE),0)</f>
        <v>4</v>
      </c>
      <c r="F25" s="51">
        <f>IFERROR(VLOOKUP($B25,[1]NUM7!$G$3:$T$157,3,FALSE),0)</f>
        <v>3</v>
      </c>
      <c r="G25" s="51">
        <f>IFERROR(VLOOKUP($B25,[1]NUM7!$G$3:$T$157,4,FALSE),0)</f>
        <v>2</v>
      </c>
      <c r="H25" s="51">
        <f>IFERROR(VLOOKUP($B25,[1]NUM7!$G$3:$T$157,5,FALSE),0)</f>
        <v>3</v>
      </c>
      <c r="I25" s="51">
        <f>IFERROR(VLOOKUP($B25,[1]NUM7!$G$3:$T$157,6,FALSE),0)</f>
        <v>2</v>
      </c>
      <c r="J25" s="51">
        <f>IFERROR(VLOOKUP($B25,[1]NUM7!$G$3:$T$157,7,FALSE),0)</f>
        <v>1</v>
      </c>
      <c r="K25" s="51">
        <f>IFERROR(VLOOKUP($B25,[1]NUM7!$G$3:$T$157,8,FALSE),0)</f>
        <v>3</v>
      </c>
      <c r="L25" s="51">
        <f>IFERROR(VLOOKUP($B25,[1]NUM7!$G$3:$T$157,9,FALSE),0)</f>
        <v>3</v>
      </c>
      <c r="M25" s="51">
        <f>IFERROR(VLOOKUP($B25,[1]NUM7!$G$3:$T$157,10,FALSE),0)</f>
        <v>18</v>
      </c>
      <c r="N25" s="51">
        <f>IFERROR(VLOOKUP($B25,[1]NUM7!$G$3:$T$157,11,FALSE),0)</f>
        <v>4</v>
      </c>
      <c r="O25" s="51">
        <f>IFERROR(VLOOKUP($B25,[1]NUM7!$G$3:$T$157,12,FALSE),0)</f>
        <v>1</v>
      </c>
      <c r="P25" s="51">
        <f>IFERROR(VLOOKUP($B25,[1]NUM7!$G$3:$T$157,13,FALSE),0)</f>
        <v>6</v>
      </c>
      <c r="Q25" s="30">
        <f t="shared" ref="Q25" si="2">SUM(E25:P25)</f>
        <v>50</v>
      </c>
      <c r="R25" s="30">
        <f>IFERROR(VLOOKUP($B25,'[2]7 2018'!$G$3:$J$163,3,FALSE),0)</f>
        <v>29</v>
      </c>
      <c r="S25" s="31">
        <f t="shared" si="1"/>
        <v>29</v>
      </c>
      <c r="T25" s="30">
        <f>IFERROR(VLOOKUP($B25,[4]Datos!$G$3:$I$160,2,FALSE),0)</f>
        <v>0</v>
      </c>
      <c r="U25" s="56">
        <f>IFERROR(VLOOKUP($B25,[3]DEN7!$G$3:$H$159,2,FALSE),0)</f>
        <v>38</v>
      </c>
      <c r="V25" s="30">
        <f>IFERROR(VLOOKUP($B25,[1]DEN7!$G$3:$J$160,3,FALSE),0)</f>
        <v>52</v>
      </c>
    </row>
    <row r="26" spans="1:29" ht="14.4" thickBot="1" x14ac:dyDescent="0.3">
      <c r="A26" s="344" t="s">
        <v>159</v>
      </c>
      <c r="B26" s="345"/>
      <c r="C26" s="89">
        <f>D26/Metas!I10</f>
        <v>1.1110026147620133</v>
      </c>
      <c r="D26" s="13">
        <f>Q26/V26</f>
        <v>1.0778947368421052</v>
      </c>
      <c r="E26" s="43">
        <f>SUM(E12:E25)</f>
        <v>146</v>
      </c>
      <c r="F26" s="43">
        <f t="shared" ref="F26:N26" si="3">SUM(F12:F25)</f>
        <v>115</v>
      </c>
      <c r="G26" s="43">
        <f t="shared" si="3"/>
        <v>173</v>
      </c>
      <c r="H26" s="43">
        <f t="shared" si="3"/>
        <v>177</v>
      </c>
      <c r="I26" s="43">
        <f t="shared" si="3"/>
        <v>128</v>
      </c>
      <c r="J26" s="43">
        <f t="shared" si="3"/>
        <v>167</v>
      </c>
      <c r="K26" s="43">
        <f t="shared" si="3"/>
        <v>173</v>
      </c>
      <c r="L26" s="43">
        <f t="shared" si="3"/>
        <v>162</v>
      </c>
      <c r="M26" s="43">
        <f t="shared" si="3"/>
        <v>203</v>
      </c>
      <c r="N26" s="43">
        <f t="shared" si="3"/>
        <v>269</v>
      </c>
      <c r="O26" s="43">
        <f t="shared" ref="O26:P26" si="4">SUM(O12:O25)</f>
        <v>50</v>
      </c>
      <c r="P26" s="43">
        <f t="shared" si="4"/>
        <v>285</v>
      </c>
      <c r="Q26" s="44">
        <f>SUM(Q12:Q25)</f>
        <v>2048</v>
      </c>
      <c r="R26" s="29">
        <f>SUM(R12:R25)</f>
        <v>1746</v>
      </c>
      <c r="S26" s="29">
        <f t="shared" ref="S26:V26" si="5">SUM(S12:S25)</f>
        <v>1746</v>
      </c>
      <c r="T26" s="29">
        <f t="shared" si="5"/>
        <v>0</v>
      </c>
      <c r="U26" s="29">
        <f t="shared" si="5"/>
        <v>1903</v>
      </c>
      <c r="V26" s="29">
        <f t="shared" si="5"/>
        <v>1900</v>
      </c>
      <c r="AC26" s="35">
        <f>SUM(AC12:AC25)</f>
        <v>0</v>
      </c>
    </row>
    <row r="27" spans="1:29" ht="14.4" thickBot="1" x14ac:dyDescent="0.3">
      <c r="A27" s="49" t="s">
        <v>41</v>
      </c>
      <c r="B27" s="62" t="s">
        <v>42</v>
      </c>
      <c r="C27" s="34"/>
      <c r="D27" s="34"/>
      <c r="E27" s="51">
        <f>IFERROR(VLOOKUP($B27,[1]NUM7!$G$3:$T$157,2,FALSE),0)</f>
        <v>34</v>
      </c>
      <c r="F27" s="51">
        <f>IFERROR(VLOOKUP($B27,[1]NUM7!$G$3:$T$157,3,FALSE),0)</f>
        <v>19</v>
      </c>
      <c r="G27" s="51">
        <f>IFERROR(VLOOKUP($B27,[1]NUM7!$G$3:$T$157,4,FALSE),0)</f>
        <v>20</v>
      </c>
      <c r="H27" s="51">
        <f>IFERROR(VLOOKUP($B27,[1]NUM7!$G$3:$T$157,5,FALSE),0)</f>
        <v>17</v>
      </c>
      <c r="I27" s="51">
        <f>IFERROR(VLOOKUP($B27,[1]NUM7!$G$3:$T$157,6,FALSE),0)</f>
        <v>24</v>
      </c>
      <c r="J27" s="51">
        <f>IFERROR(VLOOKUP($B27,[1]NUM7!$G$3:$T$157,7,FALSE),0)</f>
        <v>16</v>
      </c>
      <c r="K27" s="51">
        <f>IFERROR(VLOOKUP($B27,[1]NUM7!$G$3:$T$157,8,FALSE),0)</f>
        <v>25</v>
      </c>
      <c r="L27" s="51">
        <f>IFERROR(VLOOKUP($B27,[1]NUM7!$G$3:$T$157,9,FALSE),0)</f>
        <v>24</v>
      </c>
      <c r="M27" s="51">
        <f>IFERROR(VLOOKUP($B27,[1]NUM7!$G$3:$T$157,10,FALSE),0)</f>
        <v>24</v>
      </c>
      <c r="N27" s="51">
        <f>IFERROR(VLOOKUP($B27,[1]NUM7!$G$3:$T$157,11,FALSE),0)</f>
        <v>11</v>
      </c>
      <c r="O27" s="51">
        <f>IFERROR(VLOOKUP($B27,[1]NUM7!$G$3:$T$157,12,FALSE),0)</f>
        <v>0</v>
      </c>
      <c r="P27" s="51">
        <f>IFERROR(VLOOKUP($B27,[1]NUM7!$G$3:$T$157,13,FALSE),0)</f>
        <v>31</v>
      </c>
      <c r="Q27" s="30">
        <f t="shared" ref="Q27:Q39" si="6">SUM(E27:P27)</f>
        <v>245</v>
      </c>
      <c r="R27" s="30">
        <f>IFERROR(VLOOKUP($B27,'[2]7 2018'!$G$3:$J$163,3,FALSE),0)</f>
        <v>291</v>
      </c>
      <c r="S27" s="31">
        <f t="shared" ref="S27:S39" si="7">R27</f>
        <v>291</v>
      </c>
      <c r="T27" s="30">
        <f>IFERROR(VLOOKUP($B27,[4]Datos!$G$3:$I$160,2,FALSE),0)</f>
        <v>0</v>
      </c>
      <c r="U27" s="56">
        <f>IFERROR(VLOOKUP($B27,[3]DEN7!$G$3:$H$159,2,FALSE),0)</f>
        <v>327</v>
      </c>
      <c r="V27" s="30">
        <f>IFERROR(VLOOKUP($B27,[1]DEN7!$G$3:$J$160,3,FALSE),0)</f>
        <v>291</v>
      </c>
    </row>
    <row r="28" spans="1:29" ht="14.4" thickBot="1" x14ac:dyDescent="0.3">
      <c r="A28" s="49" t="s">
        <v>41</v>
      </c>
      <c r="B28" s="62" t="s">
        <v>43</v>
      </c>
      <c r="C28" s="34"/>
      <c r="D28" s="34"/>
      <c r="E28" s="51">
        <f>IFERROR(VLOOKUP($B28,[1]NUM7!$G$3:$T$157,2,FALSE),0)</f>
        <v>43</v>
      </c>
      <c r="F28" s="51">
        <f>IFERROR(VLOOKUP($B28,[1]NUM7!$G$3:$T$157,3,FALSE),0)</f>
        <v>28</v>
      </c>
      <c r="G28" s="51">
        <f>IFERROR(VLOOKUP($B28,[1]NUM7!$G$3:$T$157,4,FALSE),0)</f>
        <v>29</v>
      </c>
      <c r="H28" s="51">
        <f>IFERROR(VLOOKUP($B28,[1]NUM7!$G$3:$T$157,5,FALSE),0)</f>
        <v>28</v>
      </c>
      <c r="I28" s="51">
        <f>IFERROR(VLOOKUP($B28,[1]NUM7!$G$3:$T$157,6,FALSE),0)</f>
        <v>26</v>
      </c>
      <c r="J28" s="51">
        <f>IFERROR(VLOOKUP($B28,[1]NUM7!$G$3:$T$157,7,FALSE),0)</f>
        <v>20</v>
      </c>
      <c r="K28" s="51">
        <f>IFERROR(VLOOKUP($B28,[1]NUM7!$G$3:$T$157,8,FALSE),0)</f>
        <v>22</v>
      </c>
      <c r="L28" s="51">
        <f>IFERROR(VLOOKUP($B28,[1]NUM7!$G$3:$T$157,9,FALSE),0)</f>
        <v>34</v>
      </c>
      <c r="M28" s="51">
        <f>IFERROR(VLOOKUP($B28,[1]NUM7!$G$3:$T$157,10,FALSE),0)</f>
        <v>29</v>
      </c>
      <c r="N28" s="51">
        <f>IFERROR(VLOOKUP($B28,[1]NUM7!$G$3:$T$157,11,FALSE),0)</f>
        <v>15</v>
      </c>
      <c r="O28" s="51">
        <f>IFERROR(VLOOKUP($B28,[1]NUM7!$G$3:$T$157,12,FALSE),0)</f>
        <v>0</v>
      </c>
      <c r="P28" s="51">
        <f>IFERROR(VLOOKUP($B28,[1]NUM7!$G$3:$T$157,13,FALSE),0)</f>
        <v>14</v>
      </c>
      <c r="Q28" s="30">
        <f t="shared" si="6"/>
        <v>288</v>
      </c>
      <c r="R28" s="30">
        <f>IFERROR(VLOOKUP($B28,'[2]7 2018'!$G$3:$J$163,3,FALSE),0)</f>
        <v>357</v>
      </c>
      <c r="S28" s="31">
        <f t="shared" si="7"/>
        <v>357</v>
      </c>
      <c r="T28" s="30">
        <f>IFERROR(VLOOKUP($B28,[3]DEN7!$G$3:$H$159,2,FALSE),0)</f>
        <v>348</v>
      </c>
      <c r="U28" s="56">
        <f>IFERROR(VLOOKUP($B28,[3]DEN7!$G$3:$H$159,2,FALSE),0)</f>
        <v>348</v>
      </c>
      <c r="V28" s="30">
        <f>IFERROR(VLOOKUP($B28,[1]DEN7!$G$3:$J$160,3,FALSE),0)</f>
        <v>282</v>
      </c>
    </row>
    <row r="29" spans="1:29" ht="14.4" thickBot="1" x14ac:dyDescent="0.3">
      <c r="A29" s="49" t="s">
        <v>41</v>
      </c>
      <c r="B29" s="62" t="s">
        <v>44</v>
      </c>
      <c r="C29" s="34"/>
      <c r="D29" s="34"/>
      <c r="E29" s="51">
        <f>IFERROR(VLOOKUP($B29,[1]NUM7!$G$3:$T$157,2,FALSE),0)</f>
        <v>47</v>
      </c>
      <c r="F29" s="51">
        <f>IFERROR(VLOOKUP($B29,[1]NUM7!$G$3:$T$157,3,FALSE),0)</f>
        <v>50</v>
      </c>
      <c r="G29" s="51">
        <f>IFERROR(VLOOKUP($B29,[1]NUM7!$G$3:$T$157,4,FALSE),0)</f>
        <v>36</v>
      </c>
      <c r="H29" s="51">
        <f>IFERROR(VLOOKUP($B29,[1]NUM7!$G$3:$T$157,5,FALSE),0)</f>
        <v>49</v>
      </c>
      <c r="I29" s="51">
        <f>IFERROR(VLOOKUP($B29,[1]NUM7!$G$3:$T$157,6,FALSE),0)</f>
        <v>48</v>
      </c>
      <c r="J29" s="51">
        <f>IFERROR(VLOOKUP($B29,[1]NUM7!$G$3:$T$157,7,FALSE),0)</f>
        <v>50</v>
      </c>
      <c r="K29" s="51">
        <f>IFERROR(VLOOKUP($B29,[1]NUM7!$G$3:$T$157,8,FALSE),0)</f>
        <v>48</v>
      </c>
      <c r="L29" s="51">
        <f>IFERROR(VLOOKUP($B29,[1]NUM7!$G$3:$T$157,9,FALSE),0)</f>
        <v>56</v>
      </c>
      <c r="M29" s="51">
        <f>IFERROR(VLOOKUP($B29,[1]NUM7!$G$3:$T$157,10,FALSE),0)</f>
        <v>45</v>
      </c>
      <c r="N29" s="51">
        <f>IFERROR(VLOOKUP($B29,[1]NUM7!$G$3:$T$157,11,FALSE),0)</f>
        <v>32</v>
      </c>
      <c r="O29" s="51">
        <f>IFERROR(VLOOKUP($B29,[1]NUM7!$G$3:$T$157,12,FALSE),0)</f>
        <v>0</v>
      </c>
      <c r="P29" s="51">
        <f>IFERROR(VLOOKUP($B29,[1]NUM7!$G$3:$T$157,13,FALSE),0)</f>
        <v>96</v>
      </c>
      <c r="Q29" s="30">
        <f t="shared" si="6"/>
        <v>557</v>
      </c>
      <c r="R29" s="30">
        <f>IFERROR(VLOOKUP($B29,'[2]7 2018'!$G$3:$J$163,3,FALSE),0)</f>
        <v>525</v>
      </c>
      <c r="S29" s="31">
        <f t="shared" si="7"/>
        <v>525</v>
      </c>
      <c r="T29" s="30">
        <f>IFERROR(VLOOKUP($B29,[3]DEN7!$G$3:$H$159,2,FALSE),0)</f>
        <v>580</v>
      </c>
      <c r="U29" s="56">
        <f>IFERROR(VLOOKUP($B29,[3]DEN7!$G$3:$H$159,2,FALSE),0)</f>
        <v>580</v>
      </c>
      <c r="V29" s="30">
        <f>IFERROR(VLOOKUP($B29,[1]DEN7!$G$3:$J$160,3,FALSE),0)</f>
        <v>612</v>
      </c>
    </row>
    <row r="30" spans="1:29" ht="14.4" thickBot="1" x14ac:dyDescent="0.3">
      <c r="A30" s="49" t="s">
        <v>41</v>
      </c>
      <c r="B30" s="62" t="s">
        <v>45</v>
      </c>
      <c r="C30" s="34"/>
      <c r="D30" s="34"/>
      <c r="E30" s="51">
        <f>IFERROR(VLOOKUP($B30,[1]NUM7!$G$3:$T$157,2,FALSE),0)</f>
        <v>6</v>
      </c>
      <c r="F30" s="51">
        <f>IFERROR(VLOOKUP($B30,[1]NUM7!$G$3:$T$157,3,FALSE),0)</f>
        <v>9</v>
      </c>
      <c r="G30" s="51">
        <f>IFERROR(VLOOKUP($B30,[1]NUM7!$G$3:$T$157,4,FALSE),0)</f>
        <v>6</v>
      </c>
      <c r="H30" s="51">
        <f>IFERROR(VLOOKUP($B30,[1]NUM7!$G$3:$T$157,5,FALSE),0)</f>
        <v>5</v>
      </c>
      <c r="I30" s="51">
        <f>IFERROR(VLOOKUP($B30,[1]NUM7!$G$3:$T$157,6,FALSE),0)</f>
        <v>5</v>
      </c>
      <c r="J30" s="51">
        <f>IFERROR(VLOOKUP($B30,[1]NUM7!$G$3:$T$157,7,FALSE),0)</f>
        <v>7</v>
      </c>
      <c r="K30" s="51">
        <f>IFERROR(VLOOKUP($B30,[1]NUM7!$G$3:$T$157,8,FALSE),0)</f>
        <v>7</v>
      </c>
      <c r="L30" s="51">
        <f>IFERROR(VLOOKUP($B30,[1]NUM7!$G$3:$T$157,9,FALSE),0)</f>
        <v>4</v>
      </c>
      <c r="M30" s="51">
        <f>IFERROR(VLOOKUP($B30,[1]NUM7!$G$3:$T$157,10,FALSE),0)</f>
        <v>4</v>
      </c>
      <c r="N30" s="51">
        <f>IFERROR(VLOOKUP($B30,[1]NUM7!$G$3:$T$157,11,FALSE),0)</f>
        <v>10</v>
      </c>
      <c r="O30" s="51">
        <f>IFERROR(VLOOKUP($B30,[1]NUM7!$G$3:$T$157,12,FALSE),0)</f>
        <v>0</v>
      </c>
      <c r="P30" s="51">
        <f>IFERROR(VLOOKUP($B30,[1]NUM7!$G$3:$T$157,13,FALSE),0)</f>
        <v>9</v>
      </c>
      <c r="Q30" s="30">
        <f t="shared" si="6"/>
        <v>72</v>
      </c>
      <c r="R30" s="30">
        <f>IFERROR(VLOOKUP($B30,'[2]7 2018'!$G$3:$J$163,3,FALSE),0)</f>
        <v>80</v>
      </c>
      <c r="S30" s="31">
        <f t="shared" si="7"/>
        <v>80</v>
      </c>
      <c r="T30" s="30">
        <f>IFERROR(VLOOKUP($B30,[3]DEN7!$G$3:$H$159,2,FALSE),0)</f>
        <v>80</v>
      </c>
      <c r="U30" s="56">
        <f>IFERROR(VLOOKUP($B30,[3]DEN7!$G$3:$H$159,2,FALSE),0)</f>
        <v>80</v>
      </c>
      <c r="V30" s="30">
        <f>IFERROR(VLOOKUP($B30,[1]DEN7!$G$3:$J$160,3,FALSE),0)</f>
        <v>64</v>
      </c>
    </row>
    <row r="31" spans="1:29" ht="14.4" thickBot="1" x14ac:dyDescent="0.3">
      <c r="A31" s="49" t="s">
        <v>41</v>
      </c>
      <c r="B31" s="62" t="s">
        <v>46</v>
      </c>
      <c r="C31" s="34"/>
      <c r="D31" s="34"/>
      <c r="E31" s="51">
        <f>IFERROR(VLOOKUP($B31,[1]NUM7!$G$3:$T$157,2,FALSE),0)</f>
        <v>27</v>
      </c>
      <c r="F31" s="51">
        <f>IFERROR(VLOOKUP($B31,[1]NUM7!$G$3:$T$157,3,FALSE),0)</f>
        <v>32</v>
      </c>
      <c r="G31" s="51">
        <f>IFERROR(VLOOKUP($B31,[1]NUM7!$G$3:$T$157,4,FALSE),0)</f>
        <v>27</v>
      </c>
      <c r="H31" s="51">
        <f>IFERROR(VLOOKUP($B31,[1]NUM7!$G$3:$T$157,5,FALSE),0)</f>
        <v>27</v>
      </c>
      <c r="I31" s="51">
        <f>IFERROR(VLOOKUP($B31,[1]NUM7!$G$3:$T$157,6,FALSE),0)</f>
        <v>13</v>
      </c>
      <c r="J31" s="51">
        <f>IFERROR(VLOOKUP($B31,[1]NUM7!$G$3:$T$157,7,FALSE),0)</f>
        <v>24</v>
      </c>
      <c r="K31" s="51">
        <f>IFERROR(VLOOKUP($B31,[1]NUM7!$G$3:$T$157,8,FALSE),0)</f>
        <v>33</v>
      </c>
      <c r="L31" s="51">
        <f>IFERROR(VLOOKUP($B31,[1]NUM7!$G$3:$T$157,9,FALSE),0)</f>
        <v>38</v>
      </c>
      <c r="M31" s="51">
        <f>IFERROR(VLOOKUP($B31,[1]NUM7!$G$3:$T$157,10,FALSE),0)</f>
        <v>27</v>
      </c>
      <c r="N31" s="51">
        <f>IFERROR(VLOOKUP($B31,[1]NUM7!$G$3:$T$157,11,FALSE),0)</f>
        <v>18</v>
      </c>
      <c r="O31" s="51">
        <f>IFERROR(VLOOKUP($B31,[1]NUM7!$G$3:$T$157,12,FALSE),0)</f>
        <v>0</v>
      </c>
      <c r="P31" s="51">
        <f>IFERROR(VLOOKUP($B31,[1]NUM7!$G$3:$T$157,13,FALSE),0)</f>
        <v>11</v>
      </c>
      <c r="Q31" s="30">
        <f t="shared" si="6"/>
        <v>277</v>
      </c>
      <c r="R31" s="30">
        <f>IFERROR(VLOOKUP($B31,'[2]7 2018'!$G$3:$J$163,3,FALSE),0)</f>
        <v>462</v>
      </c>
      <c r="S31" s="31">
        <f t="shared" si="7"/>
        <v>462</v>
      </c>
      <c r="T31" s="30">
        <f>IFERROR(VLOOKUP($B31,[3]DEN7!$G$3:$H$159,2,FALSE),0)</f>
        <v>360</v>
      </c>
      <c r="U31" s="56">
        <f>IFERROR(VLOOKUP($B31,[3]DEN7!$G$3:$H$159,2,FALSE),0)</f>
        <v>360</v>
      </c>
      <c r="V31" s="30">
        <f>IFERROR(VLOOKUP($B31,[1]DEN7!$G$3:$J$160,3,FALSE),0)</f>
        <v>440</v>
      </c>
    </row>
    <row r="32" spans="1:29" ht="14.4" thickBot="1" x14ac:dyDescent="0.3">
      <c r="A32" s="49" t="s">
        <v>41</v>
      </c>
      <c r="B32" s="62" t="s">
        <v>47</v>
      </c>
      <c r="C32" s="34"/>
      <c r="D32" s="34"/>
      <c r="E32" s="51">
        <f>IFERROR(VLOOKUP($B32,[1]NUM7!$G$3:$T$157,2,FALSE),0)</f>
        <v>0</v>
      </c>
      <c r="F32" s="51">
        <f>IFERROR(VLOOKUP($B32,[1]NUM7!$G$3:$T$157,3,FALSE),0)</f>
        <v>0</v>
      </c>
      <c r="G32" s="51">
        <f>IFERROR(VLOOKUP($B32,[1]NUM7!$G$3:$T$157,4,FALSE),0)</f>
        <v>0</v>
      </c>
      <c r="H32" s="51">
        <f>IFERROR(VLOOKUP($B32,[1]NUM7!$G$3:$T$157,5,FALSE),0)</f>
        <v>0</v>
      </c>
      <c r="I32" s="51">
        <f>IFERROR(VLOOKUP($B32,[1]NUM7!$G$3:$T$157,6,FALSE),0)</f>
        <v>0</v>
      </c>
      <c r="J32" s="51">
        <f>IFERROR(VLOOKUP($B32,[1]NUM7!$G$3:$T$157,7,FALSE),0)</f>
        <v>0</v>
      </c>
      <c r="K32" s="51">
        <f>IFERROR(VLOOKUP($B32,[1]NUM7!$G$3:$T$157,8,FALSE),0)</f>
        <v>0</v>
      </c>
      <c r="L32" s="51">
        <f>IFERROR(VLOOKUP($B32,[1]NUM7!$G$3:$T$157,9,FALSE),0)</f>
        <v>0</v>
      </c>
      <c r="M32" s="51">
        <f>IFERROR(VLOOKUP($B32,[1]NUM7!$G$3:$T$157,10,FALSE),0)</f>
        <v>0</v>
      </c>
      <c r="N32" s="51">
        <f>IFERROR(VLOOKUP($B32,[1]NUM7!$G$3:$T$157,11,FALSE),0)</f>
        <v>0</v>
      </c>
      <c r="O32" s="51">
        <f>IFERROR(VLOOKUP($B32,[1]NUM7!$G$3:$T$157,12,FALSE),0)</f>
        <v>0</v>
      </c>
      <c r="P32" s="51">
        <f>IFERROR(VLOOKUP($B32,[1]NUM7!$G$3:$T$157,13,FALSE),0)</f>
        <v>0</v>
      </c>
      <c r="Q32" s="30">
        <f t="shared" si="6"/>
        <v>0</v>
      </c>
      <c r="R32" s="30">
        <f>IFERROR(VLOOKUP($B32,'[2]7 2018'!$G$3:$J$163,3,FALSE),0)</f>
        <v>0</v>
      </c>
      <c r="S32" s="31">
        <f t="shared" si="7"/>
        <v>0</v>
      </c>
      <c r="T32" s="30">
        <f>IFERROR(VLOOKUP($B32,[3]DEN7!$G$3:$H$159,2,FALSE),0)</f>
        <v>0</v>
      </c>
      <c r="U32" s="56">
        <f>IFERROR(VLOOKUP($B32,[3]DEN7!$G$3:$H$159,2,FALSE),0)</f>
        <v>0</v>
      </c>
      <c r="V32" s="30">
        <f>IFERROR(VLOOKUP($B32,[1]DEN7!$G$3:$J$160,3,FALSE),0)</f>
        <v>0</v>
      </c>
    </row>
    <row r="33" spans="1:22" ht="14.4" thickBot="1" x14ac:dyDescent="0.3">
      <c r="A33" s="49" t="s">
        <v>41</v>
      </c>
      <c r="B33" s="62" t="s">
        <v>48</v>
      </c>
      <c r="C33" s="34"/>
      <c r="D33" s="34"/>
      <c r="E33" s="51">
        <f>IFERROR(VLOOKUP($B33,[1]NUM7!$G$3:$T$157,2,FALSE),0)</f>
        <v>5</v>
      </c>
      <c r="F33" s="51">
        <f>IFERROR(VLOOKUP($B33,[1]NUM7!$G$3:$T$157,3,FALSE),0)</f>
        <v>2</v>
      </c>
      <c r="G33" s="51">
        <f>IFERROR(VLOOKUP($B33,[1]NUM7!$G$3:$T$157,4,FALSE),0)</f>
        <v>3</v>
      </c>
      <c r="H33" s="51">
        <f>IFERROR(VLOOKUP($B33,[1]NUM7!$G$3:$T$157,5,FALSE),0)</f>
        <v>1</v>
      </c>
      <c r="I33" s="51">
        <f>IFERROR(VLOOKUP($B33,[1]NUM7!$G$3:$T$157,6,FALSE),0)</f>
        <v>1</v>
      </c>
      <c r="J33" s="51">
        <f>IFERROR(VLOOKUP($B33,[1]NUM7!$G$3:$T$157,7,FALSE),0)</f>
        <v>3</v>
      </c>
      <c r="K33" s="51">
        <f>IFERROR(VLOOKUP($B33,[1]NUM7!$G$3:$T$157,8,FALSE),0)</f>
        <v>0</v>
      </c>
      <c r="L33" s="51">
        <f>IFERROR(VLOOKUP($B33,[1]NUM7!$G$3:$T$157,9,FALSE),0)</f>
        <v>5</v>
      </c>
      <c r="M33" s="51">
        <f>IFERROR(VLOOKUP($B33,[1]NUM7!$G$3:$T$157,10,FALSE),0)</f>
        <v>3</v>
      </c>
      <c r="N33" s="51">
        <f>IFERROR(VLOOKUP($B33,[1]NUM7!$G$3:$T$157,11,FALSE),0)</f>
        <v>5</v>
      </c>
      <c r="O33" s="51">
        <f>IFERROR(VLOOKUP($B33,[1]NUM7!$G$3:$T$157,12,FALSE),0)</f>
        <v>0</v>
      </c>
      <c r="P33" s="51">
        <f>IFERROR(VLOOKUP($B33,[1]NUM7!$G$3:$T$157,13,FALSE),0)</f>
        <v>5</v>
      </c>
      <c r="Q33" s="30">
        <f t="shared" si="6"/>
        <v>33</v>
      </c>
      <c r="R33" s="30">
        <f>IFERROR(VLOOKUP($B33,'[2]7 2018'!$G$3:$J$163,3,FALSE),0)</f>
        <v>35</v>
      </c>
      <c r="S33" s="31">
        <f t="shared" si="7"/>
        <v>35</v>
      </c>
      <c r="T33" s="30">
        <f>IFERROR(VLOOKUP($B33,[3]DEN7!$G$3:$H$159,2,FALSE),0)</f>
        <v>27</v>
      </c>
      <c r="U33" s="56">
        <f>IFERROR(VLOOKUP($B33,[3]DEN7!$G$3:$H$159,2,FALSE),0)</f>
        <v>27</v>
      </c>
      <c r="V33" s="30">
        <f>IFERROR(VLOOKUP($B33,[1]DEN7!$G$3:$J$160,3,FALSE),0)</f>
        <v>22</v>
      </c>
    </row>
    <row r="34" spans="1:22" ht="14.4" thickBot="1" x14ac:dyDescent="0.3">
      <c r="A34" s="49" t="s">
        <v>41</v>
      </c>
      <c r="B34" s="62" t="s">
        <v>49</v>
      </c>
      <c r="C34" s="34"/>
      <c r="D34" s="34"/>
      <c r="E34" s="51">
        <f>IFERROR(VLOOKUP($B34,[1]NUM7!$G$3:$T$157,2,FALSE),0)</f>
        <v>0</v>
      </c>
      <c r="F34" s="51">
        <f>IFERROR(VLOOKUP($B34,[1]NUM7!$G$3:$T$157,3,FALSE),0)</f>
        <v>0</v>
      </c>
      <c r="G34" s="51">
        <f>IFERROR(VLOOKUP($B34,[1]NUM7!$G$3:$T$157,4,FALSE),0)</f>
        <v>0</v>
      </c>
      <c r="H34" s="51">
        <f>IFERROR(VLOOKUP($B34,[1]NUM7!$G$3:$T$157,5,FALSE),0)</f>
        <v>0</v>
      </c>
      <c r="I34" s="51">
        <f>IFERROR(VLOOKUP($B34,[1]NUM7!$G$3:$T$157,6,FALSE),0)</f>
        <v>1</v>
      </c>
      <c r="J34" s="51">
        <f>IFERROR(VLOOKUP($B34,[1]NUM7!$G$3:$T$157,7,FALSE),0)</f>
        <v>0</v>
      </c>
      <c r="K34" s="51">
        <f>IFERROR(VLOOKUP($B34,[1]NUM7!$G$3:$T$157,8,FALSE),0)</f>
        <v>1</v>
      </c>
      <c r="L34" s="51">
        <f>IFERROR(VLOOKUP($B34,[1]NUM7!$G$3:$T$157,9,FALSE),0)</f>
        <v>0</v>
      </c>
      <c r="M34" s="51">
        <f>IFERROR(VLOOKUP($B34,[1]NUM7!$G$3:$T$157,10,FALSE),0)</f>
        <v>0</v>
      </c>
      <c r="N34" s="51">
        <f>IFERROR(VLOOKUP($B34,[1]NUM7!$G$3:$T$157,11,FALSE),0)</f>
        <v>1</v>
      </c>
      <c r="O34" s="51">
        <f>IFERROR(VLOOKUP($B34,[1]NUM7!$G$3:$T$157,12,FALSE),0)</f>
        <v>0</v>
      </c>
      <c r="P34" s="51">
        <f>IFERROR(VLOOKUP($B34,[1]NUM7!$G$3:$T$157,13,FALSE),0)</f>
        <v>1</v>
      </c>
      <c r="Q34" s="30">
        <f t="shared" si="6"/>
        <v>4</v>
      </c>
      <c r="R34" s="30">
        <f>IFERROR(VLOOKUP($B34,'[2]7 2018'!$G$3:$J$163,3,FALSE),0)</f>
        <v>6</v>
      </c>
      <c r="S34" s="31">
        <f t="shared" si="7"/>
        <v>6</v>
      </c>
      <c r="T34" s="30">
        <f>IFERROR(VLOOKUP($B34,[3]DEN7!$G$3:$H$159,2,FALSE),0)</f>
        <v>12</v>
      </c>
      <c r="U34" s="56">
        <f>IFERROR(VLOOKUP($B34,[3]DEN7!$G$3:$H$159,2,FALSE),0)</f>
        <v>12</v>
      </c>
      <c r="V34" s="30">
        <f>IFERROR(VLOOKUP($B34,[1]DEN7!$G$3:$J$160,3,FALSE),0)</f>
        <v>9</v>
      </c>
    </row>
    <row r="35" spans="1:22" ht="14.4" thickBot="1" x14ac:dyDescent="0.3">
      <c r="A35" s="49" t="s">
        <v>41</v>
      </c>
      <c r="B35" s="62" t="s">
        <v>50</v>
      </c>
      <c r="C35" s="34"/>
      <c r="D35" s="34"/>
      <c r="E35" s="51">
        <f>IFERROR(VLOOKUP($B35,[1]NUM7!$G$3:$T$157,2,FALSE),0)</f>
        <v>2</v>
      </c>
      <c r="F35" s="51">
        <f>IFERROR(VLOOKUP($B35,[1]NUM7!$G$3:$T$157,3,FALSE),0)</f>
        <v>6</v>
      </c>
      <c r="G35" s="51">
        <f>IFERROR(VLOOKUP($B35,[1]NUM7!$G$3:$T$157,4,FALSE),0)</f>
        <v>7</v>
      </c>
      <c r="H35" s="51">
        <f>IFERROR(VLOOKUP($B35,[1]NUM7!$G$3:$T$157,5,FALSE),0)</f>
        <v>3</v>
      </c>
      <c r="I35" s="51">
        <f>IFERROR(VLOOKUP($B35,[1]NUM7!$G$3:$T$157,6,FALSE),0)</f>
        <v>4</v>
      </c>
      <c r="J35" s="51">
        <f>IFERROR(VLOOKUP($B35,[1]NUM7!$G$3:$T$157,7,FALSE),0)</f>
        <v>15</v>
      </c>
      <c r="K35" s="51">
        <f>IFERROR(VLOOKUP($B35,[1]NUM7!$G$3:$T$157,8,FALSE),0)</f>
        <v>4</v>
      </c>
      <c r="L35" s="51">
        <f>IFERROR(VLOOKUP($B35,[1]NUM7!$G$3:$T$157,9,FALSE),0)</f>
        <v>8</v>
      </c>
      <c r="M35" s="51">
        <f>IFERROR(VLOOKUP($B35,[1]NUM7!$G$3:$T$157,10,FALSE),0)</f>
        <v>4</v>
      </c>
      <c r="N35" s="51">
        <f>IFERROR(VLOOKUP($B35,[1]NUM7!$G$3:$T$157,11,FALSE),0)</f>
        <v>0</v>
      </c>
      <c r="O35" s="51">
        <f>IFERROR(VLOOKUP($B35,[1]NUM7!$G$3:$T$157,12,FALSE),0)</f>
        <v>0</v>
      </c>
      <c r="P35" s="51">
        <f>IFERROR(VLOOKUP($B35,[1]NUM7!$G$3:$T$157,13,FALSE),0)</f>
        <v>0</v>
      </c>
      <c r="Q35" s="30">
        <f t="shared" si="6"/>
        <v>53</v>
      </c>
      <c r="R35" s="30">
        <f>IFERROR(VLOOKUP($B35,'[2]7 2018'!$G$3:$J$163,3,FALSE),0)</f>
        <v>63</v>
      </c>
      <c r="S35" s="31">
        <f t="shared" si="7"/>
        <v>63</v>
      </c>
      <c r="T35" s="30">
        <f>IFERROR(VLOOKUP($B35,[3]DEN7!$G$3:$H$159,2,FALSE),0)</f>
        <v>68</v>
      </c>
      <c r="U35" s="56">
        <f>IFERROR(VLOOKUP($B35,[3]DEN7!$G$3:$H$159,2,FALSE),0)</f>
        <v>68</v>
      </c>
      <c r="V35" s="30">
        <f>IFERROR(VLOOKUP($B35,[1]DEN7!$G$3:$J$160,3,FALSE),0)</f>
        <v>96</v>
      </c>
    </row>
    <row r="36" spans="1:22" ht="14.4" thickBot="1" x14ac:dyDescent="0.3">
      <c r="A36" s="49" t="s">
        <v>41</v>
      </c>
      <c r="B36" s="62" t="s">
        <v>240</v>
      </c>
      <c r="C36" s="34"/>
      <c r="D36" s="34"/>
      <c r="E36" s="51">
        <f>IFERROR(VLOOKUP($B36,[1]NUM7!$G$3:$T$157,2,FALSE),0)</f>
        <v>4</v>
      </c>
      <c r="F36" s="51">
        <f>IFERROR(VLOOKUP($B36,[1]NUM7!$G$3:$T$157,3,FALSE),0)</f>
        <v>5</v>
      </c>
      <c r="G36" s="51">
        <f>IFERROR(VLOOKUP($B36,[1]NUM7!$G$3:$T$157,4,FALSE),0)</f>
        <v>7</v>
      </c>
      <c r="H36" s="51">
        <f>IFERROR(VLOOKUP($B36,[1]NUM7!$G$3:$T$157,5,FALSE),0)</f>
        <v>7</v>
      </c>
      <c r="I36" s="51">
        <f>IFERROR(VLOOKUP($B36,[1]NUM7!$G$3:$T$157,6,FALSE),0)</f>
        <v>7</v>
      </c>
      <c r="J36" s="51">
        <f>IFERROR(VLOOKUP($B36,[1]NUM7!$G$3:$T$157,7,FALSE),0)</f>
        <v>1</v>
      </c>
      <c r="K36" s="51">
        <f>IFERROR(VLOOKUP($B36,[1]NUM7!$G$3:$T$157,8,FALSE),0)</f>
        <v>3</v>
      </c>
      <c r="L36" s="51">
        <f>IFERROR(VLOOKUP($B36,[1]NUM7!$G$3:$T$157,9,FALSE),0)</f>
        <v>3</v>
      </c>
      <c r="M36" s="51">
        <f>IFERROR(VLOOKUP($B36,[1]NUM7!$G$3:$T$157,10,FALSE),0)</f>
        <v>2</v>
      </c>
      <c r="N36" s="51">
        <f>IFERROR(VLOOKUP($B36,[1]NUM7!$G$3:$T$157,11,FALSE),0)</f>
        <v>3</v>
      </c>
      <c r="O36" s="51">
        <f>IFERROR(VLOOKUP($B36,[1]NUM7!$G$3:$T$157,12,FALSE),0)</f>
        <v>5</v>
      </c>
      <c r="P36" s="51">
        <f>IFERROR(VLOOKUP($B36,[1]NUM7!$G$3:$T$157,13,FALSE),0)</f>
        <v>4</v>
      </c>
      <c r="Q36" s="30">
        <f t="shared" si="6"/>
        <v>51</v>
      </c>
      <c r="R36" s="30">
        <f>IFERROR(VLOOKUP($B36,'[2]7 2018'!$G$3:$J$163,3,FALSE),0)</f>
        <v>59</v>
      </c>
      <c r="S36" s="31">
        <f t="shared" si="7"/>
        <v>59</v>
      </c>
      <c r="T36" s="30">
        <f>IFERROR(VLOOKUP($B36,[3]DEN7!$G$3:$H$159,2,FALSE),0)</f>
        <v>60</v>
      </c>
      <c r="U36" s="56">
        <f>IFERROR(VLOOKUP($B36,[3]DEN7!$G$3:$H$159,2,FALSE),0)</f>
        <v>60</v>
      </c>
      <c r="V36" s="30">
        <f>IFERROR(VLOOKUP($B36,[1]DEN7!$G$3:$J$160,3,FALSE),0)</f>
        <v>74</v>
      </c>
    </row>
    <row r="37" spans="1:22" ht="14.4" thickBot="1" x14ac:dyDescent="0.3">
      <c r="A37" s="49" t="s">
        <v>41</v>
      </c>
      <c r="B37" s="229" t="s">
        <v>323</v>
      </c>
      <c r="C37" s="34"/>
      <c r="D37" s="34"/>
      <c r="E37" s="51">
        <f>IFERROR(VLOOKUP($B37,[1]NUM7!$G$3:$T$157,2,FALSE),0)</f>
        <v>0</v>
      </c>
      <c r="F37" s="51">
        <f>IFERROR(VLOOKUP($B37,[1]NUM7!$G$3:$T$157,3,FALSE),0)</f>
        <v>0</v>
      </c>
      <c r="G37" s="51">
        <f>IFERROR(VLOOKUP($B37,[1]NUM7!$G$3:$T$157,4,FALSE),0)</f>
        <v>0</v>
      </c>
      <c r="H37" s="51">
        <f>IFERROR(VLOOKUP($B37,[1]NUM7!$G$3:$T$157,5,FALSE),0)</f>
        <v>0</v>
      </c>
      <c r="I37" s="51">
        <f>IFERROR(VLOOKUP($B37,[1]NUM7!$G$3:$T$157,6,FALSE),0)</f>
        <v>0</v>
      </c>
      <c r="J37" s="51">
        <f>IFERROR(VLOOKUP($B37,[1]NUM7!$G$3:$T$157,7,FALSE),0)</f>
        <v>0</v>
      </c>
      <c r="K37" s="51">
        <f>IFERROR(VLOOKUP($B37,[1]NUM7!$G$3:$T$157,8,FALSE),0)</f>
        <v>0</v>
      </c>
      <c r="L37" s="51">
        <f>IFERROR(VLOOKUP($B37,[1]NUM7!$G$3:$T$157,9,FALSE),0)</f>
        <v>0</v>
      </c>
      <c r="M37" s="51">
        <f>IFERROR(VLOOKUP($B37,[1]NUM7!$G$3:$T$157,10,FALSE),0)</f>
        <v>0</v>
      </c>
      <c r="N37" s="51">
        <f>IFERROR(VLOOKUP($B37,[1]NUM7!$G$3:$T$157,11,FALSE),0)</f>
        <v>0</v>
      </c>
      <c r="O37" s="51">
        <f>IFERROR(VLOOKUP($B37,[1]NUM7!$G$3:$T$157,12,FALSE),0)</f>
        <v>0</v>
      </c>
      <c r="P37" s="51">
        <f>IFERROR(VLOOKUP($B37,[1]NUM7!$G$3:$T$157,13,FALSE),0)</f>
        <v>6</v>
      </c>
      <c r="Q37" s="30">
        <f t="shared" si="6"/>
        <v>6</v>
      </c>
      <c r="R37" s="30"/>
      <c r="S37" s="31"/>
      <c r="T37" s="30"/>
      <c r="U37" s="56"/>
      <c r="V37" s="30">
        <f>IFERROR(VLOOKUP($B37,[1]DEN7!$G$3:$J$160,3,FALSE),0)</f>
        <v>0</v>
      </c>
    </row>
    <row r="38" spans="1:22" ht="14.4" thickBot="1" x14ac:dyDescent="0.3">
      <c r="A38" s="49" t="s">
        <v>41</v>
      </c>
      <c r="B38" s="47" t="s">
        <v>260</v>
      </c>
      <c r="C38" s="34"/>
      <c r="D38" s="34"/>
      <c r="E38" s="51">
        <f>IFERROR(VLOOKUP($B38,[1]NUM7!$G$3:$T$157,2,FALSE),0)</f>
        <v>9</v>
      </c>
      <c r="F38" s="51">
        <f>IFERROR(VLOOKUP($B38,[1]NUM7!$G$3:$T$157,3,FALSE),0)</f>
        <v>10</v>
      </c>
      <c r="G38" s="51">
        <f>IFERROR(VLOOKUP($B38,[1]NUM7!$G$3:$T$157,4,FALSE),0)</f>
        <v>11</v>
      </c>
      <c r="H38" s="51">
        <f>IFERROR(VLOOKUP($B38,[1]NUM7!$G$3:$T$157,5,FALSE),0)</f>
        <v>14</v>
      </c>
      <c r="I38" s="51">
        <f>IFERROR(VLOOKUP($B38,[1]NUM7!$G$3:$T$157,6,FALSE),0)</f>
        <v>5</v>
      </c>
      <c r="J38" s="51">
        <f>IFERROR(VLOOKUP($B38,[1]NUM7!$G$3:$T$157,7,FALSE),0)</f>
        <v>13</v>
      </c>
      <c r="K38" s="51">
        <f>IFERROR(VLOOKUP($B38,[1]NUM7!$G$3:$T$157,8,FALSE),0)</f>
        <v>18</v>
      </c>
      <c r="L38" s="51">
        <f>IFERROR(VLOOKUP($B38,[1]NUM7!$G$3:$T$157,9,FALSE),0)</f>
        <v>13</v>
      </c>
      <c r="M38" s="51">
        <f>IFERROR(VLOOKUP($B38,[1]NUM7!$G$3:$T$157,10,FALSE),0)</f>
        <v>7</v>
      </c>
      <c r="N38" s="51">
        <f>IFERROR(VLOOKUP($B38,[1]NUM7!$G$3:$T$157,11,FALSE),0)</f>
        <v>19</v>
      </c>
      <c r="O38" s="51">
        <f>IFERROR(VLOOKUP($B38,[1]NUM7!$G$3:$T$157,12,FALSE),0)</f>
        <v>0</v>
      </c>
      <c r="P38" s="51">
        <f>IFERROR(VLOOKUP($B38,[1]NUM7!$G$3:$T$157,13,FALSE),0)</f>
        <v>11</v>
      </c>
      <c r="Q38" s="30">
        <f>SUM(E38:P38)</f>
        <v>130</v>
      </c>
      <c r="R38" s="30">
        <f>IFERROR(VLOOKUP($B38,'[2]7 2018'!$G$3:$J$163,3,FALSE),0)</f>
        <v>83</v>
      </c>
      <c r="S38" s="31">
        <f t="shared" si="7"/>
        <v>83</v>
      </c>
      <c r="T38" s="30">
        <f>IFERROR(VLOOKUP($B38,[3]DEN7!$G$3:$H$159,2,FALSE),0)</f>
        <v>175</v>
      </c>
      <c r="U38" s="56">
        <f>IFERROR(VLOOKUP($B38,[3]DEN7!$G$3:$H$159,2,FALSE),0)</f>
        <v>175</v>
      </c>
      <c r="V38" s="30">
        <f>IFERROR(VLOOKUP($B38,[1]DEN7!$G$3:$J$160,3,FALSE),0)</f>
        <v>247</v>
      </c>
    </row>
    <row r="39" spans="1:22" ht="14.4" thickBot="1" x14ac:dyDescent="0.3">
      <c r="A39" s="49" t="s">
        <v>41</v>
      </c>
      <c r="B39" s="47" t="s">
        <v>261</v>
      </c>
      <c r="C39" s="34"/>
      <c r="D39" s="34"/>
      <c r="E39" s="51">
        <f>IFERROR(VLOOKUP($B39,[1]NUM7!$G$3:$T$157,2,FALSE),0)</f>
        <v>17</v>
      </c>
      <c r="F39" s="51">
        <f>IFERROR(VLOOKUP($B39,[1]NUM7!$G$3:$T$157,3,FALSE),0)</f>
        <v>3</v>
      </c>
      <c r="G39" s="51">
        <f>IFERROR(VLOOKUP($B39,[1]NUM7!$G$3:$T$157,4,FALSE),0)</f>
        <v>14</v>
      </c>
      <c r="H39" s="51">
        <f>IFERROR(VLOOKUP($B39,[1]NUM7!$G$3:$T$157,5,FALSE),0)</f>
        <v>8</v>
      </c>
      <c r="I39" s="51">
        <f>IFERROR(VLOOKUP($B39,[1]NUM7!$G$3:$T$157,6,FALSE),0)</f>
        <v>7</v>
      </c>
      <c r="J39" s="51">
        <f>IFERROR(VLOOKUP($B39,[1]NUM7!$G$3:$T$157,7,FALSE),0)</f>
        <v>8</v>
      </c>
      <c r="K39" s="51">
        <f>IFERROR(VLOOKUP($B39,[1]NUM7!$G$3:$T$157,8,FALSE),0)</f>
        <v>7</v>
      </c>
      <c r="L39" s="51">
        <f>IFERROR(VLOOKUP($B39,[1]NUM7!$G$3:$T$157,9,FALSE),0)</f>
        <v>11</v>
      </c>
      <c r="M39" s="51">
        <f>IFERROR(VLOOKUP($B39,[1]NUM7!$G$3:$T$157,10,FALSE),0)</f>
        <v>10</v>
      </c>
      <c r="N39" s="51">
        <f>IFERROR(VLOOKUP($B39,[1]NUM7!$G$3:$T$157,11,FALSE),0)</f>
        <v>7</v>
      </c>
      <c r="O39" s="51">
        <f>IFERROR(VLOOKUP($B39,[1]NUM7!$G$3:$T$157,12,FALSE),0)</f>
        <v>3</v>
      </c>
      <c r="P39" s="51">
        <f>IFERROR(VLOOKUP($B39,[1]NUM7!$G$3:$T$157,13,FALSE),0)</f>
        <v>11</v>
      </c>
      <c r="Q39" s="30">
        <f t="shared" si="6"/>
        <v>106</v>
      </c>
      <c r="R39" s="30">
        <f>IFERROR(VLOOKUP($B39,'[2]7 2018'!$G$3:$J$163,3,FALSE),0)</f>
        <v>93</v>
      </c>
      <c r="S39" s="31">
        <f t="shared" si="7"/>
        <v>93</v>
      </c>
      <c r="T39" s="30">
        <f>IFERROR(VLOOKUP($B39,[3]DEN7!$G$3:$H$159,2,FALSE),0)</f>
        <v>125</v>
      </c>
      <c r="U39" s="56">
        <f>IFERROR(VLOOKUP($B39,[3]DEN7!$G$3:$H$159,2,FALSE),0)</f>
        <v>125</v>
      </c>
      <c r="V39" s="30">
        <f>IFERROR(VLOOKUP($B39,[1]DEN7!$G$3:$J$160,3,FALSE),0)</f>
        <v>103</v>
      </c>
    </row>
    <row r="40" spans="1:22" ht="14.4" thickBot="1" x14ac:dyDescent="0.3">
      <c r="A40" s="344" t="s">
        <v>160</v>
      </c>
      <c r="B40" s="345"/>
      <c r="C40" s="89">
        <f>D40/Metas!I8</f>
        <v>0.83203033668459203</v>
      </c>
      <c r="D40" s="88">
        <f>Q40/V40</f>
        <v>0.81339285714285714</v>
      </c>
      <c r="E40" s="29">
        <f t="shared" ref="E40:U40" si="8">SUM(E27:E39)</f>
        <v>194</v>
      </c>
      <c r="F40" s="29">
        <f t="shared" si="8"/>
        <v>164</v>
      </c>
      <c r="G40" s="29">
        <f t="shared" si="8"/>
        <v>160</v>
      </c>
      <c r="H40" s="29">
        <f t="shared" si="8"/>
        <v>159</v>
      </c>
      <c r="I40" s="29">
        <f t="shared" si="8"/>
        <v>141</v>
      </c>
      <c r="J40" s="29">
        <f t="shared" si="8"/>
        <v>157</v>
      </c>
      <c r="K40" s="29">
        <f t="shared" si="8"/>
        <v>168</v>
      </c>
      <c r="L40" s="29">
        <f t="shared" si="8"/>
        <v>196</v>
      </c>
      <c r="M40" s="29">
        <f t="shared" si="8"/>
        <v>155</v>
      </c>
      <c r="N40" s="29">
        <f t="shared" si="8"/>
        <v>121</v>
      </c>
      <c r="O40" s="29">
        <f t="shared" si="8"/>
        <v>8</v>
      </c>
      <c r="P40" s="29">
        <f t="shared" si="8"/>
        <v>199</v>
      </c>
      <c r="Q40" s="29">
        <f t="shared" si="8"/>
        <v>1822</v>
      </c>
      <c r="R40" s="29">
        <f t="shared" si="8"/>
        <v>2054</v>
      </c>
      <c r="S40" s="29">
        <f t="shared" si="8"/>
        <v>2054</v>
      </c>
      <c r="T40" s="29">
        <f t="shared" si="8"/>
        <v>1835</v>
      </c>
      <c r="U40" s="29">
        <f t="shared" si="8"/>
        <v>2162</v>
      </c>
      <c r="V40" s="29">
        <f>SUM(V27:V39)</f>
        <v>2240</v>
      </c>
    </row>
    <row r="41" spans="1:22" ht="14.4" thickBot="1" x14ac:dyDescent="0.3">
      <c r="A41" s="49" t="s">
        <v>60</v>
      </c>
      <c r="B41" s="62" t="s">
        <v>51</v>
      </c>
      <c r="C41" s="34"/>
      <c r="D41" s="34"/>
      <c r="E41" s="51">
        <f>IFERROR(VLOOKUP($B41,[1]NUM7!$G$3:$T$157,2,FALSE),0)</f>
        <v>1</v>
      </c>
      <c r="F41" s="51">
        <f>IFERROR(VLOOKUP($B41,[1]NUM7!$G$3:$T$157,3,FALSE),0)</f>
        <v>1</v>
      </c>
      <c r="G41" s="51">
        <f>IFERROR(VLOOKUP($B41,[1]NUM7!$G$3:$T$157,4,FALSE),0)</f>
        <v>1</v>
      </c>
      <c r="H41" s="51">
        <f>IFERROR(VLOOKUP($B41,[1]NUM7!$G$3:$T$157,5,FALSE),0)</f>
        <v>2</v>
      </c>
      <c r="I41" s="51">
        <f>IFERROR(VLOOKUP($B41,[1]NUM7!$G$3:$T$157,6,FALSE),0)</f>
        <v>1</v>
      </c>
      <c r="J41" s="51">
        <f>IFERROR(VLOOKUP($B41,[1]NUM7!$G$3:$T$157,7,FALSE),0)</f>
        <v>2</v>
      </c>
      <c r="K41" s="51">
        <f>IFERROR(VLOOKUP($B41,[1]NUM7!$G$3:$T$157,8,FALSE),0)</f>
        <v>1</v>
      </c>
      <c r="L41" s="51">
        <f>IFERROR(VLOOKUP($B41,[1]NUM7!$G$3:$T$157,9,FALSE),0)</f>
        <v>0</v>
      </c>
      <c r="M41" s="51">
        <f>IFERROR(VLOOKUP($B41,[1]NUM7!$G$3:$T$157,10,FALSE),0)</f>
        <v>0</v>
      </c>
      <c r="N41" s="51">
        <f>IFERROR(VLOOKUP($B41,[1]NUM7!$G$3:$T$157,11,FALSE),0)</f>
        <v>0</v>
      </c>
      <c r="O41" s="51">
        <f>IFERROR(VLOOKUP($B41,[1]NUM7!$G$3:$T$157,12,FALSE),0)</f>
        <v>1</v>
      </c>
      <c r="P41" s="51">
        <f>IFERROR(VLOOKUP($B41,[1]NUM7!$G$3:$T$157,13,FALSE),0)</f>
        <v>0</v>
      </c>
      <c r="Q41" s="30">
        <f t="shared" ref="Q41:Q49" si="9">SUM(E41:P41)</f>
        <v>10</v>
      </c>
      <c r="R41" s="30">
        <f>IFERROR(VLOOKUP($B41,'[2]7 2018'!$G$3:$J$163,3,FALSE),0)</f>
        <v>15</v>
      </c>
      <c r="S41" s="31">
        <f t="shared" ref="S41:S50" si="10">R41</f>
        <v>15</v>
      </c>
      <c r="T41" s="30">
        <f>IFERROR(VLOOKUP($B41,[3]DEN7!$G$3:$H$159,2,FALSE),0)</f>
        <v>8</v>
      </c>
      <c r="U41" s="56">
        <f>IFERROR(VLOOKUP($B41,[3]DEN7!$G$3:$H$159,2,FALSE),0)</f>
        <v>8</v>
      </c>
      <c r="V41" s="30">
        <f>IFERROR(VLOOKUP($B41,[1]DEN7!$G$3:$J$160,3,FALSE),0)</f>
        <v>9</v>
      </c>
    </row>
    <row r="42" spans="1:22" ht="14.4" thickBot="1" x14ac:dyDescent="0.3">
      <c r="A42" s="49" t="s">
        <v>60</v>
      </c>
      <c r="B42" s="62" t="s">
        <v>52</v>
      </c>
      <c r="C42" s="34"/>
      <c r="D42" s="34"/>
      <c r="E42" s="51">
        <f>IFERROR(VLOOKUP($B42,[1]NUM7!$G$3:$T$157,2,FALSE),0)</f>
        <v>1</v>
      </c>
      <c r="F42" s="51">
        <f>IFERROR(VLOOKUP($B42,[1]NUM7!$G$3:$T$157,3,FALSE),0)</f>
        <v>1</v>
      </c>
      <c r="G42" s="51">
        <f>IFERROR(VLOOKUP($B42,[1]NUM7!$G$3:$T$157,4,FALSE),0)</f>
        <v>1</v>
      </c>
      <c r="H42" s="51">
        <f>IFERROR(VLOOKUP($B42,[1]NUM7!$G$3:$T$157,5,FALSE),0)</f>
        <v>0</v>
      </c>
      <c r="I42" s="51">
        <f>IFERROR(VLOOKUP($B42,[1]NUM7!$G$3:$T$157,6,FALSE),0)</f>
        <v>0</v>
      </c>
      <c r="J42" s="51">
        <f>IFERROR(VLOOKUP($B42,[1]NUM7!$G$3:$T$157,7,FALSE),0)</f>
        <v>0</v>
      </c>
      <c r="K42" s="51">
        <f>IFERROR(VLOOKUP($B42,[1]NUM7!$G$3:$T$157,8,FALSE),0)</f>
        <v>2</v>
      </c>
      <c r="L42" s="51">
        <f>IFERROR(VLOOKUP($B42,[1]NUM7!$G$3:$T$157,9,FALSE),0)</f>
        <v>1</v>
      </c>
      <c r="M42" s="51">
        <f>IFERROR(VLOOKUP($B42,[1]NUM7!$G$3:$T$157,10,FALSE),0)</f>
        <v>1</v>
      </c>
      <c r="N42" s="51">
        <f>IFERROR(VLOOKUP($B42,[1]NUM7!$G$3:$T$157,11,FALSE),0)</f>
        <v>2</v>
      </c>
      <c r="O42" s="51">
        <f>IFERROR(VLOOKUP($B42,[1]NUM7!$G$3:$T$157,12,FALSE),0)</f>
        <v>1</v>
      </c>
      <c r="P42" s="51">
        <f>IFERROR(VLOOKUP($B42,[1]NUM7!$G$3:$T$157,13,FALSE),0)</f>
        <v>0</v>
      </c>
      <c r="Q42" s="30">
        <f t="shared" si="9"/>
        <v>10</v>
      </c>
      <c r="R42" s="30">
        <f>IFERROR(VLOOKUP($B42,'[2]7 2018'!$G$3:$J$163,3,FALSE),0)</f>
        <v>6</v>
      </c>
      <c r="S42" s="31">
        <f t="shared" si="10"/>
        <v>6</v>
      </c>
      <c r="T42" s="30">
        <f>IFERROR(VLOOKUP($B42,[3]DEN7!$G$3:$H$159,2,FALSE),0)</f>
        <v>8</v>
      </c>
      <c r="U42" s="56">
        <f>IFERROR(VLOOKUP($B42,[3]DEN7!$G$3:$H$159,2,FALSE),0)</f>
        <v>8</v>
      </c>
      <c r="V42" s="30">
        <f>IFERROR(VLOOKUP($B42,[1]DEN7!$G$3:$J$160,3,FALSE),0)</f>
        <v>7</v>
      </c>
    </row>
    <row r="43" spans="1:22" ht="14.4" thickBot="1" x14ac:dyDescent="0.3">
      <c r="A43" s="49" t="s">
        <v>60</v>
      </c>
      <c r="B43" s="62" t="s">
        <v>53</v>
      </c>
      <c r="C43" s="34"/>
      <c r="D43" s="34"/>
      <c r="E43" s="51">
        <f>IFERROR(VLOOKUP($B43,[1]NUM7!$G$3:$T$157,2,FALSE),0)</f>
        <v>3</v>
      </c>
      <c r="F43" s="51">
        <f>IFERROR(VLOOKUP($B43,[1]NUM7!$G$3:$T$157,3,FALSE),0)</f>
        <v>1</v>
      </c>
      <c r="G43" s="51">
        <f>IFERROR(VLOOKUP($B43,[1]NUM7!$G$3:$T$157,4,FALSE),0)</f>
        <v>2</v>
      </c>
      <c r="H43" s="51">
        <f>IFERROR(VLOOKUP($B43,[1]NUM7!$G$3:$T$157,5,FALSE),0)</f>
        <v>1</v>
      </c>
      <c r="I43" s="51">
        <f>IFERROR(VLOOKUP($B43,[1]NUM7!$G$3:$T$157,6,FALSE),0)</f>
        <v>3</v>
      </c>
      <c r="J43" s="51">
        <f>IFERROR(VLOOKUP($B43,[1]NUM7!$G$3:$T$157,7,FALSE),0)</f>
        <v>0</v>
      </c>
      <c r="K43" s="51">
        <f>IFERROR(VLOOKUP($B43,[1]NUM7!$G$3:$T$157,8,FALSE),0)</f>
        <v>1</v>
      </c>
      <c r="L43" s="51">
        <f>IFERROR(VLOOKUP($B43,[1]NUM7!$G$3:$T$157,9,FALSE),0)</f>
        <v>0</v>
      </c>
      <c r="M43" s="51">
        <f>IFERROR(VLOOKUP($B43,[1]NUM7!$G$3:$T$157,10,FALSE),0)</f>
        <v>1</v>
      </c>
      <c r="N43" s="51">
        <f>IFERROR(VLOOKUP($B43,[1]NUM7!$G$3:$T$157,11,FALSE),0)</f>
        <v>2</v>
      </c>
      <c r="O43" s="51">
        <f>IFERROR(VLOOKUP($B43,[1]NUM7!$G$3:$T$157,12,FALSE),0)</f>
        <v>2</v>
      </c>
      <c r="P43" s="51">
        <f>IFERROR(VLOOKUP($B43,[1]NUM7!$G$3:$T$157,13,FALSE),0)</f>
        <v>4</v>
      </c>
      <c r="Q43" s="30">
        <f t="shared" si="9"/>
        <v>20</v>
      </c>
      <c r="R43" s="30">
        <f>IFERROR(VLOOKUP($B43,'[2]7 2018'!$G$3:$J$163,3,FALSE),0)</f>
        <v>17</v>
      </c>
      <c r="S43" s="31">
        <f t="shared" si="10"/>
        <v>17</v>
      </c>
      <c r="T43" s="30">
        <f>IFERROR(VLOOKUP($B43,[3]DEN7!$G$3:$H$159,2,FALSE),0)</f>
        <v>19</v>
      </c>
      <c r="U43" s="56">
        <f>IFERROR(VLOOKUP($B43,[3]DEN7!$G$3:$H$159,2,FALSE),0)</f>
        <v>19</v>
      </c>
      <c r="V43" s="30">
        <f>IFERROR(VLOOKUP($B43,[1]DEN7!$G$3:$J$160,3,FALSE),0)</f>
        <v>13</v>
      </c>
    </row>
    <row r="44" spans="1:22" ht="14.4" thickBot="1" x14ac:dyDescent="0.3">
      <c r="A44" s="49" t="s">
        <v>60</v>
      </c>
      <c r="B44" s="62" t="s">
        <v>54</v>
      </c>
      <c r="C44" s="34"/>
      <c r="D44" s="34"/>
      <c r="E44" s="51">
        <f>IFERROR(VLOOKUP($B44,[1]NUM7!$G$3:$T$157,2,FALSE),0)</f>
        <v>0</v>
      </c>
      <c r="F44" s="51">
        <f>IFERROR(VLOOKUP($B44,[1]NUM7!$G$3:$T$157,3,FALSE),0)</f>
        <v>1</v>
      </c>
      <c r="G44" s="51">
        <f>IFERROR(VLOOKUP($B44,[1]NUM7!$G$3:$T$157,4,FALSE),0)</f>
        <v>0</v>
      </c>
      <c r="H44" s="51">
        <f>IFERROR(VLOOKUP($B44,[1]NUM7!$G$3:$T$157,5,FALSE),0)</f>
        <v>0</v>
      </c>
      <c r="I44" s="51">
        <f>IFERROR(VLOOKUP($B44,[1]NUM7!$G$3:$T$157,6,FALSE),0)</f>
        <v>0</v>
      </c>
      <c r="J44" s="51">
        <f>IFERROR(VLOOKUP($B44,[1]NUM7!$G$3:$T$157,7,FALSE),0)</f>
        <v>0</v>
      </c>
      <c r="K44" s="51">
        <f>IFERROR(VLOOKUP($B44,[1]NUM7!$G$3:$T$157,8,FALSE),0)</f>
        <v>0</v>
      </c>
      <c r="L44" s="51">
        <f>IFERROR(VLOOKUP($B44,[1]NUM7!$G$3:$T$157,9,FALSE),0)</f>
        <v>0</v>
      </c>
      <c r="M44" s="51">
        <f>IFERROR(VLOOKUP($B44,[1]NUM7!$G$3:$T$157,10,FALSE),0)</f>
        <v>0</v>
      </c>
      <c r="N44" s="51">
        <f>IFERROR(VLOOKUP($B44,[1]NUM7!$G$3:$T$157,11,FALSE),0)</f>
        <v>0</v>
      </c>
      <c r="O44" s="51">
        <f>IFERROR(VLOOKUP($B44,[1]NUM7!$G$3:$T$157,12,FALSE),0)</f>
        <v>0</v>
      </c>
      <c r="P44" s="51">
        <f>IFERROR(VLOOKUP($B44,[1]NUM7!$G$3:$T$157,13,FALSE),0)</f>
        <v>0</v>
      </c>
      <c r="Q44" s="30">
        <f t="shared" si="9"/>
        <v>1</v>
      </c>
      <c r="R44" s="30">
        <f>IFERROR(VLOOKUP($B44,'[2]7 2018'!$G$3:$J$163,3,FALSE),0)</f>
        <v>2</v>
      </c>
      <c r="S44" s="31">
        <f t="shared" si="10"/>
        <v>2</v>
      </c>
      <c r="T44" s="30">
        <f>IFERROR(VLOOKUP($B44,[3]DEN7!$G$3:$H$159,2,FALSE),0)</f>
        <v>1</v>
      </c>
      <c r="U44" s="56">
        <f>IFERROR(VLOOKUP($B44,[3]DEN7!$G$3:$H$159,2,FALSE),0)</f>
        <v>1</v>
      </c>
      <c r="V44" s="30">
        <f>IFERROR(VLOOKUP($B44,[1]DEN7!$G$3:$J$160,3,FALSE),0)</f>
        <v>0</v>
      </c>
    </row>
    <row r="45" spans="1:22" ht="14.4" thickBot="1" x14ac:dyDescent="0.3">
      <c r="A45" s="49" t="s">
        <v>60</v>
      </c>
      <c r="B45" s="62" t="s">
        <v>55</v>
      </c>
      <c r="C45" s="34"/>
      <c r="D45" s="34"/>
      <c r="E45" s="51">
        <f>IFERROR(VLOOKUP($B45,[1]NUM7!$G$3:$T$157,2,FALSE),0)</f>
        <v>0</v>
      </c>
      <c r="F45" s="51">
        <f>IFERROR(VLOOKUP($B45,[1]NUM7!$G$3:$T$157,3,FALSE),0)</f>
        <v>1</v>
      </c>
      <c r="G45" s="51">
        <f>IFERROR(VLOOKUP($B45,[1]NUM7!$G$3:$T$157,4,FALSE),0)</f>
        <v>1</v>
      </c>
      <c r="H45" s="51">
        <f>IFERROR(VLOOKUP($B45,[1]NUM7!$G$3:$T$157,5,FALSE),0)</f>
        <v>4</v>
      </c>
      <c r="I45" s="51">
        <f>IFERROR(VLOOKUP($B45,[1]NUM7!$G$3:$T$157,6,FALSE),0)</f>
        <v>2</v>
      </c>
      <c r="J45" s="51">
        <f>IFERROR(VLOOKUP($B45,[1]NUM7!$G$3:$T$157,7,FALSE),0)</f>
        <v>1</v>
      </c>
      <c r="K45" s="51">
        <f>IFERROR(VLOOKUP($B45,[1]NUM7!$G$3:$T$157,8,FALSE),0)</f>
        <v>2</v>
      </c>
      <c r="L45" s="51">
        <f>IFERROR(VLOOKUP($B45,[1]NUM7!$G$3:$T$157,9,FALSE),0)</f>
        <v>1</v>
      </c>
      <c r="M45" s="51">
        <f>IFERROR(VLOOKUP($B45,[1]NUM7!$G$3:$T$157,10,FALSE),0)</f>
        <v>0</v>
      </c>
      <c r="N45" s="51">
        <f>IFERROR(VLOOKUP($B45,[1]NUM7!$G$3:$T$157,11,FALSE),0)</f>
        <v>2</v>
      </c>
      <c r="O45" s="51">
        <f>IFERROR(VLOOKUP($B45,[1]NUM7!$G$3:$T$157,12,FALSE),0)</f>
        <v>2</v>
      </c>
      <c r="P45" s="51">
        <f>IFERROR(VLOOKUP($B45,[1]NUM7!$G$3:$T$157,13,FALSE),0)</f>
        <v>3</v>
      </c>
      <c r="Q45" s="30">
        <f t="shared" si="9"/>
        <v>19</v>
      </c>
      <c r="R45" s="30">
        <f>IFERROR(VLOOKUP($B45,'[2]7 2018'!$G$3:$J$163,3,FALSE),0)</f>
        <v>12</v>
      </c>
      <c r="S45" s="31">
        <f t="shared" si="10"/>
        <v>12</v>
      </c>
      <c r="T45" s="30">
        <f>IFERROR(VLOOKUP($B45,[3]DEN7!$G$3:$H$159,2,FALSE),0)</f>
        <v>17</v>
      </c>
      <c r="U45" s="56">
        <f>IFERROR(VLOOKUP($B45,[3]DEN7!$G$3:$H$159,2,FALSE),0)</f>
        <v>17</v>
      </c>
      <c r="V45" s="30">
        <f>IFERROR(VLOOKUP($B45,[1]DEN7!$G$3:$J$160,3,FALSE),0)</f>
        <v>20</v>
      </c>
    </row>
    <row r="46" spans="1:22" ht="14.4" thickBot="1" x14ac:dyDescent="0.3">
      <c r="A46" s="49" t="s">
        <v>60</v>
      </c>
      <c r="B46" s="62" t="s">
        <v>56</v>
      </c>
      <c r="C46" s="34"/>
      <c r="D46" s="34"/>
      <c r="E46" s="51">
        <f>IFERROR(VLOOKUP($B46,[1]NUM7!$G$3:$T$157,2,FALSE),0)</f>
        <v>2</v>
      </c>
      <c r="F46" s="51">
        <f>IFERROR(VLOOKUP($B46,[1]NUM7!$G$3:$T$157,3,FALSE),0)</f>
        <v>1</v>
      </c>
      <c r="G46" s="51">
        <f>IFERROR(VLOOKUP($B46,[1]NUM7!$G$3:$T$157,4,FALSE),0)</f>
        <v>0</v>
      </c>
      <c r="H46" s="51">
        <f>IFERROR(VLOOKUP($B46,[1]NUM7!$G$3:$T$157,5,FALSE),0)</f>
        <v>0</v>
      </c>
      <c r="I46" s="51">
        <f>IFERROR(VLOOKUP($B46,[1]NUM7!$G$3:$T$157,6,FALSE),0)</f>
        <v>0</v>
      </c>
      <c r="J46" s="51">
        <f>IFERROR(VLOOKUP($B46,[1]NUM7!$G$3:$T$157,7,FALSE),0)</f>
        <v>0</v>
      </c>
      <c r="K46" s="51">
        <f>IFERROR(VLOOKUP($B46,[1]NUM7!$G$3:$T$157,8,FALSE),0)</f>
        <v>0</v>
      </c>
      <c r="L46" s="51">
        <f>IFERROR(VLOOKUP($B46,[1]NUM7!$G$3:$T$157,9,FALSE),0)</f>
        <v>1</v>
      </c>
      <c r="M46" s="51">
        <f>IFERROR(VLOOKUP($B46,[1]NUM7!$G$3:$T$157,10,FALSE),0)</f>
        <v>0</v>
      </c>
      <c r="N46" s="51">
        <f>IFERROR(VLOOKUP($B46,[1]NUM7!$G$3:$T$157,11,FALSE),0)</f>
        <v>2</v>
      </c>
      <c r="O46" s="51">
        <f>IFERROR(VLOOKUP($B46,[1]NUM7!$G$3:$T$157,12,FALSE),0)</f>
        <v>0</v>
      </c>
      <c r="P46" s="51">
        <f>IFERROR(VLOOKUP($B46,[1]NUM7!$G$3:$T$157,13,FALSE),0)</f>
        <v>0</v>
      </c>
      <c r="Q46" s="30">
        <f t="shared" si="9"/>
        <v>6</v>
      </c>
      <c r="R46" s="30">
        <f>IFERROR(VLOOKUP($B46,'[2]7 2018'!$G$3:$J$163,3,FALSE),0)</f>
        <v>12</v>
      </c>
      <c r="S46" s="31">
        <f t="shared" si="10"/>
        <v>12</v>
      </c>
      <c r="T46" s="30">
        <f>IFERROR(VLOOKUP($B46,[3]DEN7!$G$3:$H$159,2,FALSE),0)</f>
        <v>9</v>
      </c>
      <c r="U46" s="56">
        <f>IFERROR(VLOOKUP($B46,[3]DEN7!$G$3:$H$159,2,FALSE),0)</f>
        <v>9</v>
      </c>
      <c r="V46" s="30">
        <f>IFERROR(VLOOKUP($B46,[1]DEN7!$G$3:$J$160,3,FALSE),0)</f>
        <v>7</v>
      </c>
    </row>
    <row r="47" spans="1:22" ht="14.4" thickBot="1" x14ac:dyDescent="0.3">
      <c r="A47" s="49" t="s">
        <v>60</v>
      </c>
      <c r="B47" s="62" t="s">
        <v>57</v>
      </c>
      <c r="C47" s="34"/>
      <c r="D47" s="34"/>
      <c r="E47" s="51">
        <f>IFERROR(VLOOKUP($B47,[1]NUM7!$G$3:$T$157,2,FALSE),0)</f>
        <v>2</v>
      </c>
      <c r="F47" s="51">
        <f>IFERROR(VLOOKUP($B47,[1]NUM7!$G$3:$T$157,3,FALSE),0)</f>
        <v>2</v>
      </c>
      <c r="G47" s="51">
        <f>IFERROR(VLOOKUP($B47,[1]NUM7!$G$3:$T$157,4,FALSE),0)</f>
        <v>0</v>
      </c>
      <c r="H47" s="51">
        <f>IFERROR(VLOOKUP($B47,[1]NUM7!$G$3:$T$157,5,FALSE),0)</f>
        <v>0</v>
      </c>
      <c r="I47" s="51">
        <f>IFERROR(VLOOKUP($B47,[1]NUM7!$G$3:$T$157,6,FALSE),0)</f>
        <v>1</v>
      </c>
      <c r="J47" s="51">
        <f>IFERROR(VLOOKUP($B47,[1]NUM7!$G$3:$T$157,7,FALSE),0)</f>
        <v>0</v>
      </c>
      <c r="K47" s="51">
        <f>IFERROR(VLOOKUP($B47,[1]NUM7!$G$3:$T$157,8,FALSE),0)</f>
        <v>0</v>
      </c>
      <c r="L47" s="51">
        <f>IFERROR(VLOOKUP($B47,[1]NUM7!$G$3:$T$157,9,FALSE),0)</f>
        <v>1</v>
      </c>
      <c r="M47" s="51">
        <f>IFERROR(VLOOKUP($B47,[1]NUM7!$G$3:$T$157,10,FALSE),0)</f>
        <v>1</v>
      </c>
      <c r="N47" s="51">
        <f>IFERROR(VLOOKUP($B47,[1]NUM7!$G$3:$T$157,11,FALSE),0)</f>
        <v>3</v>
      </c>
      <c r="O47" s="51">
        <f>IFERROR(VLOOKUP($B47,[1]NUM7!$G$3:$T$157,12,FALSE),0)</f>
        <v>3</v>
      </c>
      <c r="P47" s="51">
        <f>IFERROR(VLOOKUP($B47,[1]NUM7!$G$3:$T$157,13,FALSE),0)</f>
        <v>4</v>
      </c>
      <c r="Q47" s="30">
        <f t="shared" si="9"/>
        <v>17</v>
      </c>
      <c r="R47" s="30">
        <f>IFERROR(VLOOKUP($B47,'[2]7 2018'!$G$3:$J$163,3,FALSE),0)</f>
        <v>10</v>
      </c>
      <c r="S47" s="31">
        <f t="shared" si="10"/>
        <v>10</v>
      </c>
      <c r="T47" s="30">
        <f>IFERROR(VLOOKUP($B47,[3]DEN7!$G$3:$H$159,2,FALSE),0)</f>
        <v>16</v>
      </c>
      <c r="U47" s="56">
        <f>IFERROR(VLOOKUP($B47,[3]DEN7!$G$3:$H$159,2,FALSE),0)</f>
        <v>16</v>
      </c>
      <c r="V47" s="30">
        <f>IFERROR(VLOOKUP($B47,[1]DEN7!$G$3:$J$160,3,FALSE),0)</f>
        <v>20</v>
      </c>
    </row>
    <row r="48" spans="1:22" ht="14.4" thickBot="1" x14ac:dyDescent="0.3">
      <c r="A48" s="49" t="s">
        <v>60</v>
      </c>
      <c r="B48" s="62" t="s">
        <v>58</v>
      </c>
      <c r="C48" s="34"/>
      <c r="D48" s="34"/>
      <c r="E48" s="51">
        <f>IFERROR(VLOOKUP($B48,[1]NUM7!$G$3:$T$157,2,FALSE),0)</f>
        <v>0</v>
      </c>
      <c r="F48" s="51">
        <f>IFERROR(VLOOKUP($B48,[1]NUM7!$G$3:$T$157,3,FALSE),0)</f>
        <v>1</v>
      </c>
      <c r="G48" s="51">
        <f>IFERROR(VLOOKUP($B48,[1]NUM7!$G$3:$T$157,4,FALSE),0)</f>
        <v>0</v>
      </c>
      <c r="H48" s="51">
        <f>IFERROR(VLOOKUP($B48,[1]NUM7!$G$3:$T$157,5,FALSE),0)</f>
        <v>0</v>
      </c>
      <c r="I48" s="51">
        <f>IFERROR(VLOOKUP($B48,[1]NUM7!$G$3:$T$157,6,FALSE),0)</f>
        <v>0</v>
      </c>
      <c r="J48" s="51">
        <f>IFERROR(VLOOKUP($B48,[1]NUM7!$G$3:$T$157,7,FALSE),0)</f>
        <v>0</v>
      </c>
      <c r="K48" s="51">
        <f>IFERROR(VLOOKUP($B48,[1]NUM7!$G$3:$T$157,8,FALSE),0)</f>
        <v>0</v>
      </c>
      <c r="L48" s="51">
        <f>IFERROR(VLOOKUP($B48,[1]NUM7!$G$3:$T$157,9,FALSE),0)</f>
        <v>1</v>
      </c>
      <c r="M48" s="51">
        <f>IFERROR(VLOOKUP($B48,[1]NUM7!$G$3:$T$157,10,FALSE),0)</f>
        <v>0</v>
      </c>
      <c r="N48" s="51">
        <f>IFERROR(VLOOKUP($B48,[1]NUM7!$G$3:$T$157,11,FALSE),0)</f>
        <v>0</v>
      </c>
      <c r="O48" s="51">
        <f>IFERROR(VLOOKUP($B48,[1]NUM7!$G$3:$T$157,12,FALSE),0)</f>
        <v>1</v>
      </c>
      <c r="P48" s="51">
        <f>IFERROR(VLOOKUP($B48,[1]NUM7!$G$3:$T$157,13,FALSE),0)</f>
        <v>0</v>
      </c>
      <c r="Q48" s="30">
        <f t="shared" si="9"/>
        <v>3</v>
      </c>
      <c r="R48" s="30">
        <f>IFERROR(VLOOKUP($B48,'[2]7 2018'!$G$3:$J$163,3,FALSE),0)</f>
        <v>3</v>
      </c>
      <c r="S48" s="31">
        <f t="shared" si="10"/>
        <v>3</v>
      </c>
      <c r="T48" s="30">
        <f>IFERROR(VLOOKUP($B48,[3]DEN7!$G$3:$H$159,2,FALSE),0)</f>
        <v>4</v>
      </c>
      <c r="U48" s="56">
        <f>IFERROR(VLOOKUP($B48,[3]DEN7!$G$3:$H$159,2,FALSE),0)</f>
        <v>4</v>
      </c>
      <c r="V48" s="30">
        <f>IFERROR(VLOOKUP($B48,[1]DEN7!$G$3:$J$160,3,FALSE),0)</f>
        <v>4</v>
      </c>
    </row>
    <row r="49" spans="1:22" ht="14.4" thickBot="1" x14ac:dyDescent="0.3">
      <c r="A49" s="49" t="s">
        <v>60</v>
      </c>
      <c r="B49" s="62" t="s">
        <v>59</v>
      </c>
      <c r="C49" s="34"/>
      <c r="D49" s="34"/>
      <c r="E49" s="51">
        <f>IFERROR(VLOOKUP($B49,[1]NUM7!$G$3:$T$157,2,FALSE),0)</f>
        <v>0</v>
      </c>
      <c r="F49" s="51">
        <f>IFERROR(VLOOKUP($B49,[1]NUM7!$G$3:$T$157,3,FALSE),0)</f>
        <v>0</v>
      </c>
      <c r="G49" s="51">
        <f>IFERROR(VLOOKUP($B49,[1]NUM7!$G$3:$T$157,4,FALSE),0)</f>
        <v>0</v>
      </c>
      <c r="H49" s="51">
        <f>IFERROR(VLOOKUP($B49,[1]NUM7!$G$3:$T$157,5,FALSE),0)</f>
        <v>0</v>
      </c>
      <c r="I49" s="51">
        <f>IFERROR(VLOOKUP($B49,[1]NUM7!$G$3:$T$157,6,FALSE),0)</f>
        <v>1</v>
      </c>
      <c r="J49" s="51">
        <f>IFERROR(VLOOKUP($B49,[1]NUM7!$G$3:$T$157,7,FALSE),0)</f>
        <v>1</v>
      </c>
      <c r="K49" s="51">
        <f>IFERROR(VLOOKUP($B49,[1]NUM7!$G$3:$T$157,8,FALSE),0)</f>
        <v>0</v>
      </c>
      <c r="L49" s="51">
        <f>IFERROR(VLOOKUP($B49,[1]NUM7!$G$3:$T$157,9,FALSE),0)</f>
        <v>0</v>
      </c>
      <c r="M49" s="51">
        <f>IFERROR(VLOOKUP($B49,[1]NUM7!$G$3:$T$157,10,FALSE),0)</f>
        <v>0</v>
      </c>
      <c r="N49" s="51">
        <f>IFERROR(VLOOKUP($B49,[1]NUM7!$G$3:$T$157,11,FALSE),0)</f>
        <v>0</v>
      </c>
      <c r="O49" s="51">
        <f>IFERROR(VLOOKUP($B49,[1]NUM7!$G$3:$T$157,12,FALSE),0)</f>
        <v>0</v>
      </c>
      <c r="P49" s="51">
        <f>IFERROR(VLOOKUP($B49,[1]NUM7!$G$3:$T$157,13,FALSE),0)</f>
        <v>0</v>
      </c>
      <c r="Q49" s="30">
        <f t="shared" si="9"/>
        <v>2</v>
      </c>
      <c r="R49" s="30">
        <f>IFERROR(VLOOKUP($B49,'[2]7 2018'!$G$3:$J$163,3,FALSE),0)</f>
        <v>2</v>
      </c>
      <c r="S49" s="31">
        <f t="shared" si="10"/>
        <v>2</v>
      </c>
      <c r="T49" s="30">
        <f>IFERROR(VLOOKUP($B49,[3]DEN7!$G$3:$H$159,2,FALSE),0)</f>
        <v>1</v>
      </c>
      <c r="U49" s="56">
        <f>IFERROR(VLOOKUP($B49,[3]DEN7!$G$3:$H$159,2,FALSE),0)</f>
        <v>1</v>
      </c>
      <c r="V49" s="30">
        <f>IFERROR(VLOOKUP($B49,[1]DEN7!$G$3:$J$160,3,FALSE),0)</f>
        <v>3</v>
      </c>
    </row>
    <row r="50" spans="1:22" ht="14.4" thickBot="1" x14ac:dyDescent="0.3">
      <c r="A50" s="47" t="s">
        <v>60</v>
      </c>
      <c r="B50" s="47" t="s">
        <v>263</v>
      </c>
      <c r="C50" s="34"/>
      <c r="D50" s="34"/>
      <c r="E50" s="51">
        <f>IFERROR(VLOOKUP($B50,[1]NUM7!$G$3:$T$157,2,FALSE),0)</f>
        <v>6</v>
      </c>
      <c r="F50" s="51">
        <f>IFERROR(VLOOKUP($B50,[1]NUM7!$G$3:$T$157,3,FALSE),0)</f>
        <v>3</v>
      </c>
      <c r="G50" s="51">
        <f>IFERROR(VLOOKUP($B50,[1]NUM7!$G$3:$T$157,4,FALSE),0)</f>
        <v>5</v>
      </c>
      <c r="H50" s="51">
        <f>IFERROR(VLOOKUP($B50,[1]NUM7!$G$3:$T$157,5,FALSE),0)</f>
        <v>1</v>
      </c>
      <c r="I50" s="51">
        <f>IFERROR(VLOOKUP($B50,[1]NUM7!$G$3:$T$157,6,FALSE),0)</f>
        <v>2</v>
      </c>
      <c r="J50" s="51">
        <f>IFERROR(VLOOKUP($B50,[1]NUM7!$G$3:$T$157,7,FALSE),0)</f>
        <v>2</v>
      </c>
      <c r="K50" s="51">
        <f>IFERROR(VLOOKUP($B50,[1]NUM7!$G$3:$T$157,8,FALSE),0)</f>
        <v>2</v>
      </c>
      <c r="L50" s="51">
        <f>IFERROR(VLOOKUP($B50,[1]NUM7!$G$3:$T$157,9,FALSE),0)</f>
        <v>1</v>
      </c>
      <c r="M50" s="51">
        <f>IFERROR(VLOOKUP($B50,[1]NUM7!$G$3:$T$157,10,FALSE),0)</f>
        <v>4</v>
      </c>
      <c r="N50" s="51">
        <f>IFERROR(VLOOKUP($B50,[1]NUM7!$G$3:$T$157,11,FALSE),0)</f>
        <v>1</v>
      </c>
      <c r="O50" s="51">
        <f>IFERROR(VLOOKUP($B50,[1]NUM7!$G$3:$T$157,12,FALSE),0)</f>
        <v>2</v>
      </c>
      <c r="P50" s="51">
        <f>IFERROR(VLOOKUP($B50,[1]NUM7!$G$3:$T$157,13,FALSE),0)</f>
        <v>2</v>
      </c>
      <c r="Q50" s="129">
        <f>SUM(E50:P50)</f>
        <v>31</v>
      </c>
      <c r="R50" s="30">
        <f>IFERROR(VLOOKUP($B50,'[2]7 2018'!$G$3:$J$163,3,FALSE),0)</f>
        <v>37</v>
      </c>
      <c r="S50" s="31">
        <f t="shared" si="10"/>
        <v>37</v>
      </c>
      <c r="T50" s="30">
        <f>IFERROR(VLOOKUP($B50,[3]DEN7!$G$3:$H$159,2,FALSE),0)</f>
        <v>27</v>
      </c>
      <c r="U50" s="56">
        <f>IFERROR(VLOOKUP($B50,[3]DEN7!$G$3:$H$159,2,FALSE),0)</f>
        <v>27</v>
      </c>
      <c r="V50" s="30">
        <f>IFERROR(VLOOKUP($B50,[1]DEN7!$G$3:$J$160,3,FALSE),0)</f>
        <v>38</v>
      </c>
    </row>
    <row r="51" spans="1:22" ht="14.4" thickBot="1" x14ac:dyDescent="0.3">
      <c r="A51" s="344" t="s">
        <v>161</v>
      </c>
      <c r="B51" s="345"/>
      <c r="C51" s="89">
        <f>D51/Metas!I17</f>
        <v>1.0096202385588393</v>
      </c>
      <c r="D51" s="88">
        <f>Q51/V51</f>
        <v>0.98347107438016534</v>
      </c>
      <c r="E51" s="29">
        <f t="shared" ref="E51:V51" si="11">SUM(E41:E50)</f>
        <v>15</v>
      </c>
      <c r="F51" s="29">
        <f t="shared" si="11"/>
        <v>12</v>
      </c>
      <c r="G51" s="29">
        <f t="shared" si="11"/>
        <v>10</v>
      </c>
      <c r="H51" s="29">
        <f t="shared" si="11"/>
        <v>8</v>
      </c>
      <c r="I51" s="29">
        <f t="shared" si="11"/>
        <v>10</v>
      </c>
      <c r="J51" s="29">
        <f t="shared" si="11"/>
        <v>6</v>
      </c>
      <c r="K51" s="29">
        <f t="shared" si="11"/>
        <v>8</v>
      </c>
      <c r="L51" s="29">
        <f t="shared" si="11"/>
        <v>6</v>
      </c>
      <c r="M51" s="29">
        <f t="shared" si="11"/>
        <v>7</v>
      </c>
      <c r="N51" s="29">
        <f t="shared" si="11"/>
        <v>12</v>
      </c>
      <c r="O51" s="29">
        <f t="shared" si="11"/>
        <v>12</v>
      </c>
      <c r="P51" s="29">
        <f t="shared" si="11"/>
        <v>13</v>
      </c>
      <c r="Q51" s="44">
        <f t="shared" si="11"/>
        <v>119</v>
      </c>
      <c r="R51" s="29">
        <f t="shared" si="11"/>
        <v>116</v>
      </c>
      <c r="S51" s="29">
        <f t="shared" si="11"/>
        <v>116</v>
      </c>
      <c r="T51" s="29">
        <f t="shared" si="11"/>
        <v>110</v>
      </c>
      <c r="U51" s="29">
        <f t="shared" si="11"/>
        <v>110</v>
      </c>
      <c r="V51" s="29">
        <f t="shared" si="11"/>
        <v>121</v>
      </c>
    </row>
    <row r="52" spans="1:22" ht="14.4" thickBot="1" x14ac:dyDescent="0.3">
      <c r="A52" s="63" t="s">
        <v>74</v>
      </c>
      <c r="B52" s="62" t="s">
        <v>61</v>
      </c>
      <c r="C52" s="34"/>
      <c r="D52" s="34"/>
      <c r="E52" s="51">
        <f>IFERROR(VLOOKUP($B52,[1]NUM7!$G$3:$T$157,2,FALSE),0)</f>
        <v>17</v>
      </c>
      <c r="F52" s="51">
        <f>IFERROR(VLOOKUP($B52,[1]NUM7!$G$3:$T$157,3,FALSE),0)</f>
        <v>8</v>
      </c>
      <c r="G52" s="51">
        <f>IFERROR(VLOOKUP($B52,[1]NUM7!$G$3:$T$157,4,FALSE),0)</f>
        <v>11</v>
      </c>
      <c r="H52" s="51">
        <f>IFERROR(VLOOKUP($B52,[1]NUM7!$G$3:$T$157,5,FALSE),0)</f>
        <v>6</v>
      </c>
      <c r="I52" s="51">
        <f>IFERROR(VLOOKUP($B52,[1]NUM7!$G$3:$T$157,6,FALSE),0)</f>
        <v>4</v>
      </c>
      <c r="J52" s="51">
        <f>IFERROR(VLOOKUP($B52,[1]NUM7!$G$3:$T$157,7,FALSE),0)</f>
        <v>7</v>
      </c>
      <c r="K52" s="51">
        <f>IFERROR(VLOOKUP($B52,[1]NUM7!$G$3:$T$157,8,FALSE),0)</f>
        <v>7</v>
      </c>
      <c r="L52" s="51">
        <f>IFERROR(VLOOKUP($B52,[1]NUM7!$G$3:$T$157,9,FALSE),0)</f>
        <v>9</v>
      </c>
      <c r="M52" s="51">
        <f>IFERROR(VLOOKUP($B52,[1]NUM7!$G$3:$T$157,10,FALSE),0)</f>
        <v>3</v>
      </c>
      <c r="N52" s="51">
        <f>IFERROR(VLOOKUP($B52,[1]NUM7!$G$3:$T$157,11,FALSE),0)</f>
        <v>8</v>
      </c>
      <c r="O52" s="51">
        <f>IFERROR(VLOOKUP($B52,[1]NUM7!$G$3:$T$157,12,FALSE),0)</f>
        <v>3</v>
      </c>
      <c r="P52" s="51">
        <f>IFERROR(VLOOKUP($B52,[1]NUM7!$G$3:$T$157,13,FALSE),0)</f>
        <v>0</v>
      </c>
      <c r="Q52" s="30">
        <f t="shared" ref="Q52:Q65" si="12">SUM(E52:P52)</f>
        <v>83</v>
      </c>
      <c r="R52" s="30">
        <f>IFERROR(VLOOKUP($B52,'[2]7 2018'!$G$3:$J$163,3,FALSE),0)</f>
        <v>78</v>
      </c>
      <c r="S52" s="31">
        <f t="shared" ref="S52:S65" si="13">R52</f>
        <v>78</v>
      </c>
      <c r="T52" s="30">
        <f>IFERROR(VLOOKUP($B52,[3]DEN7!$G$3:$H$159,2,FALSE),0)</f>
        <v>84</v>
      </c>
      <c r="U52" s="56">
        <f>IFERROR(VLOOKUP($B52,[3]DEN7!$G$3:$H$159,2,FALSE),0)</f>
        <v>84</v>
      </c>
      <c r="V52" s="30">
        <f>IFERROR(VLOOKUP($B52,[1]DEN7!$G$3:$J$160,3,FALSE),0)</f>
        <v>82</v>
      </c>
    </row>
    <row r="53" spans="1:22" ht="14.4" thickBot="1" x14ac:dyDescent="0.3">
      <c r="A53" s="63" t="s">
        <v>74</v>
      </c>
      <c r="B53" s="62" t="s">
        <v>62</v>
      </c>
      <c r="C53" s="34"/>
      <c r="D53" s="34"/>
      <c r="E53" s="51">
        <f>IFERROR(VLOOKUP($B53,[1]NUM7!$G$3:$T$157,2,FALSE),0)</f>
        <v>0</v>
      </c>
      <c r="F53" s="51">
        <f>IFERROR(VLOOKUP($B53,[1]NUM7!$G$3:$T$157,3,FALSE),0)</f>
        <v>1</v>
      </c>
      <c r="G53" s="51">
        <f>IFERROR(VLOOKUP($B53,[1]NUM7!$G$3:$T$157,4,FALSE),0)</f>
        <v>2</v>
      </c>
      <c r="H53" s="51">
        <f>IFERROR(VLOOKUP($B53,[1]NUM7!$G$3:$T$157,5,FALSE),0)</f>
        <v>0</v>
      </c>
      <c r="I53" s="51">
        <f>IFERROR(VLOOKUP($B53,[1]NUM7!$G$3:$T$157,6,FALSE),0)</f>
        <v>0</v>
      </c>
      <c r="J53" s="51">
        <f>IFERROR(VLOOKUP($B53,[1]NUM7!$G$3:$T$157,7,FALSE),0)</f>
        <v>0</v>
      </c>
      <c r="K53" s="51">
        <f>IFERROR(VLOOKUP($B53,[1]NUM7!$G$3:$T$157,8,FALSE),0)</f>
        <v>1</v>
      </c>
      <c r="L53" s="51">
        <f>IFERROR(VLOOKUP($B53,[1]NUM7!$G$3:$T$157,9,FALSE),0)</f>
        <v>0</v>
      </c>
      <c r="M53" s="51">
        <f>IFERROR(VLOOKUP($B53,[1]NUM7!$G$3:$T$157,10,FALSE),0)</f>
        <v>0</v>
      </c>
      <c r="N53" s="51">
        <f>IFERROR(VLOOKUP($B53,[1]NUM7!$G$3:$T$157,11,FALSE),0)</f>
        <v>0</v>
      </c>
      <c r="O53" s="51">
        <f>IFERROR(VLOOKUP($B53,[1]NUM7!$G$3:$T$157,12,FALSE),0)</f>
        <v>0</v>
      </c>
      <c r="P53" s="51">
        <f>IFERROR(VLOOKUP($B53,[1]NUM7!$G$3:$T$157,13,FALSE),0)</f>
        <v>1</v>
      </c>
      <c r="Q53" s="30">
        <f t="shared" si="12"/>
        <v>5</v>
      </c>
      <c r="R53" s="30">
        <f>IFERROR(VLOOKUP($B53,'[2]7 2018'!$G$3:$J$163,3,FALSE),0)</f>
        <v>5</v>
      </c>
      <c r="S53" s="31">
        <f t="shared" si="13"/>
        <v>5</v>
      </c>
      <c r="T53" s="30">
        <f>IFERROR(VLOOKUP($B53,[3]DEN7!$G$3:$H$159,2,FALSE),0)</f>
        <v>6</v>
      </c>
      <c r="U53" s="56">
        <f>IFERROR(VLOOKUP($B53,[3]DEN7!$G$3:$H$159,2,FALSE),0)</f>
        <v>6</v>
      </c>
      <c r="V53" s="30">
        <f>IFERROR(VLOOKUP($B53,[1]DEN7!$G$3:$J$160,3,FALSE),0)</f>
        <v>2</v>
      </c>
    </row>
    <row r="54" spans="1:22" ht="14.4" thickBot="1" x14ac:dyDescent="0.3">
      <c r="A54" s="63" t="s">
        <v>74</v>
      </c>
      <c r="B54" s="62" t="s">
        <v>63</v>
      </c>
      <c r="C54" s="34"/>
      <c r="D54" s="34"/>
      <c r="E54" s="51">
        <f>IFERROR(VLOOKUP($B54,[1]NUM7!$G$3:$T$157,2,FALSE),0)</f>
        <v>0</v>
      </c>
      <c r="F54" s="51">
        <f>IFERROR(VLOOKUP($B54,[1]NUM7!$G$3:$T$157,3,FALSE),0)</f>
        <v>0</v>
      </c>
      <c r="G54" s="51">
        <f>IFERROR(VLOOKUP($B54,[1]NUM7!$G$3:$T$157,4,FALSE),0)</f>
        <v>0</v>
      </c>
      <c r="H54" s="51">
        <f>IFERROR(VLOOKUP($B54,[1]NUM7!$G$3:$T$157,5,FALSE),0)</f>
        <v>0</v>
      </c>
      <c r="I54" s="51">
        <f>IFERROR(VLOOKUP($B54,[1]NUM7!$G$3:$T$157,6,FALSE),0)</f>
        <v>0</v>
      </c>
      <c r="J54" s="51">
        <f>IFERROR(VLOOKUP($B54,[1]NUM7!$G$3:$T$157,7,FALSE),0)</f>
        <v>0</v>
      </c>
      <c r="K54" s="51">
        <f>IFERROR(VLOOKUP($B54,[1]NUM7!$G$3:$T$157,8,FALSE),0)</f>
        <v>1</v>
      </c>
      <c r="L54" s="51">
        <f>IFERROR(VLOOKUP($B54,[1]NUM7!$G$3:$T$157,9,FALSE),0)</f>
        <v>0</v>
      </c>
      <c r="M54" s="51">
        <f>IFERROR(VLOOKUP($B54,[1]NUM7!$G$3:$T$157,10,FALSE),0)</f>
        <v>0</v>
      </c>
      <c r="N54" s="51">
        <f>IFERROR(VLOOKUP($B54,[1]NUM7!$G$3:$T$157,11,FALSE),0)</f>
        <v>0</v>
      </c>
      <c r="O54" s="51">
        <f>IFERROR(VLOOKUP($B54,[1]NUM7!$G$3:$T$157,12,FALSE),0)</f>
        <v>2</v>
      </c>
      <c r="P54" s="51">
        <f>IFERROR(VLOOKUP($B54,[1]NUM7!$G$3:$T$157,13,FALSE),0)</f>
        <v>0</v>
      </c>
      <c r="Q54" s="30">
        <f t="shared" si="12"/>
        <v>3</v>
      </c>
      <c r="R54" s="30">
        <f>IFERROR(VLOOKUP($B54,'[2]7 2018'!$G$3:$J$163,3,FALSE),0)</f>
        <v>5</v>
      </c>
      <c r="S54" s="31">
        <f t="shared" si="13"/>
        <v>5</v>
      </c>
      <c r="T54" s="30">
        <f>IFERROR(VLOOKUP($B54,[3]DEN7!$G$3:$H$159,2,FALSE),0)</f>
        <v>4</v>
      </c>
      <c r="U54" s="56">
        <f>IFERROR(VLOOKUP($B54,[3]DEN7!$G$3:$H$159,2,FALSE),0)</f>
        <v>4</v>
      </c>
      <c r="V54" s="30">
        <f>IFERROR(VLOOKUP($B54,[1]DEN7!$G$3:$J$160,3,FALSE),0)</f>
        <v>6</v>
      </c>
    </row>
    <row r="55" spans="1:22" ht="14.4" thickBot="1" x14ac:dyDescent="0.3">
      <c r="A55" s="63" t="s">
        <v>74</v>
      </c>
      <c r="B55" s="62" t="s">
        <v>64</v>
      </c>
      <c r="C55" s="34"/>
      <c r="D55" s="34"/>
      <c r="E55" s="51">
        <f>IFERROR(VLOOKUP($B55,[1]NUM7!$G$3:$T$157,2,FALSE),0)</f>
        <v>1</v>
      </c>
      <c r="F55" s="51">
        <f>IFERROR(VLOOKUP($B55,[1]NUM7!$G$3:$T$157,3,FALSE),0)</f>
        <v>0</v>
      </c>
      <c r="G55" s="51">
        <f>IFERROR(VLOOKUP($B55,[1]NUM7!$G$3:$T$157,4,FALSE),0)</f>
        <v>2</v>
      </c>
      <c r="H55" s="51">
        <f>IFERROR(VLOOKUP($B55,[1]NUM7!$G$3:$T$157,5,FALSE),0)</f>
        <v>0</v>
      </c>
      <c r="I55" s="51">
        <f>IFERROR(VLOOKUP($B55,[1]NUM7!$G$3:$T$157,6,FALSE),0)</f>
        <v>0</v>
      </c>
      <c r="J55" s="51">
        <f>IFERROR(VLOOKUP($B55,[1]NUM7!$G$3:$T$157,7,FALSE),0)</f>
        <v>0</v>
      </c>
      <c r="K55" s="51">
        <f>IFERROR(VLOOKUP($B55,[1]NUM7!$G$3:$T$157,8,FALSE),0)</f>
        <v>1</v>
      </c>
      <c r="L55" s="51">
        <f>IFERROR(VLOOKUP($B55,[1]NUM7!$G$3:$T$157,9,FALSE),0)</f>
        <v>0</v>
      </c>
      <c r="M55" s="51">
        <f>IFERROR(VLOOKUP($B55,[1]NUM7!$G$3:$T$157,10,FALSE),0)</f>
        <v>2</v>
      </c>
      <c r="N55" s="51">
        <f>IFERROR(VLOOKUP($B55,[1]NUM7!$G$3:$T$157,11,FALSE),0)</f>
        <v>0</v>
      </c>
      <c r="O55" s="51">
        <f>IFERROR(VLOOKUP($B55,[1]NUM7!$G$3:$T$157,12,FALSE),0)</f>
        <v>0</v>
      </c>
      <c r="P55" s="51">
        <f>IFERROR(VLOOKUP($B55,[1]NUM7!$G$3:$T$157,13,FALSE),0)</f>
        <v>1</v>
      </c>
      <c r="Q55" s="30">
        <f t="shared" si="12"/>
        <v>7</v>
      </c>
      <c r="R55" s="30">
        <f>IFERROR(VLOOKUP($B55,'[2]7 2018'!$G$3:$J$163,3,FALSE),0)</f>
        <v>10</v>
      </c>
      <c r="S55" s="31">
        <f t="shared" si="13"/>
        <v>10</v>
      </c>
      <c r="T55" s="30">
        <f>IFERROR(VLOOKUP($B55,[3]DEN7!$G$3:$H$159,2,FALSE),0)</f>
        <v>6</v>
      </c>
      <c r="U55" s="56">
        <f>IFERROR(VLOOKUP($B55,[3]DEN7!$G$3:$H$159,2,FALSE),0)</f>
        <v>6</v>
      </c>
      <c r="V55" s="30">
        <f>IFERROR(VLOOKUP($B55,[1]DEN7!$G$3:$J$160,3,FALSE),0)</f>
        <v>4</v>
      </c>
    </row>
    <row r="56" spans="1:22" ht="14.4" thickBot="1" x14ac:dyDescent="0.3">
      <c r="A56" s="63" t="s">
        <v>74</v>
      </c>
      <c r="B56" s="62" t="s">
        <v>65</v>
      </c>
      <c r="C56" s="34"/>
      <c r="D56" s="34"/>
      <c r="E56" s="51">
        <f>IFERROR(VLOOKUP($B56,[1]NUM7!$G$3:$T$157,2,FALSE),0)</f>
        <v>0</v>
      </c>
      <c r="F56" s="51">
        <f>IFERROR(VLOOKUP($B56,[1]NUM7!$G$3:$T$157,3,FALSE),0)</f>
        <v>0</v>
      </c>
      <c r="G56" s="51">
        <f>IFERROR(VLOOKUP($B56,[1]NUM7!$G$3:$T$157,4,FALSE),0)</f>
        <v>0</v>
      </c>
      <c r="H56" s="51">
        <f>IFERROR(VLOOKUP($B56,[1]NUM7!$G$3:$T$157,5,FALSE),0)</f>
        <v>0</v>
      </c>
      <c r="I56" s="51">
        <f>IFERROR(VLOOKUP($B56,[1]NUM7!$G$3:$T$157,6,FALSE),0)</f>
        <v>0</v>
      </c>
      <c r="J56" s="51">
        <f>IFERROR(VLOOKUP($B56,[1]NUM7!$G$3:$T$157,7,FALSE),0)</f>
        <v>0</v>
      </c>
      <c r="K56" s="51">
        <f>IFERROR(VLOOKUP($B56,[1]NUM7!$G$3:$T$157,8,FALSE),0)</f>
        <v>0</v>
      </c>
      <c r="L56" s="51">
        <f>IFERROR(VLOOKUP($B56,[1]NUM7!$G$3:$T$157,9,FALSE),0)</f>
        <v>0</v>
      </c>
      <c r="M56" s="51">
        <f>IFERROR(VLOOKUP($B56,[1]NUM7!$G$3:$T$157,10,FALSE),0)</f>
        <v>0</v>
      </c>
      <c r="N56" s="51">
        <f>IFERROR(VLOOKUP($B56,[1]NUM7!$G$3:$T$157,11,FALSE),0)</f>
        <v>0</v>
      </c>
      <c r="O56" s="51">
        <f>IFERROR(VLOOKUP($B56,[1]NUM7!$G$3:$T$157,12,FALSE),0)</f>
        <v>0</v>
      </c>
      <c r="P56" s="51">
        <f>IFERROR(VLOOKUP($B56,[1]NUM7!$G$3:$T$157,13,FALSE),0)</f>
        <v>0</v>
      </c>
      <c r="Q56" s="30">
        <f t="shared" si="12"/>
        <v>0</v>
      </c>
      <c r="R56" s="30">
        <f>IFERROR(VLOOKUP($B56,'[2]7 2018'!$G$3:$J$163,3,FALSE),0)</f>
        <v>1</v>
      </c>
      <c r="S56" s="31">
        <f t="shared" si="13"/>
        <v>1</v>
      </c>
      <c r="T56" s="30">
        <f>IFERROR(VLOOKUP($B56,[3]DEN7!$G$3:$H$159,2,FALSE),0)</f>
        <v>1</v>
      </c>
      <c r="U56" s="56">
        <f>IFERROR(VLOOKUP($B56,[3]DEN7!$G$3:$H$159,2,FALSE),0)</f>
        <v>1</v>
      </c>
      <c r="V56" s="30">
        <f>IFERROR(VLOOKUP($B56,[1]DEN7!$G$3:$J$160,3,FALSE),0)</f>
        <v>1</v>
      </c>
    </row>
    <row r="57" spans="1:22" ht="14.4" thickBot="1" x14ac:dyDescent="0.3">
      <c r="A57" s="63" t="s">
        <v>74</v>
      </c>
      <c r="B57" s="62" t="s">
        <v>66</v>
      </c>
      <c r="C57" s="34"/>
      <c r="D57" s="34"/>
      <c r="E57" s="51">
        <f>IFERROR(VLOOKUP($B57,[1]NUM7!$G$3:$T$157,2,FALSE),0)</f>
        <v>2</v>
      </c>
      <c r="F57" s="51">
        <f>IFERROR(VLOOKUP($B57,[1]NUM7!$G$3:$T$157,3,FALSE),0)</f>
        <v>0</v>
      </c>
      <c r="G57" s="51">
        <f>IFERROR(VLOOKUP($B57,[1]NUM7!$G$3:$T$157,4,FALSE),0)</f>
        <v>1</v>
      </c>
      <c r="H57" s="51">
        <f>IFERROR(VLOOKUP($B57,[1]NUM7!$G$3:$T$157,5,FALSE),0)</f>
        <v>0</v>
      </c>
      <c r="I57" s="51">
        <f>IFERROR(VLOOKUP($B57,[1]NUM7!$G$3:$T$157,6,FALSE),0)</f>
        <v>0</v>
      </c>
      <c r="J57" s="51">
        <f>IFERROR(VLOOKUP($B57,[1]NUM7!$G$3:$T$157,7,FALSE),0)</f>
        <v>0</v>
      </c>
      <c r="K57" s="51">
        <f>IFERROR(VLOOKUP($B57,[1]NUM7!$G$3:$T$157,8,FALSE),0)</f>
        <v>0</v>
      </c>
      <c r="L57" s="51">
        <f>IFERROR(VLOOKUP($B57,[1]NUM7!$G$3:$T$157,9,FALSE),0)</f>
        <v>2</v>
      </c>
      <c r="M57" s="51">
        <f>IFERROR(VLOOKUP($B57,[1]NUM7!$G$3:$T$157,10,FALSE),0)</f>
        <v>0</v>
      </c>
      <c r="N57" s="51">
        <f>IFERROR(VLOOKUP($B57,[1]NUM7!$G$3:$T$157,11,FALSE),0)</f>
        <v>1</v>
      </c>
      <c r="O57" s="51">
        <f>IFERROR(VLOOKUP($B57,[1]NUM7!$G$3:$T$157,12,FALSE),0)</f>
        <v>0</v>
      </c>
      <c r="P57" s="51">
        <f>IFERROR(VLOOKUP($B57,[1]NUM7!$G$3:$T$157,13,FALSE),0)</f>
        <v>1</v>
      </c>
      <c r="Q57" s="30">
        <f t="shared" si="12"/>
        <v>7</v>
      </c>
      <c r="R57" s="30">
        <f>IFERROR(VLOOKUP($B57,'[2]7 2018'!$G$3:$J$163,3,FALSE),0)</f>
        <v>8</v>
      </c>
      <c r="S57" s="31">
        <f t="shared" si="13"/>
        <v>8</v>
      </c>
      <c r="T57" s="30">
        <f>IFERROR(VLOOKUP($B57,[3]DEN7!$G$3:$H$159,2,FALSE),0)</f>
        <v>6</v>
      </c>
      <c r="U57" s="56">
        <f>IFERROR(VLOOKUP($B57,[3]DEN7!$G$3:$H$159,2,FALSE),0)</f>
        <v>6</v>
      </c>
      <c r="V57" s="30">
        <f>IFERROR(VLOOKUP($B57,[1]DEN7!$G$3:$J$160,3,FALSE),0)</f>
        <v>10</v>
      </c>
    </row>
    <row r="58" spans="1:22" ht="14.4" thickBot="1" x14ac:dyDescent="0.3">
      <c r="A58" s="63" t="s">
        <v>74</v>
      </c>
      <c r="B58" s="62" t="s">
        <v>67</v>
      </c>
      <c r="C58" s="34"/>
      <c r="D58" s="34"/>
      <c r="E58" s="51">
        <f>IFERROR(VLOOKUP($B58,[1]NUM7!$G$3:$T$157,2,FALSE),0)</f>
        <v>0</v>
      </c>
      <c r="F58" s="51">
        <f>IFERROR(VLOOKUP($B58,[1]NUM7!$G$3:$T$157,3,FALSE),0)</f>
        <v>0</v>
      </c>
      <c r="G58" s="51">
        <f>IFERROR(VLOOKUP($B58,[1]NUM7!$G$3:$T$157,4,FALSE),0)</f>
        <v>1</v>
      </c>
      <c r="H58" s="51">
        <f>IFERROR(VLOOKUP($B58,[1]NUM7!$G$3:$T$157,5,FALSE),0)</f>
        <v>0</v>
      </c>
      <c r="I58" s="51">
        <f>IFERROR(VLOOKUP($B58,[1]NUM7!$G$3:$T$157,6,FALSE),0)</f>
        <v>0</v>
      </c>
      <c r="J58" s="51">
        <f>IFERROR(VLOOKUP($B58,[1]NUM7!$G$3:$T$157,7,FALSE),0)</f>
        <v>0</v>
      </c>
      <c r="K58" s="51">
        <f>IFERROR(VLOOKUP($B58,[1]NUM7!$G$3:$T$157,8,FALSE),0)</f>
        <v>1</v>
      </c>
      <c r="L58" s="51">
        <f>IFERROR(VLOOKUP($B58,[1]NUM7!$G$3:$T$157,9,FALSE),0)</f>
        <v>0</v>
      </c>
      <c r="M58" s="51">
        <f>IFERROR(VLOOKUP($B58,[1]NUM7!$G$3:$T$157,10,FALSE),0)</f>
        <v>0</v>
      </c>
      <c r="N58" s="51">
        <f>IFERROR(VLOOKUP($B58,[1]NUM7!$G$3:$T$157,11,FALSE),0)</f>
        <v>0</v>
      </c>
      <c r="O58" s="51">
        <f>IFERROR(VLOOKUP($B58,[1]NUM7!$G$3:$T$157,12,FALSE),0)</f>
        <v>0</v>
      </c>
      <c r="P58" s="51">
        <f>IFERROR(VLOOKUP($B58,[1]NUM7!$G$3:$T$157,13,FALSE),0)</f>
        <v>1</v>
      </c>
      <c r="Q58" s="30">
        <f t="shared" si="12"/>
        <v>3</v>
      </c>
      <c r="R58" s="30">
        <f>IFERROR(VLOOKUP($B58,'[2]7 2018'!$G$3:$J$163,3,FALSE),0)</f>
        <v>3</v>
      </c>
      <c r="S58" s="31">
        <f t="shared" si="13"/>
        <v>3</v>
      </c>
      <c r="T58" s="30">
        <f>IFERROR(VLOOKUP($B58,[3]DEN7!$G$3:$H$159,2,FALSE),0)</f>
        <v>3</v>
      </c>
      <c r="U58" s="56">
        <f>IFERROR(VLOOKUP($B58,[3]DEN7!$G$3:$H$159,2,FALSE),0)</f>
        <v>3</v>
      </c>
      <c r="V58" s="30">
        <f>IFERROR(VLOOKUP($B58,[1]DEN7!$G$3:$J$160,3,FALSE),0)</f>
        <v>4</v>
      </c>
    </row>
    <row r="59" spans="1:22" ht="14.4" thickBot="1" x14ac:dyDescent="0.3">
      <c r="A59" s="63" t="s">
        <v>74</v>
      </c>
      <c r="B59" s="62" t="s">
        <v>68</v>
      </c>
      <c r="C59" s="34"/>
      <c r="D59" s="34"/>
      <c r="E59" s="51">
        <f>IFERROR(VLOOKUP($B59,[1]NUM7!$G$3:$T$157,2,FALSE),0)</f>
        <v>0</v>
      </c>
      <c r="F59" s="51">
        <f>IFERROR(VLOOKUP($B59,[1]NUM7!$G$3:$T$157,3,FALSE),0)</f>
        <v>0</v>
      </c>
      <c r="G59" s="51">
        <f>IFERROR(VLOOKUP($B59,[1]NUM7!$G$3:$T$157,4,FALSE),0)</f>
        <v>0</v>
      </c>
      <c r="H59" s="51">
        <f>IFERROR(VLOOKUP($B59,[1]NUM7!$G$3:$T$157,5,FALSE),0)</f>
        <v>0</v>
      </c>
      <c r="I59" s="51">
        <f>IFERROR(VLOOKUP($B59,[1]NUM7!$G$3:$T$157,6,FALSE),0)</f>
        <v>0</v>
      </c>
      <c r="J59" s="51">
        <f>IFERROR(VLOOKUP($B59,[1]NUM7!$G$3:$T$157,7,FALSE),0)</f>
        <v>0</v>
      </c>
      <c r="K59" s="51">
        <f>IFERROR(VLOOKUP($B59,[1]NUM7!$G$3:$T$157,8,FALSE),0)</f>
        <v>1</v>
      </c>
      <c r="L59" s="51">
        <f>IFERROR(VLOOKUP($B59,[1]NUM7!$G$3:$T$157,9,FALSE),0)</f>
        <v>0</v>
      </c>
      <c r="M59" s="51">
        <f>IFERROR(VLOOKUP($B59,[1]NUM7!$G$3:$T$157,10,FALSE),0)</f>
        <v>0</v>
      </c>
      <c r="N59" s="51">
        <f>IFERROR(VLOOKUP($B59,[1]NUM7!$G$3:$T$157,11,FALSE),0)</f>
        <v>0</v>
      </c>
      <c r="O59" s="51">
        <f>IFERROR(VLOOKUP($B59,[1]NUM7!$G$3:$T$157,12,FALSE),0)</f>
        <v>0</v>
      </c>
      <c r="P59" s="51">
        <f>IFERROR(VLOOKUP($B59,[1]NUM7!$G$3:$T$157,13,FALSE),0)</f>
        <v>0</v>
      </c>
      <c r="Q59" s="30">
        <f t="shared" si="12"/>
        <v>1</v>
      </c>
      <c r="R59" s="30">
        <f>IFERROR(VLOOKUP($B59,'[2]7 2018'!$G$3:$J$163,3,FALSE),0)</f>
        <v>0</v>
      </c>
      <c r="S59" s="31">
        <f t="shared" si="13"/>
        <v>0</v>
      </c>
      <c r="T59" s="30">
        <f>IFERROR(VLOOKUP($B59,[3]DEN7!$G$3:$H$159,2,FALSE),0)</f>
        <v>1</v>
      </c>
      <c r="U59" s="56">
        <f>IFERROR(VLOOKUP($B59,[3]DEN7!$G$3:$H$159,2,FALSE),0)</f>
        <v>1</v>
      </c>
      <c r="V59" s="30">
        <f>IFERROR(VLOOKUP($B59,[1]DEN7!$G$3:$J$160,3,FALSE),0)</f>
        <v>1</v>
      </c>
    </row>
    <row r="60" spans="1:22" ht="14.4" thickBot="1" x14ac:dyDescent="0.3">
      <c r="A60" s="63" t="s">
        <v>74</v>
      </c>
      <c r="B60" s="62" t="s">
        <v>69</v>
      </c>
      <c r="C60" s="34"/>
      <c r="D60" s="34"/>
      <c r="E60" s="51">
        <f>IFERROR(VLOOKUP($B60,[1]NUM7!$G$3:$T$157,2,FALSE),0)</f>
        <v>0</v>
      </c>
      <c r="F60" s="51">
        <f>IFERROR(VLOOKUP($B60,[1]NUM7!$G$3:$T$157,3,FALSE),0)</f>
        <v>0</v>
      </c>
      <c r="G60" s="51">
        <f>IFERROR(VLOOKUP($B60,[1]NUM7!$G$3:$T$157,4,FALSE),0)</f>
        <v>0</v>
      </c>
      <c r="H60" s="51">
        <f>IFERROR(VLOOKUP($B60,[1]NUM7!$G$3:$T$157,5,FALSE),0)</f>
        <v>0</v>
      </c>
      <c r="I60" s="51">
        <f>IFERROR(VLOOKUP($B60,[1]NUM7!$G$3:$T$157,6,FALSE),0)</f>
        <v>0</v>
      </c>
      <c r="J60" s="51">
        <f>IFERROR(VLOOKUP($B60,[1]NUM7!$G$3:$T$157,7,FALSE),0)</f>
        <v>0</v>
      </c>
      <c r="K60" s="51">
        <f>IFERROR(VLOOKUP($B60,[1]NUM7!$G$3:$T$157,8,FALSE),0)</f>
        <v>0</v>
      </c>
      <c r="L60" s="51">
        <f>IFERROR(VLOOKUP($B60,[1]NUM7!$G$3:$T$157,9,FALSE),0)</f>
        <v>1</v>
      </c>
      <c r="M60" s="51">
        <f>IFERROR(VLOOKUP($B60,[1]NUM7!$G$3:$T$157,10,FALSE),0)</f>
        <v>1</v>
      </c>
      <c r="N60" s="51">
        <f>IFERROR(VLOOKUP($B60,[1]NUM7!$G$3:$T$157,11,FALSE),0)</f>
        <v>2</v>
      </c>
      <c r="O60" s="51">
        <f>IFERROR(VLOOKUP($B60,[1]NUM7!$G$3:$T$157,12,FALSE),0)</f>
        <v>0</v>
      </c>
      <c r="P60" s="51">
        <f>IFERROR(VLOOKUP($B60,[1]NUM7!$G$3:$T$157,13,FALSE),0)</f>
        <v>0</v>
      </c>
      <c r="Q60" s="30">
        <f t="shared" si="12"/>
        <v>4</v>
      </c>
      <c r="R60" s="30">
        <f>IFERROR(VLOOKUP($B60,'[2]7 2018'!$G$3:$J$163,3,FALSE),0)</f>
        <v>4</v>
      </c>
      <c r="S60" s="31">
        <f t="shared" si="13"/>
        <v>4</v>
      </c>
      <c r="T60" s="30">
        <f>IFERROR(VLOOKUP($B60,[3]DEN7!$G$3:$H$159,2,FALSE),0)</f>
        <v>5</v>
      </c>
      <c r="U60" s="56">
        <f>IFERROR(VLOOKUP($B60,[3]DEN7!$G$3:$H$159,2,FALSE),0)</f>
        <v>5</v>
      </c>
      <c r="V60" s="30">
        <f>IFERROR(VLOOKUP($B60,[1]DEN7!$G$3:$J$160,3,FALSE),0)</f>
        <v>7</v>
      </c>
    </row>
    <row r="61" spans="1:22" ht="14.4" thickBot="1" x14ac:dyDescent="0.3">
      <c r="A61" s="63" t="s">
        <v>74</v>
      </c>
      <c r="B61" s="62" t="s">
        <v>70</v>
      </c>
      <c r="C61" s="34"/>
      <c r="D61" s="34"/>
      <c r="E61" s="51">
        <f>IFERROR(VLOOKUP($B61,[1]NUM7!$G$3:$T$157,2,FALSE),0)</f>
        <v>0</v>
      </c>
      <c r="F61" s="51">
        <f>IFERROR(VLOOKUP($B61,[1]NUM7!$G$3:$T$157,3,FALSE),0)</f>
        <v>0</v>
      </c>
      <c r="G61" s="51">
        <f>IFERROR(VLOOKUP($B61,[1]NUM7!$G$3:$T$157,4,FALSE),0)</f>
        <v>0</v>
      </c>
      <c r="H61" s="51">
        <f>IFERROR(VLOOKUP($B61,[1]NUM7!$G$3:$T$157,5,FALSE),0)</f>
        <v>0</v>
      </c>
      <c r="I61" s="51">
        <f>IFERROR(VLOOKUP($B61,[1]NUM7!$G$3:$T$157,6,FALSE),0)</f>
        <v>0</v>
      </c>
      <c r="J61" s="51">
        <f>IFERROR(VLOOKUP($B61,[1]NUM7!$G$3:$T$157,7,FALSE),0)</f>
        <v>0</v>
      </c>
      <c r="K61" s="51">
        <f>IFERROR(VLOOKUP($B61,[1]NUM7!$G$3:$T$157,8,FALSE),0)</f>
        <v>0</v>
      </c>
      <c r="L61" s="51">
        <f>IFERROR(VLOOKUP($B61,[1]NUM7!$G$3:$T$157,9,FALSE),0)</f>
        <v>0</v>
      </c>
      <c r="M61" s="51">
        <f>IFERROR(VLOOKUP($B61,[1]NUM7!$G$3:$T$157,10,FALSE),0)</f>
        <v>0</v>
      </c>
      <c r="N61" s="51">
        <f>IFERROR(VLOOKUP($B61,[1]NUM7!$G$3:$T$157,11,FALSE),0)</f>
        <v>0</v>
      </c>
      <c r="O61" s="51">
        <f>IFERROR(VLOOKUP($B61,[1]NUM7!$G$3:$T$157,12,FALSE),0)</f>
        <v>0</v>
      </c>
      <c r="P61" s="51">
        <f>IFERROR(VLOOKUP($B61,[1]NUM7!$G$3:$T$157,13,FALSE),0)</f>
        <v>0</v>
      </c>
      <c r="Q61" s="30">
        <f t="shared" si="12"/>
        <v>0</v>
      </c>
      <c r="R61" s="30">
        <f>IFERROR(VLOOKUP($B61,'[2]7 2018'!$G$3:$J$163,3,FALSE),0)</f>
        <v>1</v>
      </c>
      <c r="S61" s="31">
        <f t="shared" si="13"/>
        <v>1</v>
      </c>
      <c r="T61" s="30">
        <f>IFERROR(VLOOKUP($B61,[3]DEN7!$G$3:$H$159,2,FALSE),0)</f>
        <v>0</v>
      </c>
      <c r="U61" s="56">
        <f>IFERROR(VLOOKUP($B61,[3]DEN7!$G$3:$H$159,2,FALSE),0)</f>
        <v>0</v>
      </c>
      <c r="V61" s="30">
        <f>IFERROR(VLOOKUP($B61,[1]DEN7!$G$3:$J$160,3,FALSE),0)</f>
        <v>0</v>
      </c>
    </row>
    <row r="62" spans="1:22" ht="14.4" thickBot="1" x14ac:dyDescent="0.3">
      <c r="A62" s="63" t="s">
        <v>74</v>
      </c>
      <c r="B62" s="62" t="s">
        <v>71</v>
      </c>
      <c r="C62" s="34"/>
      <c r="D62" s="34"/>
      <c r="E62" s="51">
        <f>IFERROR(VLOOKUP($B62,[1]NUM7!$G$3:$T$157,2,FALSE),0)</f>
        <v>0</v>
      </c>
      <c r="F62" s="51">
        <f>IFERROR(VLOOKUP($B62,[1]NUM7!$G$3:$T$157,3,FALSE),0)</f>
        <v>1</v>
      </c>
      <c r="G62" s="51">
        <f>IFERROR(VLOOKUP($B62,[1]NUM7!$G$3:$T$157,4,FALSE),0)</f>
        <v>1</v>
      </c>
      <c r="H62" s="51">
        <f>IFERROR(VLOOKUP($B62,[1]NUM7!$G$3:$T$157,5,FALSE),0)</f>
        <v>2</v>
      </c>
      <c r="I62" s="51">
        <f>IFERROR(VLOOKUP($B62,[1]NUM7!$G$3:$T$157,6,FALSE),0)</f>
        <v>3</v>
      </c>
      <c r="J62" s="51">
        <f>IFERROR(VLOOKUP($B62,[1]NUM7!$G$3:$T$157,7,FALSE),0)</f>
        <v>6</v>
      </c>
      <c r="K62" s="51">
        <f>IFERROR(VLOOKUP($B62,[1]NUM7!$G$3:$T$157,8,FALSE),0)</f>
        <v>1</v>
      </c>
      <c r="L62" s="51">
        <f>IFERROR(VLOOKUP($B62,[1]NUM7!$G$3:$T$157,9,FALSE),0)</f>
        <v>1</v>
      </c>
      <c r="M62" s="51">
        <f>IFERROR(VLOOKUP($B62,[1]NUM7!$G$3:$T$157,10,FALSE),0)</f>
        <v>0</v>
      </c>
      <c r="N62" s="51">
        <f>IFERROR(VLOOKUP($B62,[1]NUM7!$G$3:$T$157,11,FALSE),0)</f>
        <v>0</v>
      </c>
      <c r="O62" s="51">
        <f>IFERROR(VLOOKUP($B62,[1]NUM7!$G$3:$T$157,12,FALSE),0)</f>
        <v>2</v>
      </c>
      <c r="P62" s="51">
        <f>IFERROR(VLOOKUP($B62,[1]NUM7!$G$3:$T$157,13,FALSE),0)</f>
        <v>0</v>
      </c>
      <c r="Q62" s="30">
        <f t="shared" si="12"/>
        <v>17</v>
      </c>
      <c r="R62" s="30">
        <f>IFERROR(VLOOKUP($B62,'[2]7 2018'!$G$3:$J$163,3,FALSE),0)</f>
        <v>24</v>
      </c>
      <c r="S62" s="31">
        <f t="shared" si="13"/>
        <v>24</v>
      </c>
      <c r="T62" s="30">
        <f>IFERROR(VLOOKUP($B62,[3]DEN7!$G$3:$H$159,2,FALSE),0)</f>
        <v>16</v>
      </c>
      <c r="U62" s="56">
        <f>IFERROR(VLOOKUP($B62,[3]DEN7!$G$3:$H$159,2,FALSE),0)</f>
        <v>16</v>
      </c>
      <c r="V62" s="30">
        <f>IFERROR(VLOOKUP($B62,[1]DEN7!$G$3:$J$160,3,FALSE),0)</f>
        <v>9</v>
      </c>
    </row>
    <row r="63" spans="1:22" ht="14.4" thickBot="1" x14ac:dyDescent="0.3">
      <c r="A63" s="63" t="s">
        <v>74</v>
      </c>
      <c r="B63" s="62" t="s">
        <v>72</v>
      </c>
      <c r="C63" s="34"/>
      <c r="D63" s="34"/>
      <c r="E63" s="51">
        <f>IFERROR(VLOOKUP($B63,[1]NUM7!$G$3:$T$157,2,FALSE),0)</f>
        <v>1</v>
      </c>
      <c r="F63" s="51">
        <f>IFERROR(VLOOKUP($B63,[1]NUM7!$G$3:$T$157,3,FALSE),0)</f>
        <v>1</v>
      </c>
      <c r="G63" s="51">
        <f>IFERROR(VLOOKUP($B63,[1]NUM7!$G$3:$T$157,4,FALSE),0)</f>
        <v>1</v>
      </c>
      <c r="H63" s="51">
        <f>IFERROR(VLOOKUP($B63,[1]NUM7!$G$3:$T$157,5,FALSE),0)</f>
        <v>0</v>
      </c>
      <c r="I63" s="51">
        <f>IFERROR(VLOOKUP($B63,[1]NUM7!$G$3:$T$157,6,FALSE),0)</f>
        <v>0</v>
      </c>
      <c r="J63" s="51">
        <f>IFERROR(VLOOKUP($B63,[1]NUM7!$G$3:$T$157,7,FALSE),0)</f>
        <v>0</v>
      </c>
      <c r="K63" s="51">
        <f>IFERROR(VLOOKUP($B63,[1]NUM7!$G$3:$T$157,8,FALSE),0)</f>
        <v>0</v>
      </c>
      <c r="L63" s="51">
        <f>IFERROR(VLOOKUP($B63,[1]NUM7!$G$3:$T$157,9,FALSE),0)</f>
        <v>0</v>
      </c>
      <c r="M63" s="51">
        <f>IFERROR(VLOOKUP($B63,[1]NUM7!$G$3:$T$157,10,FALSE),0)</f>
        <v>0</v>
      </c>
      <c r="N63" s="51">
        <f>IFERROR(VLOOKUP($B63,[1]NUM7!$G$3:$T$157,11,FALSE),0)</f>
        <v>0</v>
      </c>
      <c r="O63" s="51">
        <f>IFERROR(VLOOKUP($B63,[1]NUM7!$G$3:$T$157,12,FALSE),0)</f>
        <v>0</v>
      </c>
      <c r="P63" s="51">
        <f>IFERROR(VLOOKUP($B63,[1]NUM7!$G$3:$T$157,13,FALSE),0)</f>
        <v>0</v>
      </c>
      <c r="Q63" s="30">
        <f t="shared" si="12"/>
        <v>3</v>
      </c>
      <c r="R63" s="30">
        <f>IFERROR(VLOOKUP($B63,'[2]7 2018'!$G$3:$J$163,3,FALSE),0)</f>
        <v>3</v>
      </c>
      <c r="S63" s="31">
        <f t="shared" si="13"/>
        <v>3</v>
      </c>
      <c r="T63" s="30">
        <f>IFERROR(VLOOKUP($B63,[3]DEN7!$G$3:$H$159,2,FALSE),0)</f>
        <v>3</v>
      </c>
      <c r="U63" s="56">
        <f>IFERROR(VLOOKUP($B63,[3]DEN7!$G$3:$H$159,2,FALSE),0)</f>
        <v>3</v>
      </c>
      <c r="V63" s="30">
        <f>IFERROR(VLOOKUP($B63,[1]DEN7!$G$3:$J$160,3,FALSE),0)</f>
        <v>2</v>
      </c>
    </row>
    <row r="64" spans="1:22" ht="14.4" thickBot="1" x14ac:dyDescent="0.3">
      <c r="A64" s="63" t="s">
        <v>74</v>
      </c>
      <c r="B64" s="62" t="s">
        <v>73</v>
      </c>
      <c r="C64" s="34"/>
      <c r="D64" s="34"/>
      <c r="E64" s="51">
        <f>IFERROR(VLOOKUP($B64,[1]NUM7!$G$3:$T$157,2,FALSE),0)</f>
        <v>0</v>
      </c>
      <c r="F64" s="51">
        <f>IFERROR(VLOOKUP($B64,[1]NUM7!$G$3:$T$157,3,FALSE),0)</f>
        <v>0</v>
      </c>
      <c r="G64" s="51">
        <f>IFERROR(VLOOKUP($B64,[1]NUM7!$G$3:$T$157,4,FALSE),0)</f>
        <v>1</v>
      </c>
      <c r="H64" s="51">
        <f>IFERROR(VLOOKUP($B64,[1]NUM7!$G$3:$T$157,5,FALSE),0)</f>
        <v>0</v>
      </c>
      <c r="I64" s="51">
        <f>IFERROR(VLOOKUP($B64,[1]NUM7!$G$3:$T$157,6,FALSE),0)</f>
        <v>0</v>
      </c>
      <c r="J64" s="51">
        <f>IFERROR(VLOOKUP($B64,[1]NUM7!$G$3:$T$157,7,FALSE),0)</f>
        <v>0</v>
      </c>
      <c r="K64" s="51">
        <f>IFERROR(VLOOKUP($B64,[1]NUM7!$G$3:$T$157,8,FALSE),0)</f>
        <v>0</v>
      </c>
      <c r="L64" s="51">
        <f>IFERROR(VLOOKUP($B64,[1]NUM7!$G$3:$T$157,9,FALSE),0)</f>
        <v>1</v>
      </c>
      <c r="M64" s="51">
        <f>IFERROR(VLOOKUP($B64,[1]NUM7!$G$3:$T$157,10,FALSE),0)</f>
        <v>0</v>
      </c>
      <c r="N64" s="51">
        <f>IFERROR(VLOOKUP($B64,[1]NUM7!$G$3:$T$157,11,FALSE),0)</f>
        <v>0</v>
      </c>
      <c r="O64" s="51">
        <f>IFERROR(VLOOKUP($B64,[1]NUM7!$G$3:$T$157,12,FALSE),0)</f>
        <v>0</v>
      </c>
      <c r="P64" s="51">
        <f>IFERROR(VLOOKUP($B64,[1]NUM7!$G$3:$T$157,13,FALSE),0)</f>
        <v>1</v>
      </c>
      <c r="Q64" s="30">
        <f t="shared" si="12"/>
        <v>3</v>
      </c>
      <c r="R64" s="30">
        <f>IFERROR(VLOOKUP($B64,'[2]7 2018'!$G$3:$J$163,3,FALSE),0)</f>
        <v>3</v>
      </c>
      <c r="S64" s="31">
        <f t="shared" si="13"/>
        <v>3</v>
      </c>
      <c r="T64" s="30">
        <f>IFERROR(VLOOKUP($B64,[3]DEN7!$G$3:$H$159,2,FALSE),0)</f>
        <v>2</v>
      </c>
      <c r="U64" s="56">
        <f>IFERROR(VLOOKUP($B64,[3]DEN7!$G$3:$H$159,2,FALSE),0)</f>
        <v>2</v>
      </c>
      <c r="V64" s="30">
        <f>IFERROR(VLOOKUP($B64,[1]DEN7!$G$3:$J$160,3,FALSE),0)</f>
        <v>3</v>
      </c>
    </row>
    <row r="65" spans="1:22" ht="14.4" thickBot="1" x14ac:dyDescent="0.3">
      <c r="A65" s="61" t="s">
        <v>74</v>
      </c>
      <c r="B65" s="62" t="s">
        <v>258</v>
      </c>
      <c r="C65" s="34"/>
      <c r="D65" s="34"/>
      <c r="E65" s="51">
        <f>IFERROR(VLOOKUP($B65,[1]NUM7!$G$3:$T$157,2,FALSE),0)</f>
        <v>22</v>
      </c>
      <c r="F65" s="51">
        <f>IFERROR(VLOOKUP($B65,[1]NUM7!$G$3:$T$157,3,FALSE),0)</f>
        <v>14</v>
      </c>
      <c r="G65" s="51">
        <f>IFERROR(VLOOKUP($B65,[1]NUM7!$G$3:$T$157,4,FALSE),0)</f>
        <v>12</v>
      </c>
      <c r="H65" s="51">
        <f>IFERROR(VLOOKUP($B65,[1]NUM7!$G$3:$T$157,5,FALSE),0)</f>
        <v>6</v>
      </c>
      <c r="I65" s="51">
        <f>IFERROR(VLOOKUP($B65,[1]NUM7!$G$3:$T$157,6,FALSE),0)</f>
        <v>14</v>
      </c>
      <c r="J65" s="51">
        <f>IFERROR(VLOOKUP($B65,[1]NUM7!$G$3:$T$157,7,FALSE),0)</f>
        <v>7</v>
      </c>
      <c r="K65" s="51">
        <f>IFERROR(VLOOKUP($B65,[1]NUM7!$G$3:$T$157,8,FALSE),0)</f>
        <v>10</v>
      </c>
      <c r="L65" s="51">
        <f>IFERROR(VLOOKUP($B65,[1]NUM7!$G$3:$T$157,9,FALSE),0)</f>
        <v>20</v>
      </c>
      <c r="M65" s="51">
        <f>IFERROR(VLOOKUP($B65,[1]NUM7!$G$3:$T$157,10,FALSE),0)</f>
        <v>10</v>
      </c>
      <c r="N65" s="51">
        <f>IFERROR(VLOOKUP($B65,[1]NUM7!$G$3:$T$157,11,FALSE),0)</f>
        <v>11</v>
      </c>
      <c r="O65" s="51">
        <f>IFERROR(VLOOKUP($B65,[1]NUM7!$G$3:$T$157,12,FALSE),0)</f>
        <v>18</v>
      </c>
      <c r="P65" s="51">
        <f>IFERROR(VLOOKUP($B65,[1]NUM7!$G$3:$T$157,13,FALSE),0)</f>
        <v>9</v>
      </c>
      <c r="Q65" s="30">
        <f t="shared" si="12"/>
        <v>153</v>
      </c>
      <c r="R65" s="30">
        <f>IFERROR(VLOOKUP($B65,'[2]7 2018'!$G$3:$J$163,3,FALSE),0)</f>
        <v>169</v>
      </c>
      <c r="S65" s="31">
        <f t="shared" si="13"/>
        <v>169</v>
      </c>
      <c r="T65" s="30">
        <f>IFERROR(VLOOKUP($B65,[3]DEN7!$G$3:$H$159,2,FALSE),0)</f>
        <v>157</v>
      </c>
      <c r="U65" s="56">
        <f>IFERROR(VLOOKUP($B65,[3]DEN7!$G$3:$H$159,2,FALSE),0)</f>
        <v>157</v>
      </c>
      <c r="V65" s="30">
        <f>IFERROR(VLOOKUP($B65,[1]DEN7!$G$3:$J$160,3,FALSE),0)</f>
        <v>178</v>
      </c>
    </row>
    <row r="66" spans="1:22" ht="14.4" thickBot="1" x14ac:dyDescent="0.3">
      <c r="A66" s="344" t="s">
        <v>162</v>
      </c>
      <c r="B66" s="345"/>
      <c r="C66" s="89">
        <f>D66/Metas!I9</f>
        <v>0.96291061557309665</v>
      </c>
      <c r="D66" s="88">
        <f>Q66/V66</f>
        <v>0.93527508090614886</v>
      </c>
      <c r="E66" s="29">
        <f>SUM(E52:E65)</f>
        <v>43</v>
      </c>
      <c r="F66" s="29">
        <f t="shared" ref="F66:P66" si="14">SUM(F52:F65)</f>
        <v>25</v>
      </c>
      <c r="G66" s="29">
        <f t="shared" si="14"/>
        <v>32</v>
      </c>
      <c r="H66" s="29">
        <f t="shared" si="14"/>
        <v>14</v>
      </c>
      <c r="I66" s="29">
        <f t="shared" si="14"/>
        <v>21</v>
      </c>
      <c r="J66" s="29">
        <f t="shared" si="14"/>
        <v>20</v>
      </c>
      <c r="K66" s="29">
        <f t="shared" si="14"/>
        <v>23</v>
      </c>
      <c r="L66" s="29">
        <f t="shared" si="14"/>
        <v>34</v>
      </c>
      <c r="M66" s="29">
        <f t="shared" si="14"/>
        <v>16</v>
      </c>
      <c r="N66" s="29">
        <f t="shared" si="14"/>
        <v>22</v>
      </c>
      <c r="O66" s="29">
        <f t="shared" si="14"/>
        <v>25</v>
      </c>
      <c r="P66" s="29">
        <f t="shared" si="14"/>
        <v>14</v>
      </c>
      <c r="Q66" s="44">
        <f>SUM(Q52:Q65)</f>
        <v>289</v>
      </c>
      <c r="R66" s="29">
        <f>SUM(R52:R65)</f>
        <v>314</v>
      </c>
      <c r="S66" s="29">
        <f t="shared" ref="S66:V66" si="15">SUM(S52:S65)</f>
        <v>314</v>
      </c>
      <c r="T66" s="29">
        <f t="shared" si="15"/>
        <v>294</v>
      </c>
      <c r="U66" s="29">
        <f t="shared" si="15"/>
        <v>294</v>
      </c>
      <c r="V66" s="29">
        <f t="shared" si="15"/>
        <v>309</v>
      </c>
    </row>
    <row r="67" spans="1:22" ht="14.4" thickBot="1" x14ac:dyDescent="0.3">
      <c r="A67" s="63" t="s">
        <v>85</v>
      </c>
      <c r="B67" s="62" t="s">
        <v>75</v>
      </c>
      <c r="C67" s="34"/>
      <c r="D67" s="34"/>
      <c r="E67" s="51">
        <f>IFERROR(VLOOKUP($B67,[1]NUM7!$G$3:$T$157,2,FALSE),0)</f>
        <v>1</v>
      </c>
      <c r="F67" s="51">
        <f>IFERROR(VLOOKUP($B67,[1]NUM7!$G$3:$T$157,3,FALSE),0)</f>
        <v>2</v>
      </c>
      <c r="G67" s="51">
        <f>IFERROR(VLOOKUP($B67,[1]NUM7!$G$3:$T$157,4,FALSE),0)</f>
        <v>6</v>
      </c>
      <c r="H67" s="51">
        <f>IFERROR(VLOOKUP($B67,[1]NUM7!$G$3:$T$157,5,FALSE),0)</f>
        <v>2</v>
      </c>
      <c r="I67" s="51">
        <f>IFERROR(VLOOKUP($B67,[1]NUM7!$G$3:$T$157,6,FALSE),0)</f>
        <v>1</v>
      </c>
      <c r="J67" s="51">
        <f>IFERROR(VLOOKUP($B67,[1]NUM7!$G$3:$T$157,7,FALSE),0)</f>
        <v>11</v>
      </c>
      <c r="K67" s="51">
        <f>IFERROR(VLOOKUP($B67,[1]NUM7!$G$3:$T$157,8,FALSE),0)</f>
        <v>3</v>
      </c>
      <c r="L67" s="51">
        <f>IFERROR(VLOOKUP($B67,[1]NUM7!$G$3:$T$157,9,FALSE),0)</f>
        <v>2</v>
      </c>
      <c r="M67" s="51">
        <f>IFERROR(VLOOKUP($B67,[1]NUM7!$G$3:$T$157,10,FALSE),0)</f>
        <v>5</v>
      </c>
      <c r="N67" s="51">
        <f>IFERROR(VLOOKUP($B67,[1]NUM7!$G$3:$T$157,11,FALSE),0)</f>
        <v>3</v>
      </c>
      <c r="O67" s="51">
        <f>IFERROR(VLOOKUP($B67,[1]NUM7!$G$3:$T$157,12,FALSE),0)</f>
        <v>4</v>
      </c>
      <c r="P67" s="51">
        <f>IFERROR(VLOOKUP($B67,[1]NUM7!$G$3:$T$157,13,FALSE),0)</f>
        <v>8</v>
      </c>
      <c r="Q67" s="30">
        <f t="shared" ref="Q67:Q76" si="16">SUM(E67:P67)</f>
        <v>48</v>
      </c>
      <c r="R67" s="30">
        <f>IFERROR(VLOOKUP($B67,'[2]7 2018'!$G$3:$J$163,3,FALSE),0)</f>
        <v>64</v>
      </c>
      <c r="S67" s="31">
        <f t="shared" ref="S67:S76" si="17">R67</f>
        <v>64</v>
      </c>
      <c r="T67" s="30">
        <f>IFERROR(VLOOKUP($B67,[3]DEN7!$G$3:$H$159,2,FALSE),0)</f>
        <v>52</v>
      </c>
      <c r="U67" s="56">
        <f>IFERROR(VLOOKUP($B67,[3]DEN7!$G$3:$H$159,2,FALSE),0)</f>
        <v>52</v>
      </c>
      <c r="V67" s="30">
        <f>IFERROR(VLOOKUP($B67,[1]DEN7!$G$3:$J$160,3,FALSE),0)</f>
        <v>62</v>
      </c>
    </row>
    <row r="68" spans="1:22" ht="14.4" thickBot="1" x14ac:dyDescent="0.3">
      <c r="A68" s="63" t="s">
        <v>85</v>
      </c>
      <c r="B68" s="62" t="s">
        <v>76</v>
      </c>
      <c r="C68" s="34"/>
      <c r="D68" s="34"/>
      <c r="E68" s="51">
        <f>IFERROR(VLOOKUP($B68,[1]NUM7!$G$3:$T$157,2,FALSE),0)</f>
        <v>0</v>
      </c>
      <c r="F68" s="51">
        <f>IFERROR(VLOOKUP($B68,[1]NUM7!$G$3:$T$157,3,FALSE),0)</f>
        <v>0</v>
      </c>
      <c r="G68" s="51">
        <f>IFERROR(VLOOKUP($B68,[1]NUM7!$G$3:$T$157,4,FALSE),0)</f>
        <v>0</v>
      </c>
      <c r="H68" s="51">
        <f>IFERROR(VLOOKUP($B68,[1]NUM7!$G$3:$T$157,5,FALSE),0)</f>
        <v>0</v>
      </c>
      <c r="I68" s="51">
        <f>IFERROR(VLOOKUP($B68,[1]NUM7!$G$3:$T$157,6,FALSE),0)</f>
        <v>0</v>
      </c>
      <c r="J68" s="51">
        <f>IFERROR(VLOOKUP($B68,[1]NUM7!$G$3:$T$157,7,FALSE),0)</f>
        <v>1</v>
      </c>
      <c r="K68" s="51">
        <f>IFERROR(VLOOKUP($B68,[1]NUM7!$G$3:$T$157,8,FALSE),0)</f>
        <v>0</v>
      </c>
      <c r="L68" s="51">
        <f>IFERROR(VLOOKUP($B68,[1]NUM7!$G$3:$T$157,9,FALSE),0)</f>
        <v>0</v>
      </c>
      <c r="M68" s="51">
        <f>IFERROR(VLOOKUP($B68,[1]NUM7!$G$3:$T$157,10,FALSE),0)</f>
        <v>0</v>
      </c>
      <c r="N68" s="51">
        <f>IFERROR(VLOOKUP($B68,[1]NUM7!$G$3:$T$157,11,FALSE),0)</f>
        <v>0</v>
      </c>
      <c r="O68" s="51">
        <f>IFERROR(VLOOKUP($B68,[1]NUM7!$G$3:$T$157,12,FALSE),0)</f>
        <v>0</v>
      </c>
      <c r="P68" s="51">
        <f>IFERROR(VLOOKUP($B68,[1]NUM7!$G$3:$T$157,13,FALSE),0)</f>
        <v>3</v>
      </c>
      <c r="Q68" s="30">
        <f t="shared" si="16"/>
        <v>4</v>
      </c>
      <c r="R68" s="30">
        <f>IFERROR(VLOOKUP($B68,'[2]7 2018'!$G$3:$J$163,3,FALSE),0)</f>
        <v>6</v>
      </c>
      <c r="S68" s="31">
        <f t="shared" si="17"/>
        <v>6</v>
      </c>
      <c r="T68" s="30">
        <f>IFERROR(VLOOKUP($B68,[3]DEN7!$G$3:$H$159,2,FALSE),0)</f>
        <v>4</v>
      </c>
      <c r="U68" s="56">
        <f>IFERROR(VLOOKUP($B68,[3]DEN7!$G$3:$H$159,2,FALSE),0)</f>
        <v>4</v>
      </c>
      <c r="V68" s="30">
        <f>IFERROR(VLOOKUP($B68,[1]DEN7!$G$3:$J$160,3,FALSE),0)</f>
        <v>3</v>
      </c>
    </row>
    <row r="69" spans="1:22" ht="14.4" thickBot="1" x14ac:dyDescent="0.3">
      <c r="A69" s="63" t="s">
        <v>85</v>
      </c>
      <c r="B69" s="62" t="s">
        <v>77</v>
      </c>
      <c r="C69" s="34"/>
      <c r="D69" s="34"/>
      <c r="E69" s="51">
        <f>IFERROR(VLOOKUP($B69,[1]NUM7!$G$3:$T$157,2,FALSE),0)</f>
        <v>0</v>
      </c>
      <c r="F69" s="51">
        <f>IFERROR(VLOOKUP($B69,[1]NUM7!$G$3:$T$157,3,FALSE),0)</f>
        <v>0</v>
      </c>
      <c r="G69" s="51">
        <f>IFERROR(VLOOKUP($B69,[1]NUM7!$G$3:$T$157,4,FALSE),0)</f>
        <v>0</v>
      </c>
      <c r="H69" s="51">
        <f>IFERROR(VLOOKUP($B69,[1]NUM7!$G$3:$T$157,5,FALSE),0)</f>
        <v>0</v>
      </c>
      <c r="I69" s="51">
        <f>IFERROR(VLOOKUP($B69,[1]NUM7!$G$3:$T$157,6,FALSE),0)</f>
        <v>0</v>
      </c>
      <c r="J69" s="51">
        <f>IFERROR(VLOOKUP($B69,[1]NUM7!$G$3:$T$157,7,FALSE),0)</f>
        <v>0</v>
      </c>
      <c r="K69" s="51">
        <f>IFERROR(VLOOKUP($B69,[1]NUM7!$G$3:$T$157,8,FALSE),0)</f>
        <v>0</v>
      </c>
      <c r="L69" s="51">
        <f>IFERROR(VLOOKUP($B69,[1]NUM7!$G$3:$T$157,9,FALSE),0)</f>
        <v>0</v>
      </c>
      <c r="M69" s="51">
        <f>IFERROR(VLOOKUP($B69,[1]NUM7!$G$3:$T$157,10,FALSE),0)</f>
        <v>0</v>
      </c>
      <c r="N69" s="51">
        <f>IFERROR(VLOOKUP($B69,[1]NUM7!$G$3:$T$157,11,FALSE),0)</f>
        <v>0</v>
      </c>
      <c r="O69" s="51">
        <f>IFERROR(VLOOKUP($B69,[1]NUM7!$G$3:$T$157,12,FALSE),0)</f>
        <v>0</v>
      </c>
      <c r="P69" s="51">
        <f>IFERROR(VLOOKUP($B69,[1]NUM7!$G$3:$T$157,13,FALSE),0)</f>
        <v>0</v>
      </c>
      <c r="Q69" s="30">
        <f t="shared" si="16"/>
        <v>0</v>
      </c>
      <c r="R69" s="30">
        <f>IFERROR(VLOOKUP($B69,'[2]7 2018'!$G$3:$J$163,3,FALSE),0)</f>
        <v>0</v>
      </c>
      <c r="S69" s="31">
        <f t="shared" si="17"/>
        <v>0</v>
      </c>
      <c r="T69" s="30">
        <f>IFERROR(VLOOKUP($B69,[3]DEN7!$G$3:$H$159,2,FALSE),0)</f>
        <v>1</v>
      </c>
      <c r="U69" s="56">
        <f>IFERROR(VLOOKUP($B69,[3]DEN7!$G$3:$H$159,2,FALSE),0)</f>
        <v>1</v>
      </c>
      <c r="V69" s="30">
        <f>IFERROR(VLOOKUP($B69,[1]DEN7!$G$3:$J$160,3,FALSE),0)</f>
        <v>1</v>
      </c>
    </row>
    <row r="70" spans="1:22" ht="14.4" thickBot="1" x14ac:dyDescent="0.3">
      <c r="A70" s="63" t="s">
        <v>85</v>
      </c>
      <c r="B70" s="62" t="s">
        <v>78</v>
      </c>
      <c r="C70" s="34"/>
      <c r="D70" s="34"/>
      <c r="E70" s="51">
        <f>IFERROR(VLOOKUP($B70,[1]NUM7!$G$3:$T$157,2,FALSE),0)</f>
        <v>0</v>
      </c>
      <c r="F70" s="51">
        <f>IFERROR(VLOOKUP($B70,[1]NUM7!$G$3:$T$157,3,FALSE),0)</f>
        <v>0</v>
      </c>
      <c r="G70" s="51">
        <f>IFERROR(VLOOKUP($B70,[1]NUM7!$G$3:$T$157,4,FALSE),0)</f>
        <v>0</v>
      </c>
      <c r="H70" s="51">
        <f>IFERROR(VLOOKUP($B70,[1]NUM7!$G$3:$T$157,5,FALSE),0)</f>
        <v>0</v>
      </c>
      <c r="I70" s="51">
        <f>IFERROR(VLOOKUP($B70,[1]NUM7!$G$3:$T$157,6,FALSE),0)</f>
        <v>1</v>
      </c>
      <c r="J70" s="51">
        <f>IFERROR(VLOOKUP($B70,[1]NUM7!$G$3:$T$157,7,FALSE),0)</f>
        <v>0</v>
      </c>
      <c r="K70" s="51">
        <f>IFERROR(VLOOKUP($B70,[1]NUM7!$G$3:$T$157,8,FALSE),0)</f>
        <v>0</v>
      </c>
      <c r="L70" s="51">
        <f>IFERROR(VLOOKUP($B70,[1]NUM7!$G$3:$T$157,9,FALSE),0)</f>
        <v>0</v>
      </c>
      <c r="M70" s="51">
        <f>IFERROR(VLOOKUP($B70,[1]NUM7!$G$3:$T$157,10,FALSE),0)</f>
        <v>0</v>
      </c>
      <c r="N70" s="51">
        <f>IFERROR(VLOOKUP($B70,[1]NUM7!$G$3:$T$157,11,FALSE),0)</f>
        <v>0</v>
      </c>
      <c r="O70" s="51">
        <f>IFERROR(VLOOKUP($B70,[1]NUM7!$G$3:$T$157,12,FALSE),0)</f>
        <v>0</v>
      </c>
      <c r="P70" s="51">
        <f>IFERROR(VLOOKUP($B70,[1]NUM7!$G$3:$T$157,13,FALSE),0)</f>
        <v>0</v>
      </c>
      <c r="Q70" s="30">
        <f t="shared" si="16"/>
        <v>1</v>
      </c>
      <c r="R70" s="30">
        <f>IFERROR(VLOOKUP($B70,'[2]7 2018'!$G$3:$J$163,3,FALSE),0)</f>
        <v>2</v>
      </c>
      <c r="S70" s="31">
        <f t="shared" si="17"/>
        <v>2</v>
      </c>
      <c r="T70" s="30">
        <f>IFERROR(VLOOKUP($B70,[3]DEN7!$G$3:$H$159,2,FALSE),0)</f>
        <v>0</v>
      </c>
      <c r="U70" s="56">
        <f>IFERROR(VLOOKUP($B70,[3]DEN7!$G$3:$H$159,2,FALSE),0)</f>
        <v>0</v>
      </c>
      <c r="V70" s="30">
        <f>IFERROR(VLOOKUP($B70,[1]DEN7!$G$3:$J$160,3,FALSE),0)</f>
        <v>2</v>
      </c>
    </row>
    <row r="71" spans="1:22" ht="14.4" thickBot="1" x14ac:dyDescent="0.3">
      <c r="A71" s="63" t="s">
        <v>85</v>
      </c>
      <c r="B71" s="62" t="s">
        <v>79</v>
      </c>
      <c r="C71" s="34"/>
      <c r="D71" s="34"/>
      <c r="E71" s="51">
        <f>IFERROR(VLOOKUP($B71,[1]NUM7!$G$3:$T$157,2,FALSE),0)</f>
        <v>0</v>
      </c>
      <c r="F71" s="51">
        <f>IFERROR(VLOOKUP($B71,[1]NUM7!$G$3:$T$157,3,FALSE),0)</f>
        <v>0</v>
      </c>
      <c r="G71" s="51">
        <f>IFERROR(VLOOKUP($B71,[1]NUM7!$G$3:$T$157,4,FALSE),0)</f>
        <v>0</v>
      </c>
      <c r="H71" s="51">
        <f>IFERROR(VLOOKUP($B71,[1]NUM7!$G$3:$T$157,5,FALSE),0)</f>
        <v>0</v>
      </c>
      <c r="I71" s="51">
        <f>IFERROR(VLOOKUP($B71,[1]NUM7!$G$3:$T$157,6,FALSE),0)</f>
        <v>0</v>
      </c>
      <c r="J71" s="51">
        <f>IFERROR(VLOOKUP($B71,[1]NUM7!$G$3:$T$157,7,FALSE),0)</f>
        <v>0</v>
      </c>
      <c r="K71" s="51">
        <f>IFERROR(VLOOKUP($B71,[1]NUM7!$G$3:$T$157,8,FALSE),0)</f>
        <v>0</v>
      </c>
      <c r="L71" s="51">
        <f>IFERROR(VLOOKUP($B71,[1]NUM7!$G$3:$T$157,9,FALSE),0)</f>
        <v>0</v>
      </c>
      <c r="M71" s="51">
        <f>IFERROR(VLOOKUP($B71,[1]NUM7!$G$3:$T$157,10,FALSE),0)</f>
        <v>0</v>
      </c>
      <c r="N71" s="51">
        <f>IFERROR(VLOOKUP($B71,[1]NUM7!$G$3:$T$157,11,FALSE),0)</f>
        <v>0</v>
      </c>
      <c r="O71" s="51">
        <f>IFERROR(VLOOKUP($B71,[1]NUM7!$G$3:$T$157,12,FALSE),0)</f>
        <v>0</v>
      </c>
      <c r="P71" s="51">
        <f>IFERROR(VLOOKUP($B71,[1]NUM7!$G$3:$T$157,13,FALSE),0)</f>
        <v>0</v>
      </c>
      <c r="Q71" s="30">
        <f t="shared" si="16"/>
        <v>0</v>
      </c>
      <c r="R71" s="30">
        <f>IFERROR(VLOOKUP($B71,'[2]7 2018'!$G$3:$J$163,3,FALSE),0)</f>
        <v>0</v>
      </c>
      <c r="S71" s="31">
        <f t="shared" si="17"/>
        <v>0</v>
      </c>
      <c r="T71" s="30">
        <f>IFERROR(VLOOKUP($B71,[3]DEN7!$G$3:$H$159,2,FALSE),0)</f>
        <v>1</v>
      </c>
      <c r="U71" s="56">
        <f>IFERROR(VLOOKUP($B71,[3]DEN7!$G$3:$H$159,2,FALSE),0)</f>
        <v>1</v>
      </c>
      <c r="V71" s="30">
        <f>IFERROR(VLOOKUP($B71,[1]DEN7!$G$3:$J$160,3,FALSE),0)</f>
        <v>1</v>
      </c>
    </row>
    <row r="72" spans="1:22" ht="14.4" thickBot="1" x14ac:dyDescent="0.3">
      <c r="A72" s="63" t="s">
        <v>85</v>
      </c>
      <c r="B72" s="62" t="s">
        <v>80</v>
      </c>
      <c r="C72" s="34"/>
      <c r="D72" s="34"/>
      <c r="E72" s="51">
        <f>IFERROR(VLOOKUP($B72,[1]NUM7!$G$3:$T$157,2,FALSE),0)</f>
        <v>0</v>
      </c>
      <c r="F72" s="51">
        <f>IFERROR(VLOOKUP($B72,[1]NUM7!$G$3:$T$157,3,FALSE),0)</f>
        <v>0</v>
      </c>
      <c r="G72" s="51">
        <f>IFERROR(VLOOKUP($B72,[1]NUM7!$G$3:$T$157,4,FALSE),0)</f>
        <v>0</v>
      </c>
      <c r="H72" s="51">
        <f>IFERROR(VLOOKUP($B72,[1]NUM7!$G$3:$T$157,5,FALSE),0)</f>
        <v>1</v>
      </c>
      <c r="I72" s="51">
        <f>IFERROR(VLOOKUP($B72,[1]NUM7!$G$3:$T$157,6,FALSE),0)</f>
        <v>1</v>
      </c>
      <c r="J72" s="51">
        <f>IFERROR(VLOOKUP($B72,[1]NUM7!$G$3:$T$157,7,FALSE),0)</f>
        <v>0</v>
      </c>
      <c r="K72" s="51">
        <f>IFERROR(VLOOKUP($B72,[1]NUM7!$G$3:$T$157,8,FALSE),0)</f>
        <v>0</v>
      </c>
      <c r="L72" s="51">
        <f>IFERROR(VLOOKUP($B72,[1]NUM7!$G$3:$T$157,9,FALSE),0)</f>
        <v>0</v>
      </c>
      <c r="M72" s="51">
        <f>IFERROR(VLOOKUP($B72,[1]NUM7!$G$3:$T$157,10,FALSE),0)</f>
        <v>2</v>
      </c>
      <c r="N72" s="51">
        <f>IFERROR(VLOOKUP($B72,[1]NUM7!$G$3:$T$157,11,FALSE),0)</f>
        <v>0</v>
      </c>
      <c r="O72" s="51">
        <f>IFERROR(VLOOKUP($B72,[1]NUM7!$G$3:$T$157,12,FALSE),0)</f>
        <v>1</v>
      </c>
      <c r="P72" s="51">
        <f>IFERROR(VLOOKUP($B72,[1]NUM7!$G$3:$T$157,13,FALSE),0)</f>
        <v>0</v>
      </c>
      <c r="Q72" s="30">
        <f t="shared" si="16"/>
        <v>5</v>
      </c>
      <c r="R72" s="30">
        <f>IFERROR(VLOOKUP($B72,'[2]7 2018'!$G$3:$J$163,3,FALSE),0)</f>
        <v>7</v>
      </c>
      <c r="S72" s="31">
        <f t="shared" si="17"/>
        <v>7</v>
      </c>
      <c r="T72" s="30">
        <f>IFERROR(VLOOKUP($B72,[3]DEN7!$G$3:$H$159,2,FALSE),0)</f>
        <v>6</v>
      </c>
      <c r="U72" s="56">
        <f>IFERROR(VLOOKUP($B72,[3]DEN7!$G$3:$H$159,2,FALSE),0)</f>
        <v>6</v>
      </c>
      <c r="V72" s="30">
        <f>IFERROR(VLOOKUP($B72,[1]DEN7!$G$3:$J$160,3,FALSE),0)</f>
        <v>6</v>
      </c>
    </row>
    <row r="73" spans="1:22" ht="14.4" thickBot="1" x14ac:dyDescent="0.3">
      <c r="A73" s="63" t="s">
        <v>85</v>
      </c>
      <c r="B73" s="62" t="s">
        <v>81</v>
      </c>
      <c r="C73" s="34"/>
      <c r="D73" s="34"/>
      <c r="E73" s="51">
        <f>IFERROR(VLOOKUP($B73,[1]NUM7!$G$3:$T$157,2,FALSE),0)</f>
        <v>0</v>
      </c>
      <c r="F73" s="51">
        <f>IFERROR(VLOOKUP($B73,[1]NUM7!$G$3:$T$157,3,FALSE),0)</f>
        <v>0</v>
      </c>
      <c r="G73" s="51">
        <f>IFERROR(VLOOKUP($B73,[1]NUM7!$G$3:$T$157,4,FALSE),0)</f>
        <v>0</v>
      </c>
      <c r="H73" s="51">
        <f>IFERROR(VLOOKUP($B73,[1]NUM7!$G$3:$T$157,5,FALSE),0)</f>
        <v>0</v>
      </c>
      <c r="I73" s="51">
        <f>IFERROR(VLOOKUP($B73,[1]NUM7!$G$3:$T$157,6,FALSE),0)</f>
        <v>0</v>
      </c>
      <c r="J73" s="51">
        <f>IFERROR(VLOOKUP($B73,[1]NUM7!$G$3:$T$157,7,FALSE),0)</f>
        <v>0</v>
      </c>
      <c r="K73" s="51">
        <f>IFERROR(VLOOKUP($B73,[1]NUM7!$G$3:$T$157,8,FALSE),0)</f>
        <v>0</v>
      </c>
      <c r="L73" s="51">
        <f>IFERROR(VLOOKUP($B73,[1]NUM7!$G$3:$T$157,9,FALSE),0)</f>
        <v>0</v>
      </c>
      <c r="M73" s="51">
        <f>IFERROR(VLOOKUP($B73,[1]NUM7!$G$3:$T$157,10,FALSE),0)</f>
        <v>0</v>
      </c>
      <c r="N73" s="51">
        <f>IFERROR(VLOOKUP($B73,[1]NUM7!$G$3:$T$157,11,FALSE),0)</f>
        <v>0</v>
      </c>
      <c r="O73" s="51">
        <f>IFERROR(VLOOKUP($B73,[1]NUM7!$G$3:$T$157,12,FALSE),0)</f>
        <v>0</v>
      </c>
      <c r="P73" s="51">
        <f>IFERROR(VLOOKUP($B73,[1]NUM7!$G$3:$T$157,13,FALSE),0)</f>
        <v>0</v>
      </c>
      <c r="Q73" s="30">
        <f t="shared" si="16"/>
        <v>0</v>
      </c>
      <c r="R73" s="30">
        <f>IFERROR(VLOOKUP($B73,'[2]7 2018'!$G$3:$J$163,3,FALSE),0)</f>
        <v>0</v>
      </c>
      <c r="S73" s="31">
        <f t="shared" si="17"/>
        <v>0</v>
      </c>
      <c r="T73" s="30">
        <f>IFERROR(VLOOKUP($B73,[3]DEN7!$G$3:$H$159,2,FALSE),0)</f>
        <v>1</v>
      </c>
      <c r="U73" s="56">
        <f>IFERROR(VLOOKUP($B73,[3]DEN7!$G$3:$H$159,2,FALSE),0)</f>
        <v>1</v>
      </c>
      <c r="V73" s="30">
        <f>IFERROR(VLOOKUP($B73,[1]DEN7!$G$3:$J$160,3,FALSE),0)</f>
        <v>0</v>
      </c>
    </row>
    <row r="74" spans="1:22" ht="14.4" thickBot="1" x14ac:dyDescent="0.3">
      <c r="A74" s="63" t="s">
        <v>85</v>
      </c>
      <c r="B74" s="62" t="s">
        <v>82</v>
      </c>
      <c r="C74" s="34"/>
      <c r="D74" s="34"/>
      <c r="E74" s="51">
        <f>IFERROR(VLOOKUP($B74,[1]NUM7!$G$3:$T$157,2,FALSE),0)</f>
        <v>0</v>
      </c>
      <c r="F74" s="51">
        <f>IFERROR(VLOOKUP($B74,[1]NUM7!$G$3:$T$157,3,FALSE),0)</f>
        <v>0</v>
      </c>
      <c r="G74" s="51">
        <f>IFERROR(VLOOKUP($B74,[1]NUM7!$G$3:$T$157,4,FALSE),0)</f>
        <v>0</v>
      </c>
      <c r="H74" s="51">
        <f>IFERROR(VLOOKUP($B74,[1]NUM7!$G$3:$T$157,5,FALSE),0)</f>
        <v>0</v>
      </c>
      <c r="I74" s="51">
        <f>IFERROR(VLOOKUP($B74,[1]NUM7!$G$3:$T$157,6,FALSE),0)</f>
        <v>0</v>
      </c>
      <c r="J74" s="51">
        <f>IFERROR(VLOOKUP($B74,[1]NUM7!$G$3:$T$157,7,FALSE),0)</f>
        <v>0</v>
      </c>
      <c r="K74" s="51">
        <f>IFERROR(VLOOKUP($B74,[1]NUM7!$G$3:$T$157,8,FALSE),0)</f>
        <v>0</v>
      </c>
      <c r="L74" s="51">
        <f>IFERROR(VLOOKUP($B74,[1]NUM7!$G$3:$T$157,9,FALSE),0)</f>
        <v>0</v>
      </c>
      <c r="M74" s="51">
        <f>IFERROR(VLOOKUP($B74,[1]NUM7!$G$3:$T$157,10,FALSE),0)</f>
        <v>0</v>
      </c>
      <c r="N74" s="51">
        <f>IFERROR(VLOOKUP($B74,[1]NUM7!$G$3:$T$157,11,FALSE),0)</f>
        <v>0</v>
      </c>
      <c r="O74" s="51">
        <f>IFERROR(VLOOKUP($B74,[1]NUM7!$G$3:$T$157,12,FALSE),0)</f>
        <v>0</v>
      </c>
      <c r="P74" s="51">
        <f>IFERROR(VLOOKUP($B74,[1]NUM7!$G$3:$T$157,13,FALSE),0)</f>
        <v>0</v>
      </c>
      <c r="Q74" s="30">
        <f t="shared" si="16"/>
        <v>0</v>
      </c>
      <c r="R74" s="30">
        <f>IFERROR(VLOOKUP($B74,'[2]7 2018'!$G$3:$J$163,3,FALSE),0)</f>
        <v>0</v>
      </c>
      <c r="S74" s="31">
        <f t="shared" si="17"/>
        <v>0</v>
      </c>
      <c r="T74" s="30">
        <f>IFERROR(VLOOKUP($B74,[3]DEN7!$G$3:$H$159,2,FALSE),0)</f>
        <v>0</v>
      </c>
      <c r="U74" s="56">
        <f>IFERROR(VLOOKUP($B74,[3]DEN7!$G$3:$H$159,2,FALSE),0)</f>
        <v>0</v>
      </c>
      <c r="V74" s="30">
        <f>IFERROR(VLOOKUP($B74,[1]DEN7!$G$3:$J$160,3,FALSE),0)</f>
        <v>1</v>
      </c>
    </row>
    <row r="75" spans="1:22" ht="14.4" thickBot="1" x14ac:dyDescent="0.3">
      <c r="A75" s="63" t="s">
        <v>85</v>
      </c>
      <c r="B75" s="62" t="s">
        <v>83</v>
      </c>
      <c r="C75" s="34"/>
      <c r="D75" s="34"/>
      <c r="E75" s="51">
        <f>IFERROR(VLOOKUP($B75,[1]NUM7!$G$3:$T$157,2,FALSE),0)</f>
        <v>0</v>
      </c>
      <c r="F75" s="51">
        <f>IFERROR(VLOOKUP($B75,[1]NUM7!$G$3:$T$157,3,FALSE),0)</f>
        <v>0</v>
      </c>
      <c r="G75" s="51">
        <f>IFERROR(VLOOKUP($B75,[1]NUM7!$G$3:$T$157,4,FALSE),0)</f>
        <v>0</v>
      </c>
      <c r="H75" s="51">
        <f>IFERROR(VLOOKUP($B75,[1]NUM7!$G$3:$T$157,5,FALSE),0)</f>
        <v>0</v>
      </c>
      <c r="I75" s="51">
        <f>IFERROR(VLOOKUP($B75,[1]NUM7!$G$3:$T$157,6,FALSE),0)</f>
        <v>0</v>
      </c>
      <c r="J75" s="51">
        <f>IFERROR(VLOOKUP($B75,[1]NUM7!$G$3:$T$157,7,FALSE),0)</f>
        <v>0</v>
      </c>
      <c r="K75" s="51">
        <f>IFERROR(VLOOKUP($B75,[1]NUM7!$G$3:$T$157,8,FALSE),0)</f>
        <v>0</v>
      </c>
      <c r="L75" s="51">
        <f>IFERROR(VLOOKUP($B75,[1]NUM7!$G$3:$T$157,9,FALSE),0)</f>
        <v>0</v>
      </c>
      <c r="M75" s="51">
        <f>IFERROR(VLOOKUP($B75,[1]NUM7!$G$3:$T$157,10,FALSE),0)</f>
        <v>0</v>
      </c>
      <c r="N75" s="51">
        <f>IFERROR(VLOOKUP($B75,[1]NUM7!$G$3:$T$157,11,FALSE),0)</f>
        <v>0</v>
      </c>
      <c r="O75" s="51">
        <f>IFERROR(VLOOKUP($B75,[1]NUM7!$G$3:$T$157,12,FALSE),0)</f>
        <v>0</v>
      </c>
      <c r="P75" s="51">
        <f>IFERROR(VLOOKUP($B75,[1]NUM7!$G$3:$T$157,13,FALSE),0)</f>
        <v>0</v>
      </c>
      <c r="Q75" s="30">
        <f t="shared" si="16"/>
        <v>0</v>
      </c>
      <c r="R75" s="30">
        <f>IFERROR(VLOOKUP($B75,'[2]7 2018'!$G$3:$J$163,3,FALSE),0)</f>
        <v>0</v>
      </c>
      <c r="S75" s="31">
        <f t="shared" si="17"/>
        <v>0</v>
      </c>
      <c r="T75" s="30">
        <f>IFERROR(VLOOKUP($B75,[3]DEN7!$G$3:$H$159,2,FALSE),0)</f>
        <v>0</v>
      </c>
      <c r="U75" s="56">
        <f>IFERROR(VLOOKUP($B75,[3]DEN7!$G$3:$H$159,2,FALSE),0)</f>
        <v>0</v>
      </c>
      <c r="V75" s="30">
        <f>IFERROR(VLOOKUP($B75,[1]DEN7!$G$3:$J$160,3,FALSE),0)</f>
        <v>0</v>
      </c>
    </row>
    <row r="76" spans="1:22" ht="14.4" thickBot="1" x14ac:dyDescent="0.3">
      <c r="A76" s="63" t="s">
        <v>85</v>
      </c>
      <c r="B76" s="62" t="s">
        <v>84</v>
      </c>
      <c r="C76" s="34"/>
      <c r="D76" s="34"/>
      <c r="E76" s="51">
        <f>IFERROR(VLOOKUP($B76,[1]NUM7!$G$3:$T$157,2,FALSE),0)</f>
        <v>0</v>
      </c>
      <c r="F76" s="51">
        <f>IFERROR(VLOOKUP($B76,[1]NUM7!$G$3:$T$157,3,FALSE),0)</f>
        <v>0</v>
      </c>
      <c r="G76" s="51">
        <f>IFERROR(VLOOKUP($B76,[1]NUM7!$G$3:$T$157,4,FALSE),0)</f>
        <v>0</v>
      </c>
      <c r="H76" s="51">
        <f>IFERROR(VLOOKUP($B76,[1]NUM7!$G$3:$T$157,5,FALSE),0)</f>
        <v>0</v>
      </c>
      <c r="I76" s="51">
        <f>IFERROR(VLOOKUP($B76,[1]NUM7!$G$3:$T$157,6,FALSE),0)</f>
        <v>0</v>
      </c>
      <c r="J76" s="51">
        <f>IFERROR(VLOOKUP($B76,[1]NUM7!$G$3:$T$157,7,FALSE),0)</f>
        <v>0</v>
      </c>
      <c r="K76" s="51">
        <f>IFERROR(VLOOKUP($B76,[1]NUM7!$G$3:$T$157,8,FALSE),0)</f>
        <v>0</v>
      </c>
      <c r="L76" s="51">
        <f>IFERROR(VLOOKUP($B76,[1]NUM7!$G$3:$T$157,9,FALSE),0)</f>
        <v>0</v>
      </c>
      <c r="M76" s="51">
        <f>IFERROR(VLOOKUP($B76,[1]NUM7!$G$3:$T$157,10,FALSE),0)</f>
        <v>0</v>
      </c>
      <c r="N76" s="51">
        <f>IFERROR(VLOOKUP($B76,[1]NUM7!$G$3:$T$157,11,FALSE),0)</f>
        <v>0</v>
      </c>
      <c r="O76" s="51">
        <f>IFERROR(VLOOKUP($B76,[1]NUM7!$G$3:$T$157,12,FALSE),0)</f>
        <v>0</v>
      </c>
      <c r="P76" s="51">
        <f>IFERROR(VLOOKUP($B76,[1]NUM7!$G$3:$T$157,13,FALSE),0)</f>
        <v>0</v>
      </c>
      <c r="Q76" s="30">
        <f t="shared" si="16"/>
        <v>0</v>
      </c>
      <c r="R76" s="30">
        <f>IFERROR(VLOOKUP($B76,'[2]7 2018'!$G$3:$J$163,3,FALSE),0)</f>
        <v>0</v>
      </c>
      <c r="S76" s="31">
        <f t="shared" si="17"/>
        <v>0</v>
      </c>
      <c r="T76" s="30">
        <f>IFERROR(VLOOKUP($B76,[3]DEN7!$G$3:$H$159,2,FALSE),0)</f>
        <v>0</v>
      </c>
      <c r="U76" s="56">
        <f>IFERROR(VLOOKUP($B76,[3]DEN7!$G$3:$H$159,2,FALSE),0)</f>
        <v>0</v>
      </c>
      <c r="V76" s="30">
        <f>IFERROR(VLOOKUP($B76,[1]DEN7!$G$3:$J$160,3,FALSE),0)</f>
        <v>0</v>
      </c>
    </row>
    <row r="77" spans="1:22" ht="14.4" thickBot="1" x14ac:dyDescent="0.3">
      <c r="A77" s="344" t="s">
        <v>18</v>
      </c>
      <c r="B77" s="345"/>
      <c r="C77" s="89">
        <f>D77/Metas!I6</f>
        <v>0.80383178295433133</v>
      </c>
      <c r="D77" s="88">
        <f>Q77/V77</f>
        <v>0.76315789473684215</v>
      </c>
      <c r="E77" s="29">
        <f>SUM(E67:E76)</f>
        <v>1</v>
      </c>
      <c r="F77" s="29">
        <f t="shared" ref="F77:H77" si="18">SUM(F67:F76)</f>
        <v>2</v>
      </c>
      <c r="G77" s="29">
        <f t="shared" si="18"/>
        <v>6</v>
      </c>
      <c r="H77" s="29">
        <f t="shared" si="18"/>
        <v>3</v>
      </c>
      <c r="I77" s="29">
        <f t="shared" ref="I77:J77" si="19">SUM(I67:I76)</f>
        <v>3</v>
      </c>
      <c r="J77" s="29">
        <f t="shared" si="19"/>
        <v>12</v>
      </c>
      <c r="K77" s="29">
        <f t="shared" ref="K77:L77" si="20">SUM(K67:K76)</f>
        <v>3</v>
      </c>
      <c r="L77" s="29">
        <f t="shared" si="20"/>
        <v>2</v>
      </c>
      <c r="M77" s="29">
        <f t="shared" ref="M77:N77" si="21">SUM(M67:M76)</f>
        <v>7</v>
      </c>
      <c r="N77" s="29">
        <f t="shared" si="21"/>
        <v>3</v>
      </c>
      <c r="O77" s="29">
        <f t="shared" ref="O77:P77" si="22">SUM(O67:O76)</f>
        <v>5</v>
      </c>
      <c r="P77" s="29">
        <f t="shared" si="22"/>
        <v>11</v>
      </c>
      <c r="Q77" s="44">
        <f t="shared" ref="Q77:U77" si="23">SUM(Q67:Q76)</f>
        <v>58</v>
      </c>
      <c r="R77" s="29">
        <f t="shared" si="23"/>
        <v>79</v>
      </c>
      <c r="S77" s="29">
        <f t="shared" si="23"/>
        <v>79</v>
      </c>
      <c r="T77" s="29">
        <f t="shared" si="23"/>
        <v>65</v>
      </c>
      <c r="U77" s="29">
        <f t="shared" si="23"/>
        <v>65</v>
      </c>
      <c r="V77" s="29">
        <f t="shared" ref="V77" si="24">SUM(V67:V76)</f>
        <v>76</v>
      </c>
    </row>
    <row r="78" spans="1:22" ht="14.4" thickBot="1" x14ac:dyDescent="0.3">
      <c r="A78" s="49" t="s">
        <v>91</v>
      </c>
      <c r="B78" s="62" t="s">
        <v>86</v>
      </c>
      <c r="C78" s="34"/>
      <c r="D78" s="34"/>
      <c r="E78" s="51">
        <f>IFERROR(VLOOKUP($B78,[1]NUM7!$G$3:$T$157,2,FALSE),0)</f>
        <v>2</v>
      </c>
      <c r="F78" s="51">
        <f>IFERROR(VLOOKUP($B78,[1]NUM7!$G$3:$T$157,3,FALSE),0)</f>
        <v>0</v>
      </c>
      <c r="G78" s="51">
        <f>IFERROR(VLOOKUP($B78,[1]NUM7!$G$3:$T$157,4,FALSE),0)</f>
        <v>3</v>
      </c>
      <c r="H78" s="51">
        <f>IFERROR(VLOOKUP($B78,[1]NUM7!$G$3:$T$157,5,FALSE),0)</f>
        <v>3</v>
      </c>
      <c r="I78" s="51">
        <f>IFERROR(VLOOKUP($B78,[1]NUM7!$G$3:$T$157,6,FALSE),0)</f>
        <v>5</v>
      </c>
      <c r="J78" s="51">
        <f>IFERROR(VLOOKUP($B78,[1]NUM7!$G$3:$T$157,7,FALSE),0)</f>
        <v>0</v>
      </c>
      <c r="K78" s="51">
        <f>IFERROR(VLOOKUP($B78,[1]NUM7!$G$3:$T$157,8,FALSE),0)</f>
        <v>0</v>
      </c>
      <c r="L78" s="51">
        <f>IFERROR(VLOOKUP($B78,[1]NUM7!$G$3:$T$157,9,FALSE),0)</f>
        <v>2</v>
      </c>
      <c r="M78" s="51">
        <f>IFERROR(VLOOKUP($B78,[1]NUM7!$G$3:$T$157,10,FALSE),0)</f>
        <v>2</v>
      </c>
      <c r="N78" s="51">
        <f>IFERROR(VLOOKUP($B78,[1]NUM7!$G$3:$T$157,11,FALSE),0)</f>
        <v>1</v>
      </c>
      <c r="O78" s="51">
        <f>IFERROR(VLOOKUP($B78,[1]NUM7!$G$3:$T$157,12,FALSE),0)</f>
        <v>0</v>
      </c>
      <c r="P78" s="51">
        <f>IFERROR(VLOOKUP($B78,[1]NUM7!$G$3:$T$157,13,FALSE),0)</f>
        <v>2</v>
      </c>
      <c r="Q78" s="30">
        <f>SUM(E78:P78)</f>
        <v>20</v>
      </c>
      <c r="R78" s="30">
        <f>IFERROR(VLOOKUP($B78,'[2]7 2018'!$G$3:$J$163,3,FALSE),0)</f>
        <v>14</v>
      </c>
      <c r="S78" s="31">
        <f t="shared" ref="S78:S82" si="25">R78</f>
        <v>14</v>
      </c>
      <c r="T78" s="30">
        <f>IFERROR(VLOOKUP($B78,[3]DEN7!$G$3:$H$159,2,FALSE),0)</f>
        <v>19</v>
      </c>
      <c r="U78" s="56">
        <f>IFERROR(VLOOKUP($B78,[3]DEN7!$G$3:$H$159,2,FALSE),0)</f>
        <v>19</v>
      </c>
      <c r="V78" s="30">
        <f>IFERROR(VLOOKUP($B78,[1]DEN7!$G$3:$J$160,3,FALSE),0)</f>
        <v>15</v>
      </c>
    </row>
    <row r="79" spans="1:22" ht="14.4" thickBot="1" x14ac:dyDescent="0.3">
      <c r="A79" s="49" t="s">
        <v>91</v>
      </c>
      <c r="B79" s="62" t="s">
        <v>87</v>
      </c>
      <c r="C79" s="34"/>
      <c r="D79" s="34"/>
      <c r="E79" s="51">
        <f>IFERROR(VLOOKUP($B79,[1]NUM7!$G$3:$T$157,2,FALSE),0)</f>
        <v>0</v>
      </c>
      <c r="F79" s="51">
        <f>IFERROR(VLOOKUP($B79,[1]NUM7!$G$3:$T$157,3,FALSE),0)</f>
        <v>0</v>
      </c>
      <c r="G79" s="51">
        <f>IFERROR(VLOOKUP($B79,[1]NUM7!$G$3:$T$157,4,FALSE),0)</f>
        <v>1</v>
      </c>
      <c r="H79" s="51">
        <f>IFERROR(VLOOKUP($B79,[1]NUM7!$G$3:$T$157,5,FALSE),0)</f>
        <v>2</v>
      </c>
      <c r="I79" s="51">
        <f>IFERROR(VLOOKUP($B79,[1]NUM7!$G$3:$T$157,6,FALSE),0)</f>
        <v>0</v>
      </c>
      <c r="J79" s="51">
        <f>IFERROR(VLOOKUP($B79,[1]NUM7!$G$3:$T$157,7,FALSE),0)</f>
        <v>0</v>
      </c>
      <c r="K79" s="51">
        <f>IFERROR(VLOOKUP($B79,[1]NUM7!$G$3:$T$157,8,FALSE),0)</f>
        <v>0</v>
      </c>
      <c r="L79" s="51">
        <f>IFERROR(VLOOKUP($B79,[1]NUM7!$G$3:$T$157,9,FALSE),0)</f>
        <v>1</v>
      </c>
      <c r="M79" s="51">
        <f>IFERROR(VLOOKUP($B79,[1]NUM7!$G$3:$T$157,10,FALSE),0)</f>
        <v>1</v>
      </c>
      <c r="N79" s="51">
        <f>IFERROR(VLOOKUP($B79,[1]NUM7!$G$3:$T$157,11,FALSE),0)</f>
        <v>1</v>
      </c>
      <c r="O79" s="51">
        <f>IFERROR(VLOOKUP($B79,[1]NUM7!$G$3:$T$157,12,FALSE),0)</f>
        <v>0</v>
      </c>
      <c r="P79" s="51">
        <f>IFERROR(VLOOKUP($B79,[1]NUM7!$G$3:$T$157,13,FALSE),0)</f>
        <v>2</v>
      </c>
      <c r="Q79" s="30">
        <f>SUM(E79:P79)</f>
        <v>8</v>
      </c>
      <c r="R79" s="30">
        <f>IFERROR(VLOOKUP($B79,'[2]7 2018'!$G$3:$J$163,3,FALSE),0)</f>
        <v>7</v>
      </c>
      <c r="S79" s="31">
        <f t="shared" si="25"/>
        <v>7</v>
      </c>
      <c r="T79" s="30">
        <f>IFERROR(VLOOKUP($B79,[3]DEN7!$G$3:$H$159,2,FALSE),0)</f>
        <v>5</v>
      </c>
      <c r="U79" s="56">
        <f>IFERROR(VLOOKUP($B79,[3]DEN7!$G$3:$H$159,2,FALSE),0)</f>
        <v>5</v>
      </c>
      <c r="V79" s="30">
        <f>IFERROR(VLOOKUP($B79,[1]DEN7!$G$3:$J$160,3,FALSE),0)</f>
        <v>8</v>
      </c>
    </row>
    <row r="80" spans="1:22" ht="14.4" thickBot="1" x14ac:dyDescent="0.3">
      <c r="A80" s="49" t="s">
        <v>91</v>
      </c>
      <c r="B80" s="62" t="s">
        <v>88</v>
      </c>
      <c r="C80" s="34"/>
      <c r="D80" s="34"/>
      <c r="E80" s="51">
        <f>IFERROR(VLOOKUP($B80,[1]NUM7!$G$3:$T$157,2,FALSE),0)</f>
        <v>2</v>
      </c>
      <c r="F80" s="51">
        <f>IFERROR(VLOOKUP($B80,[1]NUM7!$G$3:$T$157,3,FALSE),0)</f>
        <v>2</v>
      </c>
      <c r="G80" s="51">
        <f>IFERROR(VLOOKUP($B80,[1]NUM7!$G$3:$T$157,4,FALSE),0)</f>
        <v>2</v>
      </c>
      <c r="H80" s="51">
        <f>IFERROR(VLOOKUP($B80,[1]NUM7!$G$3:$T$157,5,FALSE),0)</f>
        <v>1</v>
      </c>
      <c r="I80" s="51">
        <f>IFERROR(VLOOKUP($B80,[1]NUM7!$G$3:$T$157,6,FALSE),0)</f>
        <v>7</v>
      </c>
      <c r="J80" s="51">
        <f>IFERROR(VLOOKUP($B80,[1]NUM7!$G$3:$T$157,7,FALSE),0)</f>
        <v>2</v>
      </c>
      <c r="K80" s="51">
        <f>IFERROR(VLOOKUP($B80,[1]NUM7!$G$3:$T$157,8,FALSE),0)</f>
        <v>5</v>
      </c>
      <c r="L80" s="51">
        <f>IFERROR(VLOOKUP($B80,[1]NUM7!$G$3:$T$157,9,FALSE),0)</f>
        <v>4</v>
      </c>
      <c r="M80" s="51">
        <f>IFERROR(VLOOKUP($B80,[1]NUM7!$G$3:$T$157,10,FALSE),0)</f>
        <v>4</v>
      </c>
      <c r="N80" s="51">
        <f>IFERROR(VLOOKUP($B80,[1]NUM7!$G$3:$T$157,11,FALSE),0)</f>
        <v>1</v>
      </c>
      <c r="O80" s="51">
        <f>IFERROR(VLOOKUP($B80,[1]NUM7!$G$3:$T$157,12,FALSE),0)</f>
        <v>0</v>
      </c>
      <c r="P80" s="51">
        <f>IFERROR(VLOOKUP($B80,[1]NUM7!$G$3:$T$157,13,FALSE),0)</f>
        <v>4</v>
      </c>
      <c r="Q80" s="30">
        <f>SUM(E80:P80)</f>
        <v>34</v>
      </c>
      <c r="R80" s="30">
        <f>IFERROR(VLOOKUP($B80,'[2]7 2018'!$G$3:$J$163,3,FALSE),0)</f>
        <v>38</v>
      </c>
      <c r="S80" s="31">
        <f t="shared" si="25"/>
        <v>38</v>
      </c>
      <c r="T80" s="30">
        <f>IFERROR(VLOOKUP($B80,[3]DEN7!$G$3:$H$159,2,FALSE),0)</f>
        <v>45</v>
      </c>
      <c r="U80" s="56">
        <f>IFERROR(VLOOKUP($B80,[3]DEN7!$G$3:$H$159,2,FALSE),0)</f>
        <v>45</v>
      </c>
      <c r="V80" s="30">
        <f>IFERROR(VLOOKUP($B80,[1]DEN7!$G$3:$J$160,3,FALSE),0)</f>
        <v>43</v>
      </c>
    </row>
    <row r="81" spans="1:22" ht="14.4" thickBot="1" x14ac:dyDescent="0.3">
      <c r="A81" s="49" t="s">
        <v>91</v>
      </c>
      <c r="B81" s="62" t="s">
        <v>89</v>
      </c>
      <c r="C81" s="34"/>
      <c r="D81" s="34"/>
      <c r="E81" s="51">
        <f>IFERROR(VLOOKUP($B81,[1]NUM7!$G$3:$T$157,2,FALSE),0)</f>
        <v>0</v>
      </c>
      <c r="F81" s="51">
        <f>IFERROR(VLOOKUP($B81,[1]NUM7!$G$3:$T$157,3,FALSE),0)</f>
        <v>0</v>
      </c>
      <c r="G81" s="51">
        <f>IFERROR(VLOOKUP($B81,[1]NUM7!$G$3:$T$157,4,FALSE),0)</f>
        <v>1</v>
      </c>
      <c r="H81" s="51">
        <f>IFERROR(VLOOKUP($B81,[1]NUM7!$G$3:$T$157,5,FALSE),0)</f>
        <v>0</v>
      </c>
      <c r="I81" s="51">
        <f>IFERROR(VLOOKUP($B81,[1]NUM7!$G$3:$T$157,6,FALSE),0)</f>
        <v>0</v>
      </c>
      <c r="J81" s="51">
        <f>IFERROR(VLOOKUP($B81,[1]NUM7!$G$3:$T$157,7,FALSE),0)</f>
        <v>0</v>
      </c>
      <c r="K81" s="51">
        <f>IFERROR(VLOOKUP($B81,[1]NUM7!$G$3:$T$157,8,FALSE),0)</f>
        <v>0</v>
      </c>
      <c r="L81" s="51">
        <f>IFERROR(VLOOKUP($B81,[1]NUM7!$G$3:$T$157,9,FALSE),0)</f>
        <v>0</v>
      </c>
      <c r="M81" s="51">
        <f>IFERROR(VLOOKUP($B81,[1]NUM7!$G$3:$T$157,10,FALSE),0)</f>
        <v>0</v>
      </c>
      <c r="N81" s="51">
        <f>IFERROR(VLOOKUP($B81,[1]NUM7!$G$3:$T$157,11,FALSE),0)</f>
        <v>0</v>
      </c>
      <c r="O81" s="51">
        <f>IFERROR(VLOOKUP($B81,[1]NUM7!$G$3:$T$157,12,FALSE),0)</f>
        <v>2</v>
      </c>
      <c r="P81" s="51">
        <f>IFERROR(VLOOKUP($B81,[1]NUM7!$G$3:$T$157,13,FALSE),0)</f>
        <v>1</v>
      </c>
      <c r="Q81" s="30">
        <f>SUM(E81:P81)</f>
        <v>4</v>
      </c>
      <c r="R81" s="30">
        <f>IFERROR(VLOOKUP($B81,'[2]7 2018'!$G$3:$J$163,3,FALSE),0)</f>
        <v>2</v>
      </c>
      <c r="S81" s="31">
        <f t="shared" si="25"/>
        <v>2</v>
      </c>
      <c r="T81" s="30">
        <f>IFERROR(VLOOKUP($B81,[3]DEN7!$G$3:$H$159,2,FALSE),0)</f>
        <v>3</v>
      </c>
      <c r="U81" s="56">
        <f>IFERROR(VLOOKUP($B81,[3]DEN7!$G$3:$H$159,2,FALSE),0)</f>
        <v>3</v>
      </c>
      <c r="V81" s="30">
        <f>IFERROR(VLOOKUP($B81,[1]DEN7!$G$3:$J$160,3,FALSE),0)</f>
        <v>4</v>
      </c>
    </row>
    <row r="82" spans="1:22" ht="14.4" thickBot="1" x14ac:dyDescent="0.3">
      <c r="A82" s="49" t="s">
        <v>91</v>
      </c>
      <c r="B82" s="62" t="s">
        <v>90</v>
      </c>
      <c r="C82" s="34"/>
      <c r="D82" s="34"/>
      <c r="E82" s="51">
        <f>IFERROR(VLOOKUP($B82,[1]NUM7!$G$3:$T$157,2,FALSE),0)</f>
        <v>3</v>
      </c>
      <c r="F82" s="51">
        <f>IFERROR(VLOOKUP($B82,[1]NUM7!$G$3:$T$157,3,FALSE),0)</f>
        <v>2</v>
      </c>
      <c r="G82" s="51">
        <f>IFERROR(VLOOKUP($B82,[1]NUM7!$G$3:$T$157,4,FALSE),0)</f>
        <v>1</v>
      </c>
      <c r="H82" s="51">
        <f>IFERROR(VLOOKUP($B82,[1]NUM7!$G$3:$T$157,5,FALSE),0)</f>
        <v>2</v>
      </c>
      <c r="I82" s="51">
        <f>IFERROR(VLOOKUP($B82,[1]NUM7!$G$3:$T$157,6,FALSE),0)</f>
        <v>0</v>
      </c>
      <c r="J82" s="51">
        <f>IFERROR(VLOOKUP($B82,[1]NUM7!$G$3:$T$157,7,FALSE),0)</f>
        <v>1</v>
      </c>
      <c r="K82" s="51">
        <f>IFERROR(VLOOKUP($B82,[1]NUM7!$G$3:$T$157,8,FALSE),0)</f>
        <v>1</v>
      </c>
      <c r="L82" s="51">
        <f>IFERROR(VLOOKUP($B82,[1]NUM7!$G$3:$T$157,9,FALSE),0)</f>
        <v>2</v>
      </c>
      <c r="M82" s="51">
        <f>IFERROR(VLOOKUP($B82,[1]NUM7!$G$3:$T$157,10,FALSE),0)</f>
        <v>1</v>
      </c>
      <c r="N82" s="51">
        <f>IFERROR(VLOOKUP($B82,[1]NUM7!$G$3:$T$157,11,FALSE),0)</f>
        <v>0</v>
      </c>
      <c r="O82" s="51">
        <f>IFERROR(VLOOKUP($B82,[1]NUM7!$G$3:$T$157,12,FALSE),0)</f>
        <v>0</v>
      </c>
      <c r="P82" s="51">
        <f>IFERROR(VLOOKUP($B82,[1]NUM7!$G$3:$T$157,13,FALSE),0)</f>
        <v>2</v>
      </c>
      <c r="Q82" s="30">
        <f>SUM(E82:P82)</f>
        <v>15</v>
      </c>
      <c r="R82" s="30">
        <f>IFERROR(VLOOKUP($B82,'[2]7 2018'!$G$3:$J$163,3,FALSE),0)</f>
        <v>14</v>
      </c>
      <c r="S82" s="31">
        <f t="shared" si="25"/>
        <v>14</v>
      </c>
      <c r="T82" s="30">
        <f>IFERROR(VLOOKUP($B82,[3]DEN7!$G$3:$H$159,2,FALSE),0)</f>
        <v>15</v>
      </c>
      <c r="U82" s="56">
        <f>IFERROR(VLOOKUP($B82,[3]DEN7!$G$3:$H$159,2,FALSE),0)</f>
        <v>15</v>
      </c>
      <c r="V82" s="30">
        <f>IFERROR(VLOOKUP($B82,[1]DEN7!$G$3:$J$160,3,FALSE),0)</f>
        <v>13</v>
      </c>
    </row>
    <row r="83" spans="1:22" ht="14.4" thickBot="1" x14ac:dyDescent="0.3">
      <c r="A83" s="344" t="s">
        <v>163</v>
      </c>
      <c r="B83" s="345"/>
      <c r="C83" s="89">
        <f>D83/Metas!I11</f>
        <v>1.030847802321571</v>
      </c>
      <c r="D83" s="88">
        <f>Q83/V83</f>
        <v>0.97590361445783136</v>
      </c>
      <c r="E83" s="29">
        <f>SUM(E78:E82)</f>
        <v>7</v>
      </c>
      <c r="F83" s="29">
        <f t="shared" ref="F83:H83" si="26">SUM(F78:F82)</f>
        <v>4</v>
      </c>
      <c r="G83" s="29">
        <f t="shared" si="26"/>
        <v>8</v>
      </c>
      <c r="H83" s="29">
        <f t="shared" si="26"/>
        <v>8</v>
      </c>
      <c r="I83" s="29">
        <f t="shared" ref="I83:J83" si="27">SUM(I78:I82)</f>
        <v>12</v>
      </c>
      <c r="J83" s="29">
        <f t="shared" si="27"/>
        <v>3</v>
      </c>
      <c r="K83" s="29">
        <f t="shared" ref="K83:L83" si="28">SUM(K78:K82)</f>
        <v>6</v>
      </c>
      <c r="L83" s="29">
        <f t="shared" si="28"/>
        <v>9</v>
      </c>
      <c r="M83" s="29">
        <f t="shared" ref="M83:N83" si="29">SUM(M78:M82)</f>
        <v>8</v>
      </c>
      <c r="N83" s="29">
        <f t="shared" si="29"/>
        <v>3</v>
      </c>
      <c r="O83" s="29">
        <f t="shared" ref="O83:P83" si="30">SUM(O78:O82)</f>
        <v>2</v>
      </c>
      <c r="P83" s="29">
        <f t="shared" si="30"/>
        <v>11</v>
      </c>
      <c r="Q83" s="44">
        <f t="shared" ref="Q83:U83" si="31">SUM(Q78:Q82)</f>
        <v>81</v>
      </c>
      <c r="R83" s="29">
        <f t="shared" si="31"/>
        <v>75</v>
      </c>
      <c r="S83" s="29">
        <f t="shared" si="31"/>
        <v>75</v>
      </c>
      <c r="T83" s="29">
        <f t="shared" si="31"/>
        <v>87</v>
      </c>
      <c r="U83" s="29">
        <f t="shared" si="31"/>
        <v>87</v>
      </c>
      <c r="V83" s="29">
        <f t="shared" ref="V83" si="32">SUM(V78:V82)</f>
        <v>83</v>
      </c>
    </row>
    <row r="84" spans="1:22" ht="14.4" thickBot="1" x14ac:dyDescent="0.3">
      <c r="A84" s="49" t="s">
        <v>102</v>
      </c>
      <c r="B84" s="62" t="s">
        <v>92</v>
      </c>
      <c r="C84" s="34"/>
      <c r="D84" s="34"/>
      <c r="E84" s="51">
        <f>IFERROR(VLOOKUP($B84,[1]NUM7!$G$3:$T$157,2,FALSE),0)</f>
        <v>2</v>
      </c>
      <c r="F84" s="51">
        <f>IFERROR(VLOOKUP($B84,[1]NUM7!$G$3:$T$157,3,FALSE),0)</f>
        <v>0</v>
      </c>
      <c r="G84" s="51">
        <f>IFERROR(VLOOKUP($B84,[1]NUM7!$G$3:$T$157,4,FALSE),0)</f>
        <v>4</v>
      </c>
      <c r="H84" s="51">
        <f>IFERROR(VLOOKUP($B84,[1]NUM7!$G$3:$T$157,5,FALSE),0)</f>
        <v>1</v>
      </c>
      <c r="I84" s="51">
        <f>IFERROR(VLOOKUP($B84,[1]NUM7!$G$3:$T$157,6,FALSE),0)</f>
        <v>0</v>
      </c>
      <c r="J84" s="51">
        <f>IFERROR(VLOOKUP($B84,[1]NUM7!$G$3:$T$157,7,FALSE),0)</f>
        <v>1</v>
      </c>
      <c r="K84" s="51">
        <f>IFERROR(VLOOKUP($B84,[1]NUM7!$G$3:$T$157,8,FALSE),0)</f>
        <v>0</v>
      </c>
      <c r="L84" s="51">
        <f>IFERROR(VLOOKUP($B84,[1]NUM7!$G$3:$T$157,9,FALSE),0)</f>
        <v>0</v>
      </c>
      <c r="M84" s="51">
        <f>IFERROR(VLOOKUP($B84,[1]NUM7!$G$3:$T$157,10,FALSE),0)</f>
        <v>1</v>
      </c>
      <c r="N84" s="51">
        <f>IFERROR(VLOOKUP($B84,[1]NUM7!$G$3:$T$157,11,FALSE),0)</f>
        <v>1</v>
      </c>
      <c r="O84" s="51">
        <f>IFERROR(VLOOKUP($B84,[1]NUM7!$G$3:$T$157,12,FALSE),0)</f>
        <v>1</v>
      </c>
      <c r="P84" s="51">
        <f>IFERROR(VLOOKUP($B84,[1]NUM7!$G$3:$T$157,13,FALSE),0)</f>
        <v>0</v>
      </c>
      <c r="Q84" s="30">
        <f t="shared" ref="Q84:Q93" si="33">SUM(E84:P84)</f>
        <v>11</v>
      </c>
      <c r="R84" s="30">
        <f>IFERROR(VLOOKUP($B84,'[2]7 2018'!$G$3:$J$163,3,FALSE),0)</f>
        <v>12</v>
      </c>
      <c r="S84" s="31">
        <f t="shared" ref="S84:S93" si="34">R84</f>
        <v>12</v>
      </c>
      <c r="T84" s="30">
        <f>IFERROR(VLOOKUP($B84,[3]DEN7!$G$3:$H$159,2,FALSE),0)</f>
        <v>10</v>
      </c>
      <c r="U84" s="56">
        <f>IFERROR(VLOOKUP($B84,[3]DEN7!$G$3:$H$159,2,FALSE),0)</f>
        <v>10</v>
      </c>
      <c r="V84" s="30">
        <f>IFERROR(VLOOKUP($B84,[1]DEN7!$G$3:$J$160,3,FALSE),0)</f>
        <v>10</v>
      </c>
    </row>
    <row r="85" spans="1:22" ht="14.4" thickBot="1" x14ac:dyDescent="0.3">
      <c r="A85" s="49" t="s">
        <v>102</v>
      </c>
      <c r="B85" s="62" t="s">
        <v>93</v>
      </c>
      <c r="C85" s="34"/>
      <c r="D85" s="34"/>
      <c r="E85" s="51">
        <f>IFERROR(VLOOKUP($B85,[1]NUM7!$G$3:$T$157,2,FALSE),0)</f>
        <v>0</v>
      </c>
      <c r="F85" s="51">
        <f>IFERROR(VLOOKUP($B85,[1]NUM7!$G$3:$T$157,3,FALSE),0)</f>
        <v>2</v>
      </c>
      <c r="G85" s="51">
        <f>IFERROR(VLOOKUP($B85,[1]NUM7!$G$3:$T$157,4,FALSE),0)</f>
        <v>3</v>
      </c>
      <c r="H85" s="51">
        <f>IFERROR(VLOOKUP($B85,[1]NUM7!$G$3:$T$157,5,FALSE),0)</f>
        <v>1</v>
      </c>
      <c r="I85" s="51">
        <f>IFERROR(VLOOKUP($B85,[1]NUM7!$G$3:$T$157,6,FALSE),0)</f>
        <v>2</v>
      </c>
      <c r="J85" s="51">
        <f>IFERROR(VLOOKUP($B85,[1]NUM7!$G$3:$T$157,7,FALSE),0)</f>
        <v>3</v>
      </c>
      <c r="K85" s="51">
        <f>IFERROR(VLOOKUP($B85,[1]NUM7!$G$3:$T$157,8,FALSE),0)</f>
        <v>0</v>
      </c>
      <c r="L85" s="51">
        <f>IFERROR(VLOOKUP($B85,[1]NUM7!$G$3:$T$157,9,FALSE),0)</f>
        <v>4</v>
      </c>
      <c r="M85" s="51">
        <f>IFERROR(VLOOKUP($B85,[1]NUM7!$G$3:$T$157,10,FALSE),0)</f>
        <v>3</v>
      </c>
      <c r="N85" s="51">
        <f>IFERROR(VLOOKUP($B85,[1]NUM7!$G$3:$T$157,11,FALSE),0)</f>
        <v>5</v>
      </c>
      <c r="O85" s="51">
        <f>IFERROR(VLOOKUP($B85,[1]NUM7!$G$3:$T$157,12,FALSE),0)</f>
        <v>2</v>
      </c>
      <c r="P85" s="51">
        <f>IFERROR(VLOOKUP($B85,[1]NUM7!$G$3:$T$157,13,FALSE),0)</f>
        <v>1</v>
      </c>
      <c r="Q85" s="30">
        <f t="shared" si="33"/>
        <v>26</v>
      </c>
      <c r="R85" s="30">
        <f>IFERROR(VLOOKUP($B85,'[2]7 2018'!$G$3:$J$163,3,FALSE),0)</f>
        <v>22</v>
      </c>
      <c r="S85" s="31">
        <f t="shared" si="34"/>
        <v>22</v>
      </c>
      <c r="T85" s="30">
        <f>IFERROR(VLOOKUP($B85,[3]DEN7!$G$3:$H$159,2,FALSE),0)</f>
        <v>28</v>
      </c>
      <c r="U85" s="56">
        <f>IFERROR(VLOOKUP($B85,[3]DEN7!$G$3:$H$159,2,FALSE),0)</f>
        <v>28</v>
      </c>
      <c r="V85" s="30">
        <f>IFERROR(VLOOKUP($B85,[1]DEN7!$G$3:$J$160,3,FALSE),0)</f>
        <v>27</v>
      </c>
    </row>
    <row r="86" spans="1:22" ht="14.4" thickBot="1" x14ac:dyDescent="0.3">
      <c r="A86" s="49" t="s">
        <v>102</v>
      </c>
      <c r="B86" s="62" t="s">
        <v>94</v>
      </c>
      <c r="C86" s="34"/>
      <c r="D86" s="34"/>
      <c r="E86" s="51">
        <f>IFERROR(VLOOKUP($B86,[1]NUM7!$G$3:$T$157,2,FALSE),0)</f>
        <v>0</v>
      </c>
      <c r="F86" s="51">
        <f>IFERROR(VLOOKUP($B86,[1]NUM7!$G$3:$T$157,3,FALSE),0)</f>
        <v>0</v>
      </c>
      <c r="G86" s="51">
        <f>IFERROR(VLOOKUP($B86,[1]NUM7!$G$3:$T$157,4,FALSE),0)</f>
        <v>0</v>
      </c>
      <c r="H86" s="51">
        <f>IFERROR(VLOOKUP($B86,[1]NUM7!$G$3:$T$157,5,FALSE),0)</f>
        <v>0</v>
      </c>
      <c r="I86" s="51">
        <f>IFERROR(VLOOKUP($B86,[1]NUM7!$G$3:$T$157,6,FALSE),0)</f>
        <v>0</v>
      </c>
      <c r="J86" s="51">
        <f>IFERROR(VLOOKUP($B86,[1]NUM7!$G$3:$T$157,7,FALSE),0)</f>
        <v>0</v>
      </c>
      <c r="K86" s="51">
        <f>IFERROR(VLOOKUP($B86,[1]NUM7!$G$3:$T$157,8,FALSE),0)</f>
        <v>0</v>
      </c>
      <c r="L86" s="51">
        <f>IFERROR(VLOOKUP($B86,[1]NUM7!$G$3:$T$157,9,FALSE),0)</f>
        <v>0</v>
      </c>
      <c r="M86" s="51">
        <f>IFERROR(VLOOKUP($B86,[1]NUM7!$G$3:$T$157,10,FALSE),0)</f>
        <v>0</v>
      </c>
      <c r="N86" s="51">
        <f>IFERROR(VLOOKUP($B86,[1]NUM7!$G$3:$T$157,11,FALSE),0)</f>
        <v>0</v>
      </c>
      <c r="O86" s="51">
        <f>IFERROR(VLOOKUP($B86,[1]NUM7!$G$3:$T$157,12,FALSE),0)</f>
        <v>0</v>
      </c>
      <c r="P86" s="51">
        <f>IFERROR(VLOOKUP($B86,[1]NUM7!$G$3:$T$157,13,FALSE),0)</f>
        <v>0</v>
      </c>
      <c r="Q86" s="30">
        <f t="shared" si="33"/>
        <v>0</v>
      </c>
      <c r="R86" s="30">
        <f>IFERROR(VLOOKUP($B86,'[2]7 2018'!$G$3:$J$163,3,FALSE),0)</f>
        <v>1</v>
      </c>
      <c r="S86" s="31">
        <f t="shared" si="34"/>
        <v>1</v>
      </c>
      <c r="T86" s="30">
        <f>IFERROR(VLOOKUP($B86,[3]DEN7!$G$3:$H$159,2,FALSE),0)</f>
        <v>0</v>
      </c>
      <c r="U86" s="56">
        <f>IFERROR(VLOOKUP($B86,[3]DEN7!$G$3:$H$159,2,FALSE),0)</f>
        <v>0</v>
      </c>
      <c r="V86" s="30">
        <f>IFERROR(VLOOKUP($B86,[1]DEN7!$G$3:$J$160,3,FALSE),0)</f>
        <v>0</v>
      </c>
    </row>
    <row r="87" spans="1:22" ht="14.4" thickBot="1" x14ac:dyDescent="0.3">
      <c r="A87" s="49" t="s">
        <v>102</v>
      </c>
      <c r="B87" s="62" t="s">
        <v>95</v>
      </c>
      <c r="C87" s="34"/>
      <c r="D87" s="34"/>
      <c r="E87" s="51">
        <f>IFERROR(VLOOKUP($B87,[1]NUM7!$G$3:$T$157,2,FALSE),0)</f>
        <v>1</v>
      </c>
      <c r="F87" s="51">
        <f>IFERROR(VLOOKUP($B87,[1]NUM7!$G$3:$T$157,3,FALSE),0)</f>
        <v>2</v>
      </c>
      <c r="G87" s="51">
        <f>IFERROR(VLOOKUP($B87,[1]NUM7!$G$3:$T$157,4,FALSE),0)</f>
        <v>2</v>
      </c>
      <c r="H87" s="51">
        <f>IFERROR(VLOOKUP($B87,[1]NUM7!$G$3:$T$157,5,FALSE),0)</f>
        <v>1</v>
      </c>
      <c r="I87" s="51">
        <f>IFERROR(VLOOKUP($B87,[1]NUM7!$G$3:$T$157,6,FALSE),0)</f>
        <v>1</v>
      </c>
      <c r="J87" s="51">
        <f>IFERROR(VLOOKUP($B87,[1]NUM7!$G$3:$T$157,7,FALSE),0)</f>
        <v>2</v>
      </c>
      <c r="K87" s="51">
        <f>IFERROR(VLOOKUP($B87,[1]NUM7!$G$3:$T$157,8,FALSE),0)</f>
        <v>1</v>
      </c>
      <c r="L87" s="51">
        <f>IFERROR(VLOOKUP($B87,[1]NUM7!$G$3:$T$157,9,FALSE),0)</f>
        <v>1</v>
      </c>
      <c r="M87" s="51">
        <f>IFERROR(VLOOKUP($B87,[1]NUM7!$G$3:$T$157,10,FALSE),0)</f>
        <v>2</v>
      </c>
      <c r="N87" s="51">
        <f>IFERROR(VLOOKUP($B87,[1]NUM7!$G$3:$T$157,11,FALSE),0)</f>
        <v>0</v>
      </c>
      <c r="O87" s="51">
        <f>IFERROR(VLOOKUP($B87,[1]NUM7!$G$3:$T$157,12,FALSE),0)</f>
        <v>1</v>
      </c>
      <c r="P87" s="51">
        <f>IFERROR(VLOOKUP($B87,[1]NUM7!$G$3:$T$157,13,FALSE),0)</f>
        <v>1</v>
      </c>
      <c r="Q87" s="30">
        <f t="shared" si="33"/>
        <v>15</v>
      </c>
      <c r="R87" s="30">
        <f>IFERROR(VLOOKUP($B87,'[2]7 2018'!$G$3:$J$163,3,FALSE),0)</f>
        <v>17</v>
      </c>
      <c r="S87" s="31">
        <f t="shared" si="34"/>
        <v>17</v>
      </c>
      <c r="T87" s="30">
        <f>IFERROR(VLOOKUP($B87,[3]DEN7!$G$3:$H$159,2,FALSE),0)</f>
        <v>15</v>
      </c>
      <c r="U87" s="56">
        <f>IFERROR(VLOOKUP($B87,[3]DEN7!$G$3:$H$159,2,FALSE),0)</f>
        <v>15</v>
      </c>
      <c r="V87" s="30">
        <f>IFERROR(VLOOKUP($B87,[1]DEN7!$G$3:$J$160,3,FALSE),0)</f>
        <v>13</v>
      </c>
    </row>
    <row r="88" spans="1:22" ht="14.4" thickBot="1" x14ac:dyDescent="0.3">
      <c r="A88" s="49" t="s">
        <v>102</v>
      </c>
      <c r="B88" s="62" t="s">
        <v>96</v>
      </c>
      <c r="C88" s="34"/>
      <c r="D88" s="34"/>
      <c r="E88" s="51">
        <f>IFERROR(VLOOKUP($B88,[1]NUM7!$G$3:$T$157,2,FALSE),0)</f>
        <v>1</v>
      </c>
      <c r="F88" s="51">
        <f>IFERROR(VLOOKUP($B88,[1]NUM7!$G$3:$T$157,3,FALSE),0)</f>
        <v>2</v>
      </c>
      <c r="G88" s="51">
        <f>IFERROR(VLOOKUP($B88,[1]NUM7!$G$3:$T$157,4,FALSE),0)</f>
        <v>0</v>
      </c>
      <c r="H88" s="51">
        <f>IFERROR(VLOOKUP($B88,[1]NUM7!$G$3:$T$157,5,FALSE),0)</f>
        <v>1</v>
      </c>
      <c r="I88" s="51">
        <f>IFERROR(VLOOKUP($B88,[1]NUM7!$G$3:$T$157,6,FALSE),0)</f>
        <v>0</v>
      </c>
      <c r="J88" s="51">
        <f>IFERROR(VLOOKUP($B88,[1]NUM7!$G$3:$T$157,7,FALSE),0)</f>
        <v>0</v>
      </c>
      <c r="K88" s="51">
        <f>IFERROR(VLOOKUP($B88,[1]NUM7!$G$3:$T$157,8,FALSE),0)</f>
        <v>0</v>
      </c>
      <c r="L88" s="51">
        <f>IFERROR(VLOOKUP($B88,[1]NUM7!$G$3:$T$157,9,FALSE),0)</f>
        <v>1</v>
      </c>
      <c r="M88" s="51">
        <f>IFERROR(VLOOKUP($B88,[1]NUM7!$G$3:$T$157,10,FALSE),0)</f>
        <v>2</v>
      </c>
      <c r="N88" s="51">
        <f>IFERROR(VLOOKUP($B88,[1]NUM7!$G$3:$T$157,11,FALSE),0)</f>
        <v>0</v>
      </c>
      <c r="O88" s="51">
        <f>IFERROR(VLOOKUP($B88,[1]NUM7!$G$3:$T$157,12,FALSE),0)</f>
        <v>1</v>
      </c>
      <c r="P88" s="51">
        <f>IFERROR(VLOOKUP($B88,[1]NUM7!$G$3:$T$157,13,FALSE),0)</f>
        <v>1</v>
      </c>
      <c r="Q88" s="30">
        <f t="shared" si="33"/>
        <v>9</v>
      </c>
      <c r="R88" s="30">
        <f>IFERROR(VLOOKUP($B88,'[2]7 2018'!$G$3:$J$163,3,FALSE),0)</f>
        <v>11</v>
      </c>
      <c r="S88" s="31">
        <f t="shared" si="34"/>
        <v>11</v>
      </c>
      <c r="T88" s="30">
        <f>IFERROR(VLOOKUP($B88,[3]DEN7!$G$3:$H$159,2,FALSE),0)</f>
        <v>12</v>
      </c>
      <c r="U88" s="56">
        <f>IFERROR(VLOOKUP($B88,[3]DEN7!$G$3:$H$159,2,FALSE),0)</f>
        <v>12</v>
      </c>
      <c r="V88" s="30">
        <f>IFERROR(VLOOKUP($B88,[1]DEN7!$G$3:$J$160,3,FALSE),0)</f>
        <v>8</v>
      </c>
    </row>
    <row r="89" spans="1:22" ht="14.4" thickBot="1" x14ac:dyDescent="0.3">
      <c r="A89" s="49" t="s">
        <v>102</v>
      </c>
      <c r="B89" s="62" t="s">
        <v>97</v>
      </c>
      <c r="C89" s="34"/>
      <c r="D89" s="34"/>
      <c r="E89" s="51">
        <f>IFERROR(VLOOKUP($B89,[1]NUM7!$G$3:$T$157,2,FALSE),0)</f>
        <v>0</v>
      </c>
      <c r="F89" s="51">
        <f>IFERROR(VLOOKUP($B89,[1]NUM7!$G$3:$T$157,3,FALSE),0)</f>
        <v>0</v>
      </c>
      <c r="G89" s="51">
        <f>IFERROR(VLOOKUP($B89,[1]NUM7!$G$3:$T$157,4,FALSE),0)</f>
        <v>0</v>
      </c>
      <c r="H89" s="51">
        <f>IFERROR(VLOOKUP($B89,[1]NUM7!$G$3:$T$157,5,FALSE),0)</f>
        <v>1</v>
      </c>
      <c r="I89" s="51">
        <f>IFERROR(VLOOKUP($B89,[1]NUM7!$G$3:$T$157,6,FALSE),0)</f>
        <v>0</v>
      </c>
      <c r="J89" s="51">
        <f>IFERROR(VLOOKUP($B89,[1]NUM7!$G$3:$T$157,7,FALSE),0)</f>
        <v>0</v>
      </c>
      <c r="K89" s="51">
        <f>IFERROR(VLOOKUP($B89,[1]NUM7!$G$3:$T$157,8,FALSE),0)</f>
        <v>0</v>
      </c>
      <c r="L89" s="51">
        <f>IFERROR(VLOOKUP($B89,[1]NUM7!$G$3:$T$157,9,FALSE),0)</f>
        <v>0</v>
      </c>
      <c r="M89" s="51">
        <f>IFERROR(VLOOKUP($B89,[1]NUM7!$G$3:$T$157,10,FALSE),0)</f>
        <v>0</v>
      </c>
      <c r="N89" s="51">
        <f>IFERROR(VLOOKUP($B89,[1]NUM7!$G$3:$T$157,11,FALSE),0)</f>
        <v>1</v>
      </c>
      <c r="O89" s="51">
        <f>IFERROR(VLOOKUP($B89,[1]NUM7!$G$3:$T$157,12,FALSE),0)</f>
        <v>0</v>
      </c>
      <c r="P89" s="51">
        <f>IFERROR(VLOOKUP($B89,[1]NUM7!$G$3:$T$157,13,FALSE),0)</f>
        <v>0</v>
      </c>
      <c r="Q89" s="30">
        <f t="shared" si="33"/>
        <v>2</v>
      </c>
      <c r="R89" s="30">
        <f>IFERROR(VLOOKUP($B89,'[2]7 2018'!$G$3:$J$163,3,FALSE),0)</f>
        <v>2</v>
      </c>
      <c r="S89" s="31">
        <f t="shared" si="34"/>
        <v>2</v>
      </c>
      <c r="T89" s="30">
        <f>IFERROR(VLOOKUP($B89,[3]DEN7!$G$3:$H$159,2,FALSE),0)</f>
        <v>2</v>
      </c>
      <c r="U89" s="56">
        <f>IFERROR(VLOOKUP($B89,[3]DEN7!$G$3:$H$159,2,FALSE),0)</f>
        <v>2</v>
      </c>
      <c r="V89" s="30">
        <f>IFERROR(VLOOKUP($B89,[1]DEN7!$G$3:$J$160,3,FALSE),0)</f>
        <v>4</v>
      </c>
    </row>
    <row r="90" spans="1:22" ht="14.4" thickBot="1" x14ac:dyDescent="0.3">
      <c r="A90" s="49" t="s">
        <v>102</v>
      </c>
      <c r="B90" s="62" t="s">
        <v>98</v>
      </c>
      <c r="C90" s="34"/>
      <c r="D90" s="34"/>
      <c r="E90" s="51">
        <f>IFERROR(VLOOKUP($B90,[1]NUM7!$G$3:$T$157,2,FALSE),0)</f>
        <v>2</v>
      </c>
      <c r="F90" s="51">
        <f>IFERROR(VLOOKUP($B90,[1]NUM7!$G$3:$T$157,3,FALSE),0)</f>
        <v>0</v>
      </c>
      <c r="G90" s="51">
        <f>IFERROR(VLOOKUP($B90,[1]NUM7!$G$3:$T$157,4,FALSE),0)</f>
        <v>3</v>
      </c>
      <c r="H90" s="51">
        <f>IFERROR(VLOOKUP($B90,[1]NUM7!$G$3:$T$157,5,FALSE),0)</f>
        <v>5</v>
      </c>
      <c r="I90" s="51">
        <f>IFERROR(VLOOKUP($B90,[1]NUM7!$G$3:$T$157,6,FALSE),0)</f>
        <v>1</v>
      </c>
      <c r="J90" s="51">
        <f>IFERROR(VLOOKUP($B90,[1]NUM7!$G$3:$T$157,7,FALSE),0)</f>
        <v>1</v>
      </c>
      <c r="K90" s="51">
        <f>IFERROR(VLOOKUP($B90,[1]NUM7!$G$3:$T$157,8,FALSE),0)</f>
        <v>3</v>
      </c>
      <c r="L90" s="51">
        <f>IFERROR(VLOOKUP($B90,[1]NUM7!$G$3:$T$157,9,FALSE),0)</f>
        <v>1</v>
      </c>
      <c r="M90" s="51">
        <f>IFERROR(VLOOKUP($B90,[1]NUM7!$G$3:$T$157,10,FALSE),0)</f>
        <v>1</v>
      </c>
      <c r="N90" s="51">
        <f>IFERROR(VLOOKUP($B90,[1]NUM7!$G$3:$T$157,11,FALSE),0)</f>
        <v>3</v>
      </c>
      <c r="O90" s="51">
        <f>IFERROR(VLOOKUP($B90,[1]NUM7!$G$3:$T$157,12,FALSE),0)</f>
        <v>7</v>
      </c>
      <c r="P90" s="51">
        <f>IFERROR(VLOOKUP($B90,[1]NUM7!$G$3:$T$157,13,FALSE),0)</f>
        <v>3</v>
      </c>
      <c r="Q90" s="30">
        <f t="shared" si="33"/>
        <v>30</v>
      </c>
      <c r="R90" s="30">
        <f>IFERROR(VLOOKUP($B90,'[2]7 2018'!$G$3:$J$163,3,FALSE),0)</f>
        <v>22</v>
      </c>
      <c r="S90" s="31">
        <f t="shared" si="34"/>
        <v>22</v>
      </c>
      <c r="T90" s="30">
        <f>IFERROR(VLOOKUP($B90,[3]DEN7!$G$3:$H$159,2,FALSE),0)</f>
        <v>32</v>
      </c>
      <c r="U90" s="56">
        <f>IFERROR(VLOOKUP($B90,[3]DEN7!$G$3:$H$159,2,FALSE),0)</f>
        <v>32</v>
      </c>
      <c r="V90" s="30">
        <f>IFERROR(VLOOKUP($B90,[1]DEN7!$G$3:$J$160,3,FALSE),0)</f>
        <v>32</v>
      </c>
    </row>
    <row r="91" spans="1:22" ht="14.4" thickBot="1" x14ac:dyDescent="0.3">
      <c r="A91" s="49" t="s">
        <v>102</v>
      </c>
      <c r="B91" s="62" t="s">
        <v>99</v>
      </c>
      <c r="C91" s="34"/>
      <c r="D91" s="34"/>
      <c r="E91" s="51">
        <f>IFERROR(VLOOKUP($B91,[1]NUM7!$G$3:$T$157,2,FALSE),0)</f>
        <v>4</v>
      </c>
      <c r="F91" s="51">
        <f>IFERROR(VLOOKUP($B91,[1]NUM7!$G$3:$T$157,3,FALSE),0)</f>
        <v>3</v>
      </c>
      <c r="G91" s="51">
        <f>IFERROR(VLOOKUP($B91,[1]NUM7!$G$3:$T$157,4,FALSE),0)</f>
        <v>1</v>
      </c>
      <c r="H91" s="51">
        <f>IFERROR(VLOOKUP($B91,[1]NUM7!$G$3:$T$157,5,FALSE),0)</f>
        <v>1</v>
      </c>
      <c r="I91" s="51">
        <f>IFERROR(VLOOKUP($B91,[1]NUM7!$G$3:$T$157,6,FALSE),0)</f>
        <v>3</v>
      </c>
      <c r="J91" s="51">
        <f>IFERROR(VLOOKUP($B91,[1]NUM7!$G$3:$T$157,7,FALSE),0)</f>
        <v>1</v>
      </c>
      <c r="K91" s="51">
        <f>IFERROR(VLOOKUP($B91,[1]NUM7!$G$3:$T$157,8,FALSE),0)</f>
        <v>1</v>
      </c>
      <c r="L91" s="51">
        <f>IFERROR(VLOOKUP($B91,[1]NUM7!$G$3:$T$157,9,FALSE),0)</f>
        <v>3</v>
      </c>
      <c r="M91" s="51">
        <f>IFERROR(VLOOKUP($B91,[1]NUM7!$G$3:$T$157,10,FALSE),0)</f>
        <v>3</v>
      </c>
      <c r="N91" s="51">
        <f>IFERROR(VLOOKUP($B91,[1]NUM7!$G$3:$T$157,11,FALSE),0)</f>
        <v>1</v>
      </c>
      <c r="O91" s="51">
        <f>IFERROR(VLOOKUP($B91,[1]NUM7!$G$3:$T$157,12,FALSE),0)</f>
        <v>0</v>
      </c>
      <c r="P91" s="51">
        <f>IFERROR(VLOOKUP($B91,[1]NUM7!$G$3:$T$157,13,FALSE),0)</f>
        <v>2</v>
      </c>
      <c r="Q91" s="30">
        <f t="shared" si="33"/>
        <v>23</v>
      </c>
      <c r="R91" s="30">
        <f>IFERROR(VLOOKUP($B91,'[2]7 2018'!$G$3:$J$163,3,FALSE),0)</f>
        <v>20</v>
      </c>
      <c r="S91" s="31">
        <f t="shared" si="34"/>
        <v>20</v>
      </c>
      <c r="T91" s="30">
        <f>IFERROR(VLOOKUP($B91,[3]DEN7!$G$3:$H$159,2,FALSE),0)</f>
        <v>25</v>
      </c>
      <c r="U91" s="56">
        <f>IFERROR(VLOOKUP($B91,[3]DEN7!$G$3:$H$159,2,FALSE),0)</f>
        <v>25</v>
      </c>
      <c r="V91" s="30">
        <f>IFERROR(VLOOKUP($B91,[1]DEN7!$G$3:$J$160,3,FALSE),0)</f>
        <v>18</v>
      </c>
    </row>
    <row r="92" spans="1:22" ht="14.4" thickBot="1" x14ac:dyDescent="0.3">
      <c r="A92" s="49" t="s">
        <v>102</v>
      </c>
      <c r="B92" s="62" t="s">
        <v>100</v>
      </c>
      <c r="C92" s="34"/>
      <c r="D92" s="34"/>
      <c r="E92" s="51">
        <f>IFERROR(VLOOKUP($B92,[1]NUM7!$G$3:$T$157,2,FALSE),0)</f>
        <v>1</v>
      </c>
      <c r="F92" s="51">
        <f>IFERROR(VLOOKUP($B92,[1]NUM7!$G$3:$T$157,3,FALSE),0)</f>
        <v>0</v>
      </c>
      <c r="G92" s="51">
        <f>IFERROR(VLOOKUP($B92,[1]NUM7!$G$3:$T$157,4,FALSE),0)</f>
        <v>0</v>
      </c>
      <c r="H92" s="51">
        <f>IFERROR(VLOOKUP($B92,[1]NUM7!$G$3:$T$157,5,FALSE),0)</f>
        <v>0</v>
      </c>
      <c r="I92" s="51">
        <f>IFERROR(VLOOKUP($B92,[1]NUM7!$G$3:$T$157,6,FALSE),0)</f>
        <v>1</v>
      </c>
      <c r="J92" s="51">
        <f>IFERROR(VLOOKUP($B92,[1]NUM7!$G$3:$T$157,7,FALSE),0)</f>
        <v>0</v>
      </c>
      <c r="K92" s="51">
        <f>IFERROR(VLOOKUP($B92,[1]NUM7!$G$3:$T$157,8,FALSE),0)</f>
        <v>0</v>
      </c>
      <c r="L92" s="51">
        <f>IFERROR(VLOOKUP($B92,[1]NUM7!$G$3:$T$157,9,FALSE),0)</f>
        <v>0</v>
      </c>
      <c r="M92" s="51">
        <f>IFERROR(VLOOKUP($B92,[1]NUM7!$G$3:$T$157,10,FALSE),0)</f>
        <v>0</v>
      </c>
      <c r="N92" s="51">
        <f>IFERROR(VLOOKUP($B92,[1]NUM7!$G$3:$T$157,11,FALSE),0)</f>
        <v>0</v>
      </c>
      <c r="O92" s="51">
        <f>IFERROR(VLOOKUP($B92,[1]NUM7!$G$3:$T$157,12,FALSE),0)</f>
        <v>2</v>
      </c>
      <c r="P92" s="51">
        <f>IFERROR(VLOOKUP($B92,[1]NUM7!$G$3:$T$157,13,FALSE),0)</f>
        <v>1</v>
      </c>
      <c r="Q92" s="30">
        <f t="shared" si="33"/>
        <v>5</v>
      </c>
      <c r="R92" s="30">
        <f>IFERROR(VLOOKUP($B92,'[2]7 2018'!$G$3:$J$163,3,FALSE),0)</f>
        <v>4</v>
      </c>
      <c r="S92" s="31">
        <f t="shared" si="34"/>
        <v>4</v>
      </c>
      <c r="T92" s="30">
        <f>IFERROR(VLOOKUP($B92,[3]DEN7!$G$3:$H$159,2,FALSE),0)</f>
        <v>2</v>
      </c>
      <c r="U92" s="56">
        <f>IFERROR(VLOOKUP($B92,[3]DEN7!$G$3:$H$159,2,FALSE),0)</f>
        <v>2</v>
      </c>
      <c r="V92" s="30">
        <f>IFERROR(VLOOKUP($B92,[1]DEN7!$G$3:$J$160,3,FALSE),0)</f>
        <v>5</v>
      </c>
    </row>
    <row r="93" spans="1:22" ht="14.4" thickBot="1" x14ac:dyDescent="0.3">
      <c r="A93" s="49" t="s">
        <v>102</v>
      </c>
      <c r="B93" s="62" t="s">
        <v>101</v>
      </c>
      <c r="C93" s="34"/>
      <c r="D93" s="34"/>
      <c r="E93" s="51">
        <f>IFERROR(VLOOKUP($B93,[1]NUM7!$G$3:$T$157,2,FALSE),0)</f>
        <v>2</v>
      </c>
      <c r="F93" s="51">
        <f>IFERROR(VLOOKUP($B93,[1]NUM7!$G$3:$T$157,3,FALSE),0)</f>
        <v>3</v>
      </c>
      <c r="G93" s="51">
        <f>IFERROR(VLOOKUP($B93,[1]NUM7!$G$3:$T$157,4,FALSE),0)</f>
        <v>2</v>
      </c>
      <c r="H93" s="51">
        <f>IFERROR(VLOOKUP($B93,[1]NUM7!$G$3:$T$157,5,FALSE),0)</f>
        <v>1</v>
      </c>
      <c r="I93" s="51">
        <f>IFERROR(VLOOKUP($B93,[1]NUM7!$G$3:$T$157,6,FALSE),0)</f>
        <v>1</v>
      </c>
      <c r="J93" s="51">
        <f>IFERROR(VLOOKUP($B93,[1]NUM7!$G$3:$T$157,7,FALSE),0)</f>
        <v>1</v>
      </c>
      <c r="K93" s="51">
        <f>IFERROR(VLOOKUP($B93,[1]NUM7!$G$3:$T$157,8,FALSE),0)</f>
        <v>0</v>
      </c>
      <c r="L93" s="51">
        <f>IFERROR(VLOOKUP($B93,[1]NUM7!$G$3:$T$157,9,FALSE),0)</f>
        <v>0</v>
      </c>
      <c r="M93" s="51">
        <f>IFERROR(VLOOKUP($B93,[1]NUM7!$G$3:$T$157,10,FALSE),0)</f>
        <v>1</v>
      </c>
      <c r="N93" s="51">
        <f>IFERROR(VLOOKUP($B93,[1]NUM7!$G$3:$T$157,11,FALSE),0)</f>
        <v>0</v>
      </c>
      <c r="O93" s="51">
        <f>IFERROR(VLOOKUP($B93,[1]NUM7!$G$3:$T$157,12,FALSE),0)</f>
        <v>2</v>
      </c>
      <c r="P93" s="51">
        <f>IFERROR(VLOOKUP($B93,[1]NUM7!$G$3:$T$157,13,FALSE),0)</f>
        <v>2</v>
      </c>
      <c r="Q93" s="30">
        <f t="shared" si="33"/>
        <v>15</v>
      </c>
      <c r="R93" s="30">
        <f>IFERROR(VLOOKUP($B93,'[2]7 2018'!$G$3:$J$163,3,FALSE),0)</f>
        <v>15</v>
      </c>
      <c r="S93" s="31">
        <f t="shared" si="34"/>
        <v>15</v>
      </c>
      <c r="T93" s="30">
        <f>IFERROR(VLOOKUP($B93,[3]DEN7!$G$3:$H$159,2,FALSE),0)</f>
        <v>11</v>
      </c>
      <c r="U93" s="56">
        <f>IFERROR(VLOOKUP($B93,[3]DEN7!$G$3:$H$159,2,FALSE),0)</f>
        <v>11</v>
      </c>
      <c r="V93" s="30">
        <f>IFERROR(VLOOKUP($B93,[1]DEN7!$G$3:$J$160,3,FALSE),0)</f>
        <v>11</v>
      </c>
    </row>
    <row r="94" spans="1:22" ht="14.4" thickBot="1" x14ac:dyDescent="0.3">
      <c r="A94" s="344" t="s">
        <v>164</v>
      </c>
      <c r="B94" s="345"/>
      <c r="C94" s="89">
        <f>D94/Metas!I16</f>
        <v>1.1156026879462411</v>
      </c>
      <c r="D94" s="88">
        <f>Q94/V94</f>
        <v>1.0625</v>
      </c>
      <c r="E94" s="29">
        <f>SUM(E84:E93)</f>
        <v>13</v>
      </c>
      <c r="F94" s="29">
        <f t="shared" ref="F94:H94" si="35">SUM(F84:F93)</f>
        <v>12</v>
      </c>
      <c r="G94" s="29">
        <f t="shared" si="35"/>
        <v>15</v>
      </c>
      <c r="H94" s="29">
        <f t="shared" si="35"/>
        <v>12</v>
      </c>
      <c r="I94" s="29">
        <f t="shared" ref="I94:J94" si="36">SUM(I84:I93)</f>
        <v>9</v>
      </c>
      <c r="J94" s="29">
        <f t="shared" si="36"/>
        <v>9</v>
      </c>
      <c r="K94" s="29">
        <f t="shared" ref="K94:L94" si="37">SUM(K84:K93)</f>
        <v>5</v>
      </c>
      <c r="L94" s="29">
        <f t="shared" si="37"/>
        <v>10</v>
      </c>
      <c r="M94" s="29">
        <f t="shared" ref="M94:N94" si="38">SUM(M84:M93)</f>
        <v>13</v>
      </c>
      <c r="N94" s="29">
        <f t="shared" si="38"/>
        <v>11</v>
      </c>
      <c r="O94" s="29">
        <f t="shared" ref="O94:P94" si="39">SUM(O84:O93)</f>
        <v>16</v>
      </c>
      <c r="P94" s="29">
        <f t="shared" si="39"/>
        <v>11</v>
      </c>
      <c r="Q94" s="44">
        <f t="shared" ref="Q94:U94" si="40">SUM(Q84:Q93)</f>
        <v>136</v>
      </c>
      <c r="R94" s="29">
        <f t="shared" si="40"/>
        <v>126</v>
      </c>
      <c r="S94" s="29">
        <f t="shared" si="40"/>
        <v>126</v>
      </c>
      <c r="T94" s="29">
        <f t="shared" si="40"/>
        <v>137</v>
      </c>
      <c r="U94" s="29">
        <f t="shared" si="40"/>
        <v>137</v>
      </c>
      <c r="V94" s="29">
        <f t="shared" ref="V94" si="41">SUM(V84:V93)</f>
        <v>128</v>
      </c>
    </row>
    <row r="95" spans="1:22" ht="14.4" thickBot="1" x14ac:dyDescent="0.3">
      <c r="A95" s="49" t="s">
        <v>118</v>
      </c>
      <c r="B95" s="62" t="s">
        <v>103</v>
      </c>
      <c r="C95" s="34"/>
      <c r="D95" s="34"/>
      <c r="E95" s="51">
        <f>IFERROR(VLOOKUP($B95,[1]NUM7!$G$3:$T$157,2,FALSE),0)</f>
        <v>7</v>
      </c>
      <c r="F95" s="51">
        <f>IFERROR(VLOOKUP($B95,[1]NUM7!$G$3:$T$157,3,FALSE),0)</f>
        <v>5</v>
      </c>
      <c r="G95" s="51">
        <f>IFERROR(VLOOKUP($B95,[1]NUM7!$G$3:$T$157,4,FALSE),0)</f>
        <v>8</v>
      </c>
      <c r="H95" s="51">
        <f>IFERROR(VLOOKUP($B95,[1]NUM7!$G$3:$T$157,5,FALSE),0)</f>
        <v>6</v>
      </c>
      <c r="I95" s="51">
        <f>IFERROR(VLOOKUP($B95,[1]NUM7!$G$3:$T$157,6,FALSE),0)</f>
        <v>4</v>
      </c>
      <c r="J95" s="51">
        <f>IFERROR(VLOOKUP($B95,[1]NUM7!$G$3:$T$157,7,FALSE),0)</f>
        <v>2</v>
      </c>
      <c r="K95" s="51">
        <f>IFERROR(VLOOKUP($B95,[1]NUM7!$G$3:$T$157,8,FALSE),0)</f>
        <v>12</v>
      </c>
      <c r="L95" s="51">
        <f>IFERROR(VLOOKUP($B95,[1]NUM7!$G$3:$T$157,9,FALSE),0)</f>
        <v>6</v>
      </c>
      <c r="M95" s="51">
        <f>IFERROR(VLOOKUP($B95,[1]NUM7!$G$3:$T$157,10,FALSE),0)</f>
        <v>3</v>
      </c>
      <c r="N95" s="51">
        <f>IFERROR(VLOOKUP($B95,[1]NUM7!$G$3:$T$157,11,FALSE),0)</f>
        <v>3</v>
      </c>
      <c r="O95" s="51">
        <f>IFERROR(VLOOKUP($B95,[1]NUM7!$G$3:$T$157,12,FALSE),0)</f>
        <v>1</v>
      </c>
      <c r="P95" s="51">
        <f>IFERROR(VLOOKUP($B95,[1]NUM7!$G$3:$T$157,13,FALSE),0)</f>
        <v>11</v>
      </c>
      <c r="Q95" s="30">
        <f t="shared" ref="Q95:Q112" si="42">SUM(E95:P95)</f>
        <v>68</v>
      </c>
      <c r="R95" s="3">
        <f>IFERROR(VLOOKUP($B95,'[2]7 2018'!$G$3:$J$163,3,FALSE),0)</f>
        <v>70</v>
      </c>
      <c r="S95" s="31">
        <f t="shared" ref="S95:S111" si="43">R95</f>
        <v>70</v>
      </c>
      <c r="T95" s="30">
        <f>IFERROR(VLOOKUP($B95,[3]DEN7!$G$3:$H$159,2,FALSE),0)</f>
        <v>69</v>
      </c>
      <c r="U95" s="56">
        <f>IFERROR(VLOOKUP($B95,[3]DEN7!$G$3:$H$159,2,FALSE),0)</f>
        <v>69</v>
      </c>
      <c r="V95" s="30">
        <f>IFERROR(VLOOKUP($B95,[1]DEN7!$G$3:$J$160,3,FALSE),0)</f>
        <v>61</v>
      </c>
    </row>
    <row r="96" spans="1:22" ht="14.4" thickBot="1" x14ac:dyDescent="0.3">
      <c r="A96" s="49" t="s">
        <v>118</v>
      </c>
      <c r="B96" s="62" t="s">
        <v>104</v>
      </c>
      <c r="C96" s="34"/>
      <c r="D96" s="34"/>
      <c r="E96" s="51">
        <f>IFERROR(VLOOKUP($B96,[1]NUM7!$G$3:$T$157,2,FALSE),0)</f>
        <v>33</v>
      </c>
      <c r="F96" s="51">
        <f>IFERROR(VLOOKUP($B96,[1]NUM7!$G$3:$T$157,3,FALSE),0)</f>
        <v>15</v>
      </c>
      <c r="G96" s="51">
        <f>IFERROR(VLOOKUP($B96,[1]NUM7!$G$3:$T$157,4,FALSE),0)</f>
        <v>33</v>
      </c>
      <c r="H96" s="51">
        <f>IFERROR(VLOOKUP($B96,[1]NUM7!$G$3:$T$157,5,FALSE),0)</f>
        <v>25</v>
      </c>
      <c r="I96" s="51">
        <f>IFERROR(VLOOKUP($B96,[1]NUM7!$G$3:$T$157,6,FALSE),0)</f>
        <v>22</v>
      </c>
      <c r="J96" s="51">
        <f>IFERROR(VLOOKUP($B96,[1]NUM7!$G$3:$T$157,7,FALSE),0)</f>
        <v>21</v>
      </c>
      <c r="K96" s="51">
        <f>IFERROR(VLOOKUP($B96,[1]NUM7!$G$3:$T$157,8,FALSE),0)</f>
        <v>24</v>
      </c>
      <c r="L96" s="51">
        <f>IFERROR(VLOOKUP($B96,[1]NUM7!$G$3:$T$157,9,FALSE),0)</f>
        <v>20</v>
      </c>
      <c r="M96" s="51">
        <f>IFERROR(VLOOKUP($B96,[1]NUM7!$G$3:$T$157,10,FALSE),0)</f>
        <v>23</v>
      </c>
      <c r="N96" s="51">
        <f>IFERROR(VLOOKUP($B96,[1]NUM7!$G$3:$T$157,11,FALSE),0)</f>
        <v>8</v>
      </c>
      <c r="O96" s="51">
        <f>IFERROR(VLOOKUP($B96,[1]NUM7!$G$3:$T$157,12,FALSE),0)</f>
        <v>15</v>
      </c>
      <c r="P96" s="51">
        <f>IFERROR(VLOOKUP($B96,[1]NUM7!$G$3:$T$157,13,FALSE),0)</f>
        <v>25</v>
      </c>
      <c r="Q96" s="30">
        <f t="shared" si="42"/>
        <v>264</v>
      </c>
      <c r="R96" s="3">
        <f>IFERROR(VLOOKUP($B96,'[2]7 2018'!$G$3:$J$163,3,FALSE),0)</f>
        <v>331</v>
      </c>
      <c r="S96" s="31">
        <f t="shared" si="43"/>
        <v>331</v>
      </c>
      <c r="T96" s="30">
        <f>IFERROR(VLOOKUP($B96,[3]DEN7!$G$3:$H$159,2,FALSE),0)</f>
        <v>292</v>
      </c>
      <c r="U96" s="56">
        <f>IFERROR(VLOOKUP($B96,[3]DEN7!$G$3:$H$159,2,FALSE),0)</f>
        <v>292</v>
      </c>
      <c r="V96" s="30">
        <f>IFERROR(VLOOKUP($B96,[1]DEN7!$G$3:$J$160,3,FALSE),0)</f>
        <v>282</v>
      </c>
    </row>
    <row r="97" spans="1:22" ht="14.4" thickBot="1" x14ac:dyDescent="0.3">
      <c r="A97" s="49" t="s">
        <v>118</v>
      </c>
      <c r="B97" s="62" t="s">
        <v>105</v>
      </c>
      <c r="C97" s="34"/>
      <c r="D97" s="34"/>
      <c r="E97" s="51">
        <f>IFERROR(VLOOKUP($B97,[1]NUM7!$G$3:$T$157,2,FALSE),0)</f>
        <v>42</v>
      </c>
      <c r="F97" s="51">
        <f>IFERROR(VLOOKUP($B97,[1]NUM7!$G$3:$T$157,3,FALSE),0)</f>
        <v>49</v>
      </c>
      <c r="G97" s="51">
        <f>IFERROR(VLOOKUP($B97,[1]NUM7!$G$3:$T$157,4,FALSE),0)</f>
        <v>33</v>
      </c>
      <c r="H97" s="51">
        <f>IFERROR(VLOOKUP($B97,[1]NUM7!$G$3:$T$157,5,FALSE),0)</f>
        <v>23</v>
      </c>
      <c r="I97" s="51">
        <f>IFERROR(VLOOKUP($B97,[1]NUM7!$G$3:$T$157,6,FALSE),0)</f>
        <v>19</v>
      </c>
      <c r="J97" s="51">
        <f>IFERROR(VLOOKUP($B97,[1]NUM7!$G$3:$T$157,7,FALSE),0)</f>
        <v>25</v>
      </c>
      <c r="K97" s="51">
        <f>IFERROR(VLOOKUP($B97,[1]NUM7!$G$3:$T$157,8,FALSE),0)</f>
        <v>15</v>
      </c>
      <c r="L97" s="51">
        <f>IFERROR(VLOOKUP($B97,[1]NUM7!$G$3:$T$157,9,FALSE),0)</f>
        <v>15</v>
      </c>
      <c r="M97" s="51">
        <f>IFERROR(VLOOKUP($B97,[1]NUM7!$G$3:$T$157,10,FALSE),0)</f>
        <v>22</v>
      </c>
      <c r="N97" s="51">
        <f>IFERROR(VLOOKUP($B97,[1]NUM7!$G$3:$T$157,11,FALSE),0)</f>
        <v>10</v>
      </c>
      <c r="O97" s="51">
        <f>IFERROR(VLOOKUP($B97,[1]NUM7!$G$3:$T$157,12,FALSE),0)</f>
        <v>11</v>
      </c>
      <c r="P97" s="51">
        <f>IFERROR(VLOOKUP($B97,[1]NUM7!$G$3:$T$157,13,FALSE),0)</f>
        <v>32</v>
      </c>
      <c r="Q97" s="30">
        <f t="shared" si="42"/>
        <v>296</v>
      </c>
      <c r="R97" s="3">
        <f>IFERROR(VLOOKUP($B97,'[2]7 2018'!$G$3:$J$163,3,FALSE),0)</f>
        <v>463</v>
      </c>
      <c r="S97" s="31">
        <f t="shared" si="43"/>
        <v>463</v>
      </c>
      <c r="T97" s="30">
        <f>IFERROR(VLOOKUP($B97,[3]DEN7!$G$3:$H$159,2,FALSE),0)</f>
        <v>270</v>
      </c>
      <c r="U97" s="56">
        <f>IFERROR(VLOOKUP($B97,[3]DEN7!$G$3:$H$159,2,FALSE),0)</f>
        <v>270</v>
      </c>
      <c r="V97" s="30">
        <f>IFERROR(VLOOKUP($B97,[1]DEN7!$G$3:$J$160,3,FALSE),0)</f>
        <v>293</v>
      </c>
    </row>
    <row r="98" spans="1:22" ht="14.4" thickBot="1" x14ac:dyDescent="0.3">
      <c r="A98" s="49" t="s">
        <v>118</v>
      </c>
      <c r="B98" s="62" t="s">
        <v>106</v>
      </c>
      <c r="C98" s="34"/>
      <c r="D98" s="34"/>
      <c r="E98" s="51">
        <f>IFERROR(VLOOKUP($B98,[1]NUM7!$G$3:$T$157,2,FALSE),0)</f>
        <v>6</v>
      </c>
      <c r="F98" s="51">
        <f>IFERROR(VLOOKUP($B98,[1]NUM7!$G$3:$T$157,3,FALSE),0)</f>
        <v>4</v>
      </c>
      <c r="G98" s="51">
        <f>IFERROR(VLOOKUP($B98,[1]NUM7!$G$3:$T$157,4,FALSE),0)</f>
        <v>5</v>
      </c>
      <c r="H98" s="51">
        <f>IFERROR(VLOOKUP($B98,[1]NUM7!$G$3:$T$157,5,FALSE),0)</f>
        <v>6</v>
      </c>
      <c r="I98" s="51">
        <f>IFERROR(VLOOKUP($B98,[1]NUM7!$G$3:$T$157,6,FALSE),0)</f>
        <v>4</v>
      </c>
      <c r="J98" s="51">
        <f>IFERROR(VLOOKUP($B98,[1]NUM7!$G$3:$T$157,7,FALSE),0)</f>
        <v>6</v>
      </c>
      <c r="K98" s="51">
        <f>IFERROR(VLOOKUP($B98,[1]NUM7!$G$3:$T$157,8,FALSE),0)</f>
        <v>13</v>
      </c>
      <c r="L98" s="51">
        <f>IFERROR(VLOOKUP($B98,[1]NUM7!$G$3:$T$157,9,FALSE),0)</f>
        <v>4</v>
      </c>
      <c r="M98" s="51">
        <f>IFERROR(VLOOKUP($B98,[1]NUM7!$G$3:$T$157,10,FALSE),0)</f>
        <v>7</v>
      </c>
      <c r="N98" s="51">
        <f>IFERROR(VLOOKUP($B98,[1]NUM7!$G$3:$T$157,11,FALSE),0)</f>
        <v>3</v>
      </c>
      <c r="O98" s="51">
        <f>IFERROR(VLOOKUP($B98,[1]NUM7!$G$3:$T$157,12,FALSE),0)</f>
        <v>6</v>
      </c>
      <c r="P98" s="51">
        <f>IFERROR(VLOOKUP($B98,[1]NUM7!$G$3:$T$157,13,FALSE),0)</f>
        <v>8</v>
      </c>
      <c r="Q98" s="30">
        <f t="shared" si="42"/>
        <v>72</v>
      </c>
      <c r="R98" s="3">
        <f>IFERROR(VLOOKUP($B98,'[2]7 2018'!$G$3:$J$163,3,FALSE),0)</f>
        <v>81</v>
      </c>
      <c r="S98" s="31">
        <f t="shared" si="43"/>
        <v>81</v>
      </c>
      <c r="T98" s="30">
        <f>IFERROR(VLOOKUP($B98,[3]DEN7!$G$3:$H$159,2,FALSE),0)</f>
        <v>71</v>
      </c>
      <c r="U98" s="56">
        <f>IFERROR(VLOOKUP($B98,[3]DEN7!$G$3:$H$159,2,FALSE),0)</f>
        <v>71</v>
      </c>
      <c r="V98" s="30">
        <f>IFERROR(VLOOKUP($B98,[1]DEN7!$G$3:$J$160,3,FALSE),0)</f>
        <v>69</v>
      </c>
    </row>
    <row r="99" spans="1:22" ht="14.4" thickBot="1" x14ac:dyDescent="0.3">
      <c r="A99" s="49" t="s">
        <v>118</v>
      </c>
      <c r="B99" s="62" t="s">
        <v>107</v>
      </c>
      <c r="C99" s="34"/>
      <c r="D99" s="34"/>
      <c r="E99" s="51">
        <f>IFERROR(VLOOKUP($B99,[1]NUM7!$G$3:$T$157,2,FALSE),0)</f>
        <v>1</v>
      </c>
      <c r="F99" s="51">
        <f>IFERROR(VLOOKUP($B99,[1]NUM7!$G$3:$T$157,3,FALSE),0)</f>
        <v>1</v>
      </c>
      <c r="G99" s="51">
        <f>IFERROR(VLOOKUP($B99,[1]NUM7!$G$3:$T$157,4,FALSE),0)</f>
        <v>1</v>
      </c>
      <c r="H99" s="51">
        <f>IFERROR(VLOOKUP($B99,[1]NUM7!$G$3:$T$157,5,FALSE),0)</f>
        <v>1</v>
      </c>
      <c r="I99" s="51">
        <f>IFERROR(VLOOKUP($B99,[1]NUM7!$G$3:$T$157,6,FALSE),0)</f>
        <v>1</v>
      </c>
      <c r="J99" s="51">
        <f>IFERROR(VLOOKUP($B99,[1]NUM7!$G$3:$T$157,7,FALSE),0)</f>
        <v>1</v>
      </c>
      <c r="K99" s="51">
        <f>IFERROR(VLOOKUP($B99,[1]NUM7!$G$3:$T$157,8,FALSE),0)</f>
        <v>0</v>
      </c>
      <c r="L99" s="51">
        <f>IFERROR(VLOOKUP($B99,[1]NUM7!$G$3:$T$157,9,FALSE),0)</f>
        <v>1</v>
      </c>
      <c r="M99" s="51">
        <f>IFERROR(VLOOKUP($B99,[1]NUM7!$G$3:$T$157,10,FALSE),0)</f>
        <v>2</v>
      </c>
      <c r="N99" s="51">
        <f>IFERROR(VLOOKUP($B99,[1]NUM7!$G$3:$T$157,11,FALSE),0)</f>
        <v>0</v>
      </c>
      <c r="O99" s="51">
        <f>IFERROR(VLOOKUP($B99,[1]NUM7!$G$3:$T$157,12,FALSE),0)</f>
        <v>0</v>
      </c>
      <c r="P99" s="51">
        <f>IFERROR(VLOOKUP($B99,[1]NUM7!$G$3:$T$157,13,FALSE),0)</f>
        <v>2</v>
      </c>
      <c r="Q99" s="30">
        <f t="shared" si="42"/>
        <v>11</v>
      </c>
      <c r="R99" s="3">
        <f>IFERROR(VLOOKUP($B99,'[2]7 2018'!$G$3:$J$163,3,FALSE),0)</f>
        <v>13</v>
      </c>
      <c r="S99" s="31">
        <f t="shared" si="43"/>
        <v>13</v>
      </c>
      <c r="T99" s="30">
        <f>IFERROR(VLOOKUP($B99,[3]DEN7!$G$3:$H$159,2,FALSE),0)</f>
        <v>9</v>
      </c>
      <c r="U99" s="56">
        <f>IFERROR(VLOOKUP($B99,[3]DEN7!$G$3:$H$159,2,FALSE),0)</f>
        <v>9</v>
      </c>
      <c r="V99" s="30">
        <f>IFERROR(VLOOKUP($B99,[1]DEN7!$G$3:$J$160,3,FALSE),0)</f>
        <v>8</v>
      </c>
    </row>
    <row r="100" spans="1:22" ht="14.4" thickBot="1" x14ac:dyDescent="0.3">
      <c r="A100" s="49" t="s">
        <v>118</v>
      </c>
      <c r="B100" s="62" t="s">
        <v>108</v>
      </c>
      <c r="C100" s="34"/>
      <c r="D100" s="34"/>
      <c r="E100" s="51">
        <f>IFERROR(VLOOKUP($B100,[1]NUM7!$G$3:$T$157,2,FALSE),0)</f>
        <v>3</v>
      </c>
      <c r="F100" s="51">
        <f>IFERROR(VLOOKUP($B100,[1]NUM7!$G$3:$T$157,3,FALSE),0)</f>
        <v>1</v>
      </c>
      <c r="G100" s="51">
        <f>IFERROR(VLOOKUP($B100,[1]NUM7!$G$3:$T$157,4,FALSE),0)</f>
        <v>0</v>
      </c>
      <c r="H100" s="51">
        <f>IFERROR(VLOOKUP($B100,[1]NUM7!$G$3:$T$157,5,FALSE),0)</f>
        <v>1</v>
      </c>
      <c r="I100" s="51">
        <f>IFERROR(VLOOKUP($B100,[1]NUM7!$G$3:$T$157,6,FALSE),0)</f>
        <v>0</v>
      </c>
      <c r="J100" s="51">
        <f>IFERROR(VLOOKUP($B100,[1]NUM7!$G$3:$T$157,7,FALSE),0)</f>
        <v>5</v>
      </c>
      <c r="K100" s="51">
        <f>IFERROR(VLOOKUP($B100,[1]NUM7!$G$3:$T$157,8,FALSE),0)</f>
        <v>1</v>
      </c>
      <c r="L100" s="51">
        <f>IFERROR(VLOOKUP($B100,[1]NUM7!$G$3:$T$157,9,FALSE),0)</f>
        <v>2</v>
      </c>
      <c r="M100" s="51">
        <f>IFERROR(VLOOKUP($B100,[1]NUM7!$G$3:$T$157,10,FALSE),0)</f>
        <v>2</v>
      </c>
      <c r="N100" s="51">
        <f>IFERROR(VLOOKUP($B100,[1]NUM7!$G$3:$T$157,11,FALSE),0)</f>
        <v>1</v>
      </c>
      <c r="O100" s="51">
        <f>IFERROR(VLOOKUP($B100,[1]NUM7!$G$3:$T$157,12,FALSE),0)</f>
        <v>0</v>
      </c>
      <c r="P100" s="51">
        <f>IFERROR(VLOOKUP($B100,[1]NUM7!$G$3:$T$157,13,FALSE),0)</f>
        <v>0</v>
      </c>
      <c r="Q100" s="30">
        <f t="shared" si="42"/>
        <v>16</v>
      </c>
      <c r="R100" s="3">
        <f>IFERROR(VLOOKUP($B100,'[2]7 2018'!$G$3:$J$163,3,FALSE),0)</f>
        <v>18</v>
      </c>
      <c r="S100" s="31">
        <f t="shared" si="43"/>
        <v>18</v>
      </c>
      <c r="T100" s="30">
        <f>IFERROR(VLOOKUP($B100,[3]DEN7!$G$3:$H$159,2,FALSE),0)</f>
        <v>17</v>
      </c>
      <c r="U100" s="56">
        <f>IFERROR(VLOOKUP($B100,[3]DEN7!$G$3:$H$159,2,FALSE),0)</f>
        <v>17</v>
      </c>
      <c r="V100" s="30">
        <f>IFERROR(VLOOKUP($B100,[1]DEN7!$G$3:$J$160,3,FALSE),0)</f>
        <v>15</v>
      </c>
    </row>
    <row r="101" spans="1:22" ht="14.4" thickBot="1" x14ac:dyDescent="0.3">
      <c r="A101" s="49" t="s">
        <v>118</v>
      </c>
      <c r="B101" s="62" t="s">
        <v>109</v>
      </c>
      <c r="C101" s="34"/>
      <c r="D101" s="34"/>
      <c r="E101" s="51">
        <f>IFERROR(VLOOKUP($B101,[1]NUM7!$G$3:$T$157,2,FALSE),0)</f>
        <v>0</v>
      </c>
      <c r="F101" s="51">
        <f>IFERROR(VLOOKUP($B101,[1]NUM7!$G$3:$T$157,3,FALSE),0)</f>
        <v>1</v>
      </c>
      <c r="G101" s="51">
        <f>IFERROR(VLOOKUP($B101,[1]NUM7!$G$3:$T$157,4,FALSE),0)</f>
        <v>0</v>
      </c>
      <c r="H101" s="51">
        <f>IFERROR(VLOOKUP($B101,[1]NUM7!$G$3:$T$157,5,FALSE),0)</f>
        <v>0</v>
      </c>
      <c r="I101" s="51">
        <f>IFERROR(VLOOKUP($B101,[1]NUM7!$G$3:$T$157,6,FALSE),0)</f>
        <v>2</v>
      </c>
      <c r="J101" s="51">
        <f>IFERROR(VLOOKUP($B101,[1]NUM7!$G$3:$T$157,7,FALSE),0)</f>
        <v>1</v>
      </c>
      <c r="K101" s="51">
        <f>IFERROR(VLOOKUP($B101,[1]NUM7!$G$3:$T$157,8,FALSE),0)</f>
        <v>2</v>
      </c>
      <c r="L101" s="51">
        <f>IFERROR(VLOOKUP($B101,[1]NUM7!$G$3:$T$157,9,FALSE),0)</f>
        <v>0</v>
      </c>
      <c r="M101" s="51">
        <f>IFERROR(VLOOKUP($B101,[1]NUM7!$G$3:$T$157,10,FALSE),0)</f>
        <v>0</v>
      </c>
      <c r="N101" s="51">
        <f>IFERROR(VLOOKUP($B101,[1]NUM7!$G$3:$T$157,11,FALSE),0)</f>
        <v>0</v>
      </c>
      <c r="O101" s="51">
        <f>IFERROR(VLOOKUP($B101,[1]NUM7!$G$3:$T$157,12,FALSE),0)</f>
        <v>0</v>
      </c>
      <c r="P101" s="51">
        <f>IFERROR(VLOOKUP($B101,[1]NUM7!$G$3:$T$157,13,FALSE),0)</f>
        <v>0</v>
      </c>
      <c r="Q101" s="30">
        <f t="shared" si="42"/>
        <v>6</v>
      </c>
      <c r="R101" s="3">
        <f>IFERROR(VLOOKUP($B101,'[2]7 2018'!$G$3:$J$163,3,FALSE),0)</f>
        <v>11</v>
      </c>
      <c r="S101" s="31">
        <f t="shared" si="43"/>
        <v>11</v>
      </c>
      <c r="T101" s="30">
        <f>IFERROR(VLOOKUP($B101,[3]DEN7!$G$3:$H$159,2,FALSE),0)</f>
        <v>7</v>
      </c>
      <c r="U101" s="56">
        <f>IFERROR(VLOOKUP($B101,[3]DEN7!$G$3:$H$159,2,FALSE),0)</f>
        <v>7</v>
      </c>
      <c r="V101" s="30">
        <f>IFERROR(VLOOKUP($B101,[1]DEN7!$G$3:$J$160,3,FALSE),0)</f>
        <v>5</v>
      </c>
    </row>
    <row r="102" spans="1:22" ht="14.4" thickBot="1" x14ac:dyDescent="0.3">
      <c r="A102" s="49" t="s">
        <v>118</v>
      </c>
      <c r="B102" s="62" t="s">
        <v>110</v>
      </c>
      <c r="C102" s="34"/>
      <c r="D102" s="34"/>
      <c r="E102" s="51">
        <f>IFERROR(VLOOKUP($B102,[1]NUM7!$G$3:$T$157,2,FALSE),0)</f>
        <v>1</v>
      </c>
      <c r="F102" s="51">
        <f>IFERROR(VLOOKUP($B102,[1]NUM7!$G$3:$T$157,3,FALSE),0)</f>
        <v>1</v>
      </c>
      <c r="G102" s="51">
        <f>IFERROR(VLOOKUP($B102,[1]NUM7!$G$3:$T$157,4,FALSE),0)</f>
        <v>0</v>
      </c>
      <c r="H102" s="51">
        <f>IFERROR(VLOOKUP($B102,[1]NUM7!$G$3:$T$157,5,FALSE),0)</f>
        <v>0</v>
      </c>
      <c r="I102" s="51">
        <f>IFERROR(VLOOKUP($B102,[1]NUM7!$G$3:$T$157,6,FALSE),0)</f>
        <v>0</v>
      </c>
      <c r="J102" s="51">
        <f>IFERROR(VLOOKUP($B102,[1]NUM7!$G$3:$T$157,7,FALSE),0)</f>
        <v>0</v>
      </c>
      <c r="K102" s="51">
        <f>IFERROR(VLOOKUP($B102,[1]NUM7!$G$3:$T$157,8,FALSE),0)</f>
        <v>0</v>
      </c>
      <c r="L102" s="51">
        <f>IFERROR(VLOOKUP($B102,[1]NUM7!$G$3:$T$157,9,FALSE),0)</f>
        <v>0</v>
      </c>
      <c r="M102" s="51">
        <f>IFERROR(VLOOKUP($B102,[1]NUM7!$G$3:$T$157,10,FALSE),0)</f>
        <v>0</v>
      </c>
      <c r="N102" s="51">
        <f>IFERROR(VLOOKUP($B102,[1]NUM7!$G$3:$T$157,11,FALSE),0)</f>
        <v>0</v>
      </c>
      <c r="O102" s="51">
        <f>IFERROR(VLOOKUP($B102,[1]NUM7!$G$3:$T$157,12,FALSE),0)</f>
        <v>0</v>
      </c>
      <c r="P102" s="51">
        <f>IFERROR(VLOOKUP($B102,[1]NUM7!$G$3:$T$157,13,FALSE),0)</f>
        <v>0</v>
      </c>
      <c r="Q102" s="30">
        <f t="shared" si="42"/>
        <v>2</v>
      </c>
      <c r="R102" s="3">
        <f>IFERROR(VLOOKUP($B102,'[2]7 2018'!$G$3:$J$163,3,FALSE),0)</f>
        <v>1</v>
      </c>
      <c r="S102" s="31">
        <f t="shared" si="43"/>
        <v>1</v>
      </c>
      <c r="T102" s="30">
        <f>IFERROR(VLOOKUP($B102,[3]DEN7!$G$3:$H$159,2,FALSE),0)</f>
        <v>1</v>
      </c>
      <c r="U102" s="56">
        <f>IFERROR(VLOOKUP($B102,[3]DEN7!$G$3:$H$159,2,FALSE),0)</f>
        <v>1</v>
      </c>
      <c r="V102" s="30">
        <f>IFERROR(VLOOKUP($B102,[1]DEN7!$G$3:$J$160,3,FALSE),0)</f>
        <v>0</v>
      </c>
    </row>
    <row r="103" spans="1:22" ht="14.4" thickBot="1" x14ac:dyDescent="0.3">
      <c r="A103" s="49" t="s">
        <v>118</v>
      </c>
      <c r="B103" s="62" t="s">
        <v>111</v>
      </c>
      <c r="C103" s="34"/>
      <c r="D103" s="34"/>
      <c r="E103" s="51">
        <f>IFERROR(VLOOKUP($B103,[1]NUM7!$G$3:$T$157,2,FALSE),0)</f>
        <v>0</v>
      </c>
      <c r="F103" s="51">
        <f>IFERROR(VLOOKUP($B103,[1]NUM7!$G$3:$T$157,3,FALSE),0)</f>
        <v>0</v>
      </c>
      <c r="G103" s="51">
        <f>IFERROR(VLOOKUP($B103,[1]NUM7!$G$3:$T$157,4,FALSE),0)</f>
        <v>0</v>
      </c>
      <c r="H103" s="51">
        <f>IFERROR(VLOOKUP($B103,[1]NUM7!$G$3:$T$157,5,FALSE),0)</f>
        <v>0</v>
      </c>
      <c r="I103" s="51">
        <f>IFERROR(VLOOKUP($B103,[1]NUM7!$G$3:$T$157,6,FALSE),0)</f>
        <v>1</v>
      </c>
      <c r="J103" s="51">
        <f>IFERROR(VLOOKUP($B103,[1]NUM7!$G$3:$T$157,7,FALSE),0)</f>
        <v>0</v>
      </c>
      <c r="K103" s="51">
        <f>IFERROR(VLOOKUP($B103,[1]NUM7!$G$3:$T$157,8,FALSE),0)</f>
        <v>0</v>
      </c>
      <c r="L103" s="51">
        <f>IFERROR(VLOOKUP($B103,[1]NUM7!$G$3:$T$157,9,FALSE),0)</f>
        <v>0</v>
      </c>
      <c r="M103" s="51">
        <f>IFERROR(VLOOKUP($B103,[1]NUM7!$G$3:$T$157,10,FALSE),0)</f>
        <v>1</v>
      </c>
      <c r="N103" s="51">
        <f>IFERROR(VLOOKUP($B103,[1]NUM7!$G$3:$T$157,11,FALSE),0)</f>
        <v>0</v>
      </c>
      <c r="O103" s="51">
        <f>IFERROR(VLOOKUP($B103,[1]NUM7!$G$3:$T$157,12,FALSE),0)</f>
        <v>0</v>
      </c>
      <c r="P103" s="51">
        <f>IFERROR(VLOOKUP($B103,[1]NUM7!$G$3:$T$157,13,FALSE),0)</f>
        <v>0</v>
      </c>
      <c r="Q103" s="30">
        <f t="shared" si="42"/>
        <v>2</v>
      </c>
      <c r="R103" s="3">
        <f>IFERROR(VLOOKUP($B103,'[2]7 2018'!$G$3:$J$163,3,FALSE),0)</f>
        <v>1</v>
      </c>
      <c r="S103" s="31">
        <f t="shared" si="43"/>
        <v>1</v>
      </c>
      <c r="T103" s="30">
        <f>IFERROR(VLOOKUP($B103,[3]DEN7!$G$3:$H$159,2,FALSE),0)</f>
        <v>2</v>
      </c>
      <c r="U103" s="56">
        <f>IFERROR(VLOOKUP($B103,[3]DEN7!$G$3:$H$159,2,FALSE),0)</f>
        <v>2</v>
      </c>
      <c r="V103" s="30">
        <f>IFERROR(VLOOKUP($B103,[1]DEN7!$G$3:$J$160,3,FALSE),0)</f>
        <v>3</v>
      </c>
    </row>
    <row r="104" spans="1:22" ht="14.4" thickBot="1" x14ac:dyDescent="0.3">
      <c r="A104" s="49" t="s">
        <v>118</v>
      </c>
      <c r="B104" s="62" t="s">
        <v>112</v>
      </c>
      <c r="C104" s="34"/>
      <c r="D104" s="34"/>
      <c r="E104" s="51">
        <f>IFERROR(VLOOKUP($B104,[1]NUM7!$G$3:$T$157,2,FALSE),0)</f>
        <v>0</v>
      </c>
      <c r="F104" s="51">
        <f>IFERROR(VLOOKUP($B104,[1]NUM7!$G$3:$T$157,3,FALSE),0)</f>
        <v>1</v>
      </c>
      <c r="G104" s="51">
        <f>IFERROR(VLOOKUP($B104,[1]NUM7!$G$3:$T$157,4,FALSE),0)</f>
        <v>0</v>
      </c>
      <c r="H104" s="51">
        <f>IFERROR(VLOOKUP($B104,[1]NUM7!$G$3:$T$157,5,FALSE),0)</f>
        <v>1</v>
      </c>
      <c r="I104" s="51">
        <f>IFERROR(VLOOKUP($B104,[1]NUM7!$G$3:$T$157,6,FALSE),0)</f>
        <v>0</v>
      </c>
      <c r="J104" s="51">
        <f>IFERROR(VLOOKUP($B104,[1]NUM7!$G$3:$T$157,7,FALSE),0)</f>
        <v>0</v>
      </c>
      <c r="K104" s="51">
        <f>IFERROR(VLOOKUP($B104,[1]NUM7!$G$3:$T$157,8,FALSE),0)</f>
        <v>0</v>
      </c>
      <c r="L104" s="51">
        <f>IFERROR(VLOOKUP($B104,[1]NUM7!$G$3:$T$157,9,FALSE),0)</f>
        <v>0</v>
      </c>
      <c r="M104" s="51">
        <f>IFERROR(VLOOKUP($B104,[1]NUM7!$G$3:$T$157,10,FALSE),0)</f>
        <v>1</v>
      </c>
      <c r="N104" s="51">
        <f>IFERROR(VLOOKUP($B104,[1]NUM7!$G$3:$T$157,11,FALSE),0)</f>
        <v>0</v>
      </c>
      <c r="O104" s="51">
        <f>IFERROR(VLOOKUP($B104,[1]NUM7!$G$3:$T$157,12,FALSE),0)</f>
        <v>0</v>
      </c>
      <c r="P104" s="51">
        <f>IFERROR(VLOOKUP($B104,[1]NUM7!$G$3:$T$157,13,FALSE),0)</f>
        <v>0</v>
      </c>
      <c r="Q104" s="30">
        <f t="shared" si="42"/>
        <v>3</v>
      </c>
      <c r="R104" s="3">
        <f>IFERROR(VLOOKUP($B104,'[2]7 2018'!$G$3:$J$163,3,FALSE),0)</f>
        <v>4</v>
      </c>
      <c r="S104" s="31">
        <f t="shared" si="43"/>
        <v>4</v>
      </c>
      <c r="T104" s="30">
        <f>IFERROR(VLOOKUP($B104,[3]DEN7!$G$3:$H$159,2,FALSE),0)</f>
        <v>3</v>
      </c>
      <c r="U104" s="56">
        <f>IFERROR(VLOOKUP($B104,[3]DEN7!$G$3:$H$159,2,FALSE),0)</f>
        <v>3</v>
      </c>
      <c r="V104" s="30">
        <f>IFERROR(VLOOKUP($B104,[1]DEN7!$G$3:$J$160,3,FALSE),0)</f>
        <v>4</v>
      </c>
    </row>
    <row r="105" spans="1:22" ht="14.4" thickBot="1" x14ac:dyDescent="0.3">
      <c r="A105" s="49" t="s">
        <v>118</v>
      </c>
      <c r="B105" s="62" t="s">
        <v>113</v>
      </c>
      <c r="C105" s="34"/>
      <c r="D105" s="34"/>
      <c r="E105" s="51">
        <f>IFERROR(VLOOKUP($B105,[1]NUM7!$G$3:$T$157,2,FALSE),0)</f>
        <v>0</v>
      </c>
      <c r="F105" s="51">
        <f>IFERROR(VLOOKUP($B105,[1]NUM7!$G$3:$T$157,3,FALSE),0)</f>
        <v>0</v>
      </c>
      <c r="G105" s="51">
        <f>IFERROR(VLOOKUP($B105,[1]NUM7!$G$3:$T$157,4,FALSE),0)</f>
        <v>0</v>
      </c>
      <c r="H105" s="51">
        <f>IFERROR(VLOOKUP($B105,[1]NUM7!$G$3:$T$157,5,FALSE),0)</f>
        <v>0</v>
      </c>
      <c r="I105" s="51">
        <f>IFERROR(VLOOKUP($B105,[1]NUM7!$G$3:$T$157,6,FALSE),0)</f>
        <v>0</v>
      </c>
      <c r="J105" s="51">
        <f>IFERROR(VLOOKUP($B105,[1]NUM7!$G$3:$T$157,7,FALSE),0)</f>
        <v>0</v>
      </c>
      <c r="K105" s="51">
        <f>IFERROR(VLOOKUP($B105,[1]NUM7!$G$3:$T$157,8,FALSE),0)</f>
        <v>0</v>
      </c>
      <c r="L105" s="51">
        <f>IFERROR(VLOOKUP($B105,[1]NUM7!$G$3:$T$157,9,FALSE),0)</f>
        <v>0</v>
      </c>
      <c r="M105" s="51">
        <f>IFERROR(VLOOKUP($B105,[1]NUM7!$G$3:$T$157,10,FALSE),0)</f>
        <v>0</v>
      </c>
      <c r="N105" s="51">
        <f>IFERROR(VLOOKUP($B105,[1]NUM7!$G$3:$T$157,11,FALSE),0)</f>
        <v>0</v>
      </c>
      <c r="O105" s="51">
        <f>IFERROR(VLOOKUP($B105,[1]NUM7!$G$3:$T$157,12,FALSE),0)</f>
        <v>0</v>
      </c>
      <c r="P105" s="51">
        <f>IFERROR(VLOOKUP($B105,[1]NUM7!$G$3:$T$157,13,FALSE),0)</f>
        <v>0</v>
      </c>
      <c r="Q105" s="30">
        <f t="shared" si="42"/>
        <v>0</v>
      </c>
      <c r="R105" s="3">
        <f>IFERROR(VLOOKUP($B105,'[2]7 2018'!$G$3:$J$163,3,FALSE),0)</f>
        <v>2</v>
      </c>
      <c r="S105" s="31">
        <f t="shared" si="43"/>
        <v>2</v>
      </c>
      <c r="T105" s="30">
        <f>IFERROR(VLOOKUP($B105,[3]DEN7!$G$3:$H$159,2,FALSE),0)</f>
        <v>0</v>
      </c>
      <c r="U105" s="56">
        <f>IFERROR(VLOOKUP($B105,[3]DEN7!$G$3:$H$159,2,FALSE),0)</f>
        <v>0</v>
      </c>
      <c r="V105" s="30">
        <f>IFERROR(VLOOKUP($B105,[1]DEN7!$G$3:$J$160,3,FALSE),0)</f>
        <v>1</v>
      </c>
    </row>
    <row r="106" spans="1:22" ht="14.4" thickBot="1" x14ac:dyDescent="0.3">
      <c r="A106" s="49" t="s">
        <v>118</v>
      </c>
      <c r="B106" s="62" t="s">
        <v>114</v>
      </c>
      <c r="C106" s="34"/>
      <c r="D106" s="34"/>
      <c r="E106" s="51">
        <f>IFERROR(VLOOKUP($B106,[1]NUM7!$G$3:$T$157,2,FALSE),0)</f>
        <v>1</v>
      </c>
      <c r="F106" s="51">
        <f>IFERROR(VLOOKUP($B106,[1]NUM7!$G$3:$T$157,3,FALSE),0)</f>
        <v>3</v>
      </c>
      <c r="G106" s="51">
        <f>IFERROR(VLOOKUP($B106,[1]NUM7!$G$3:$T$157,4,FALSE),0)</f>
        <v>2</v>
      </c>
      <c r="H106" s="51">
        <f>IFERROR(VLOOKUP($B106,[1]NUM7!$G$3:$T$157,5,FALSE),0)</f>
        <v>1</v>
      </c>
      <c r="I106" s="51">
        <f>IFERROR(VLOOKUP($B106,[1]NUM7!$G$3:$T$157,6,FALSE),0)</f>
        <v>3</v>
      </c>
      <c r="J106" s="51">
        <f>IFERROR(VLOOKUP($B106,[1]NUM7!$G$3:$T$157,7,FALSE),0)</f>
        <v>1</v>
      </c>
      <c r="K106" s="51">
        <f>IFERROR(VLOOKUP($B106,[1]NUM7!$G$3:$T$157,8,FALSE),0)</f>
        <v>1</v>
      </c>
      <c r="L106" s="51">
        <f>IFERROR(VLOOKUP($B106,[1]NUM7!$G$3:$T$157,9,FALSE),0)</f>
        <v>1</v>
      </c>
      <c r="M106" s="51">
        <f>IFERROR(VLOOKUP($B106,[1]NUM7!$G$3:$T$157,10,FALSE),0)</f>
        <v>0</v>
      </c>
      <c r="N106" s="51">
        <f>IFERROR(VLOOKUP($B106,[1]NUM7!$G$3:$T$157,11,FALSE),0)</f>
        <v>4</v>
      </c>
      <c r="O106" s="51">
        <f>IFERROR(VLOOKUP($B106,[1]NUM7!$G$3:$T$157,12,FALSE),0)</f>
        <v>3</v>
      </c>
      <c r="P106" s="51">
        <f>IFERROR(VLOOKUP($B106,[1]NUM7!$G$3:$T$157,13,FALSE),0)</f>
        <v>3</v>
      </c>
      <c r="Q106" s="30">
        <f t="shared" si="42"/>
        <v>23</v>
      </c>
      <c r="R106" s="3">
        <f>IFERROR(VLOOKUP($B106,'[2]7 2018'!$G$3:$J$163,3,FALSE),0)</f>
        <v>22</v>
      </c>
      <c r="S106" s="31">
        <f t="shared" si="43"/>
        <v>22</v>
      </c>
      <c r="T106" s="30">
        <f>IFERROR(VLOOKUP($B106,[3]DEN7!$G$3:$H$159,2,FALSE),0)</f>
        <v>26</v>
      </c>
      <c r="U106" s="56">
        <f>IFERROR(VLOOKUP($B106,[3]DEN7!$G$3:$H$159,2,FALSE),0)</f>
        <v>26</v>
      </c>
      <c r="V106" s="30">
        <f>IFERROR(VLOOKUP($B106,[1]DEN7!$G$3:$J$160,3,FALSE),0)</f>
        <v>16</v>
      </c>
    </row>
    <row r="107" spans="1:22" ht="14.4" thickBot="1" x14ac:dyDescent="0.3">
      <c r="A107" s="49" t="s">
        <v>118</v>
      </c>
      <c r="B107" s="62" t="s">
        <v>115</v>
      </c>
      <c r="C107" s="34"/>
      <c r="D107" s="34"/>
      <c r="E107" s="51">
        <f>IFERROR(VLOOKUP($B107,[1]NUM7!$G$3:$T$157,2,FALSE),0)</f>
        <v>0</v>
      </c>
      <c r="F107" s="51">
        <f>IFERROR(VLOOKUP($B107,[1]NUM7!$G$3:$T$157,3,FALSE),0)</f>
        <v>0</v>
      </c>
      <c r="G107" s="51">
        <f>IFERROR(VLOOKUP($B107,[1]NUM7!$G$3:$T$157,4,FALSE),0)</f>
        <v>2</v>
      </c>
      <c r="H107" s="51">
        <f>IFERROR(VLOOKUP($B107,[1]NUM7!$G$3:$T$157,5,FALSE),0)</f>
        <v>3</v>
      </c>
      <c r="I107" s="51">
        <f>IFERROR(VLOOKUP($B107,[1]NUM7!$G$3:$T$157,6,FALSE),0)</f>
        <v>0</v>
      </c>
      <c r="J107" s="51">
        <f>IFERROR(VLOOKUP($B107,[1]NUM7!$G$3:$T$157,7,FALSE),0)</f>
        <v>1</v>
      </c>
      <c r="K107" s="51">
        <f>IFERROR(VLOOKUP($B107,[1]NUM7!$G$3:$T$157,8,FALSE),0)</f>
        <v>0</v>
      </c>
      <c r="L107" s="51">
        <f>IFERROR(VLOOKUP($B107,[1]NUM7!$G$3:$T$157,9,FALSE),0)</f>
        <v>1</v>
      </c>
      <c r="M107" s="51">
        <f>IFERROR(VLOOKUP($B107,[1]NUM7!$G$3:$T$157,10,FALSE),0)</f>
        <v>0</v>
      </c>
      <c r="N107" s="51">
        <f>IFERROR(VLOOKUP($B107,[1]NUM7!$G$3:$T$157,11,FALSE),0)</f>
        <v>1</v>
      </c>
      <c r="O107" s="51">
        <f>IFERROR(VLOOKUP($B107,[1]NUM7!$G$3:$T$157,12,FALSE),0)</f>
        <v>2</v>
      </c>
      <c r="P107" s="51">
        <f>IFERROR(VLOOKUP($B107,[1]NUM7!$G$3:$T$157,13,FALSE),0)</f>
        <v>1</v>
      </c>
      <c r="Q107" s="30">
        <f t="shared" si="42"/>
        <v>11</v>
      </c>
      <c r="R107" s="3">
        <f>IFERROR(VLOOKUP($B107,'[2]7 2018'!$G$3:$J$163,3,FALSE),0)</f>
        <v>5</v>
      </c>
      <c r="S107" s="31">
        <f t="shared" si="43"/>
        <v>5</v>
      </c>
      <c r="T107" s="30">
        <f>IFERROR(VLOOKUP($B107,[3]DEN7!$G$3:$H$159,2,FALSE),0)</f>
        <v>11</v>
      </c>
      <c r="U107" s="56">
        <f>IFERROR(VLOOKUP($B107,[3]DEN7!$G$3:$H$159,2,FALSE),0)</f>
        <v>11</v>
      </c>
      <c r="V107" s="30">
        <f>IFERROR(VLOOKUP($B107,[1]DEN7!$G$3:$J$160,3,FALSE),0)</f>
        <v>8</v>
      </c>
    </row>
    <row r="108" spans="1:22" ht="14.4" thickBot="1" x14ac:dyDescent="0.3">
      <c r="A108" s="49" t="s">
        <v>118</v>
      </c>
      <c r="B108" s="62" t="s">
        <v>116</v>
      </c>
      <c r="C108" s="34"/>
      <c r="D108" s="34"/>
      <c r="E108" s="51">
        <f>IFERROR(VLOOKUP($B108,[1]NUM7!$G$3:$T$157,2,FALSE),0)</f>
        <v>7</v>
      </c>
      <c r="F108" s="51">
        <f>IFERROR(VLOOKUP($B108,[1]NUM7!$G$3:$T$157,3,FALSE),0)</f>
        <v>4</v>
      </c>
      <c r="G108" s="51">
        <f>IFERROR(VLOOKUP($B108,[1]NUM7!$G$3:$T$157,4,FALSE),0)</f>
        <v>6</v>
      </c>
      <c r="H108" s="51">
        <f>IFERROR(VLOOKUP($B108,[1]NUM7!$G$3:$T$157,5,FALSE),0)</f>
        <v>5</v>
      </c>
      <c r="I108" s="51">
        <f>IFERROR(VLOOKUP($B108,[1]NUM7!$G$3:$T$157,6,FALSE),0)</f>
        <v>5</v>
      </c>
      <c r="J108" s="51">
        <f>IFERROR(VLOOKUP($B108,[1]NUM7!$G$3:$T$157,7,FALSE),0)</f>
        <v>4</v>
      </c>
      <c r="K108" s="51">
        <f>IFERROR(VLOOKUP($B108,[1]NUM7!$G$3:$T$157,8,FALSE),0)</f>
        <v>4</v>
      </c>
      <c r="L108" s="51">
        <f>IFERROR(VLOOKUP($B108,[1]NUM7!$G$3:$T$157,9,FALSE),0)</f>
        <v>6</v>
      </c>
      <c r="M108" s="51">
        <f>IFERROR(VLOOKUP($B108,[1]NUM7!$G$3:$T$157,10,FALSE),0)</f>
        <v>10</v>
      </c>
      <c r="N108" s="51">
        <f>IFERROR(VLOOKUP($B108,[1]NUM7!$G$3:$T$157,11,FALSE),0)</f>
        <v>8</v>
      </c>
      <c r="O108" s="51">
        <f>IFERROR(VLOOKUP($B108,[1]NUM7!$G$3:$T$157,12,FALSE),0)</f>
        <v>6</v>
      </c>
      <c r="P108" s="51">
        <f>IFERROR(VLOOKUP($B108,[1]NUM7!$G$3:$T$157,13,FALSE),0)</f>
        <v>6</v>
      </c>
      <c r="Q108" s="30">
        <f t="shared" si="42"/>
        <v>71</v>
      </c>
      <c r="R108" s="3">
        <f>IFERROR(VLOOKUP($B108,'[2]7 2018'!$G$3:$J$163,3,FALSE),0)</f>
        <v>64</v>
      </c>
      <c r="S108" s="31">
        <f t="shared" si="43"/>
        <v>64</v>
      </c>
      <c r="T108" s="30">
        <f>IFERROR(VLOOKUP($B108,[3]DEN7!$G$3:$H$159,2,FALSE),0)</f>
        <v>70</v>
      </c>
      <c r="U108" s="56">
        <f>IFERROR(VLOOKUP($B108,[3]DEN7!$G$3:$H$159,2,FALSE),0)</f>
        <v>70</v>
      </c>
      <c r="V108" s="30">
        <f>IFERROR(VLOOKUP($B108,[1]DEN7!$G$3:$J$160,3,FALSE),0)</f>
        <v>60</v>
      </c>
    </row>
    <row r="109" spans="1:22" ht="14.4" thickBot="1" x14ac:dyDescent="0.3">
      <c r="A109" s="49" t="s">
        <v>118</v>
      </c>
      <c r="B109" s="62" t="s">
        <v>117</v>
      </c>
      <c r="C109" s="34"/>
      <c r="D109" s="34"/>
      <c r="E109" s="51">
        <f>IFERROR(VLOOKUP($B109,[1]NUM7!$G$3:$T$157,2,FALSE),0)</f>
        <v>4</v>
      </c>
      <c r="F109" s="51">
        <f>IFERROR(VLOOKUP($B109,[1]NUM7!$G$3:$T$157,3,FALSE),0)</f>
        <v>0</v>
      </c>
      <c r="G109" s="51">
        <f>IFERROR(VLOOKUP($B109,[1]NUM7!$G$3:$T$157,4,FALSE),0)</f>
        <v>3</v>
      </c>
      <c r="H109" s="51">
        <f>IFERROR(VLOOKUP($B109,[1]NUM7!$G$3:$T$157,5,FALSE),0)</f>
        <v>4</v>
      </c>
      <c r="I109" s="51">
        <f>IFERROR(VLOOKUP($B109,[1]NUM7!$G$3:$T$157,6,FALSE),0)</f>
        <v>3</v>
      </c>
      <c r="J109" s="51">
        <f>IFERROR(VLOOKUP($B109,[1]NUM7!$G$3:$T$157,7,FALSE),0)</f>
        <v>4</v>
      </c>
      <c r="K109" s="51">
        <f>IFERROR(VLOOKUP($B109,[1]NUM7!$G$3:$T$157,8,FALSE),0)</f>
        <v>5</v>
      </c>
      <c r="L109" s="51">
        <f>IFERROR(VLOOKUP($B109,[1]NUM7!$G$3:$T$157,9,FALSE),0)</f>
        <v>4</v>
      </c>
      <c r="M109" s="51">
        <f>IFERROR(VLOOKUP($B109,[1]NUM7!$G$3:$T$157,10,FALSE),0)</f>
        <v>1</v>
      </c>
      <c r="N109" s="51">
        <f>IFERROR(VLOOKUP($B109,[1]NUM7!$G$3:$T$157,11,FALSE),0)</f>
        <v>1</v>
      </c>
      <c r="O109" s="51">
        <f>IFERROR(VLOOKUP($B109,[1]NUM7!$G$3:$T$157,12,FALSE),0)</f>
        <v>4</v>
      </c>
      <c r="P109" s="51">
        <f>IFERROR(VLOOKUP($B109,[1]NUM7!$G$3:$T$157,13,FALSE),0)</f>
        <v>5</v>
      </c>
      <c r="Q109" s="30">
        <f t="shared" si="42"/>
        <v>38</v>
      </c>
      <c r="R109" s="3">
        <f>IFERROR(VLOOKUP($B109,'[2]7 2018'!$G$3:$J$163,3,FALSE),0)</f>
        <v>50</v>
      </c>
      <c r="S109" s="31">
        <f t="shared" si="43"/>
        <v>50</v>
      </c>
      <c r="T109" s="30">
        <f>IFERROR(VLOOKUP($B109,[3]DEN7!$G$3:$H$159,2,FALSE),0)</f>
        <v>45</v>
      </c>
      <c r="U109" s="56">
        <f>IFERROR(VLOOKUP($B109,[3]DEN7!$G$3:$H$159,2,FALSE),0)</f>
        <v>45</v>
      </c>
      <c r="V109" s="30">
        <f>IFERROR(VLOOKUP($B109,[1]DEN7!$G$3:$J$160,3,FALSE),0)</f>
        <v>46</v>
      </c>
    </row>
    <row r="110" spans="1:22" ht="14.4" thickBot="1" x14ac:dyDescent="0.3">
      <c r="A110" s="49" t="s">
        <v>118</v>
      </c>
      <c r="B110" s="62" t="s">
        <v>241</v>
      </c>
      <c r="C110" s="34"/>
      <c r="D110" s="34"/>
      <c r="E110" s="51">
        <f>IFERROR(VLOOKUP($B110,[1]NUM7!$G$3:$T$157,2,FALSE),0)</f>
        <v>3</v>
      </c>
      <c r="F110" s="51">
        <f>IFERROR(VLOOKUP($B110,[1]NUM7!$G$3:$T$157,3,FALSE),0)</f>
        <v>1</v>
      </c>
      <c r="G110" s="51">
        <f>IFERROR(VLOOKUP($B110,[1]NUM7!$G$3:$T$157,4,FALSE),0)</f>
        <v>1</v>
      </c>
      <c r="H110" s="51">
        <f>IFERROR(VLOOKUP($B110,[1]NUM7!$G$3:$T$157,5,FALSE),0)</f>
        <v>1</v>
      </c>
      <c r="I110" s="51">
        <f>IFERROR(VLOOKUP($B110,[1]NUM7!$G$3:$T$157,6,FALSE),0)</f>
        <v>2</v>
      </c>
      <c r="J110" s="51">
        <f>IFERROR(VLOOKUP($B110,[1]NUM7!$G$3:$T$157,7,FALSE),0)</f>
        <v>3</v>
      </c>
      <c r="K110" s="51">
        <f>IFERROR(VLOOKUP($B110,[1]NUM7!$G$3:$T$157,8,FALSE),0)</f>
        <v>2</v>
      </c>
      <c r="L110" s="51">
        <f>IFERROR(VLOOKUP($B110,[1]NUM7!$G$3:$T$157,9,FALSE),0)</f>
        <v>3</v>
      </c>
      <c r="M110" s="51">
        <f>IFERROR(VLOOKUP($B110,[1]NUM7!$G$3:$T$157,10,FALSE),0)</f>
        <v>2</v>
      </c>
      <c r="N110" s="51">
        <f>IFERROR(VLOOKUP($B110,[1]NUM7!$G$3:$T$157,11,FALSE),0)</f>
        <v>1</v>
      </c>
      <c r="O110" s="51">
        <f>IFERROR(VLOOKUP($B110,[1]NUM7!$G$3:$T$157,12,FALSE),0)</f>
        <v>1</v>
      </c>
      <c r="P110" s="51">
        <f>IFERROR(VLOOKUP($B110,[1]NUM7!$G$3:$T$157,13,FALSE),0)</f>
        <v>9</v>
      </c>
      <c r="Q110" s="30">
        <f t="shared" si="42"/>
        <v>29</v>
      </c>
      <c r="R110" s="3">
        <f>IFERROR(VLOOKUP($B110,'[2]7 2018'!$G$3:$J$163,3,FALSE),0)</f>
        <v>37</v>
      </c>
      <c r="S110" s="31">
        <f t="shared" si="43"/>
        <v>37</v>
      </c>
      <c r="T110" s="30">
        <f>IFERROR(VLOOKUP($B110,[3]DEN7!$G$3:$H$159,2,FALSE),0)</f>
        <v>32</v>
      </c>
      <c r="U110" s="56">
        <f>IFERROR(VLOOKUP($B110,[3]DEN7!$G$3:$H$159,2,FALSE),0)</f>
        <v>32</v>
      </c>
      <c r="V110" s="30">
        <f>IFERROR(VLOOKUP($B110,[1]DEN7!$G$3:$J$160,3,FALSE),0)</f>
        <v>31</v>
      </c>
    </row>
    <row r="111" spans="1:22" ht="14.4" thickBot="1" x14ac:dyDescent="0.3">
      <c r="A111" s="49" t="s">
        <v>118</v>
      </c>
      <c r="B111" s="62" t="s">
        <v>255</v>
      </c>
      <c r="C111" s="34"/>
      <c r="D111" s="34"/>
      <c r="E111" s="51">
        <f>IFERROR(VLOOKUP($B111,[1]NUM7!$G$3:$T$157,2,FALSE),0)</f>
        <v>3</v>
      </c>
      <c r="F111" s="51">
        <f>IFERROR(VLOOKUP($B111,[1]NUM7!$G$3:$T$157,3,FALSE),0)</f>
        <v>4</v>
      </c>
      <c r="G111" s="51">
        <f>IFERROR(VLOOKUP($B111,[1]NUM7!$G$3:$T$157,4,FALSE),0)</f>
        <v>3</v>
      </c>
      <c r="H111" s="51">
        <f>IFERROR(VLOOKUP($B111,[1]NUM7!$G$3:$T$157,5,FALSE),0)</f>
        <v>5</v>
      </c>
      <c r="I111" s="51">
        <f>IFERROR(VLOOKUP($B111,[1]NUM7!$G$3:$T$157,6,FALSE),0)</f>
        <v>4</v>
      </c>
      <c r="J111" s="51">
        <f>IFERROR(VLOOKUP($B111,[1]NUM7!$G$3:$T$157,7,FALSE),0)</f>
        <v>3</v>
      </c>
      <c r="K111" s="51">
        <f>IFERROR(VLOOKUP($B111,[1]NUM7!$G$3:$T$157,8,FALSE),0)</f>
        <v>2</v>
      </c>
      <c r="L111" s="51">
        <f>IFERROR(VLOOKUP($B111,[1]NUM7!$G$3:$T$157,9,FALSE),0)</f>
        <v>3</v>
      </c>
      <c r="M111" s="51">
        <f>IFERROR(VLOOKUP($B111,[1]NUM7!$G$3:$T$157,10,FALSE),0)</f>
        <v>4</v>
      </c>
      <c r="N111" s="51">
        <f>IFERROR(VLOOKUP($B111,[1]NUM7!$G$3:$T$157,11,FALSE),0)</f>
        <v>2</v>
      </c>
      <c r="O111" s="51">
        <f>IFERROR(VLOOKUP($B111,[1]NUM7!$G$3:$T$157,12,FALSE),0)</f>
        <v>0</v>
      </c>
      <c r="P111" s="51">
        <f>IFERROR(VLOOKUP($B111,[1]NUM7!$G$3:$T$157,13,FALSE),0)</f>
        <v>0</v>
      </c>
      <c r="Q111" s="30">
        <f t="shared" si="42"/>
        <v>33</v>
      </c>
      <c r="R111" s="3">
        <f>IFERROR(VLOOKUP($B111,'[2]7 2018'!$G$3:$J$163,3,FALSE),0)</f>
        <v>19</v>
      </c>
      <c r="S111" s="31">
        <f t="shared" si="43"/>
        <v>19</v>
      </c>
      <c r="T111" s="30">
        <f>IFERROR(VLOOKUP($B111,[3]DEN7!$G$3:$H$159,2,FALSE),0)</f>
        <v>29</v>
      </c>
      <c r="U111" s="56">
        <f>IFERROR(VLOOKUP($B111,[3]DEN7!$G$3:$H$159,2,FALSE),0)</f>
        <v>29</v>
      </c>
      <c r="V111" s="30">
        <f>IFERROR(VLOOKUP($B111,[1]DEN7!$G$3:$J$160,3,FALSE),0)</f>
        <v>23</v>
      </c>
    </row>
    <row r="112" spans="1:22" ht="14.4" thickBot="1" x14ac:dyDescent="0.3">
      <c r="A112" s="286" t="s">
        <v>118</v>
      </c>
      <c r="B112" s="62" t="s">
        <v>320</v>
      </c>
      <c r="C112" s="34"/>
      <c r="D112" s="34"/>
      <c r="E112" s="51">
        <f>IFERROR(VLOOKUP($B112,[1]NUM7!$G$3:$T$157,2,FALSE),0)</f>
        <v>0</v>
      </c>
      <c r="F112" s="51">
        <f>IFERROR(VLOOKUP($B112,[1]NUM7!$G$3:$T$157,3,FALSE),0)</f>
        <v>0</v>
      </c>
      <c r="G112" s="51">
        <f>IFERROR(VLOOKUP($B112,[1]NUM7!$G$3:$T$157,4,FALSE),0)</f>
        <v>0</v>
      </c>
      <c r="H112" s="51">
        <f>IFERROR(VLOOKUP($B112,[1]NUM7!$G$3:$T$157,5,FALSE),0)</f>
        <v>12</v>
      </c>
      <c r="I112" s="51">
        <f>IFERROR(VLOOKUP($B112,[1]NUM7!$G$3:$T$157,6,FALSE),0)</f>
        <v>15</v>
      </c>
      <c r="J112" s="51">
        <f>IFERROR(VLOOKUP($B112,[1]NUM7!$G$3:$T$157,7,FALSE),0)</f>
        <v>16</v>
      </c>
      <c r="K112" s="51">
        <f>IFERROR(VLOOKUP($B112,[1]NUM7!$G$3:$T$157,8,FALSE),0)</f>
        <v>11</v>
      </c>
      <c r="L112" s="51">
        <f>IFERROR(VLOOKUP($B112,[1]NUM7!$G$3:$T$157,9,FALSE),0)</f>
        <v>20</v>
      </c>
      <c r="M112" s="51">
        <f>IFERROR(VLOOKUP($B112,[1]NUM7!$G$3:$T$157,10,FALSE),0)</f>
        <v>12</v>
      </c>
      <c r="N112" s="51">
        <f>IFERROR(VLOOKUP($B112,[1]NUM7!$G$3:$T$157,11,FALSE),0)</f>
        <v>9</v>
      </c>
      <c r="O112" s="51">
        <f>IFERROR(VLOOKUP($B112,[1]NUM7!$G$3:$T$157,12,FALSE),0)</f>
        <v>3</v>
      </c>
      <c r="P112" s="51">
        <f>IFERROR(VLOOKUP($B112,[1]NUM7!$G$3:$T$157,13,FALSE),0)</f>
        <v>27</v>
      </c>
      <c r="Q112" s="30">
        <f t="shared" si="42"/>
        <v>125</v>
      </c>
      <c r="R112" s="3">
        <f>IFERROR(VLOOKUP($B112,'[2]7 2018'!$G$3:$J$163,3,FALSE),0)</f>
        <v>0</v>
      </c>
      <c r="S112" s="31">
        <f t="shared" ref="S112" si="44">R112</f>
        <v>0</v>
      </c>
      <c r="T112" s="30">
        <f>IFERROR(VLOOKUP($B112,[3]DEN7!$G$3:$H$159,2,FALSE),0)</f>
        <v>192</v>
      </c>
      <c r="U112" s="56">
        <f>IFERROR(VLOOKUP($B112,[3]DEN7!$G$3:$H$159,2,FALSE),0)</f>
        <v>192</v>
      </c>
      <c r="V112" s="30">
        <f>IFERROR(VLOOKUP($B112,[1]DEN7!$G$3:$J$160,3,FALSE),0)</f>
        <v>187</v>
      </c>
    </row>
    <row r="113" spans="1:22" ht="14.4" thickBot="1" x14ac:dyDescent="0.3">
      <c r="A113" s="344" t="s">
        <v>165</v>
      </c>
      <c r="B113" s="345"/>
      <c r="C113" s="89">
        <f>D113/Metas!I13</f>
        <v>0.99137669052888744</v>
      </c>
      <c r="D113" s="88">
        <f>Q113/V113</f>
        <v>0.96223021582733814</v>
      </c>
      <c r="E113" s="29">
        <f>SUM(E95:E112)</f>
        <v>111</v>
      </c>
      <c r="F113" s="29">
        <f t="shared" ref="F113:V113" si="45">SUM(F95:F112)</f>
        <v>90</v>
      </c>
      <c r="G113" s="29">
        <f t="shared" si="45"/>
        <v>97</v>
      </c>
      <c r="H113" s="29">
        <f t="shared" si="45"/>
        <v>94</v>
      </c>
      <c r="I113" s="29">
        <f t="shared" si="45"/>
        <v>85</v>
      </c>
      <c r="J113" s="29">
        <f t="shared" si="45"/>
        <v>93</v>
      </c>
      <c r="K113" s="29">
        <f t="shared" si="45"/>
        <v>92</v>
      </c>
      <c r="L113" s="29">
        <f t="shared" si="45"/>
        <v>86</v>
      </c>
      <c r="M113" s="29">
        <f t="shared" si="45"/>
        <v>90</v>
      </c>
      <c r="N113" s="29">
        <f t="shared" si="45"/>
        <v>51</v>
      </c>
      <c r="O113" s="29">
        <f t="shared" si="45"/>
        <v>52</v>
      </c>
      <c r="P113" s="29">
        <f t="shared" si="45"/>
        <v>129</v>
      </c>
      <c r="Q113" s="29">
        <f t="shared" si="45"/>
        <v>1070</v>
      </c>
      <c r="R113" s="29">
        <f t="shared" si="45"/>
        <v>1192</v>
      </c>
      <c r="S113" s="29">
        <f>SUM(S95:S112)</f>
        <v>1192</v>
      </c>
      <c r="T113" s="29">
        <f t="shared" si="45"/>
        <v>1146</v>
      </c>
      <c r="U113" s="29">
        <f t="shared" si="45"/>
        <v>1146</v>
      </c>
      <c r="V113" s="29">
        <f t="shared" si="45"/>
        <v>1112</v>
      </c>
    </row>
    <row r="114" spans="1:22" ht="14.4" thickBot="1" x14ac:dyDescent="0.3">
      <c r="A114" s="49" t="s">
        <v>131</v>
      </c>
      <c r="B114" s="62" t="s">
        <v>119</v>
      </c>
      <c r="C114" s="34"/>
      <c r="D114" s="34"/>
      <c r="E114" s="51">
        <f>IFERROR(VLOOKUP($B114,[1]NUM7!$G$3:$T$157,2,FALSE),0)</f>
        <v>0</v>
      </c>
      <c r="F114" s="51">
        <f>IFERROR(VLOOKUP($B114,[1]NUM7!$G$3:$T$157,3,FALSE),0)</f>
        <v>0</v>
      </c>
      <c r="G114" s="51">
        <f>IFERROR(VLOOKUP($B114,[1]NUM7!$G$3:$T$157,4,FALSE),0)</f>
        <v>0</v>
      </c>
      <c r="H114" s="51">
        <f>IFERROR(VLOOKUP($B114,[1]NUM7!$G$3:$T$157,5,FALSE),0)</f>
        <v>0</v>
      </c>
      <c r="I114" s="51">
        <f>IFERROR(VLOOKUP($B114,[1]NUM7!$G$3:$T$157,6,FALSE),0)</f>
        <v>0</v>
      </c>
      <c r="J114" s="51">
        <f>IFERROR(VLOOKUP($B114,[1]NUM7!$G$3:$T$157,7,FALSE),0)</f>
        <v>0</v>
      </c>
      <c r="K114" s="51">
        <f>IFERROR(VLOOKUP($B114,[1]NUM7!$G$3:$T$157,8,FALSE),0)</f>
        <v>0</v>
      </c>
      <c r="L114" s="51">
        <f>IFERROR(VLOOKUP($B114,[1]NUM7!$G$3:$T$157,9,FALSE),0)</f>
        <v>0</v>
      </c>
      <c r="M114" s="51">
        <f>IFERROR(VLOOKUP($B114,[1]NUM7!$G$3:$T$157,10,FALSE),0)</f>
        <v>0</v>
      </c>
      <c r="N114" s="51">
        <f>IFERROR(VLOOKUP($B114,[1]NUM7!$G$3:$T$157,11,FALSE),0)</f>
        <v>0</v>
      </c>
      <c r="O114" s="51">
        <f>IFERROR(VLOOKUP($B114,[1]NUM7!$G$3:$T$157,12,FALSE),0)</f>
        <v>0</v>
      </c>
      <c r="P114" s="51">
        <f>IFERROR(VLOOKUP($B114,[1]NUM7!$G$3:$T$157,13,FALSE),0)</f>
        <v>0</v>
      </c>
      <c r="Q114" s="30">
        <f t="shared" ref="Q114:Q125" si="46">SUM(E114:P114)</f>
        <v>0</v>
      </c>
      <c r="R114" s="3">
        <f>IFERROR(VLOOKUP($B114,'[2]7 2018'!$G$3:$J$163,3,FALSE),0)</f>
        <v>1</v>
      </c>
      <c r="S114" s="31">
        <f t="shared" ref="S114:S125" si="47">R114</f>
        <v>1</v>
      </c>
      <c r="T114" s="30">
        <f>IFERROR(VLOOKUP($B114,[3]DEN7!$G$3:$H$159,2,FALSE),0)</f>
        <v>0</v>
      </c>
      <c r="U114" s="56">
        <f>IFERROR(VLOOKUP($B114,[3]DEN7!$G$3:$H$159,2,FALSE),0)</f>
        <v>0</v>
      </c>
      <c r="V114" s="30">
        <f>IFERROR(VLOOKUP($B114,[1]DEN7!$G$3:$J$160,3,FALSE),0)</f>
        <v>1</v>
      </c>
    </row>
    <row r="115" spans="1:22" ht="14.4" thickBot="1" x14ac:dyDescent="0.3">
      <c r="A115" s="49" t="s">
        <v>131</v>
      </c>
      <c r="B115" s="62" t="s">
        <v>120</v>
      </c>
      <c r="C115" s="34"/>
      <c r="D115" s="34"/>
      <c r="E115" s="51">
        <f>IFERROR(VLOOKUP($B115,[1]NUM7!$G$3:$T$157,2,FALSE),0)</f>
        <v>1</v>
      </c>
      <c r="F115" s="51">
        <f>IFERROR(VLOOKUP($B115,[1]NUM7!$G$3:$T$157,3,FALSE),0)</f>
        <v>0</v>
      </c>
      <c r="G115" s="51">
        <f>IFERROR(VLOOKUP($B115,[1]NUM7!$G$3:$T$157,4,FALSE),0)</f>
        <v>0</v>
      </c>
      <c r="H115" s="51">
        <f>IFERROR(VLOOKUP($B115,[1]NUM7!$G$3:$T$157,5,FALSE),0)</f>
        <v>1</v>
      </c>
      <c r="I115" s="51">
        <f>IFERROR(VLOOKUP($B115,[1]NUM7!$G$3:$T$157,6,FALSE),0)</f>
        <v>0</v>
      </c>
      <c r="J115" s="51">
        <f>IFERROR(VLOOKUP($B115,[1]NUM7!$G$3:$T$157,7,FALSE),0)</f>
        <v>0</v>
      </c>
      <c r="K115" s="51">
        <f>IFERROR(VLOOKUP($B115,[1]NUM7!$G$3:$T$157,8,FALSE),0)</f>
        <v>0</v>
      </c>
      <c r="L115" s="51">
        <f>IFERROR(VLOOKUP($B115,[1]NUM7!$G$3:$T$157,9,FALSE),0)</f>
        <v>0</v>
      </c>
      <c r="M115" s="51">
        <f>IFERROR(VLOOKUP($B115,[1]NUM7!$G$3:$T$157,10,FALSE),0)</f>
        <v>0</v>
      </c>
      <c r="N115" s="51">
        <f>IFERROR(VLOOKUP($B115,[1]NUM7!$G$3:$T$157,11,FALSE),0)</f>
        <v>1</v>
      </c>
      <c r="O115" s="51">
        <f>IFERROR(VLOOKUP($B115,[1]NUM7!$G$3:$T$157,12,FALSE),0)</f>
        <v>0</v>
      </c>
      <c r="P115" s="51">
        <f>IFERROR(VLOOKUP($B115,[1]NUM7!$G$3:$T$157,13,FALSE),0)</f>
        <v>0</v>
      </c>
      <c r="Q115" s="30">
        <f t="shared" si="46"/>
        <v>3</v>
      </c>
      <c r="R115" s="3">
        <f>IFERROR(VLOOKUP($B115,'[2]7 2018'!$G$3:$J$163,3,FALSE),0)</f>
        <v>3</v>
      </c>
      <c r="S115" s="31">
        <f t="shared" si="47"/>
        <v>3</v>
      </c>
      <c r="T115" s="30">
        <f>IFERROR(VLOOKUP($B115,[3]DEN7!$G$3:$H$159,2,FALSE),0)</f>
        <v>2</v>
      </c>
      <c r="U115" s="56">
        <f>IFERROR(VLOOKUP($B115,[3]DEN7!$G$3:$H$159,2,FALSE),0)</f>
        <v>2</v>
      </c>
      <c r="V115" s="30">
        <f>IFERROR(VLOOKUP($B115,[1]DEN7!$G$3:$J$160,3,FALSE),0)</f>
        <v>5</v>
      </c>
    </row>
    <row r="116" spans="1:22" ht="14.4" thickBot="1" x14ac:dyDescent="0.3">
      <c r="A116" s="49" t="s">
        <v>131</v>
      </c>
      <c r="B116" s="62" t="s">
        <v>121</v>
      </c>
      <c r="C116" s="34"/>
      <c r="D116" s="34"/>
      <c r="E116" s="51">
        <f>IFERROR(VLOOKUP($B116,[1]NUM7!$G$3:$T$157,2,FALSE),0)</f>
        <v>0</v>
      </c>
      <c r="F116" s="51">
        <f>IFERROR(VLOOKUP($B116,[1]NUM7!$G$3:$T$157,3,FALSE),0)</f>
        <v>0</v>
      </c>
      <c r="G116" s="51">
        <f>IFERROR(VLOOKUP($B116,[1]NUM7!$G$3:$T$157,4,FALSE),0)</f>
        <v>1</v>
      </c>
      <c r="H116" s="51">
        <f>IFERROR(VLOOKUP($B116,[1]NUM7!$G$3:$T$157,5,FALSE),0)</f>
        <v>0</v>
      </c>
      <c r="I116" s="51">
        <f>IFERROR(VLOOKUP($B116,[1]NUM7!$G$3:$T$157,6,FALSE),0)</f>
        <v>1</v>
      </c>
      <c r="J116" s="51">
        <f>IFERROR(VLOOKUP($B116,[1]NUM7!$G$3:$T$157,7,FALSE),0)</f>
        <v>0</v>
      </c>
      <c r="K116" s="51">
        <f>IFERROR(VLOOKUP($B116,[1]NUM7!$G$3:$T$157,8,FALSE),0)</f>
        <v>0</v>
      </c>
      <c r="L116" s="51">
        <f>IFERROR(VLOOKUP($B116,[1]NUM7!$G$3:$T$157,9,FALSE),0)</f>
        <v>1</v>
      </c>
      <c r="M116" s="51">
        <f>IFERROR(VLOOKUP($B116,[1]NUM7!$G$3:$T$157,10,FALSE),0)</f>
        <v>1</v>
      </c>
      <c r="N116" s="51">
        <f>IFERROR(VLOOKUP($B116,[1]NUM7!$G$3:$T$157,11,FALSE),0)</f>
        <v>0</v>
      </c>
      <c r="O116" s="51">
        <f>IFERROR(VLOOKUP($B116,[1]NUM7!$G$3:$T$157,12,FALSE),0)</f>
        <v>0</v>
      </c>
      <c r="P116" s="51">
        <f>IFERROR(VLOOKUP($B116,[1]NUM7!$G$3:$T$157,13,FALSE),0)</f>
        <v>1</v>
      </c>
      <c r="Q116" s="30">
        <f t="shared" si="46"/>
        <v>5</v>
      </c>
      <c r="R116" s="3">
        <f>IFERROR(VLOOKUP($B116,'[2]7 2018'!$G$3:$J$163,3,FALSE),0)</f>
        <v>0</v>
      </c>
      <c r="S116" s="31">
        <f t="shared" si="47"/>
        <v>0</v>
      </c>
      <c r="T116" s="30">
        <f>IFERROR(VLOOKUP($B116,[3]DEN7!$G$3:$H$159,2,FALSE),0)</f>
        <v>2</v>
      </c>
      <c r="U116" s="56">
        <f>IFERROR(VLOOKUP($B116,[3]DEN7!$G$3:$H$159,2,FALSE),0)</f>
        <v>2</v>
      </c>
      <c r="V116" s="30">
        <f>IFERROR(VLOOKUP($B116,[1]DEN7!$G$3:$J$160,3,FALSE),0)</f>
        <v>5</v>
      </c>
    </row>
    <row r="117" spans="1:22" ht="14.4" thickBot="1" x14ac:dyDescent="0.3">
      <c r="A117" s="49" t="s">
        <v>131</v>
      </c>
      <c r="B117" s="62" t="s">
        <v>122</v>
      </c>
      <c r="C117" s="34"/>
      <c r="D117" s="34"/>
      <c r="E117" s="51">
        <f>IFERROR(VLOOKUP($B117,[1]NUM7!$G$3:$T$157,2,FALSE),0)</f>
        <v>0</v>
      </c>
      <c r="F117" s="51">
        <f>IFERROR(VLOOKUP($B117,[1]NUM7!$G$3:$T$157,3,FALSE),0)</f>
        <v>0</v>
      </c>
      <c r="G117" s="51">
        <f>IFERROR(VLOOKUP($B117,[1]NUM7!$G$3:$T$157,4,FALSE),0)</f>
        <v>1</v>
      </c>
      <c r="H117" s="51">
        <f>IFERROR(VLOOKUP($B117,[1]NUM7!$G$3:$T$157,5,FALSE),0)</f>
        <v>1</v>
      </c>
      <c r="I117" s="51">
        <f>IFERROR(VLOOKUP($B117,[1]NUM7!$G$3:$T$157,6,FALSE),0)</f>
        <v>0</v>
      </c>
      <c r="J117" s="51">
        <f>IFERROR(VLOOKUP($B117,[1]NUM7!$G$3:$T$157,7,FALSE),0)</f>
        <v>0</v>
      </c>
      <c r="K117" s="51">
        <f>IFERROR(VLOOKUP($B117,[1]NUM7!$G$3:$T$157,8,FALSE),0)</f>
        <v>0</v>
      </c>
      <c r="L117" s="51">
        <f>IFERROR(VLOOKUP($B117,[1]NUM7!$G$3:$T$157,9,FALSE),0)</f>
        <v>0</v>
      </c>
      <c r="M117" s="51">
        <f>IFERROR(VLOOKUP($B117,[1]NUM7!$G$3:$T$157,10,FALSE),0)</f>
        <v>1</v>
      </c>
      <c r="N117" s="51">
        <f>IFERROR(VLOOKUP($B117,[1]NUM7!$G$3:$T$157,11,FALSE),0)</f>
        <v>0</v>
      </c>
      <c r="O117" s="51">
        <f>IFERROR(VLOOKUP($B117,[1]NUM7!$G$3:$T$157,12,FALSE),0)</f>
        <v>0</v>
      </c>
      <c r="P117" s="51">
        <f>IFERROR(VLOOKUP($B117,[1]NUM7!$G$3:$T$157,13,FALSE),0)</f>
        <v>1</v>
      </c>
      <c r="Q117" s="30">
        <f t="shared" si="46"/>
        <v>4</v>
      </c>
      <c r="R117" s="3">
        <f>IFERROR(VLOOKUP($B117,'[2]7 2018'!$G$3:$J$163,3,FALSE),0)</f>
        <v>3</v>
      </c>
      <c r="S117" s="31">
        <f t="shared" si="47"/>
        <v>3</v>
      </c>
      <c r="T117" s="30">
        <f>IFERROR(VLOOKUP($B117,[3]DEN7!$G$3:$H$159,2,FALSE),0)</f>
        <v>6</v>
      </c>
      <c r="U117" s="56">
        <f>IFERROR(VLOOKUP($B117,[3]DEN7!$G$3:$H$159,2,FALSE),0)</f>
        <v>6</v>
      </c>
      <c r="V117" s="30">
        <f>IFERROR(VLOOKUP($B117,[1]DEN7!$G$3:$J$160,3,FALSE),0)</f>
        <v>4</v>
      </c>
    </row>
    <row r="118" spans="1:22" ht="14.4" thickBot="1" x14ac:dyDescent="0.3">
      <c r="A118" s="49" t="s">
        <v>131</v>
      </c>
      <c r="B118" s="62" t="s">
        <v>123</v>
      </c>
      <c r="C118" s="34"/>
      <c r="D118" s="34"/>
      <c r="E118" s="51">
        <f>IFERROR(VLOOKUP($B118,[1]NUM7!$G$3:$T$157,2,FALSE),0)</f>
        <v>2</v>
      </c>
      <c r="F118" s="51">
        <f>IFERROR(VLOOKUP($B118,[1]NUM7!$G$3:$T$157,3,FALSE),0)</f>
        <v>2</v>
      </c>
      <c r="G118" s="51">
        <f>IFERROR(VLOOKUP($B118,[1]NUM7!$G$3:$T$157,4,FALSE),0)</f>
        <v>0</v>
      </c>
      <c r="H118" s="51">
        <f>IFERROR(VLOOKUP($B118,[1]NUM7!$G$3:$T$157,5,FALSE),0)</f>
        <v>2</v>
      </c>
      <c r="I118" s="51">
        <f>IFERROR(VLOOKUP($B118,[1]NUM7!$G$3:$T$157,6,FALSE),0)</f>
        <v>1</v>
      </c>
      <c r="J118" s="51">
        <f>IFERROR(VLOOKUP($B118,[1]NUM7!$G$3:$T$157,7,FALSE),0)</f>
        <v>0</v>
      </c>
      <c r="K118" s="51">
        <f>IFERROR(VLOOKUP($B118,[1]NUM7!$G$3:$T$157,8,FALSE),0)</f>
        <v>1</v>
      </c>
      <c r="L118" s="51">
        <f>IFERROR(VLOOKUP($B118,[1]NUM7!$G$3:$T$157,9,FALSE),0)</f>
        <v>1</v>
      </c>
      <c r="M118" s="51">
        <f>IFERROR(VLOOKUP($B118,[1]NUM7!$G$3:$T$157,10,FALSE),0)</f>
        <v>0</v>
      </c>
      <c r="N118" s="51">
        <f>IFERROR(VLOOKUP($B118,[1]NUM7!$G$3:$T$157,11,FALSE),0)</f>
        <v>1</v>
      </c>
      <c r="O118" s="51">
        <f>IFERROR(VLOOKUP($B118,[1]NUM7!$G$3:$T$157,12,FALSE),0)</f>
        <v>0</v>
      </c>
      <c r="P118" s="51">
        <f>IFERROR(VLOOKUP($B118,[1]NUM7!$G$3:$T$157,13,FALSE),0)</f>
        <v>1</v>
      </c>
      <c r="Q118" s="30">
        <f t="shared" si="46"/>
        <v>11</v>
      </c>
      <c r="R118" s="3">
        <f>IFERROR(VLOOKUP($B118,'[2]7 2018'!$G$3:$J$163,3,FALSE),0)</f>
        <v>10</v>
      </c>
      <c r="S118" s="31">
        <f t="shared" si="47"/>
        <v>10</v>
      </c>
      <c r="T118" s="30">
        <f>IFERROR(VLOOKUP($B118,[3]DEN7!$G$3:$H$159,2,FALSE),0)</f>
        <v>6</v>
      </c>
      <c r="U118" s="56">
        <f>IFERROR(VLOOKUP($B118,[3]DEN7!$G$3:$H$159,2,FALSE),0)</f>
        <v>6</v>
      </c>
      <c r="V118" s="30">
        <f>IFERROR(VLOOKUP($B118,[1]DEN7!$G$3:$J$160,3,FALSE),0)</f>
        <v>7</v>
      </c>
    </row>
    <row r="119" spans="1:22" ht="14.4" thickBot="1" x14ac:dyDescent="0.3">
      <c r="A119" s="49" t="s">
        <v>131</v>
      </c>
      <c r="B119" s="62" t="s">
        <v>124</v>
      </c>
      <c r="C119" s="34"/>
      <c r="D119" s="34"/>
      <c r="E119" s="51">
        <f>IFERROR(VLOOKUP($B119,[1]NUM7!$G$3:$T$157,2,FALSE),0)</f>
        <v>0</v>
      </c>
      <c r="F119" s="51">
        <f>IFERROR(VLOOKUP($B119,[1]NUM7!$G$3:$T$157,3,FALSE),0)</f>
        <v>0</v>
      </c>
      <c r="G119" s="51">
        <f>IFERROR(VLOOKUP($B119,[1]NUM7!$G$3:$T$157,4,FALSE),0)</f>
        <v>0</v>
      </c>
      <c r="H119" s="51">
        <f>IFERROR(VLOOKUP($B119,[1]NUM7!$G$3:$T$157,5,FALSE),0)</f>
        <v>0</v>
      </c>
      <c r="I119" s="51">
        <f>IFERROR(VLOOKUP($B119,[1]NUM7!$G$3:$T$157,6,FALSE),0)</f>
        <v>0</v>
      </c>
      <c r="J119" s="51">
        <f>IFERROR(VLOOKUP($B119,[1]NUM7!$G$3:$T$157,7,FALSE),0)</f>
        <v>0</v>
      </c>
      <c r="K119" s="51">
        <f>IFERROR(VLOOKUP($B119,[1]NUM7!$G$3:$T$157,8,FALSE),0)</f>
        <v>0</v>
      </c>
      <c r="L119" s="51">
        <f>IFERROR(VLOOKUP($B119,[1]NUM7!$G$3:$T$157,9,FALSE),0)</f>
        <v>0</v>
      </c>
      <c r="M119" s="51">
        <f>IFERROR(VLOOKUP($B119,[1]NUM7!$G$3:$T$157,10,FALSE),0)</f>
        <v>1</v>
      </c>
      <c r="N119" s="51">
        <f>IFERROR(VLOOKUP($B119,[1]NUM7!$G$3:$T$157,11,FALSE),0)</f>
        <v>0</v>
      </c>
      <c r="O119" s="51">
        <f>IFERROR(VLOOKUP($B119,[1]NUM7!$G$3:$T$157,12,FALSE),0)</f>
        <v>0</v>
      </c>
      <c r="P119" s="51">
        <f>IFERROR(VLOOKUP($B119,[1]NUM7!$G$3:$T$157,13,FALSE),0)</f>
        <v>0</v>
      </c>
      <c r="Q119" s="30">
        <f t="shared" si="46"/>
        <v>1</v>
      </c>
      <c r="R119" s="3">
        <f>IFERROR(VLOOKUP($B119,'[2]7 2018'!$G$3:$J$163,3,FALSE),0)</f>
        <v>0</v>
      </c>
      <c r="S119" s="31">
        <f t="shared" si="47"/>
        <v>0</v>
      </c>
      <c r="T119" s="30">
        <f>IFERROR(VLOOKUP($B119,[3]DEN7!$G$3:$H$159,2,FALSE),0)</f>
        <v>1</v>
      </c>
      <c r="U119" s="56">
        <f>IFERROR(VLOOKUP($B119,[3]DEN7!$G$3:$H$159,2,FALSE),0)</f>
        <v>1</v>
      </c>
      <c r="V119" s="30">
        <f>IFERROR(VLOOKUP($B119,[1]DEN7!$G$3:$J$160,3,FALSE),0)</f>
        <v>2</v>
      </c>
    </row>
    <row r="120" spans="1:22" ht="14.4" thickBot="1" x14ac:dyDescent="0.3">
      <c r="A120" s="49" t="s">
        <v>131</v>
      </c>
      <c r="B120" s="62" t="s">
        <v>125</v>
      </c>
      <c r="C120" s="34"/>
      <c r="D120" s="34"/>
      <c r="E120" s="51">
        <f>IFERROR(VLOOKUP($B120,[1]NUM7!$G$3:$T$157,2,FALSE),0)</f>
        <v>0</v>
      </c>
      <c r="F120" s="51">
        <f>IFERROR(VLOOKUP($B120,[1]NUM7!$G$3:$T$157,3,FALSE),0)</f>
        <v>0</v>
      </c>
      <c r="G120" s="51">
        <f>IFERROR(VLOOKUP($B120,[1]NUM7!$G$3:$T$157,4,FALSE),0)</f>
        <v>0</v>
      </c>
      <c r="H120" s="51">
        <f>IFERROR(VLOOKUP($B120,[1]NUM7!$G$3:$T$157,5,FALSE),0)</f>
        <v>1</v>
      </c>
      <c r="I120" s="51">
        <f>IFERROR(VLOOKUP($B120,[1]NUM7!$G$3:$T$157,6,FALSE),0)</f>
        <v>0</v>
      </c>
      <c r="J120" s="51">
        <f>IFERROR(VLOOKUP($B120,[1]NUM7!$G$3:$T$157,7,FALSE),0)</f>
        <v>0</v>
      </c>
      <c r="K120" s="51">
        <f>IFERROR(VLOOKUP($B120,[1]NUM7!$G$3:$T$157,8,FALSE),0)</f>
        <v>0</v>
      </c>
      <c r="L120" s="51">
        <f>IFERROR(VLOOKUP($B120,[1]NUM7!$G$3:$T$157,9,FALSE),0)</f>
        <v>0</v>
      </c>
      <c r="M120" s="51">
        <f>IFERROR(VLOOKUP($B120,[1]NUM7!$G$3:$T$157,10,FALSE),0)</f>
        <v>0</v>
      </c>
      <c r="N120" s="51">
        <f>IFERROR(VLOOKUP($B120,[1]NUM7!$G$3:$T$157,11,FALSE),0)</f>
        <v>0</v>
      </c>
      <c r="O120" s="51">
        <f>IFERROR(VLOOKUP($B120,[1]NUM7!$G$3:$T$157,12,FALSE),0)</f>
        <v>0</v>
      </c>
      <c r="P120" s="51">
        <f>IFERROR(VLOOKUP($B120,[1]NUM7!$G$3:$T$157,13,FALSE),0)</f>
        <v>1</v>
      </c>
      <c r="Q120" s="30">
        <f t="shared" si="46"/>
        <v>2</v>
      </c>
      <c r="R120" s="3">
        <f>IFERROR(VLOOKUP($B120,'[2]7 2018'!$G$3:$J$163,3,FALSE),0)</f>
        <v>2</v>
      </c>
      <c r="S120" s="31">
        <f t="shared" si="47"/>
        <v>2</v>
      </c>
      <c r="T120" s="30">
        <f>IFERROR(VLOOKUP($B120,[3]DEN7!$G$3:$H$159,2,FALSE),0)</f>
        <v>3</v>
      </c>
      <c r="U120" s="56">
        <f>IFERROR(VLOOKUP($B120,[3]DEN7!$G$3:$H$159,2,FALSE),0)</f>
        <v>3</v>
      </c>
      <c r="V120" s="30">
        <f>IFERROR(VLOOKUP($B120,[1]DEN7!$G$3:$J$160,3,FALSE),0)</f>
        <v>3</v>
      </c>
    </row>
    <row r="121" spans="1:22" ht="14.4" thickBot="1" x14ac:dyDescent="0.3">
      <c r="A121" s="49" t="s">
        <v>131</v>
      </c>
      <c r="B121" s="62" t="s">
        <v>126</v>
      </c>
      <c r="C121" s="34"/>
      <c r="D121" s="34"/>
      <c r="E121" s="51">
        <f>IFERROR(VLOOKUP($B121,[1]NUM7!$G$3:$T$157,2,FALSE),0)</f>
        <v>1</v>
      </c>
      <c r="F121" s="51">
        <f>IFERROR(VLOOKUP($B121,[1]NUM7!$G$3:$T$157,3,FALSE),0)</f>
        <v>0</v>
      </c>
      <c r="G121" s="51">
        <f>IFERROR(VLOOKUP($B121,[1]NUM7!$G$3:$T$157,4,FALSE),0)</f>
        <v>1</v>
      </c>
      <c r="H121" s="51">
        <f>IFERROR(VLOOKUP($B121,[1]NUM7!$G$3:$T$157,5,FALSE),0)</f>
        <v>0</v>
      </c>
      <c r="I121" s="51">
        <f>IFERROR(VLOOKUP($B121,[1]NUM7!$G$3:$T$157,6,FALSE),0)</f>
        <v>0</v>
      </c>
      <c r="J121" s="51">
        <f>IFERROR(VLOOKUP($B121,[1]NUM7!$G$3:$T$157,7,FALSE),0)</f>
        <v>0</v>
      </c>
      <c r="K121" s="51">
        <f>IFERROR(VLOOKUP($B121,[1]NUM7!$G$3:$T$157,8,FALSE),0)</f>
        <v>0</v>
      </c>
      <c r="L121" s="51">
        <f>IFERROR(VLOOKUP($B121,[1]NUM7!$G$3:$T$157,9,FALSE),0)</f>
        <v>0</v>
      </c>
      <c r="M121" s="51">
        <f>IFERROR(VLOOKUP($B121,[1]NUM7!$G$3:$T$157,10,FALSE),0)</f>
        <v>0</v>
      </c>
      <c r="N121" s="51">
        <f>IFERROR(VLOOKUP($B121,[1]NUM7!$G$3:$T$157,11,FALSE),0)</f>
        <v>0</v>
      </c>
      <c r="O121" s="51">
        <f>IFERROR(VLOOKUP($B121,[1]NUM7!$G$3:$T$157,12,FALSE),0)</f>
        <v>1</v>
      </c>
      <c r="P121" s="51">
        <f>IFERROR(VLOOKUP($B121,[1]NUM7!$G$3:$T$157,13,FALSE),0)</f>
        <v>0</v>
      </c>
      <c r="Q121" s="30">
        <f t="shared" si="46"/>
        <v>3</v>
      </c>
      <c r="R121" s="3">
        <f>IFERROR(VLOOKUP($B121,'[2]7 2018'!$G$3:$J$163,3,FALSE),0)</f>
        <v>5</v>
      </c>
      <c r="S121" s="31">
        <f t="shared" si="47"/>
        <v>5</v>
      </c>
      <c r="T121" s="30">
        <f>IFERROR(VLOOKUP($B121,[3]DEN7!$G$3:$H$159,2,FALSE),0)</f>
        <v>5</v>
      </c>
      <c r="U121" s="56">
        <f>IFERROR(VLOOKUP($B121,[3]DEN7!$G$3:$H$159,2,FALSE),0)</f>
        <v>5</v>
      </c>
      <c r="V121" s="30">
        <f>IFERROR(VLOOKUP($B121,[1]DEN7!$G$3:$J$160,3,FALSE),0)</f>
        <v>7</v>
      </c>
    </row>
    <row r="122" spans="1:22" ht="14.4" thickBot="1" x14ac:dyDescent="0.3">
      <c r="A122" s="49" t="s">
        <v>131</v>
      </c>
      <c r="B122" s="62" t="s">
        <v>127</v>
      </c>
      <c r="C122" s="34"/>
      <c r="D122" s="34"/>
      <c r="E122" s="51">
        <f>IFERROR(VLOOKUP($B122,[1]NUM7!$G$3:$T$157,2,FALSE),0)</f>
        <v>0</v>
      </c>
      <c r="F122" s="51">
        <f>IFERROR(VLOOKUP($B122,[1]NUM7!$G$3:$T$157,3,FALSE),0)</f>
        <v>0</v>
      </c>
      <c r="G122" s="51">
        <f>IFERROR(VLOOKUP($B122,[1]NUM7!$G$3:$T$157,4,FALSE),0)</f>
        <v>0</v>
      </c>
      <c r="H122" s="51">
        <f>IFERROR(VLOOKUP($B122,[1]NUM7!$G$3:$T$157,5,FALSE),0)</f>
        <v>0</v>
      </c>
      <c r="I122" s="51">
        <f>IFERROR(VLOOKUP($B122,[1]NUM7!$G$3:$T$157,6,FALSE),0)</f>
        <v>1</v>
      </c>
      <c r="J122" s="51">
        <f>IFERROR(VLOOKUP($B122,[1]NUM7!$G$3:$T$157,7,FALSE),0)</f>
        <v>0</v>
      </c>
      <c r="K122" s="51">
        <f>IFERROR(VLOOKUP($B122,[1]NUM7!$G$3:$T$157,8,FALSE),0)</f>
        <v>0</v>
      </c>
      <c r="L122" s="51">
        <f>IFERROR(VLOOKUP($B122,[1]NUM7!$G$3:$T$157,9,FALSE),0)</f>
        <v>0</v>
      </c>
      <c r="M122" s="51">
        <f>IFERROR(VLOOKUP($B122,[1]NUM7!$G$3:$T$157,10,FALSE),0)</f>
        <v>0</v>
      </c>
      <c r="N122" s="51">
        <f>IFERROR(VLOOKUP($B122,[1]NUM7!$G$3:$T$157,11,FALSE),0)</f>
        <v>0</v>
      </c>
      <c r="O122" s="51">
        <f>IFERROR(VLOOKUP($B122,[1]NUM7!$G$3:$T$157,12,FALSE),0)</f>
        <v>0</v>
      </c>
      <c r="P122" s="51">
        <f>IFERROR(VLOOKUP($B122,[1]NUM7!$G$3:$T$157,13,FALSE),0)</f>
        <v>1</v>
      </c>
      <c r="Q122" s="30">
        <f t="shared" si="46"/>
        <v>2</v>
      </c>
      <c r="R122" s="3">
        <f>IFERROR(VLOOKUP($B122,'[2]7 2018'!$G$3:$J$163,3,FALSE),0)</f>
        <v>6</v>
      </c>
      <c r="S122" s="31">
        <f t="shared" si="47"/>
        <v>6</v>
      </c>
      <c r="T122" s="30">
        <f>IFERROR(VLOOKUP($B122,[3]DEN7!$G$3:$H$159,2,FALSE),0)</f>
        <v>3</v>
      </c>
      <c r="U122" s="56">
        <f>IFERROR(VLOOKUP($B122,[3]DEN7!$G$3:$H$159,2,FALSE),0)</f>
        <v>3</v>
      </c>
      <c r="V122" s="30">
        <f>IFERROR(VLOOKUP($B122,[1]DEN7!$G$3:$J$160,3,FALSE),0)</f>
        <v>2</v>
      </c>
    </row>
    <row r="123" spans="1:22" ht="14.4" thickBot="1" x14ac:dyDescent="0.3">
      <c r="A123" s="49" t="s">
        <v>131</v>
      </c>
      <c r="B123" s="62" t="s">
        <v>128</v>
      </c>
      <c r="C123" s="34"/>
      <c r="D123" s="34"/>
      <c r="E123" s="51">
        <f>IFERROR(VLOOKUP($B123,[1]NUM7!$G$3:$T$157,2,FALSE),0)</f>
        <v>0</v>
      </c>
      <c r="F123" s="51">
        <f>IFERROR(VLOOKUP($B123,[1]NUM7!$G$3:$T$157,3,FALSE),0)</f>
        <v>1</v>
      </c>
      <c r="G123" s="51">
        <f>IFERROR(VLOOKUP($B123,[1]NUM7!$G$3:$T$157,4,FALSE),0)</f>
        <v>0</v>
      </c>
      <c r="H123" s="51">
        <f>IFERROR(VLOOKUP($B123,[1]NUM7!$G$3:$T$157,5,FALSE),0)</f>
        <v>1</v>
      </c>
      <c r="I123" s="51">
        <f>IFERROR(VLOOKUP($B123,[1]NUM7!$G$3:$T$157,6,FALSE),0)</f>
        <v>0</v>
      </c>
      <c r="J123" s="51">
        <f>IFERROR(VLOOKUP($B123,[1]NUM7!$G$3:$T$157,7,FALSE),0)</f>
        <v>0</v>
      </c>
      <c r="K123" s="51">
        <f>IFERROR(VLOOKUP($B123,[1]NUM7!$G$3:$T$157,8,FALSE),0)</f>
        <v>0</v>
      </c>
      <c r="L123" s="51">
        <f>IFERROR(VLOOKUP($B123,[1]NUM7!$G$3:$T$157,9,FALSE),0)</f>
        <v>1</v>
      </c>
      <c r="M123" s="51">
        <f>IFERROR(VLOOKUP($B123,[1]NUM7!$G$3:$T$157,10,FALSE),0)</f>
        <v>0</v>
      </c>
      <c r="N123" s="51">
        <f>IFERROR(VLOOKUP($B123,[1]NUM7!$G$3:$T$157,11,FALSE),0)</f>
        <v>0</v>
      </c>
      <c r="O123" s="51">
        <f>IFERROR(VLOOKUP($B123,[1]NUM7!$G$3:$T$157,12,FALSE),0)</f>
        <v>0</v>
      </c>
      <c r="P123" s="51">
        <f>IFERROR(VLOOKUP($B123,[1]NUM7!$G$3:$T$157,13,FALSE),0)</f>
        <v>0</v>
      </c>
      <c r="Q123" s="30">
        <f t="shared" si="46"/>
        <v>3</v>
      </c>
      <c r="R123" s="3">
        <f>IFERROR(VLOOKUP($B123,'[2]7 2018'!$G$3:$J$163,3,FALSE),0)</f>
        <v>3</v>
      </c>
      <c r="S123" s="31">
        <f t="shared" si="47"/>
        <v>3</v>
      </c>
      <c r="T123" s="30">
        <f>IFERROR(VLOOKUP($B123,[3]DEN7!$G$3:$H$159,2,FALSE),0)</f>
        <v>4</v>
      </c>
      <c r="U123" s="56">
        <f>IFERROR(VLOOKUP($B123,[3]DEN7!$G$3:$H$159,2,FALSE),0)</f>
        <v>4</v>
      </c>
      <c r="V123" s="30">
        <f>IFERROR(VLOOKUP($B123,[1]DEN7!$G$3:$J$160,3,FALSE),0)</f>
        <v>3</v>
      </c>
    </row>
    <row r="124" spans="1:22" ht="14.4" thickBot="1" x14ac:dyDescent="0.3">
      <c r="A124" s="49" t="s">
        <v>131</v>
      </c>
      <c r="B124" s="62" t="s">
        <v>129</v>
      </c>
      <c r="C124" s="34"/>
      <c r="D124" s="34"/>
      <c r="E124" s="51">
        <f>IFERROR(VLOOKUP($B124,[1]NUM7!$G$3:$T$157,2,FALSE),0)</f>
        <v>1</v>
      </c>
      <c r="F124" s="51">
        <f>IFERROR(VLOOKUP($B124,[1]NUM7!$G$3:$T$157,3,FALSE),0)</f>
        <v>0</v>
      </c>
      <c r="G124" s="51">
        <f>IFERROR(VLOOKUP($B124,[1]NUM7!$G$3:$T$157,4,FALSE),0)</f>
        <v>1</v>
      </c>
      <c r="H124" s="51">
        <f>IFERROR(VLOOKUP($B124,[1]NUM7!$G$3:$T$157,5,FALSE),0)</f>
        <v>0</v>
      </c>
      <c r="I124" s="51">
        <f>IFERROR(VLOOKUP($B124,[1]NUM7!$G$3:$T$157,6,FALSE),0)</f>
        <v>0</v>
      </c>
      <c r="J124" s="51">
        <f>IFERROR(VLOOKUP($B124,[1]NUM7!$G$3:$T$157,7,FALSE),0)</f>
        <v>1</v>
      </c>
      <c r="K124" s="51">
        <f>IFERROR(VLOOKUP($B124,[1]NUM7!$G$3:$T$157,8,FALSE),0)</f>
        <v>1</v>
      </c>
      <c r="L124" s="51">
        <f>IFERROR(VLOOKUP($B124,[1]NUM7!$G$3:$T$157,9,FALSE),0)</f>
        <v>0</v>
      </c>
      <c r="M124" s="51">
        <f>IFERROR(VLOOKUP($B124,[1]NUM7!$G$3:$T$157,10,FALSE),0)</f>
        <v>0</v>
      </c>
      <c r="N124" s="51">
        <f>IFERROR(VLOOKUP($B124,[1]NUM7!$G$3:$T$157,11,FALSE),0)</f>
        <v>0</v>
      </c>
      <c r="O124" s="51">
        <f>IFERROR(VLOOKUP($B124,[1]NUM7!$G$3:$T$157,12,FALSE),0)</f>
        <v>0</v>
      </c>
      <c r="P124" s="51">
        <f>IFERROR(VLOOKUP($B124,[1]NUM7!$G$3:$T$157,13,FALSE),0)</f>
        <v>1</v>
      </c>
      <c r="Q124" s="30">
        <f t="shared" si="46"/>
        <v>5</v>
      </c>
      <c r="R124" s="3">
        <f>IFERROR(VLOOKUP($B124,'[2]7 2018'!$G$3:$J$163,3,FALSE),0)</f>
        <v>5</v>
      </c>
      <c r="S124" s="31">
        <f t="shared" si="47"/>
        <v>5</v>
      </c>
      <c r="T124" s="30">
        <f>IFERROR(VLOOKUP($B124,[3]DEN7!$G$3:$H$159,2,FALSE),0)</f>
        <v>2</v>
      </c>
      <c r="U124" s="56">
        <f>IFERROR(VLOOKUP($B124,[3]DEN7!$G$3:$H$159,2,FALSE),0)</f>
        <v>2</v>
      </c>
      <c r="V124" s="30">
        <f>IFERROR(VLOOKUP($B124,[1]DEN7!$G$3:$J$160,3,FALSE),0)</f>
        <v>4</v>
      </c>
    </row>
    <row r="125" spans="1:22" ht="14.4" thickBot="1" x14ac:dyDescent="0.3">
      <c r="A125" s="49" t="s">
        <v>131</v>
      </c>
      <c r="B125" s="62" t="s">
        <v>130</v>
      </c>
      <c r="C125" s="34"/>
      <c r="D125" s="34"/>
      <c r="E125" s="51">
        <f>IFERROR(VLOOKUP($B125,[1]NUM7!$G$3:$T$157,2,FALSE),0)</f>
        <v>0</v>
      </c>
      <c r="F125" s="51">
        <f>IFERROR(VLOOKUP($B125,[1]NUM7!$G$3:$T$157,3,FALSE),0)</f>
        <v>0</v>
      </c>
      <c r="G125" s="51">
        <f>IFERROR(VLOOKUP($B125,[1]NUM7!$G$3:$T$157,4,FALSE),0)</f>
        <v>0</v>
      </c>
      <c r="H125" s="51">
        <f>IFERROR(VLOOKUP($B125,[1]NUM7!$G$3:$T$157,5,FALSE),0)</f>
        <v>0</v>
      </c>
      <c r="I125" s="51">
        <f>IFERROR(VLOOKUP($B125,[1]NUM7!$G$3:$T$157,6,FALSE),0)</f>
        <v>0</v>
      </c>
      <c r="J125" s="51">
        <f>IFERROR(VLOOKUP($B125,[1]NUM7!$G$3:$T$157,7,FALSE),0)</f>
        <v>0</v>
      </c>
      <c r="K125" s="51">
        <f>IFERROR(VLOOKUP($B125,[1]NUM7!$G$3:$T$157,8,FALSE),0)</f>
        <v>1</v>
      </c>
      <c r="L125" s="51">
        <f>IFERROR(VLOOKUP($B125,[1]NUM7!$G$3:$T$157,9,FALSE),0)</f>
        <v>0</v>
      </c>
      <c r="M125" s="51">
        <f>IFERROR(VLOOKUP($B125,[1]NUM7!$G$3:$T$157,10,FALSE),0)</f>
        <v>0</v>
      </c>
      <c r="N125" s="51">
        <f>IFERROR(VLOOKUP($B125,[1]NUM7!$G$3:$T$157,11,FALSE),0)</f>
        <v>0</v>
      </c>
      <c r="O125" s="51">
        <f>IFERROR(VLOOKUP($B125,[1]NUM7!$G$3:$T$157,12,FALSE),0)</f>
        <v>1</v>
      </c>
      <c r="P125" s="51">
        <f>IFERROR(VLOOKUP($B125,[1]NUM7!$G$3:$T$157,13,FALSE),0)</f>
        <v>0</v>
      </c>
      <c r="Q125" s="30">
        <f t="shared" si="46"/>
        <v>2</v>
      </c>
      <c r="R125" s="3">
        <f>IFERROR(VLOOKUP($B125,'[2]7 2018'!$G$3:$J$163,3,FALSE),0)</f>
        <v>0</v>
      </c>
      <c r="S125" s="31">
        <f t="shared" si="47"/>
        <v>0</v>
      </c>
      <c r="T125" s="30">
        <f>IFERROR(VLOOKUP($B125,[3]DEN7!$G$3:$H$159,2,FALSE),0)</f>
        <v>2</v>
      </c>
      <c r="U125" s="56">
        <f>IFERROR(VLOOKUP($B125,[3]DEN7!$G$3:$H$159,2,FALSE),0)</f>
        <v>2</v>
      </c>
      <c r="V125" s="30">
        <f>IFERROR(VLOOKUP($B125,[1]DEN7!$G$3:$J$160,3,FALSE),0)</f>
        <v>4</v>
      </c>
    </row>
    <row r="126" spans="1:22" ht="14.4" thickBot="1" x14ac:dyDescent="0.3">
      <c r="A126" s="344" t="s">
        <v>166</v>
      </c>
      <c r="B126" s="345"/>
      <c r="C126" s="89">
        <f>D126/Metas!I7</f>
        <v>0.89590266563819954</v>
      </c>
      <c r="D126" s="88">
        <f>Q126/V126</f>
        <v>0.87234042553191493</v>
      </c>
      <c r="E126" s="29">
        <f>SUM(E114:E125)</f>
        <v>5</v>
      </c>
      <c r="F126" s="29">
        <f t="shared" ref="F126:H126" si="48">SUM(F114:F125)</f>
        <v>3</v>
      </c>
      <c r="G126" s="29">
        <f t="shared" si="48"/>
        <v>4</v>
      </c>
      <c r="H126" s="29">
        <f t="shared" si="48"/>
        <v>6</v>
      </c>
      <c r="I126" s="29">
        <f t="shared" ref="I126:J126" si="49">SUM(I114:I125)</f>
        <v>3</v>
      </c>
      <c r="J126" s="29">
        <f t="shared" si="49"/>
        <v>1</v>
      </c>
      <c r="K126" s="29">
        <f t="shared" ref="K126:L126" si="50">SUM(K114:K125)</f>
        <v>3</v>
      </c>
      <c r="L126" s="29">
        <f t="shared" si="50"/>
        <v>3</v>
      </c>
      <c r="M126" s="29">
        <f t="shared" ref="M126:N126" si="51">SUM(M114:M125)</f>
        <v>3</v>
      </c>
      <c r="N126" s="29">
        <f t="shared" si="51"/>
        <v>2</v>
      </c>
      <c r="O126" s="29">
        <f t="shared" ref="O126:P126" si="52">SUM(O114:O125)</f>
        <v>2</v>
      </c>
      <c r="P126" s="29">
        <f t="shared" si="52"/>
        <v>6</v>
      </c>
      <c r="Q126" s="44">
        <f t="shared" ref="Q126:U126" si="53">SUM(Q114:Q125)</f>
        <v>41</v>
      </c>
      <c r="R126" s="29">
        <f t="shared" si="53"/>
        <v>38</v>
      </c>
      <c r="S126" s="29">
        <f t="shared" si="53"/>
        <v>38</v>
      </c>
      <c r="T126" s="29">
        <f t="shared" si="53"/>
        <v>36</v>
      </c>
      <c r="U126" s="29">
        <f t="shared" si="53"/>
        <v>36</v>
      </c>
      <c r="V126" s="29">
        <f t="shared" ref="V126" si="54">SUM(V114:V125)</f>
        <v>47</v>
      </c>
    </row>
    <row r="127" spans="1:22" ht="14.4" thickBot="1" x14ac:dyDescent="0.3">
      <c r="A127" s="49" t="s">
        <v>145</v>
      </c>
      <c r="B127" s="62" t="s">
        <v>132</v>
      </c>
      <c r="C127" s="34"/>
      <c r="D127" s="34"/>
      <c r="E127" s="51">
        <f>IFERROR(VLOOKUP($B127,[1]NUM7!$G$3:$T$157,2,FALSE),0)</f>
        <v>10</v>
      </c>
      <c r="F127" s="51">
        <f>IFERROR(VLOOKUP($B127,[1]NUM7!$G$3:$T$157,3,FALSE),0)</f>
        <v>6</v>
      </c>
      <c r="G127" s="51">
        <f>IFERROR(VLOOKUP($B127,[1]NUM7!$G$3:$T$157,4,FALSE),0)</f>
        <v>11</v>
      </c>
      <c r="H127" s="51">
        <f>IFERROR(VLOOKUP($B127,[1]NUM7!$G$3:$T$157,5,FALSE),0)</f>
        <v>12</v>
      </c>
      <c r="I127" s="51">
        <f>IFERROR(VLOOKUP($B127,[1]NUM7!$G$3:$T$157,6,FALSE),0)</f>
        <v>7</v>
      </c>
      <c r="J127" s="51">
        <f>IFERROR(VLOOKUP($B127,[1]NUM7!$G$3:$T$157,7,FALSE),0)</f>
        <v>15</v>
      </c>
      <c r="K127" s="51">
        <f>IFERROR(VLOOKUP($B127,[1]NUM7!$G$3:$T$157,8,FALSE),0)</f>
        <v>5</v>
      </c>
      <c r="L127" s="51">
        <f>IFERROR(VLOOKUP($B127,[1]NUM7!$G$3:$T$157,9,FALSE),0)</f>
        <v>10</v>
      </c>
      <c r="M127" s="51">
        <f>IFERROR(VLOOKUP($B127,[1]NUM7!$G$3:$T$157,10,FALSE),0)</f>
        <v>13</v>
      </c>
      <c r="N127" s="51">
        <f>IFERROR(VLOOKUP($B127,[1]NUM7!$G$3:$T$157,11,FALSE),0)</f>
        <v>8</v>
      </c>
      <c r="O127" s="51">
        <f>IFERROR(VLOOKUP($B127,[1]NUM7!$G$3:$T$157,12,FALSE),0)</f>
        <v>5</v>
      </c>
      <c r="P127" s="51">
        <f>IFERROR(VLOOKUP($B127,[1]NUM7!$G$3:$T$157,13,FALSE),0)</f>
        <v>21</v>
      </c>
      <c r="Q127" s="30">
        <f t="shared" ref="Q127:Q139" si="55">SUM(E127:P127)</f>
        <v>123</v>
      </c>
      <c r="R127" s="3">
        <f>IFERROR(VLOOKUP($B127,'[2]7 2018'!$G$3:$J$163,3,FALSE),0)</f>
        <v>119</v>
      </c>
      <c r="S127" s="31">
        <f t="shared" ref="S127:S139" si="56">R127</f>
        <v>119</v>
      </c>
      <c r="T127" s="30">
        <f>IFERROR(VLOOKUP($B127,[3]DEN7!$G$3:$H$159,2,FALSE),0)</f>
        <v>121</v>
      </c>
      <c r="U127" s="56">
        <f>IFERROR(VLOOKUP($B127,[3]DEN7!$G$3:$H$159,2,FALSE),0)</f>
        <v>121</v>
      </c>
      <c r="V127" s="30">
        <f>IFERROR(VLOOKUP($B127,[1]DEN7!$G$3:$J$160,3,FALSE),0)</f>
        <v>112</v>
      </c>
    </row>
    <row r="128" spans="1:22" ht="14.4" thickBot="1" x14ac:dyDescent="0.3">
      <c r="A128" s="49" t="s">
        <v>145</v>
      </c>
      <c r="B128" s="62" t="s">
        <v>133</v>
      </c>
      <c r="C128" s="34"/>
      <c r="D128" s="34"/>
      <c r="E128" s="51">
        <f>IFERROR(VLOOKUP($B128,[1]NUM7!$G$3:$T$157,2,FALSE),0)</f>
        <v>5</v>
      </c>
      <c r="F128" s="51">
        <f>IFERROR(VLOOKUP($B128,[1]NUM7!$G$3:$T$157,3,FALSE),0)</f>
        <v>2</v>
      </c>
      <c r="G128" s="51">
        <f>IFERROR(VLOOKUP($B128,[1]NUM7!$G$3:$T$157,4,FALSE),0)</f>
        <v>3</v>
      </c>
      <c r="H128" s="51">
        <f>IFERROR(VLOOKUP($B128,[1]NUM7!$G$3:$T$157,5,FALSE),0)</f>
        <v>3</v>
      </c>
      <c r="I128" s="51">
        <f>IFERROR(VLOOKUP($B128,[1]NUM7!$G$3:$T$157,6,FALSE),0)</f>
        <v>7</v>
      </c>
      <c r="J128" s="51">
        <f>IFERROR(VLOOKUP($B128,[1]NUM7!$G$3:$T$157,7,FALSE),0)</f>
        <v>2</v>
      </c>
      <c r="K128" s="51">
        <f>IFERROR(VLOOKUP($B128,[1]NUM7!$G$3:$T$157,8,FALSE),0)</f>
        <v>2</v>
      </c>
      <c r="L128" s="51">
        <f>IFERROR(VLOOKUP($B128,[1]NUM7!$G$3:$T$157,9,FALSE),0)</f>
        <v>3</v>
      </c>
      <c r="M128" s="51">
        <f>IFERROR(VLOOKUP($B128,[1]NUM7!$G$3:$T$157,10,FALSE),0)</f>
        <v>3</v>
      </c>
      <c r="N128" s="51">
        <f>IFERROR(VLOOKUP($B128,[1]NUM7!$G$3:$T$157,11,FALSE),0)</f>
        <v>1</v>
      </c>
      <c r="O128" s="51">
        <f>IFERROR(VLOOKUP($B128,[1]NUM7!$G$3:$T$157,12,FALSE),0)</f>
        <v>3</v>
      </c>
      <c r="P128" s="51">
        <f>IFERROR(VLOOKUP($B128,[1]NUM7!$G$3:$T$157,13,FALSE),0)</f>
        <v>2</v>
      </c>
      <c r="Q128" s="30">
        <f t="shared" si="55"/>
        <v>36</v>
      </c>
      <c r="R128" s="3">
        <f>IFERROR(VLOOKUP($B128,'[2]7 2018'!$G$3:$J$163,3,FALSE),0)</f>
        <v>48</v>
      </c>
      <c r="S128" s="31">
        <f t="shared" si="56"/>
        <v>48</v>
      </c>
      <c r="T128" s="30">
        <f>IFERROR(VLOOKUP($B128,[3]DEN7!$G$3:$H$159,2,FALSE),0)</f>
        <v>43</v>
      </c>
      <c r="U128" s="56">
        <f>IFERROR(VLOOKUP($B128,[3]DEN7!$G$3:$H$159,2,FALSE),0)</f>
        <v>43</v>
      </c>
      <c r="V128" s="30">
        <f>IFERROR(VLOOKUP($B128,[1]DEN7!$G$3:$J$160,3,FALSE),0)</f>
        <v>40</v>
      </c>
    </row>
    <row r="129" spans="1:22" ht="14.4" thickBot="1" x14ac:dyDescent="0.3">
      <c r="A129" s="49" t="s">
        <v>145</v>
      </c>
      <c r="B129" s="62" t="s">
        <v>134</v>
      </c>
      <c r="C129" s="34"/>
      <c r="D129" s="34"/>
      <c r="E129" s="51">
        <f>IFERROR(VLOOKUP($B129,[1]NUM7!$G$3:$T$157,2,FALSE),0)</f>
        <v>2</v>
      </c>
      <c r="F129" s="51">
        <f>IFERROR(VLOOKUP($B129,[1]NUM7!$G$3:$T$157,3,FALSE),0)</f>
        <v>2</v>
      </c>
      <c r="G129" s="51">
        <f>IFERROR(VLOOKUP($B129,[1]NUM7!$G$3:$T$157,4,FALSE),0)</f>
        <v>3</v>
      </c>
      <c r="H129" s="51">
        <f>IFERROR(VLOOKUP($B129,[1]NUM7!$G$3:$T$157,5,FALSE),0)</f>
        <v>0</v>
      </c>
      <c r="I129" s="51">
        <f>IFERROR(VLOOKUP($B129,[1]NUM7!$G$3:$T$157,6,FALSE),0)</f>
        <v>4</v>
      </c>
      <c r="J129" s="51">
        <f>IFERROR(VLOOKUP($B129,[1]NUM7!$G$3:$T$157,7,FALSE),0)</f>
        <v>1</v>
      </c>
      <c r="K129" s="51">
        <f>IFERROR(VLOOKUP($B129,[1]NUM7!$G$3:$T$157,8,FALSE),0)</f>
        <v>3</v>
      </c>
      <c r="L129" s="51">
        <f>IFERROR(VLOOKUP($B129,[1]NUM7!$G$3:$T$157,9,FALSE),0)</f>
        <v>3</v>
      </c>
      <c r="M129" s="51">
        <f>IFERROR(VLOOKUP($B129,[1]NUM7!$G$3:$T$157,10,FALSE),0)</f>
        <v>4</v>
      </c>
      <c r="N129" s="51">
        <f>IFERROR(VLOOKUP($B129,[1]NUM7!$G$3:$T$157,11,FALSE),0)</f>
        <v>1</v>
      </c>
      <c r="O129" s="51">
        <f>IFERROR(VLOOKUP($B129,[1]NUM7!$G$3:$T$157,12,FALSE),0)</f>
        <v>0</v>
      </c>
      <c r="P129" s="51">
        <f>IFERROR(VLOOKUP($B129,[1]NUM7!$G$3:$T$157,13,FALSE),0)</f>
        <v>1</v>
      </c>
      <c r="Q129" s="30">
        <f t="shared" si="55"/>
        <v>24</v>
      </c>
      <c r="R129" s="3">
        <f>IFERROR(VLOOKUP($B129,'[2]7 2018'!$G$3:$J$163,3,FALSE),0)</f>
        <v>20</v>
      </c>
      <c r="S129" s="31">
        <f t="shared" si="56"/>
        <v>20</v>
      </c>
      <c r="T129" s="30">
        <f>IFERROR(VLOOKUP($B129,[3]DEN7!$G$3:$H$159,2,FALSE),0)</f>
        <v>24</v>
      </c>
      <c r="U129" s="56">
        <f>IFERROR(VLOOKUP($B129,[3]DEN7!$G$3:$H$159,2,FALSE),0)</f>
        <v>24</v>
      </c>
      <c r="V129" s="30">
        <f>IFERROR(VLOOKUP($B129,[1]DEN7!$G$3:$J$160,3,FALSE),0)</f>
        <v>30</v>
      </c>
    </row>
    <row r="130" spans="1:22" ht="14.4" thickBot="1" x14ac:dyDescent="0.3">
      <c r="A130" s="49" t="s">
        <v>145</v>
      </c>
      <c r="B130" s="62" t="s">
        <v>135</v>
      </c>
      <c r="C130" s="34"/>
      <c r="D130" s="34"/>
      <c r="E130" s="51">
        <f>IFERROR(VLOOKUP($B130,[1]NUM7!$G$3:$T$157,2,FALSE),0)</f>
        <v>9</v>
      </c>
      <c r="F130" s="51">
        <f>IFERROR(VLOOKUP($B130,[1]NUM7!$G$3:$T$157,3,FALSE),0)</f>
        <v>6</v>
      </c>
      <c r="G130" s="51">
        <f>IFERROR(VLOOKUP($B130,[1]NUM7!$G$3:$T$157,4,FALSE),0)</f>
        <v>12</v>
      </c>
      <c r="H130" s="51">
        <f>IFERROR(VLOOKUP($B130,[1]NUM7!$G$3:$T$157,5,FALSE),0)</f>
        <v>13</v>
      </c>
      <c r="I130" s="51">
        <f>IFERROR(VLOOKUP($B130,[1]NUM7!$G$3:$T$157,6,FALSE),0)</f>
        <v>9</v>
      </c>
      <c r="J130" s="51">
        <f>IFERROR(VLOOKUP($B130,[1]NUM7!$G$3:$T$157,7,FALSE),0)</f>
        <v>9</v>
      </c>
      <c r="K130" s="51">
        <f>IFERROR(VLOOKUP($B130,[1]NUM7!$G$3:$T$157,8,FALSE),0)</f>
        <v>7</v>
      </c>
      <c r="L130" s="51">
        <f>IFERROR(VLOOKUP($B130,[1]NUM7!$G$3:$T$157,9,FALSE),0)</f>
        <v>6</v>
      </c>
      <c r="M130" s="51">
        <f>IFERROR(VLOOKUP($B130,[1]NUM7!$G$3:$T$157,10,FALSE),0)</f>
        <v>6</v>
      </c>
      <c r="N130" s="51">
        <f>IFERROR(VLOOKUP($B130,[1]NUM7!$G$3:$T$157,11,FALSE),0)</f>
        <v>4</v>
      </c>
      <c r="O130" s="51">
        <f>IFERROR(VLOOKUP($B130,[1]NUM7!$G$3:$T$157,12,FALSE),0)</f>
        <v>4</v>
      </c>
      <c r="P130" s="51">
        <f>IFERROR(VLOOKUP($B130,[1]NUM7!$G$3:$T$157,13,FALSE),0)</f>
        <v>8</v>
      </c>
      <c r="Q130" s="30">
        <f t="shared" si="55"/>
        <v>93</v>
      </c>
      <c r="R130" s="3">
        <f>IFERROR(VLOOKUP($B130,'[2]7 2018'!$G$3:$J$163,3,FALSE),0)</f>
        <v>117</v>
      </c>
      <c r="S130" s="31">
        <f t="shared" si="56"/>
        <v>117</v>
      </c>
      <c r="T130" s="30">
        <f>IFERROR(VLOOKUP($B130,[3]DEN7!$G$3:$H$159,2,FALSE),0)</f>
        <v>115</v>
      </c>
      <c r="U130" s="56">
        <f>IFERROR(VLOOKUP($B130,[3]DEN7!$G$3:$H$159,2,FALSE),0)</f>
        <v>115</v>
      </c>
      <c r="V130" s="30">
        <f>IFERROR(VLOOKUP($B130,[1]DEN7!$G$3:$J$160,3,FALSE),0)</f>
        <v>110</v>
      </c>
    </row>
    <row r="131" spans="1:22" ht="14.4" thickBot="1" x14ac:dyDescent="0.3">
      <c r="A131" s="49" t="s">
        <v>145</v>
      </c>
      <c r="B131" s="62" t="s">
        <v>136</v>
      </c>
      <c r="C131" s="34"/>
      <c r="D131" s="34"/>
      <c r="E131" s="51">
        <f>IFERROR(VLOOKUP($B131,[1]NUM7!$G$3:$T$157,2,FALSE),0)</f>
        <v>0</v>
      </c>
      <c r="F131" s="51">
        <f>IFERROR(VLOOKUP($B131,[1]NUM7!$G$3:$T$157,3,FALSE),0)</f>
        <v>3</v>
      </c>
      <c r="G131" s="51">
        <f>IFERROR(VLOOKUP($B131,[1]NUM7!$G$3:$T$157,4,FALSE),0)</f>
        <v>0</v>
      </c>
      <c r="H131" s="51">
        <f>IFERROR(VLOOKUP($B131,[1]NUM7!$G$3:$T$157,5,FALSE),0)</f>
        <v>0</v>
      </c>
      <c r="I131" s="51">
        <f>IFERROR(VLOOKUP($B131,[1]NUM7!$G$3:$T$157,6,FALSE),0)</f>
        <v>0</v>
      </c>
      <c r="J131" s="51">
        <f>IFERROR(VLOOKUP($B131,[1]NUM7!$G$3:$T$157,7,FALSE),0)</f>
        <v>0</v>
      </c>
      <c r="K131" s="51">
        <f>IFERROR(VLOOKUP($B131,[1]NUM7!$G$3:$T$157,8,FALSE),0)</f>
        <v>0</v>
      </c>
      <c r="L131" s="51">
        <f>IFERROR(VLOOKUP($B131,[1]NUM7!$G$3:$T$157,9,FALSE),0)</f>
        <v>0</v>
      </c>
      <c r="M131" s="51">
        <f>IFERROR(VLOOKUP($B131,[1]NUM7!$G$3:$T$157,10,FALSE),0)</f>
        <v>0</v>
      </c>
      <c r="N131" s="51">
        <f>IFERROR(VLOOKUP($B131,[1]NUM7!$G$3:$T$157,11,FALSE),0)</f>
        <v>0</v>
      </c>
      <c r="O131" s="51">
        <f>IFERROR(VLOOKUP($B131,[1]NUM7!$G$3:$T$157,12,FALSE),0)</f>
        <v>0</v>
      </c>
      <c r="P131" s="51">
        <f>IFERROR(VLOOKUP($B131,[1]NUM7!$G$3:$T$157,13,FALSE),0)</f>
        <v>0</v>
      </c>
      <c r="Q131" s="30">
        <f t="shared" si="55"/>
        <v>3</v>
      </c>
      <c r="R131" s="3">
        <f>IFERROR(VLOOKUP($B131,'[2]7 2018'!$G$3:$J$163,3,FALSE),0)</f>
        <v>3</v>
      </c>
      <c r="S131" s="31">
        <f t="shared" si="56"/>
        <v>3</v>
      </c>
      <c r="T131" s="30">
        <f>IFERROR(VLOOKUP($B131,[3]DEN7!$G$3:$H$159,2,FALSE),0)</f>
        <v>2</v>
      </c>
      <c r="U131" s="56">
        <f>IFERROR(VLOOKUP($B131,[3]DEN7!$G$3:$H$159,2,FALSE),0)</f>
        <v>2</v>
      </c>
      <c r="V131" s="30">
        <f>IFERROR(VLOOKUP($B131,[1]DEN7!$G$3:$J$160,3,FALSE),0)</f>
        <v>0</v>
      </c>
    </row>
    <row r="132" spans="1:22" ht="14.4" thickBot="1" x14ac:dyDescent="0.3">
      <c r="A132" s="49" t="s">
        <v>145</v>
      </c>
      <c r="B132" s="62" t="s">
        <v>137</v>
      </c>
      <c r="C132" s="34"/>
      <c r="D132" s="34"/>
      <c r="E132" s="51">
        <f>IFERROR(VLOOKUP($B132,[1]NUM7!$G$3:$T$157,2,FALSE),0)</f>
        <v>0</v>
      </c>
      <c r="F132" s="51">
        <f>IFERROR(VLOOKUP($B132,[1]NUM7!$G$3:$T$157,3,FALSE),0)</f>
        <v>1</v>
      </c>
      <c r="G132" s="51">
        <f>IFERROR(VLOOKUP($B132,[1]NUM7!$G$3:$T$157,4,FALSE),0)</f>
        <v>0</v>
      </c>
      <c r="H132" s="51">
        <f>IFERROR(VLOOKUP($B132,[1]NUM7!$G$3:$T$157,5,FALSE),0)</f>
        <v>0</v>
      </c>
      <c r="I132" s="51">
        <f>IFERROR(VLOOKUP($B132,[1]NUM7!$G$3:$T$157,6,FALSE),0)</f>
        <v>0</v>
      </c>
      <c r="J132" s="51">
        <f>IFERROR(VLOOKUP($B132,[1]NUM7!$G$3:$T$157,7,FALSE),0)</f>
        <v>0</v>
      </c>
      <c r="K132" s="51">
        <f>IFERROR(VLOOKUP($B132,[1]NUM7!$G$3:$T$157,8,FALSE),0)</f>
        <v>0</v>
      </c>
      <c r="L132" s="51">
        <f>IFERROR(VLOOKUP($B132,[1]NUM7!$G$3:$T$157,9,FALSE),0)</f>
        <v>0</v>
      </c>
      <c r="M132" s="51">
        <f>IFERROR(VLOOKUP($B132,[1]NUM7!$G$3:$T$157,10,FALSE),0)</f>
        <v>0</v>
      </c>
      <c r="N132" s="51">
        <f>IFERROR(VLOOKUP($B132,[1]NUM7!$G$3:$T$157,11,FALSE),0)</f>
        <v>0</v>
      </c>
      <c r="O132" s="51">
        <f>IFERROR(VLOOKUP($B132,[1]NUM7!$G$3:$T$157,12,FALSE),0)</f>
        <v>0</v>
      </c>
      <c r="P132" s="51">
        <f>IFERROR(VLOOKUP($B132,[1]NUM7!$G$3:$T$157,13,FALSE),0)</f>
        <v>0</v>
      </c>
      <c r="Q132" s="30">
        <f t="shared" si="55"/>
        <v>1</v>
      </c>
      <c r="R132" s="3">
        <f>IFERROR(VLOOKUP($B132,'[2]7 2018'!$G$3:$J$163,3,FALSE),0)</f>
        <v>3</v>
      </c>
      <c r="S132" s="31">
        <f t="shared" si="56"/>
        <v>3</v>
      </c>
      <c r="T132" s="30">
        <f>IFERROR(VLOOKUP($B132,[3]DEN7!$G$3:$H$159,2,FALSE),0)</f>
        <v>0</v>
      </c>
      <c r="U132" s="56">
        <f>IFERROR(VLOOKUP($B132,[3]DEN7!$G$3:$H$159,2,FALSE),0)</f>
        <v>0</v>
      </c>
      <c r="V132" s="30">
        <f>IFERROR(VLOOKUP($B132,[1]DEN7!$G$3:$J$160,3,FALSE),0)</f>
        <v>0</v>
      </c>
    </row>
    <row r="133" spans="1:22" ht="14.4" thickBot="1" x14ac:dyDescent="0.3">
      <c r="A133" s="49" t="s">
        <v>145</v>
      </c>
      <c r="B133" s="62" t="s">
        <v>138</v>
      </c>
      <c r="C133" s="34"/>
      <c r="D133" s="34"/>
      <c r="E133" s="51">
        <f>IFERROR(VLOOKUP($B133,[1]NUM7!$G$3:$T$157,2,FALSE),0)</f>
        <v>0</v>
      </c>
      <c r="F133" s="51">
        <f>IFERROR(VLOOKUP($B133,[1]NUM7!$G$3:$T$157,3,FALSE),0)</f>
        <v>0</v>
      </c>
      <c r="G133" s="51">
        <f>IFERROR(VLOOKUP($B133,[1]NUM7!$G$3:$T$157,4,FALSE),0)</f>
        <v>0</v>
      </c>
      <c r="H133" s="51">
        <f>IFERROR(VLOOKUP($B133,[1]NUM7!$G$3:$T$157,5,FALSE),0)</f>
        <v>1</v>
      </c>
      <c r="I133" s="51">
        <f>IFERROR(VLOOKUP($B133,[1]NUM7!$G$3:$T$157,6,FALSE),0)</f>
        <v>1</v>
      </c>
      <c r="J133" s="51">
        <f>IFERROR(VLOOKUP($B133,[1]NUM7!$G$3:$T$157,7,FALSE),0)</f>
        <v>1</v>
      </c>
      <c r="K133" s="51">
        <f>IFERROR(VLOOKUP($B133,[1]NUM7!$G$3:$T$157,8,FALSE),0)</f>
        <v>1</v>
      </c>
      <c r="L133" s="51">
        <f>IFERROR(VLOOKUP($B133,[1]NUM7!$G$3:$T$157,9,FALSE),0)</f>
        <v>0</v>
      </c>
      <c r="M133" s="51">
        <f>IFERROR(VLOOKUP($B133,[1]NUM7!$G$3:$T$157,10,FALSE),0)</f>
        <v>1</v>
      </c>
      <c r="N133" s="51">
        <f>IFERROR(VLOOKUP($B133,[1]NUM7!$G$3:$T$157,11,FALSE),0)</f>
        <v>0</v>
      </c>
      <c r="O133" s="51">
        <f>IFERROR(VLOOKUP($B133,[1]NUM7!$G$3:$T$157,12,FALSE),0)</f>
        <v>0</v>
      </c>
      <c r="P133" s="51">
        <f>IFERROR(VLOOKUP($B133,[1]NUM7!$G$3:$T$157,13,FALSE),0)</f>
        <v>0</v>
      </c>
      <c r="Q133" s="30">
        <f t="shared" si="55"/>
        <v>5</v>
      </c>
      <c r="R133" s="3">
        <f>IFERROR(VLOOKUP($B133,'[2]7 2018'!$G$3:$J$163,3,FALSE),0)</f>
        <v>4</v>
      </c>
      <c r="S133" s="31">
        <f t="shared" si="56"/>
        <v>4</v>
      </c>
      <c r="T133" s="30">
        <f>IFERROR(VLOOKUP($B133,[3]DEN7!$G$3:$H$159,2,FALSE),0)</f>
        <v>9</v>
      </c>
      <c r="U133" s="56">
        <f>IFERROR(VLOOKUP($B133,[3]DEN7!$G$3:$H$159,2,FALSE),0)</f>
        <v>9</v>
      </c>
      <c r="V133" s="30">
        <f>IFERROR(VLOOKUP($B133,[1]DEN7!$G$3:$J$160,3,FALSE),0)</f>
        <v>9</v>
      </c>
    </row>
    <row r="134" spans="1:22" ht="14.4" thickBot="1" x14ac:dyDescent="0.3">
      <c r="A134" s="49" t="s">
        <v>145</v>
      </c>
      <c r="B134" s="62" t="s">
        <v>139</v>
      </c>
      <c r="C134" s="34"/>
      <c r="D134" s="34"/>
      <c r="E134" s="51">
        <f>IFERROR(VLOOKUP($B134,[1]NUM7!$G$3:$T$157,2,FALSE),0)</f>
        <v>0</v>
      </c>
      <c r="F134" s="51">
        <f>IFERROR(VLOOKUP($B134,[1]NUM7!$G$3:$T$157,3,FALSE),0)</f>
        <v>0</v>
      </c>
      <c r="G134" s="51">
        <f>IFERROR(VLOOKUP($B134,[1]NUM7!$G$3:$T$157,4,FALSE),0)</f>
        <v>0</v>
      </c>
      <c r="H134" s="51">
        <f>IFERROR(VLOOKUP($B134,[1]NUM7!$G$3:$T$157,5,FALSE),0)</f>
        <v>0</v>
      </c>
      <c r="I134" s="51">
        <f>IFERROR(VLOOKUP($B134,[1]NUM7!$G$3:$T$157,6,FALSE),0)</f>
        <v>1</v>
      </c>
      <c r="J134" s="51">
        <f>IFERROR(VLOOKUP($B134,[1]NUM7!$G$3:$T$157,7,FALSE),0)</f>
        <v>0</v>
      </c>
      <c r="K134" s="51">
        <f>IFERROR(VLOOKUP($B134,[1]NUM7!$G$3:$T$157,8,FALSE),0)</f>
        <v>0</v>
      </c>
      <c r="L134" s="51">
        <f>IFERROR(VLOOKUP($B134,[1]NUM7!$G$3:$T$157,9,FALSE),0)</f>
        <v>0</v>
      </c>
      <c r="M134" s="51">
        <f>IFERROR(VLOOKUP($B134,[1]NUM7!$G$3:$T$157,10,FALSE),0)</f>
        <v>1</v>
      </c>
      <c r="N134" s="51">
        <f>IFERROR(VLOOKUP($B134,[1]NUM7!$G$3:$T$157,11,FALSE),0)</f>
        <v>0</v>
      </c>
      <c r="O134" s="51">
        <f>IFERROR(VLOOKUP($B134,[1]NUM7!$G$3:$T$157,12,FALSE),0)</f>
        <v>0</v>
      </c>
      <c r="P134" s="51">
        <f>IFERROR(VLOOKUP($B134,[1]NUM7!$G$3:$T$157,13,FALSE),0)</f>
        <v>0</v>
      </c>
      <c r="Q134" s="30">
        <f t="shared" si="55"/>
        <v>2</v>
      </c>
      <c r="R134" s="3">
        <f>IFERROR(VLOOKUP($B134,'[2]7 2018'!$G$3:$J$163,3,FALSE),0)</f>
        <v>5</v>
      </c>
      <c r="S134" s="31">
        <f t="shared" si="56"/>
        <v>5</v>
      </c>
      <c r="T134" s="30">
        <f>IFERROR(VLOOKUP($B134,[3]DEN7!$G$3:$H$159,2,FALSE),0)</f>
        <v>2</v>
      </c>
      <c r="U134" s="56">
        <f>IFERROR(VLOOKUP($B134,[3]DEN7!$G$3:$H$159,2,FALSE),0)</f>
        <v>2</v>
      </c>
      <c r="V134" s="30">
        <f>IFERROR(VLOOKUP($B134,[1]DEN7!$G$3:$J$160,3,FALSE),0)</f>
        <v>2</v>
      </c>
    </row>
    <row r="135" spans="1:22" ht="14.4" thickBot="1" x14ac:dyDescent="0.3">
      <c r="A135" s="49" t="s">
        <v>145</v>
      </c>
      <c r="B135" s="62" t="s">
        <v>140</v>
      </c>
      <c r="C135" s="34"/>
      <c r="D135" s="34"/>
      <c r="E135" s="51">
        <f>IFERROR(VLOOKUP($B135,[1]NUM7!$G$3:$T$157,2,FALSE),0)</f>
        <v>0</v>
      </c>
      <c r="F135" s="51">
        <f>IFERROR(VLOOKUP($B135,[1]NUM7!$G$3:$T$157,3,FALSE),0)</f>
        <v>0</v>
      </c>
      <c r="G135" s="51">
        <f>IFERROR(VLOOKUP($B135,[1]NUM7!$G$3:$T$157,4,FALSE),0)</f>
        <v>0</v>
      </c>
      <c r="H135" s="51">
        <f>IFERROR(VLOOKUP($B135,[1]NUM7!$G$3:$T$157,5,FALSE),0)</f>
        <v>0</v>
      </c>
      <c r="I135" s="51">
        <f>IFERROR(VLOOKUP($B135,[1]NUM7!$G$3:$T$157,6,FALSE),0)</f>
        <v>0</v>
      </c>
      <c r="J135" s="51">
        <f>IFERROR(VLOOKUP($B135,[1]NUM7!$G$3:$T$157,7,FALSE),0)</f>
        <v>2</v>
      </c>
      <c r="K135" s="51">
        <f>IFERROR(VLOOKUP($B135,[1]NUM7!$G$3:$T$157,8,FALSE),0)</f>
        <v>0</v>
      </c>
      <c r="L135" s="51">
        <f>IFERROR(VLOOKUP($B135,[1]NUM7!$G$3:$T$157,9,FALSE),0)</f>
        <v>1</v>
      </c>
      <c r="M135" s="51">
        <f>IFERROR(VLOOKUP($B135,[1]NUM7!$G$3:$T$157,10,FALSE),0)</f>
        <v>0</v>
      </c>
      <c r="N135" s="51">
        <f>IFERROR(VLOOKUP($B135,[1]NUM7!$G$3:$T$157,11,FALSE),0)</f>
        <v>0</v>
      </c>
      <c r="O135" s="51">
        <f>IFERROR(VLOOKUP($B135,[1]NUM7!$G$3:$T$157,12,FALSE),0)</f>
        <v>0</v>
      </c>
      <c r="P135" s="51">
        <f>IFERROR(VLOOKUP($B135,[1]NUM7!$G$3:$T$157,13,FALSE),0)</f>
        <v>0</v>
      </c>
      <c r="Q135" s="30">
        <f t="shared" si="55"/>
        <v>3</v>
      </c>
      <c r="R135" s="3">
        <f>IFERROR(VLOOKUP($B135,'[2]7 2018'!$G$3:$J$163,3,FALSE),0)</f>
        <v>7</v>
      </c>
      <c r="S135" s="31">
        <f t="shared" si="56"/>
        <v>7</v>
      </c>
      <c r="T135" s="30">
        <f>IFERROR(VLOOKUP($B135,[3]DEN7!$G$3:$H$159,2,FALSE),0)</f>
        <v>4</v>
      </c>
      <c r="U135" s="56">
        <f>IFERROR(VLOOKUP($B135,[3]DEN7!$G$3:$H$159,2,FALSE),0)</f>
        <v>4</v>
      </c>
      <c r="V135" s="30">
        <f>IFERROR(VLOOKUP($B135,[1]DEN7!$G$3:$J$160,3,FALSE),0)</f>
        <v>3</v>
      </c>
    </row>
    <row r="136" spans="1:22" ht="14.4" thickBot="1" x14ac:dyDescent="0.3">
      <c r="A136" s="49" t="s">
        <v>145</v>
      </c>
      <c r="B136" s="62" t="s">
        <v>141</v>
      </c>
      <c r="C136" s="34"/>
      <c r="D136" s="34"/>
      <c r="E136" s="51">
        <f>IFERROR(VLOOKUP($B136,[1]NUM7!$G$3:$T$157,2,FALSE),0)</f>
        <v>0</v>
      </c>
      <c r="F136" s="51">
        <f>IFERROR(VLOOKUP($B136,[1]NUM7!$G$3:$T$157,3,FALSE),0)</f>
        <v>0</v>
      </c>
      <c r="G136" s="51">
        <f>IFERROR(VLOOKUP($B136,[1]NUM7!$G$3:$T$157,4,FALSE),0)</f>
        <v>0</v>
      </c>
      <c r="H136" s="51">
        <f>IFERROR(VLOOKUP($B136,[1]NUM7!$G$3:$T$157,5,FALSE),0)</f>
        <v>1</v>
      </c>
      <c r="I136" s="51">
        <f>IFERROR(VLOOKUP($B136,[1]NUM7!$G$3:$T$157,6,FALSE),0)</f>
        <v>1</v>
      </c>
      <c r="J136" s="51">
        <f>IFERROR(VLOOKUP($B136,[1]NUM7!$G$3:$T$157,7,FALSE),0)</f>
        <v>0</v>
      </c>
      <c r="K136" s="51">
        <f>IFERROR(VLOOKUP($B136,[1]NUM7!$G$3:$T$157,8,FALSE),0)</f>
        <v>1</v>
      </c>
      <c r="L136" s="51">
        <f>IFERROR(VLOOKUP($B136,[1]NUM7!$G$3:$T$157,9,FALSE),0)</f>
        <v>0</v>
      </c>
      <c r="M136" s="51">
        <f>IFERROR(VLOOKUP($B136,[1]NUM7!$G$3:$T$157,10,FALSE),0)</f>
        <v>0</v>
      </c>
      <c r="N136" s="51">
        <f>IFERROR(VLOOKUP($B136,[1]NUM7!$G$3:$T$157,11,FALSE),0)</f>
        <v>1</v>
      </c>
      <c r="O136" s="51">
        <f>IFERROR(VLOOKUP($B136,[1]NUM7!$G$3:$T$157,12,FALSE),0)</f>
        <v>1</v>
      </c>
      <c r="P136" s="51">
        <f>IFERROR(VLOOKUP($B136,[1]NUM7!$G$3:$T$157,13,FALSE),0)</f>
        <v>1</v>
      </c>
      <c r="Q136" s="30">
        <f t="shared" si="55"/>
        <v>6</v>
      </c>
      <c r="R136" s="3">
        <f>IFERROR(VLOOKUP($B136,'[2]7 2018'!$G$3:$J$163,3,FALSE),0)</f>
        <v>8</v>
      </c>
      <c r="S136" s="31">
        <f t="shared" si="56"/>
        <v>8</v>
      </c>
      <c r="T136" s="30">
        <f>IFERROR(VLOOKUP($B136,[3]DEN7!$G$3:$H$159,2,FALSE),0)</f>
        <v>7</v>
      </c>
      <c r="U136" s="56">
        <f>IFERROR(VLOOKUP($B136,[3]DEN7!$G$3:$H$159,2,FALSE),0)</f>
        <v>7</v>
      </c>
      <c r="V136" s="30">
        <f>IFERROR(VLOOKUP($B136,[1]DEN7!$G$3:$J$160,3,FALSE),0)</f>
        <v>6</v>
      </c>
    </row>
    <row r="137" spans="1:22" ht="14.4" thickBot="1" x14ac:dyDescent="0.3">
      <c r="A137" s="49" t="s">
        <v>145</v>
      </c>
      <c r="B137" s="62" t="s">
        <v>142</v>
      </c>
      <c r="C137" s="34"/>
      <c r="D137" s="34"/>
      <c r="E137" s="51">
        <f>IFERROR(VLOOKUP($B137,[1]NUM7!$G$3:$T$157,2,FALSE),0)</f>
        <v>2</v>
      </c>
      <c r="F137" s="51">
        <f>IFERROR(VLOOKUP($B137,[1]NUM7!$G$3:$T$157,3,FALSE),0)</f>
        <v>1</v>
      </c>
      <c r="G137" s="51">
        <f>IFERROR(VLOOKUP($B137,[1]NUM7!$G$3:$T$157,4,FALSE),0)</f>
        <v>3</v>
      </c>
      <c r="H137" s="51">
        <f>IFERROR(VLOOKUP($B137,[1]NUM7!$G$3:$T$157,5,FALSE),0)</f>
        <v>1</v>
      </c>
      <c r="I137" s="51">
        <f>IFERROR(VLOOKUP($B137,[1]NUM7!$G$3:$T$157,6,FALSE),0)</f>
        <v>0</v>
      </c>
      <c r="J137" s="51">
        <f>IFERROR(VLOOKUP($B137,[1]NUM7!$G$3:$T$157,7,FALSE),0)</f>
        <v>0</v>
      </c>
      <c r="K137" s="51">
        <f>IFERROR(VLOOKUP($B137,[1]NUM7!$G$3:$T$157,8,FALSE),0)</f>
        <v>0</v>
      </c>
      <c r="L137" s="51">
        <f>IFERROR(VLOOKUP($B137,[1]NUM7!$G$3:$T$157,9,FALSE),0)</f>
        <v>1</v>
      </c>
      <c r="M137" s="51">
        <f>IFERROR(VLOOKUP($B137,[1]NUM7!$G$3:$T$157,10,FALSE),0)</f>
        <v>0</v>
      </c>
      <c r="N137" s="51">
        <f>IFERROR(VLOOKUP($B137,[1]NUM7!$G$3:$T$157,11,FALSE),0)</f>
        <v>0</v>
      </c>
      <c r="O137" s="51">
        <f>IFERROR(VLOOKUP($B137,[1]NUM7!$G$3:$T$157,12,FALSE),0)</f>
        <v>0</v>
      </c>
      <c r="P137" s="51">
        <f>IFERROR(VLOOKUP($B137,[1]NUM7!$G$3:$T$157,13,FALSE),0)</f>
        <v>0</v>
      </c>
      <c r="Q137" s="30">
        <f t="shared" si="55"/>
        <v>8</v>
      </c>
      <c r="R137" s="3">
        <f>IFERROR(VLOOKUP($B137,'[2]7 2018'!$G$3:$J$163,3,FALSE),0)</f>
        <v>13</v>
      </c>
      <c r="S137" s="31">
        <f t="shared" si="56"/>
        <v>13</v>
      </c>
      <c r="T137" s="30">
        <f>IFERROR(VLOOKUP($B137,[3]DEN7!$G$3:$H$159,2,FALSE),0)</f>
        <v>9</v>
      </c>
      <c r="U137" s="56">
        <f>IFERROR(VLOOKUP($B137,[3]DEN7!$G$3:$H$159,2,FALSE),0)</f>
        <v>9</v>
      </c>
      <c r="V137" s="30">
        <f>IFERROR(VLOOKUP($B137,[1]DEN7!$G$3:$J$160,3,FALSE),0)</f>
        <v>7</v>
      </c>
    </row>
    <row r="138" spans="1:22" ht="14.4" thickBot="1" x14ac:dyDescent="0.3">
      <c r="A138" s="49" t="s">
        <v>145</v>
      </c>
      <c r="B138" s="62" t="s">
        <v>143</v>
      </c>
      <c r="C138" s="34"/>
      <c r="D138" s="34"/>
      <c r="E138" s="51">
        <f>IFERROR(VLOOKUP($B138,[1]NUM7!$G$3:$T$157,2,FALSE),0)</f>
        <v>0</v>
      </c>
      <c r="F138" s="51">
        <f>IFERROR(VLOOKUP($B138,[1]NUM7!$G$3:$T$157,3,FALSE),0)</f>
        <v>0</v>
      </c>
      <c r="G138" s="51">
        <f>IFERROR(VLOOKUP($B138,[1]NUM7!$G$3:$T$157,4,FALSE),0)</f>
        <v>0</v>
      </c>
      <c r="H138" s="51">
        <f>IFERROR(VLOOKUP($B138,[1]NUM7!$G$3:$T$157,5,FALSE),0)</f>
        <v>0</v>
      </c>
      <c r="I138" s="51">
        <f>IFERROR(VLOOKUP($B138,[1]NUM7!$G$3:$T$157,6,FALSE),0)</f>
        <v>0</v>
      </c>
      <c r="J138" s="51">
        <f>IFERROR(VLOOKUP($B138,[1]NUM7!$G$3:$T$157,7,FALSE),0)</f>
        <v>0</v>
      </c>
      <c r="K138" s="51">
        <f>IFERROR(VLOOKUP($B138,[1]NUM7!$G$3:$T$157,8,FALSE),0)</f>
        <v>0</v>
      </c>
      <c r="L138" s="51">
        <f>IFERROR(VLOOKUP($B138,[1]NUM7!$G$3:$T$157,9,FALSE),0)</f>
        <v>1</v>
      </c>
      <c r="M138" s="51">
        <f>IFERROR(VLOOKUP($B138,[1]NUM7!$G$3:$T$157,10,FALSE),0)</f>
        <v>0</v>
      </c>
      <c r="N138" s="51">
        <f>IFERROR(VLOOKUP($B138,[1]NUM7!$G$3:$T$157,11,FALSE),0)</f>
        <v>2</v>
      </c>
      <c r="O138" s="51">
        <f>IFERROR(VLOOKUP($B138,[1]NUM7!$G$3:$T$157,12,FALSE),0)</f>
        <v>0</v>
      </c>
      <c r="P138" s="51">
        <f>IFERROR(VLOOKUP($B138,[1]NUM7!$G$3:$T$157,13,FALSE),0)</f>
        <v>0</v>
      </c>
      <c r="Q138" s="30">
        <f t="shared" si="55"/>
        <v>3</v>
      </c>
      <c r="R138" s="3">
        <f>IFERROR(VLOOKUP($B138,'[2]7 2018'!$G$3:$J$163,3,FALSE),0)</f>
        <v>1</v>
      </c>
      <c r="S138" s="31">
        <f t="shared" si="56"/>
        <v>1</v>
      </c>
      <c r="T138" s="30">
        <f>IFERROR(VLOOKUP($B138,[3]DEN7!$G$3:$H$159,2,FALSE),0)</f>
        <v>3</v>
      </c>
      <c r="U138" s="56">
        <f>IFERROR(VLOOKUP($B138,[3]DEN7!$G$3:$H$159,2,FALSE),0)</f>
        <v>3</v>
      </c>
      <c r="V138" s="30">
        <f>IFERROR(VLOOKUP($B138,[1]DEN7!$G$3:$J$160,3,FALSE),0)</f>
        <v>4</v>
      </c>
    </row>
    <row r="139" spans="1:22" ht="14.4" thickBot="1" x14ac:dyDescent="0.3">
      <c r="A139" s="49" t="s">
        <v>145</v>
      </c>
      <c r="B139" s="62" t="s">
        <v>144</v>
      </c>
      <c r="C139" s="34"/>
      <c r="D139" s="34"/>
      <c r="E139" s="51">
        <f>IFERROR(VLOOKUP($B139,[1]NUM7!$G$3:$T$157,2,FALSE),0)</f>
        <v>0</v>
      </c>
      <c r="F139" s="51">
        <f>IFERROR(VLOOKUP($B139,[1]NUM7!$G$3:$T$157,3,FALSE),0)</f>
        <v>0</v>
      </c>
      <c r="G139" s="51">
        <f>IFERROR(VLOOKUP($B139,[1]NUM7!$G$3:$T$157,4,FALSE),0)</f>
        <v>1</v>
      </c>
      <c r="H139" s="51">
        <f>IFERROR(VLOOKUP($B139,[1]NUM7!$G$3:$T$157,5,FALSE),0)</f>
        <v>0</v>
      </c>
      <c r="I139" s="51">
        <f>IFERROR(VLOOKUP($B139,[1]NUM7!$G$3:$T$157,6,FALSE),0)</f>
        <v>0</v>
      </c>
      <c r="J139" s="51">
        <f>IFERROR(VLOOKUP($B139,[1]NUM7!$G$3:$T$157,7,FALSE),0)</f>
        <v>0</v>
      </c>
      <c r="K139" s="51">
        <f>IFERROR(VLOOKUP($B139,[1]NUM7!$G$3:$T$157,8,FALSE),0)</f>
        <v>0</v>
      </c>
      <c r="L139" s="51">
        <f>IFERROR(VLOOKUP($B139,[1]NUM7!$G$3:$T$157,9,FALSE),0)</f>
        <v>0</v>
      </c>
      <c r="M139" s="51">
        <f>IFERROR(VLOOKUP($B139,[1]NUM7!$G$3:$T$157,10,FALSE),0)</f>
        <v>0</v>
      </c>
      <c r="N139" s="51">
        <f>IFERROR(VLOOKUP($B139,[1]NUM7!$G$3:$T$157,11,FALSE),0)</f>
        <v>0</v>
      </c>
      <c r="O139" s="51">
        <f>IFERROR(VLOOKUP($B139,[1]NUM7!$G$3:$T$157,12,FALSE),0)</f>
        <v>0</v>
      </c>
      <c r="P139" s="51">
        <f>IFERROR(VLOOKUP($B139,[1]NUM7!$G$3:$T$157,13,FALSE),0)</f>
        <v>0</v>
      </c>
      <c r="Q139" s="30">
        <f t="shared" si="55"/>
        <v>1</v>
      </c>
      <c r="R139" s="3">
        <f>IFERROR(VLOOKUP($B139,'[2]7 2018'!$G$3:$J$163,3,FALSE),0)</f>
        <v>3</v>
      </c>
      <c r="S139" s="31">
        <f t="shared" si="56"/>
        <v>3</v>
      </c>
      <c r="T139" s="30">
        <f>IFERROR(VLOOKUP($B139,[3]DEN7!$G$3:$H$159,2,FALSE),0)</f>
        <v>1</v>
      </c>
      <c r="U139" s="56">
        <f>IFERROR(VLOOKUP($B139,[3]DEN7!$G$3:$H$159,2,FALSE),0)</f>
        <v>1</v>
      </c>
      <c r="V139" s="30">
        <f>IFERROR(VLOOKUP($B139,[1]DEN7!$G$3:$J$160,3,FALSE),0)</f>
        <v>1</v>
      </c>
    </row>
    <row r="140" spans="1:22" ht="14.4" thickBot="1" x14ac:dyDescent="0.3">
      <c r="A140" s="344" t="s">
        <v>167</v>
      </c>
      <c r="B140" s="345"/>
      <c r="C140" s="89">
        <f>D140/Metas!I12</f>
        <v>0.99896730133524303</v>
      </c>
      <c r="D140" s="88">
        <f>Q140/V140</f>
        <v>0.95061728395061729</v>
      </c>
      <c r="E140" s="29">
        <f>SUM(E127:E139)</f>
        <v>28</v>
      </c>
      <c r="F140" s="29">
        <f t="shared" ref="F140:H140" si="57">SUM(F127:F139)</f>
        <v>21</v>
      </c>
      <c r="G140" s="29">
        <f t="shared" si="57"/>
        <v>33</v>
      </c>
      <c r="H140" s="29">
        <f t="shared" si="57"/>
        <v>31</v>
      </c>
      <c r="I140" s="29">
        <f t="shared" ref="I140:J140" si="58">SUM(I127:I139)</f>
        <v>30</v>
      </c>
      <c r="J140" s="29">
        <f t="shared" si="58"/>
        <v>30</v>
      </c>
      <c r="K140" s="29">
        <f t="shared" ref="K140:L140" si="59">SUM(K127:K139)</f>
        <v>19</v>
      </c>
      <c r="L140" s="29">
        <f t="shared" si="59"/>
        <v>25</v>
      </c>
      <c r="M140" s="29">
        <f t="shared" ref="M140:N140" si="60">SUM(M127:M139)</f>
        <v>28</v>
      </c>
      <c r="N140" s="29">
        <f t="shared" si="60"/>
        <v>17</v>
      </c>
      <c r="O140" s="29">
        <f t="shared" ref="O140:P140" si="61">SUM(O127:O139)</f>
        <v>13</v>
      </c>
      <c r="P140" s="29">
        <f t="shared" si="61"/>
        <v>33</v>
      </c>
      <c r="Q140" s="44">
        <f t="shared" ref="Q140:T140" si="62">SUM(Q127:Q139)</f>
        <v>308</v>
      </c>
      <c r="R140" s="29">
        <f t="shared" si="62"/>
        <v>351</v>
      </c>
      <c r="S140" s="29">
        <f t="shared" si="62"/>
        <v>351</v>
      </c>
      <c r="T140" s="29">
        <f t="shared" si="62"/>
        <v>340</v>
      </c>
      <c r="U140" s="29">
        <f>SUM(U127:U139)</f>
        <v>340</v>
      </c>
      <c r="V140" s="29">
        <f t="shared" ref="V140" si="63">SUM(V127:V139)</f>
        <v>324</v>
      </c>
    </row>
    <row r="141" spans="1:22" ht="14.4" thickBot="1" x14ac:dyDescent="0.3">
      <c r="A141" s="49" t="s">
        <v>150</v>
      </c>
      <c r="B141" s="62" t="s">
        <v>146</v>
      </c>
      <c r="C141" s="34"/>
      <c r="D141" s="34"/>
      <c r="E141" s="51">
        <f>IFERROR(VLOOKUP($B141,[1]NUM7!$G$3:$T$157,2,FALSE),0)</f>
        <v>15</v>
      </c>
      <c r="F141" s="51">
        <f>IFERROR(VLOOKUP($B141,[1]NUM7!$G$3:$T$157,3,FALSE),0)</f>
        <v>7</v>
      </c>
      <c r="G141" s="51">
        <f>IFERROR(VLOOKUP($B141,[1]NUM7!$G$3:$T$157,4,FALSE),0)</f>
        <v>11</v>
      </c>
      <c r="H141" s="51">
        <f>IFERROR(VLOOKUP($B141,[1]NUM7!$G$3:$T$157,5,FALSE),0)</f>
        <v>5</v>
      </c>
      <c r="I141" s="51">
        <f>IFERROR(VLOOKUP($B141,[1]NUM7!$G$3:$T$157,6,FALSE),0)</f>
        <v>17</v>
      </c>
      <c r="J141" s="51">
        <f>IFERROR(VLOOKUP($B141,[1]NUM7!$G$3:$T$157,7,FALSE),0)</f>
        <v>5</v>
      </c>
      <c r="K141" s="51">
        <f>IFERROR(VLOOKUP($B141,[1]NUM7!$G$3:$T$157,8,FALSE),0)</f>
        <v>13</v>
      </c>
      <c r="L141" s="51">
        <f>IFERROR(VLOOKUP($B141,[1]NUM7!$G$3:$T$157,9,FALSE),0)</f>
        <v>8</v>
      </c>
      <c r="M141" s="51">
        <f>IFERROR(VLOOKUP($B141,[1]NUM7!$G$3:$T$157,10,FALSE),0)</f>
        <v>19</v>
      </c>
      <c r="N141" s="51">
        <f>IFERROR(VLOOKUP($B141,[1]NUM7!$G$3:$T$157,11,FALSE),0)</f>
        <v>6</v>
      </c>
      <c r="O141" s="51">
        <f>IFERROR(VLOOKUP($B141,[1]NUM7!$G$3:$T$157,12,FALSE),0)</f>
        <v>2</v>
      </c>
      <c r="P141" s="51">
        <f>IFERROR(VLOOKUP($B141,[1]NUM7!$G$3:$T$157,13,FALSE),0)</f>
        <v>22</v>
      </c>
      <c r="Q141" s="30">
        <f>SUM(E141:P141)</f>
        <v>130</v>
      </c>
      <c r="R141" s="3">
        <f>IFERROR(VLOOKUP($B141,'[2]7 2018'!$G$3:$J$163,3,FALSE),0)</f>
        <v>154</v>
      </c>
      <c r="S141" s="31">
        <f t="shared" ref="S141:S144" si="64">R141</f>
        <v>154</v>
      </c>
      <c r="T141" s="30">
        <f>IFERROR(VLOOKUP($B141,[3]DEN7!$G$3:$H$159,2,FALSE),0)</f>
        <v>140</v>
      </c>
      <c r="U141" s="56">
        <f>IFERROR(VLOOKUP($B141,[3]DEN7!$G$3:$H$159,2,FALSE),0)</f>
        <v>140</v>
      </c>
      <c r="V141" s="30">
        <f>IFERROR(VLOOKUP($B141,[1]DEN7!$G$3:$J$160,3,FALSE),0)</f>
        <v>162</v>
      </c>
    </row>
    <row r="142" spans="1:22" ht="14.4" thickBot="1" x14ac:dyDescent="0.3">
      <c r="A142" s="49" t="s">
        <v>150</v>
      </c>
      <c r="B142" s="62" t="s">
        <v>147</v>
      </c>
      <c r="C142" s="34"/>
      <c r="D142" s="34"/>
      <c r="E142" s="51">
        <f>IFERROR(VLOOKUP($B142,[1]NUM7!$G$3:$T$157,2,FALSE),0)</f>
        <v>0</v>
      </c>
      <c r="F142" s="51">
        <f>IFERROR(VLOOKUP($B142,[1]NUM7!$G$3:$T$157,3,FALSE),0)</f>
        <v>0</v>
      </c>
      <c r="G142" s="51">
        <f>IFERROR(VLOOKUP($B142,[1]NUM7!$G$3:$T$157,4,FALSE),0)</f>
        <v>0</v>
      </c>
      <c r="H142" s="51">
        <f>IFERROR(VLOOKUP($B142,[1]NUM7!$G$3:$T$157,5,FALSE),0)</f>
        <v>0</v>
      </c>
      <c r="I142" s="51">
        <f>IFERROR(VLOOKUP($B142,[1]NUM7!$G$3:$T$157,6,FALSE),0)</f>
        <v>0</v>
      </c>
      <c r="J142" s="51">
        <f>IFERROR(VLOOKUP($B142,[1]NUM7!$G$3:$T$157,7,FALSE),0)</f>
        <v>0</v>
      </c>
      <c r="K142" s="51">
        <f>IFERROR(VLOOKUP($B142,[1]NUM7!$G$3:$T$157,8,FALSE),0)</f>
        <v>0</v>
      </c>
      <c r="L142" s="51">
        <f>IFERROR(VLOOKUP($B142,[1]NUM7!$G$3:$T$157,9,FALSE),0)</f>
        <v>0</v>
      </c>
      <c r="M142" s="51">
        <f>IFERROR(VLOOKUP($B142,[1]NUM7!$G$3:$T$157,10,FALSE),0)</f>
        <v>0</v>
      </c>
      <c r="N142" s="51">
        <f>IFERROR(VLOOKUP($B142,[1]NUM7!$G$3:$T$157,11,FALSE),0)</f>
        <v>0</v>
      </c>
      <c r="O142" s="51">
        <f>IFERROR(VLOOKUP($B142,[1]NUM7!$G$3:$T$157,12,FALSE),0)</f>
        <v>0</v>
      </c>
      <c r="P142" s="51">
        <f>IFERROR(VLOOKUP($B142,[1]NUM7!$G$3:$T$157,13,FALSE),0)</f>
        <v>0</v>
      </c>
      <c r="Q142" s="30">
        <f>SUM(E142:P142)</f>
        <v>0</v>
      </c>
      <c r="R142" s="3">
        <f>IFERROR(VLOOKUP($B142,'[2]7 2018'!$G$3:$J$163,3,FALSE),0)</f>
        <v>0</v>
      </c>
      <c r="S142" s="31">
        <f t="shared" si="64"/>
        <v>0</v>
      </c>
      <c r="T142" s="30">
        <f>IFERROR(VLOOKUP($B142,[3]DEN7!$G$3:$H$159,2,FALSE),0)</f>
        <v>1</v>
      </c>
      <c r="U142" s="56">
        <f>IFERROR(VLOOKUP($B142,[3]DEN7!$G$3:$H$159,2,FALSE),0)</f>
        <v>1</v>
      </c>
      <c r="V142" s="30">
        <f>IFERROR(VLOOKUP($B142,[1]DEN7!$G$3:$J$160,3,FALSE),0)</f>
        <v>0</v>
      </c>
    </row>
    <row r="143" spans="1:22" ht="14.4" thickBot="1" x14ac:dyDescent="0.3">
      <c r="A143" s="49" t="s">
        <v>150</v>
      </c>
      <c r="B143" s="62" t="s">
        <v>148</v>
      </c>
      <c r="C143" s="34"/>
      <c r="D143" s="34"/>
      <c r="E143" s="51">
        <f>IFERROR(VLOOKUP($B143,[1]NUM7!$G$3:$T$157,2,FALSE),0)</f>
        <v>1</v>
      </c>
      <c r="F143" s="51">
        <f>IFERROR(VLOOKUP($B143,[1]NUM7!$G$3:$T$157,3,FALSE),0)</f>
        <v>0</v>
      </c>
      <c r="G143" s="51">
        <f>IFERROR(VLOOKUP($B143,[1]NUM7!$G$3:$T$157,4,FALSE),0)</f>
        <v>0</v>
      </c>
      <c r="H143" s="51">
        <f>IFERROR(VLOOKUP($B143,[1]NUM7!$G$3:$T$157,5,FALSE),0)</f>
        <v>0</v>
      </c>
      <c r="I143" s="51">
        <f>IFERROR(VLOOKUP($B143,[1]NUM7!$G$3:$T$157,6,FALSE),0)</f>
        <v>0</v>
      </c>
      <c r="J143" s="51">
        <f>IFERROR(VLOOKUP($B143,[1]NUM7!$G$3:$T$157,7,FALSE),0)</f>
        <v>0</v>
      </c>
      <c r="K143" s="51">
        <f>IFERROR(VLOOKUP($B143,[1]NUM7!$G$3:$T$157,8,FALSE),0)</f>
        <v>0</v>
      </c>
      <c r="L143" s="51">
        <f>IFERROR(VLOOKUP($B143,[1]NUM7!$G$3:$T$157,9,FALSE),0)</f>
        <v>0</v>
      </c>
      <c r="M143" s="51">
        <f>IFERROR(VLOOKUP($B143,[1]NUM7!$G$3:$T$157,10,FALSE),0)</f>
        <v>0</v>
      </c>
      <c r="N143" s="51">
        <f>IFERROR(VLOOKUP($B143,[1]NUM7!$G$3:$T$157,11,FALSE),0)</f>
        <v>0</v>
      </c>
      <c r="O143" s="51">
        <f>IFERROR(VLOOKUP($B143,[1]NUM7!$G$3:$T$157,12,FALSE),0)</f>
        <v>0</v>
      </c>
      <c r="P143" s="51">
        <f>IFERROR(VLOOKUP($B143,[1]NUM7!$G$3:$T$157,13,FALSE),0)</f>
        <v>0</v>
      </c>
      <c r="Q143" s="30">
        <f>SUM(E143:P143)</f>
        <v>1</v>
      </c>
      <c r="R143" s="3">
        <f>IFERROR(VLOOKUP($B143,'[2]7 2018'!$G$3:$J$163,3,FALSE),0)</f>
        <v>1</v>
      </c>
      <c r="S143" s="31">
        <f t="shared" si="64"/>
        <v>1</v>
      </c>
      <c r="T143" s="30">
        <f>IFERROR(VLOOKUP($B143,[3]DEN7!$G$3:$H$159,2,FALSE),0)</f>
        <v>0</v>
      </c>
      <c r="U143" s="56">
        <f>IFERROR(VLOOKUP($B143,[3]DEN7!$G$3:$H$159,2,FALSE),0)</f>
        <v>0</v>
      </c>
      <c r="V143" s="30">
        <f>IFERROR(VLOOKUP($B143,[1]DEN7!$G$3:$J$160,3,FALSE),0)</f>
        <v>0</v>
      </c>
    </row>
    <row r="144" spans="1:22" ht="14.4" thickBot="1" x14ac:dyDescent="0.3">
      <c r="A144" s="49" t="s">
        <v>150</v>
      </c>
      <c r="B144" s="62" t="s">
        <v>149</v>
      </c>
      <c r="C144" s="34"/>
      <c r="D144" s="34"/>
      <c r="E144" s="51">
        <f>IFERROR(VLOOKUP($B144,[1]NUM7!$G$3:$T$157,2,FALSE),0)</f>
        <v>0</v>
      </c>
      <c r="F144" s="51">
        <f>IFERROR(VLOOKUP($B144,[1]NUM7!$G$3:$T$157,3,FALSE),0)</f>
        <v>0</v>
      </c>
      <c r="G144" s="51">
        <f>IFERROR(VLOOKUP($B144,[1]NUM7!$G$3:$T$157,4,FALSE),0)</f>
        <v>0</v>
      </c>
      <c r="H144" s="51">
        <f>IFERROR(VLOOKUP($B144,[1]NUM7!$G$3:$T$157,5,FALSE),0)</f>
        <v>0</v>
      </c>
      <c r="I144" s="51">
        <f>IFERROR(VLOOKUP($B144,[1]NUM7!$G$3:$T$157,6,FALSE),0)</f>
        <v>0</v>
      </c>
      <c r="J144" s="51">
        <f>IFERROR(VLOOKUP($B144,[1]NUM7!$G$3:$T$157,7,FALSE),0)</f>
        <v>0</v>
      </c>
      <c r="K144" s="51">
        <f>IFERROR(VLOOKUP($B144,[1]NUM7!$G$3:$T$157,8,FALSE),0)</f>
        <v>0</v>
      </c>
      <c r="L144" s="51">
        <f>IFERROR(VLOOKUP($B144,[1]NUM7!$G$3:$T$157,9,FALSE),0)</f>
        <v>0</v>
      </c>
      <c r="M144" s="51">
        <f>IFERROR(VLOOKUP($B144,[1]NUM7!$G$3:$T$157,10,FALSE),0)</f>
        <v>0</v>
      </c>
      <c r="N144" s="51">
        <f>IFERROR(VLOOKUP($B144,[1]NUM7!$G$3:$T$157,11,FALSE),0)</f>
        <v>0</v>
      </c>
      <c r="O144" s="51">
        <f>IFERROR(VLOOKUP($B144,[1]NUM7!$G$3:$T$157,12,FALSE),0)</f>
        <v>0</v>
      </c>
      <c r="P144" s="51">
        <f>IFERROR(VLOOKUP($B144,[1]NUM7!$G$3:$T$157,13,FALSE),0)</f>
        <v>0</v>
      </c>
      <c r="Q144" s="30">
        <f>SUM(E144:P144)</f>
        <v>0</v>
      </c>
      <c r="R144" s="3">
        <f>IFERROR(VLOOKUP($B144,'[2]7 2018'!$G$3:$J$163,3,FALSE),0)</f>
        <v>1</v>
      </c>
      <c r="S144" s="31">
        <f t="shared" si="64"/>
        <v>1</v>
      </c>
      <c r="T144" s="30">
        <f>IFERROR(VLOOKUP($B144,[3]DEN7!$G$3:$H$159,2,FALSE),0)</f>
        <v>0</v>
      </c>
      <c r="U144" s="56">
        <f>IFERROR(VLOOKUP($B144,[3]DEN7!$G$3:$H$159,2,FALSE),0)</f>
        <v>0</v>
      </c>
      <c r="V144" s="30">
        <f>IFERROR(VLOOKUP($B144,[1]DEN7!$G$3:$J$160,3,FALSE),0)</f>
        <v>0</v>
      </c>
    </row>
    <row r="145" spans="1:22" ht="14.4" thickBot="1" x14ac:dyDescent="0.3">
      <c r="A145" s="344" t="s">
        <v>168</v>
      </c>
      <c r="B145" s="345"/>
      <c r="C145" s="89">
        <f>D145/Metas!I14</f>
        <v>0.82988708467635675</v>
      </c>
      <c r="D145" s="88">
        <f>Q145/V145</f>
        <v>0.80864197530864201</v>
      </c>
      <c r="E145" s="29">
        <f>SUM(E141:E144)</f>
        <v>16</v>
      </c>
      <c r="F145" s="29">
        <f t="shared" ref="F145:H145" si="65">SUM(F141:F144)</f>
        <v>7</v>
      </c>
      <c r="G145" s="29">
        <f t="shared" si="65"/>
        <v>11</v>
      </c>
      <c r="H145" s="29">
        <f t="shared" si="65"/>
        <v>5</v>
      </c>
      <c r="I145" s="29">
        <f t="shared" ref="I145:J145" si="66">SUM(I141:I144)</f>
        <v>17</v>
      </c>
      <c r="J145" s="29">
        <f t="shared" si="66"/>
        <v>5</v>
      </c>
      <c r="K145" s="29">
        <f t="shared" ref="K145:L145" si="67">SUM(K141:K144)</f>
        <v>13</v>
      </c>
      <c r="L145" s="29">
        <f t="shared" si="67"/>
        <v>8</v>
      </c>
      <c r="M145" s="29">
        <f t="shared" ref="M145:N145" si="68">SUM(M141:M144)</f>
        <v>19</v>
      </c>
      <c r="N145" s="29">
        <f t="shared" si="68"/>
        <v>6</v>
      </c>
      <c r="O145" s="29">
        <f t="shared" ref="O145:P145" si="69">SUM(O141:O144)</f>
        <v>2</v>
      </c>
      <c r="P145" s="29">
        <f t="shared" si="69"/>
        <v>22</v>
      </c>
      <c r="Q145" s="44">
        <f t="shared" ref="Q145:T145" si="70">SUM(Q141:Q144)</f>
        <v>131</v>
      </c>
      <c r="R145" s="29">
        <f t="shared" si="70"/>
        <v>156</v>
      </c>
      <c r="S145" s="29">
        <f t="shared" si="70"/>
        <v>156</v>
      </c>
      <c r="T145" s="29">
        <f t="shared" si="70"/>
        <v>141</v>
      </c>
      <c r="U145" s="29">
        <f>SUM(U141:U144)</f>
        <v>141</v>
      </c>
      <c r="V145" s="29">
        <f t="shared" ref="V145" si="71">SUM(V141:V144)</f>
        <v>162</v>
      </c>
    </row>
    <row r="146" spans="1:22" ht="14.4" thickBot="1" x14ac:dyDescent="0.3">
      <c r="A146" s="49" t="s">
        <v>158</v>
      </c>
      <c r="B146" s="62" t="s">
        <v>151</v>
      </c>
      <c r="C146" s="34"/>
      <c r="D146" s="34"/>
      <c r="E146" s="51">
        <f>IFERROR(VLOOKUP($B146,[1]NUM7!$G$3:$T$157,2,FALSE),0)</f>
        <v>1</v>
      </c>
      <c r="F146" s="51">
        <f>IFERROR(VLOOKUP($B146,[1]NUM7!$G$3:$T$157,3,FALSE),0)</f>
        <v>1</v>
      </c>
      <c r="G146" s="51">
        <f>IFERROR(VLOOKUP($B146,[1]NUM7!$G$3:$T$157,4,FALSE),0)</f>
        <v>2</v>
      </c>
      <c r="H146" s="51">
        <f>IFERROR(VLOOKUP($B146,[1]NUM7!$G$3:$T$157,5,FALSE),0)</f>
        <v>1</v>
      </c>
      <c r="I146" s="51">
        <f>IFERROR(VLOOKUP($B146,[1]NUM7!$G$3:$T$157,6,FALSE),0)</f>
        <v>3</v>
      </c>
      <c r="J146" s="51">
        <f>IFERROR(VLOOKUP($B146,[1]NUM7!$G$3:$T$157,7,FALSE),0)</f>
        <v>1</v>
      </c>
      <c r="K146" s="51">
        <f>IFERROR(VLOOKUP($B146,[1]NUM7!$G$3:$T$157,8,FALSE),0)</f>
        <v>1</v>
      </c>
      <c r="L146" s="51">
        <f>IFERROR(VLOOKUP($B146,[1]NUM7!$G$3:$T$157,9,FALSE),0)</f>
        <v>2</v>
      </c>
      <c r="M146" s="51">
        <f>IFERROR(VLOOKUP($B146,[1]NUM7!$G$3:$T$157,10,FALSE),0)</f>
        <v>1</v>
      </c>
      <c r="N146" s="51">
        <f>IFERROR(VLOOKUP($B146,[1]NUM7!$G$3:$T$157,11,FALSE),0)</f>
        <v>0</v>
      </c>
      <c r="O146" s="51">
        <f>IFERROR(VLOOKUP($B146,[1]NUM7!$G$3:$T$157,12,FALSE),0)</f>
        <v>0</v>
      </c>
      <c r="P146" s="51">
        <f>IFERROR(VLOOKUP($B146,[1]NUM7!$G$3:$T$157,13,FALSE),0)</f>
        <v>2</v>
      </c>
      <c r="Q146" s="30">
        <f t="shared" ref="Q146:Q152" si="72">SUM(E146:P146)</f>
        <v>15</v>
      </c>
      <c r="R146" s="3">
        <f>IFERROR(VLOOKUP($B146,'[2]7 2018'!$G$3:$J$163,3,FALSE),0)</f>
        <v>16</v>
      </c>
      <c r="S146" s="31">
        <f t="shared" ref="S146:S152" si="73">R146</f>
        <v>16</v>
      </c>
      <c r="T146" s="30">
        <f>IFERROR(VLOOKUP($B146,[3]DEN7!$G$3:$H$159,2,FALSE),0)</f>
        <v>15</v>
      </c>
      <c r="U146" s="56">
        <f>IFERROR(VLOOKUP($B146,[3]DEN7!$G$3:$H$159,2,FALSE),0)</f>
        <v>15</v>
      </c>
      <c r="V146" s="30">
        <f>IFERROR(VLOOKUP($B146,[1]DEN7!$G$3:$J$160,3,FALSE),0)</f>
        <v>11</v>
      </c>
    </row>
    <row r="147" spans="1:22" ht="14.4" thickBot="1" x14ac:dyDescent="0.3">
      <c r="A147" s="49" t="s">
        <v>158</v>
      </c>
      <c r="B147" s="62" t="s">
        <v>152</v>
      </c>
      <c r="C147" s="34"/>
      <c r="D147" s="34"/>
      <c r="E147" s="51">
        <f>IFERROR(VLOOKUP($B147,[1]NUM7!$G$3:$T$157,2,FALSE),0)</f>
        <v>0</v>
      </c>
      <c r="F147" s="51">
        <f>IFERROR(VLOOKUP($B147,[1]NUM7!$G$3:$T$157,3,FALSE),0)</f>
        <v>0</v>
      </c>
      <c r="G147" s="51">
        <f>IFERROR(VLOOKUP($B147,[1]NUM7!$G$3:$T$157,4,FALSE),0)</f>
        <v>0</v>
      </c>
      <c r="H147" s="51">
        <f>IFERROR(VLOOKUP($B147,[1]NUM7!$G$3:$T$157,5,FALSE),0)</f>
        <v>0</v>
      </c>
      <c r="I147" s="51">
        <f>IFERROR(VLOOKUP($B147,[1]NUM7!$G$3:$T$157,6,FALSE),0)</f>
        <v>0</v>
      </c>
      <c r="J147" s="51">
        <f>IFERROR(VLOOKUP($B147,[1]NUM7!$G$3:$T$157,7,FALSE),0)</f>
        <v>0</v>
      </c>
      <c r="K147" s="51">
        <f>IFERROR(VLOOKUP($B147,[1]NUM7!$G$3:$T$157,8,FALSE),0)</f>
        <v>0</v>
      </c>
      <c r="L147" s="51">
        <f>IFERROR(VLOOKUP($B147,[1]NUM7!$G$3:$T$157,9,FALSE),0)</f>
        <v>0</v>
      </c>
      <c r="M147" s="51">
        <f>IFERROR(VLOOKUP($B147,[1]NUM7!$G$3:$T$157,10,FALSE),0)</f>
        <v>0</v>
      </c>
      <c r="N147" s="51">
        <f>IFERROR(VLOOKUP($B147,[1]NUM7!$G$3:$T$157,11,FALSE),0)</f>
        <v>0</v>
      </c>
      <c r="O147" s="51">
        <f>IFERROR(VLOOKUP($B147,[1]NUM7!$G$3:$T$157,12,FALSE),0)</f>
        <v>0</v>
      </c>
      <c r="P147" s="51">
        <f>IFERROR(VLOOKUP($B147,[1]NUM7!$G$3:$T$157,13,FALSE),0)</f>
        <v>0</v>
      </c>
      <c r="Q147" s="30">
        <f t="shared" si="72"/>
        <v>0</v>
      </c>
      <c r="R147" s="3">
        <f>IFERROR(VLOOKUP($B147,'[2]7 2018'!$G$3:$J$163,3,FALSE),0)</f>
        <v>1</v>
      </c>
      <c r="S147" s="31">
        <f t="shared" si="73"/>
        <v>1</v>
      </c>
      <c r="T147" s="30">
        <f>IFERROR(VLOOKUP($B147,[3]DEN7!$G$3:$H$159,2,FALSE),0)</f>
        <v>0</v>
      </c>
      <c r="U147" s="56">
        <f>IFERROR(VLOOKUP($B147,[3]DEN7!$G$3:$H$159,2,FALSE),0)</f>
        <v>0</v>
      </c>
      <c r="V147" s="30">
        <f>IFERROR(VLOOKUP($B147,[1]DEN7!$G$3:$J$160,3,FALSE),0)</f>
        <v>1</v>
      </c>
    </row>
    <row r="148" spans="1:22" ht="14.4" thickBot="1" x14ac:dyDescent="0.3">
      <c r="A148" s="49" t="s">
        <v>158</v>
      </c>
      <c r="B148" s="62" t="s">
        <v>153</v>
      </c>
      <c r="C148" s="34"/>
      <c r="D148" s="34"/>
      <c r="E148" s="51">
        <f>IFERROR(VLOOKUP($B148,[1]NUM7!$G$3:$T$157,2,FALSE),0)</f>
        <v>0</v>
      </c>
      <c r="F148" s="51">
        <f>IFERROR(VLOOKUP($B148,[1]NUM7!$G$3:$T$157,3,FALSE),0)</f>
        <v>0</v>
      </c>
      <c r="G148" s="51">
        <f>IFERROR(VLOOKUP($B148,[1]NUM7!$G$3:$T$157,4,FALSE),0)</f>
        <v>0</v>
      </c>
      <c r="H148" s="51">
        <f>IFERROR(VLOOKUP($B148,[1]NUM7!$G$3:$T$157,5,FALSE),0)</f>
        <v>0</v>
      </c>
      <c r="I148" s="51">
        <f>IFERROR(VLOOKUP($B148,[1]NUM7!$G$3:$T$157,6,FALSE),0)</f>
        <v>0</v>
      </c>
      <c r="J148" s="51">
        <f>IFERROR(VLOOKUP($B148,[1]NUM7!$G$3:$T$157,7,FALSE),0)</f>
        <v>0</v>
      </c>
      <c r="K148" s="51">
        <f>IFERROR(VLOOKUP($B148,[1]NUM7!$G$3:$T$157,8,FALSE),0)</f>
        <v>0</v>
      </c>
      <c r="L148" s="51">
        <f>IFERROR(VLOOKUP($B148,[1]NUM7!$G$3:$T$157,9,FALSE),0)</f>
        <v>0</v>
      </c>
      <c r="M148" s="51">
        <f>IFERROR(VLOOKUP($B148,[1]NUM7!$G$3:$T$157,10,FALSE),0)</f>
        <v>1</v>
      </c>
      <c r="N148" s="51">
        <f>IFERROR(VLOOKUP($B148,[1]NUM7!$G$3:$T$157,11,FALSE),0)</f>
        <v>0</v>
      </c>
      <c r="O148" s="51">
        <f>IFERROR(VLOOKUP($B148,[1]NUM7!$G$3:$T$157,12,FALSE),0)</f>
        <v>0</v>
      </c>
      <c r="P148" s="51">
        <f>IFERROR(VLOOKUP($B148,[1]NUM7!$G$3:$T$157,13,FALSE),0)</f>
        <v>1</v>
      </c>
      <c r="Q148" s="30">
        <f t="shared" si="72"/>
        <v>2</v>
      </c>
      <c r="R148" s="3">
        <f>IFERROR(VLOOKUP($B148,'[2]7 2018'!$G$3:$J$163,3,FALSE),0)</f>
        <v>2</v>
      </c>
      <c r="S148" s="31">
        <f t="shared" si="73"/>
        <v>2</v>
      </c>
      <c r="T148" s="30">
        <f>IFERROR(VLOOKUP($B148,[3]DEN7!$G$3:$H$159,2,FALSE),0)</f>
        <v>2</v>
      </c>
      <c r="U148" s="56">
        <f>IFERROR(VLOOKUP($B148,[3]DEN7!$G$3:$H$159,2,FALSE),0)</f>
        <v>2</v>
      </c>
      <c r="V148" s="30">
        <f>IFERROR(VLOOKUP($B148,[1]DEN7!$G$3:$J$160,3,FALSE),0)</f>
        <v>2</v>
      </c>
    </row>
    <row r="149" spans="1:22" ht="14.4" thickBot="1" x14ac:dyDescent="0.3">
      <c r="A149" s="49" t="s">
        <v>158</v>
      </c>
      <c r="B149" s="62" t="s">
        <v>154</v>
      </c>
      <c r="C149" s="34"/>
      <c r="D149" s="34"/>
      <c r="E149" s="51">
        <f>IFERROR(VLOOKUP($B149,[1]NUM7!$G$3:$T$157,2,FALSE),0)</f>
        <v>0</v>
      </c>
      <c r="F149" s="51">
        <f>IFERROR(VLOOKUP($B149,[1]NUM7!$G$3:$T$157,3,FALSE),0)</f>
        <v>0</v>
      </c>
      <c r="G149" s="51">
        <f>IFERROR(VLOOKUP($B149,[1]NUM7!$G$3:$T$157,4,FALSE),0)</f>
        <v>0</v>
      </c>
      <c r="H149" s="51">
        <f>IFERROR(VLOOKUP($B149,[1]NUM7!$G$3:$T$157,5,FALSE),0)</f>
        <v>0</v>
      </c>
      <c r="I149" s="51">
        <f>IFERROR(VLOOKUP($B149,[1]NUM7!$G$3:$T$157,6,FALSE),0)</f>
        <v>0</v>
      </c>
      <c r="J149" s="51">
        <f>IFERROR(VLOOKUP($B149,[1]NUM7!$G$3:$T$157,7,FALSE),0)</f>
        <v>0</v>
      </c>
      <c r="K149" s="51">
        <f>IFERROR(VLOOKUP($B149,[1]NUM7!$G$3:$T$157,8,FALSE),0)</f>
        <v>1</v>
      </c>
      <c r="L149" s="51">
        <f>IFERROR(VLOOKUP($B149,[1]NUM7!$G$3:$T$157,9,FALSE),0)</f>
        <v>1</v>
      </c>
      <c r="M149" s="51">
        <f>IFERROR(VLOOKUP($B149,[1]NUM7!$G$3:$T$157,10,FALSE),0)</f>
        <v>2</v>
      </c>
      <c r="N149" s="51">
        <f>IFERROR(VLOOKUP($B149,[1]NUM7!$G$3:$T$157,11,FALSE),0)</f>
        <v>0</v>
      </c>
      <c r="O149" s="51">
        <f>IFERROR(VLOOKUP($B149,[1]NUM7!$G$3:$T$157,12,FALSE),0)</f>
        <v>0</v>
      </c>
      <c r="P149" s="51">
        <f>IFERROR(VLOOKUP($B149,[1]NUM7!$G$3:$T$157,13,FALSE),0)</f>
        <v>0</v>
      </c>
      <c r="Q149" s="30">
        <f t="shared" si="72"/>
        <v>4</v>
      </c>
      <c r="R149" s="3">
        <f>IFERROR(VLOOKUP($B149,'[2]7 2018'!$G$3:$J$163,3,FALSE),0)</f>
        <v>0</v>
      </c>
      <c r="S149" s="31">
        <f t="shared" si="73"/>
        <v>0</v>
      </c>
      <c r="T149" s="30">
        <f>IFERROR(VLOOKUP($B149,[3]DEN7!$G$3:$H$159,2,FALSE),0)</f>
        <v>4</v>
      </c>
      <c r="U149" s="56">
        <f>IFERROR(VLOOKUP($B149,[3]DEN7!$G$3:$H$159,2,FALSE),0)</f>
        <v>4</v>
      </c>
      <c r="V149" s="30">
        <f>IFERROR(VLOOKUP($B149,[1]DEN7!$G$3:$J$160,3,FALSE),0)</f>
        <v>5</v>
      </c>
    </row>
    <row r="150" spans="1:22" ht="14.4" thickBot="1" x14ac:dyDescent="0.3">
      <c r="A150" s="49" t="s">
        <v>158</v>
      </c>
      <c r="B150" s="62" t="s">
        <v>155</v>
      </c>
      <c r="C150" s="34"/>
      <c r="D150" s="34"/>
      <c r="E150" s="51">
        <f>IFERROR(VLOOKUP($B150,[1]NUM7!$G$3:$T$157,2,FALSE),0)</f>
        <v>0</v>
      </c>
      <c r="F150" s="51">
        <f>IFERROR(VLOOKUP($B150,[1]NUM7!$G$3:$T$157,3,FALSE),0)</f>
        <v>1</v>
      </c>
      <c r="G150" s="51">
        <f>IFERROR(VLOOKUP($B150,[1]NUM7!$G$3:$T$157,4,FALSE),0)</f>
        <v>0</v>
      </c>
      <c r="H150" s="51">
        <f>IFERROR(VLOOKUP($B150,[1]NUM7!$G$3:$T$157,5,FALSE),0)</f>
        <v>0</v>
      </c>
      <c r="I150" s="51">
        <f>IFERROR(VLOOKUP($B150,[1]NUM7!$G$3:$T$157,6,FALSE),0)</f>
        <v>3</v>
      </c>
      <c r="J150" s="51">
        <f>IFERROR(VLOOKUP($B150,[1]NUM7!$G$3:$T$157,7,FALSE),0)</f>
        <v>3</v>
      </c>
      <c r="K150" s="51">
        <f>IFERROR(VLOOKUP($B150,[1]NUM7!$G$3:$T$157,8,FALSE),0)</f>
        <v>0</v>
      </c>
      <c r="L150" s="51">
        <f>IFERROR(VLOOKUP($B150,[1]NUM7!$G$3:$T$157,9,FALSE),0)</f>
        <v>0</v>
      </c>
      <c r="M150" s="51">
        <f>IFERROR(VLOOKUP($B150,[1]NUM7!$G$3:$T$157,10,FALSE),0)</f>
        <v>0</v>
      </c>
      <c r="N150" s="51">
        <f>IFERROR(VLOOKUP($B150,[1]NUM7!$G$3:$T$157,11,FALSE),0)</f>
        <v>1</v>
      </c>
      <c r="O150" s="51">
        <f>IFERROR(VLOOKUP($B150,[1]NUM7!$G$3:$T$157,12,FALSE),0)</f>
        <v>0</v>
      </c>
      <c r="P150" s="51">
        <f>IFERROR(VLOOKUP($B150,[1]NUM7!$G$3:$T$157,13,FALSE),0)</f>
        <v>1</v>
      </c>
      <c r="Q150" s="30">
        <f t="shared" si="72"/>
        <v>9</v>
      </c>
      <c r="R150" s="3">
        <f>IFERROR(VLOOKUP($B150,'[2]7 2018'!$G$3:$J$163,3,FALSE),0)</f>
        <v>6</v>
      </c>
      <c r="S150" s="31">
        <f t="shared" si="73"/>
        <v>6</v>
      </c>
      <c r="T150" s="30">
        <f>IFERROR(VLOOKUP($B150,[3]DEN7!$G$3:$H$159,2,FALSE),0)</f>
        <v>8</v>
      </c>
      <c r="U150" s="56">
        <f>IFERROR(VLOOKUP($B150,[3]DEN7!$G$3:$H$159,2,FALSE),0)</f>
        <v>8</v>
      </c>
      <c r="V150" s="30">
        <f>IFERROR(VLOOKUP($B150,[1]DEN7!$G$3:$J$160,3,FALSE),0)</f>
        <v>6</v>
      </c>
    </row>
    <row r="151" spans="1:22" ht="14.4" thickBot="1" x14ac:dyDescent="0.3">
      <c r="A151" s="49" t="s">
        <v>158</v>
      </c>
      <c r="B151" s="62" t="s">
        <v>156</v>
      </c>
      <c r="C151" s="34"/>
      <c r="D151" s="34"/>
      <c r="E151" s="51">
        <f>IFERROR(VLOOKUP($B151,[1]NUM7!$G$3:$T$157,2,FALSE),0)</f>
        <v>0</v>
      </c>
      <c r="F151" s="51">
        <f>IFERROR(VLOOKUP($B151,[1]NUM7!$G$3:$T$157,3,FALSE),0)</f>
        <v>0</v>
      </c>
      <c r="G151" s="51">
        <f>IFERROR(VLOOKUP($B151,[1]NUM7!$G$3:$T$157,4,FALSE),0)</f>
        <v>0</v>
      </c>
      <c r="H151" s="51">
        <f>IFERROR(VLOOKUP($B151,[1]NUM7!$G$3:$T$157,5,FALSE),0)</f>
        <v>0</v>
      </c>
      <c r="I151" s="51">
        <f>IFERROR(VLOOKUP($B151,[1]NUM7!$G$3:$T$157,6,FALSE),0)</f>
        <v>1</v>
      </c>
      <c r="J151" s="51">
        <f>IFERROR(VLOOKUP($B151,[1]NUM7!$G$3:$T$157,7,FALSE),0)</f>
        <v>2</v>
      </c>
      <c r="K151" s="51">
        <f>IFERROR(VLOOKUP($B151,[1]NUM7!$G$3:$T$157,8,FALSE),0)</f>
        <v>2</v>
      </c>
      <c r="L151" s="51">
        <f>IFERROR(VLOOKUP($B151,[1]NUM7!$G$3:$T$157,9,FALSE),0)</f>
        <v>0</v>
      </c>
      <c r="M151" s="51">
        <f>IFERROR(VLOOKUP($B151,[1]NUM7!$G$3:$T$157,10,FALSE),0)</f>
        <v>2</v>
      </c>
      <c r="N151" s="51">
        <f>IFERROR(VLOOKUP($B151,[1]NUM7!$G$3:$T$157,11,FALSE),0)</f>
        <v>1</v>
      </c>
      <c r="O151" s="51">
        <f>IFERROR(VLOOKUP($B151,[1]NUM7!$G$3:$T$157,12,FALSE),0)</f>
        <v>1</v>
      </c>
      <c r="P151" s="51">
        <f>IFERROR(VLOOKUP($B151,[1]NUM7!$G$3:$T$157,13,FALSE),0)</f>
        <v>3</v>
      </c>
      <c r="Q151" s="30">
        <f t="shared" si="72"/>
        <v>12</v>
      </c>
      <c r="R151" s="3">
        <f>IFERROR(VLOOKUP($B151,'[2]7 2018'!$G$3:$J$163,3,FALSE),0)</f>
        <v>4</v>
      </c>
      <c r="S151" s="31">
        <f t="shared" si="73"/>
        <v>4</v>
      </c>
      <c r="T151" s="30">
        <f>IFERROR(VLOOKUP($B151,[3]DEN7!$G$3:$H$159,2,FALSE),0)</f>
        <v>8</v>
      </c>
      <c r="U151" s="56">
        <f>IFERROR(VLOOKUP($B151,[3]DEN7!$G$3:$H$159,2,FALSE),0)</f>
        <v>8</v>
      </c>
      <c r="V151" s="30">
        <f>IFERROR(VLOOKUP($B151,[1]DEN7!$G$3:$J$160,3,FALSE),0)</f>
        <v>10</v>
      </c>
    </row>
    <row r="152" spans="1:22" ht="14.4" thickBot="1" x14ac:dyDescent="0.3">
      <c r="A152" s="49" t="s">
        <v>158</v>
      </c>
      <c r="B152" s="62" t="s">
        <v>157</v>
      </c>
      <c r="C152" s="34"/>
      <c r="D152" s="34"/>
      <c r="E152" s="51">
        <f>IFERROR(VLOOKUP($B152,[1]NUM7!$G$3:$T$157,2,FALSE),0)</f>
        <v>0</v>
      </c>
      <c r="F152" s="51">
        <f>IFERROR(VLOOKUP($B152,[1]NUM7!$G$3:$T$157,3,FALSE),0)</f>
        <v>0</v>
      </c>
      <c r="G152" s="51">
        <f>IFERROR(VLOOKUP($B152,[1]NUM7!$G$3:$T$157,4,FALSE),0)</f>
        <v>0</v>
      </c>
      <c r="H152" s="51">
        <f>IFERROR(VLOOKUP($B152,[1]NUM7!$G$3:$T$157,5,FALSE),0)</f>
        <v>0</v>
      </c>
      <c r="I152" s="51">
        <f>IFERROR(VLOOKUP($B152,[1]NUM7!$G$3:$T$157,6,FALSE),0)</f>
        <v>0</v>
      </c>
      <c r="J152" s="51">
        <f>IFERROR(VLOOKUP($B152,[1]NUM7!$G$3:$T$157,7,FALSE),0)</f>
        <v>0</v>
      </c>
      <c r="K152" s="51">
        <f>IFERROR(VLOOKUP($B152,[1]NUM7!$G$3:$T$157,8,FALSE),0)</f>
        <v>1</v>
      </c>
      <c r="L152" s="51">
        <f>IFERROR(VLOOKUP($B152,[1]NUM7!$G$3:$T$157,9,FALSE),0)</f>
        <v>0</v>
      </c>
      <c r="M152" s="51">
        <f>IFERROR(VLOOKUP($B152,[1]NUM7!$G$3:$T$157,10,FALSE),0)</f>
        <v>0</v>
      </c>
      <c r="N152" s="51">
        <f>IFERROR(VLOOKUP($B152,[1]NUM7!$G$3:$T$157,11,FALSE),0)</f>
        <v>0</v>
      </c>
      <c r="O152" s="51">
        <f>IFERROR(VLOOKUP($B152,[1]NUM7!$G$3:$T$157,12,FALSE),0)</f>
        <v>0</v>
      </c>
      <c r="P152" s="51">
        <f>IFERROR(VLOOKUP($B152,[1]NUM7!$G$3:$T$157,13,FALSE),0)</f>
        <v>0</v>
      </c>
      <c r="Q152" s="30">
        <f t="shared" si="72"/>
        <v>1</v>
      </c>
      <c r="R152" s="3">
        <f>IFERROR(VLOOKUP($B152,'[2]7 2018'!$G$3:$J$163,3,FALSE),0)</f>
        <v>4</v>
      </c>
      <c r="S152" s="31">
        <f t="shared" si="73"/>
        <v>4</v>
      </c>
      <c r="T152" s="30">
        <f>IFERROR(VLOOKUP($B152,[3]DEN7!$G$3:$H$159,2,FALSE),0)</f>
        <v>1</v>
      </c>
      <c r="U152" s="56">
        <f>IFERROR(VLOOKUP($B152,[3]DEN7!$G$3:$H$159,2,FALSE),0)</f>
        <v>1</v>
      </c>
      <c r="V152" s="30">
        <f>IFERROR(VLOOKUP($B152,[1]DEN7!$G$3:$J$160,3,FALSE),0)</f>
        <v>5</v>
      </c>
    </row>
    <row r="153" spans="1:22" ht="14.4" thickBot="1" x14ac:dyDescent="0.3">
      <c r="A153" s="344" t="s">
        <v>169</v>
      </c>
      <c r="B153" s="345"/>
      <c r="C153" s="89">
        <f>D153/Metas!I15</f>
        <v>1.1085902856553573</v>
      </c>
      <c r="D153" s="88">
        <f>Q153/V153</f>
        <v>1.075</v>
      </c>
      <c r="E153" s="29">
        <f>SUM(E146:E152)</f>
        <v>1</v>
      </c>
      <c r="F153" s="29">
        <f t="shared" ref="F153:H153" si="74">SUM(F146:F152)</f>
        <v>2</v>
      </c>
      <c r="G153" s="29">
        <f t="shared" si="74"/>
        <v>2</v>
      </c>
      <c r="H153" s="29">
        <f t="shared" si="74"/>
        <v>1</v>
      </c>
      <c r="I153" s="29">
        <f t="shared" ref="I153:J153" si="75">SUM(I146:I152)</f>
        <v>7</v>
      </c>
      <c r="J153" s="29">
        <f t="shared" si="75"/>
        <v>6</v>
      </c>
      <c r="K153" s="29">
        <f t="shared" ref="K153:L153" si="76">SUM(K146:K152)</f>
        <v>5</v>
      </c>
      <c r="L153" s="29">
        <f t="shared" si="76"/>
        <v>3</v>
      </c>
      <c r="M153" s="29">
        <f t="shared" ref="M153:N153" si="77">SUM(M146:M152)</f>
        <v>6</v>
      </c>
      <c r="N153" s="29">
        <f t="shared" si="77"/>
        <v>2</v>
      </c>
      <c r="O153" s="29">
        <f t="shared" ref="O153:P153" si="78">SUM(O146:O152)</f>
        <v>1</v>
      </c>
      <c r="P153" s="29">
        <f t="shared" si="78"/>
        <v>7</v>
      </c>
      <c r="Q153" s="44">
        <f t="shared" ref="Q153:U153" si="79">SUM(Q146:Q152)</f>
        <v>43</v>
      </c>
      <c r="R153" s="29">
        <f t="shared" si="79"/>
        <v>33</v>
      </c>
      <c r="S153" s="29">
        <f t="shared" si="79"/>
        <v>33</v>
      </c>
      <c r="T153" s="29">
        <f t="shared" si="79"/>
        <v>38</v>
      </c>
      <c r="U153" s="29">
        <f t="shared" si="79"/>
        <v>38</v>
      </c>
      <c r="V153" s="29">
        <f t="shared" ref="V153" si="80">SUM(V146:V152)</f>
        <v>40</v>
      </c>
    </row>
    <row r="154" spans="1:22" x14ac:dyDescent="0.25">
      <c r="C154" s="91"/>
      <c r="D154" s="46"/>
    </row>
  </sheetData>
  <sheetProtection selectLockedCells="1" selectUnlockedCells="1"/>
  <mergeCells count="21">
    <mergeCell ref="R10:V10"/>
    <mergeCell ref="R2:V9"/>
    <mergeCell ref="E1:V1"/>
    <mergeCell ref="B1:B10"/>
    <mergeCell ref="D1:D10"/>
    <mergeCell ref="E10:Q10"/>
    <mergeCell ref="E2:Q9"/>
    <mergeCell ref="C1:C11"/>
    <mergeCell ref="A153:B153"/>
    <mergeCell ref="A51:B51"/>
    <mergeCell ref="A66:B66"/>
    <mergeCell ref="A77:B77"/>
    <mergeCell ref="A83:B83"/>
    <mergeCell ref="A1:A10"/>
    <mergeCell ref="A140:B140"/>
    <mergeCell ref="A126:B126"/>
    <mergeCell ref="A145:B145"/>
    <mergeCell ref="A113:B113"/>
    <mergeCell ref="A94:B94"/>
    <mergeCell ref="A26:B26"/>
    <mergeCell ref="A40:B4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6"/>
  <sheetViews>
    <sheetView zoomScale="80" zoomScaleNormal="80" workbookViewId="0">
      <pane xSplit="2" ySplit="11" topLeftCell="C12" activePane="bottomRight" state="frozen"/>
      <selection activeCell="B12" sqref="B12"/>
      <selection pane="topRight" activeCell="B12" sqref="B12"/>
      <selection pane="bottomLeft" activeCell="B12" sqref="B12"/>
      <selection pane="bottomRight" activeCell="C12" sqref="C12"/>
    </sheetView>
  </sheetViews>
  <sheetFormatPr baseColWidth="10" defaultColWidth="11.44140625" defaultRowHeight="13.8" x14ac:dyDescent="0.25"/>
  <cols>
    <col min="1" max="1" width="24.33203125" style="49" bestFit="1" customWidth="1"/>
    <col min="2" max="2" width="48.109375" style="49" customWidth="1"/>
    <col min="3" max="3" width="16.44140625" style="35" customWidth="1"/>
    <col min="4" max="4" width="14.109375" style="33" customWidth="1"/>
    <col min="5" max="5" width="8.44140625" style="40" bestFit="1" customWidth="1"/>
    <col min="6" max="6" width="9.88671875" style="40" bestFit="1" customWidth="1"/>
    <col min="7" max="8" width="9.6640625" style="33" bestFit="1" customWidth="1"/>
    <col min="9" max="13" width="9.6640625" style="33" customWidth="1"/>
    <col min="14" max="16" width="9.6640625" style="33" bestFit="1" customWidth="1"/>
    <col min="17" max="17" width="11.6640625" style="33" bestFit="1" customWidth="1"/>
    <col min="18" max="18" width="11.44140625" style="33"/>
    <col min="19" max="19" width="13.6640625" style="33" customWidth="1"/>
    <col min="20" max="16384" width="11.44140625" style="35"/>
  </cols>
  <sheetData>
    <row r="1" spans="1:19" s="232" customFormat="1" ht="73.5" customHeight="1" thickBot="1" x14ac:dyDescent="0.3">
      <c r="A1" s="312" t="s">
        <v>0</v>
      </c>
      <c r="B1" s="315" t="s">
        <v>1</v>
      </c>
      <c r="C1" s="315" t="s">
        <v>174</v>
      </c>
      <c r="D1" s="319" t="s">
        <v>172</v>
      </c>
      <c r="E1" s="322" t="s">
        <v>284</v>
      </c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4"/>
    </row>
    <row r="2" spans="1:19" s="232" customFormat="1" ht="15" customHeight="1" thickTop="1" x14ac:dyDescent="0.25">
      <c r="A2" s="313"/>
      <c r="B2" s="316"/>
      <c r="C2" s="318"/>
      <c r="D2" s="320"/>
      <c r="E2" s="369" t="s">
        <v>2</v>
      </c>
      <c r="F2" s="365"/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29" t="s">
        <v>3</v>
      </c>
      <c r="S2" s="330"/>
    </row>
    <row r="3" spans="1:19" s="232" customFormat="1" ht="15" customHeight="1" x14ac:dyDescent="0.25">
      <c r="A3" s="313"/>
      <c r="B3" s="316"/>
      <c r="C3" s="318"/>
      <c r="D3" s="320"/>
      <c r="E3" s="369"/>
      <c r="F3" s="365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29"/>
      <c r="S3" s="330"/>
    </row>
    <row r="4" spans="1:19" s="232" customFormat="1" ht="15" customHeight="1" x14ac:dyDescent="0.25">
      <c r="A4" s="313"/>
      <c r="B4" s="316"/>
      <c r="C4" s="318"/>
      <c r="D4" s="320"/>
      <c r="E4" s="369"/>
      <c r="F4" s="365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29"/>
      <c r="S4" s="330"/>
    </row>
    <row r="5" spans="1:19" s="232" customFormat="1" ht="15" customHeight="1" x14ac:dyDescent="0.25">
      <c r="A5" s="313"/>
      <c r="B5" s="316"/>
      <c r="C5" s="318"/>
      <c r="D5" s="320"/>
      <c r="E5" s="369"/>
      <c r="F5" s="365"/>
      <c r="G5" s="365"/>
      <c r="H5" s="365"/>
      <c r="I5" s="365"/>
      <c r="J5" s="365"/>
      <c r="K5" s="365"/>
      <c r="L5" s="365"/>
      <c r="M5" s="365"/>
      <c r="N5" s="365"/>
      <c r="O5" s="365"/>
      <c r="P5" s="365"/>
      <c r="Q5" s="365"/>
      <c r="R5" s="329"/>
      <c r="S5" s="330"/>
    </row>
    <row r="6" spans="1:19" s="232" customFormat="1" ht="15" customHeight="1" x14ac:dyDescent="0.25">
      <c r="A6" s="313"/>
      <c r="B6" s="316"/>
      <c r="C6" s="318"/>
      <c r="D6" s="320"/>
      <c r="E6" s="369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29"/>
      <c r="S6" s="330"/>
    </row>
    <row r="7" spans="1:19" s="232" customFormat="1" ht="15" customHeight="1" x14ac:dyDescent="0.25">
      <c r="A7" s="313"/>
      <c r="B7" s="316"/>
      <c r="C7" s="318"/>
      <c r="D7" s="320"/>
      <c r="E7" s="369"/>
      <c r="F7" s="365"/>
      <c r="G7" s="365"/>
      <c r="H7" s="365"/>
      <c r="I7" s="365"/>
      <c r="J7" s="365"/>
      <c r="K7" s="365"/>
      <c r="L7" s="365"/>
      <c r="M7" s="365"/>
      <c r="N7" s="365"/>
      <c r="O7" s="365"/>
      <c r="P7" s="365"/>
      <c r="Q7" s="365"/>
      <c r="R7" s="329"/>
      <c r="S7" s="330"/>
    </row>
    <row r="8" spans="1:19" s="232" customFormat="1" ht="15" customHeight="1" x14ac:dyDescent="0.25">
      <c r="A8" s="313"/>
      <c r="B8" s="316"/>
      <c r="C8" s="318"/>
      <c r="D8" s="320"/>
      <c r="E8" s="369"/>
      <c r="F8" s="365"/>
      <c r="G8" s="365"/>
      <c r="H8" s="365"/>
      <c r="I8" s="365"/>
      <c r="J8" s="365"/>
      <c r="K8" s="365"/>
      <c r="L8" s="365"/>
      <c r="M8" s="365"/>
      <c r="N8" s="365"/>
      <c r="O8" s="365"/>
      <c r="P8" s="365"/>
      <c r="Q8" s="365"/>
      <c r="R8" s="329"/>
      <c r="S8" s="330"/>
    </row>
    <row r="9" spans="1:19" s="232" customFormat="1" ht="15.75" customHeight="1" thickBot="1" x14ac:dyDescent="0.3">
      <c r="A9" s="313"/>
      <c r="B9" s="316"/>
      <c r="C9" s="318"/>
      <c r="D9" s="320"/>
      <c r="E9" s="370"/>
      <c r="F9" s="366"/>
      <c r="G9" s="366"/>
      <c r="H9" s="366"/>
      <c r="I9" s="366"/>
      <c r="J9" s="366"/>
      <c r="K9" s="366"/>
      <c r="L9" s="366"/>
      <c r="M9" s="366"/>
      <c r="N9" s="366"/>
      <c r="O9" s="366"/>
      <c r="P9" s="366"/>
      <c r="Q9" s="366"/>
      <c r="R9" s="331"/>
      <c r="S9" s="332"/>
    </row>
    <row r="10" spans="1:19" s="232" customFormat="1" ht="57.75" customHeight="1" thickTop="1" thickBot="1" x14ac:dyDescent="0.3">
      <c r="A10" s="314"/>
      <c r="B10" s="317"/>
      <c r="C10" s="318"/>
      <c r="D10" s="321"/>
      <c r="E10" s="362" t="s">
        <v>285</v>
      </c>
      <c r="F10" s="362"/>
      <c r="G10" s="362"/>
      <c r="H10" s="362"/>
      <c r="I10" s="362"/>
      <c r="J10" s="362"/>
      <c r="K10" s="362"/>
      <c r="L10" s="362"/>
      <c r="M10" s="362"/>
      <c r="N10" s="362"/>
      <c r="O10" s="362"/>
      <c r="P10" s="362"/>
      <c r="Q10" s="362"/>
      <c r="R10" s="334" t="s">
        <v>212</v>
      </c>
      <c r="S10" s="335"/>
    </row>
    <row r="11" spans="1:19" s="232" customFormat="1" ht="14.4" thickBot="1" x14ac:dyDescent="0.3">
      <c r="A11" s="133"/>
      <c r="B11" s="134"/>
      <c r="C11" s="317"/>
      <c r="D11" s="135" t="s">
        <v>173</v>
      </c>
      <c r="E11" s="136" t="s">
        <v>4</v>
      </c>
      <c r="F11" s="136" t="s">
        <v>5</v>
      </c>
      <c r="G11" s="135" t="s">
        <v>6</v>
      </c>
      <c r="H11" s="135" t="s">
        <v>7</v>
      </c>
      <c r="I11" s="135" t="s">
        <v>8</v>
      </c>
      <c r="J11" s="135" t="s">
        <v>9</v>
      </c>
      <c r="K11" s="135" t="s">
        <v>10</v>
      </c>
      <c r="L11" s="135" t="s">
        <v>11</v>
      </c>
      <c r="M11" s="135" t="s">
        <v>12</v>
      </c>
      <c r="N11" s="135" t="s">
        <v>13</v>
      </c>
      <c r="O11" s="135" t="s">
        <v>14</v>
      </c>
      <c r="P11" s="135" t="s">
        <v>15</v>
      </c>
      <c r="Q11" s="137" t="s">
        <v>16</v>
      </c>
      <c r="R11" s="336"/>
      <c r="S11" s="337"/>
    </row>
    <row r="12" spans="1:19" ht="14.4" thickBot="1" x14ac:dyDescent="0.3">
      <c r="A12" s="49" t="s">
        <v>40</v>
      </c>
      <c r="B12" s="62" t="s">
        <v>27</v>
      </c>
      <c r="C12" s="34"/>
      <c r="D12" s="34"/>
      <c r="E12" s="51">
        <f>IFERROR(VLOOKUP($B12,[1]NUM8!$G$3:$T$128,2,FALSE),0)</f>
        <v>0</v>
      </c>
      <c r="F12" s="51">
        <f>IFERROR(VLOOKUP($B12,[1]NUM8!$G$3:$T$128,3,FALSE),0)</f>
        <v>0</v>
      </c>
      <c r="G12" s="51">
        <f>IFERROR(VLOOKUP($B12,[1]NUM8!$G$3:$T$128,4,FALSE),0)</f>
        <v>0</v>
      </c>
      <c r="H12" s="51">
        <f>IFERROR(VLOOKUP($B12,[1]NUM8!$G$3:$T$128,5,FALSE),0)</f>
        <v>0</v>
      </c>
      <c r="I12" s="51">
        <f>IFERROR(VLOOKUP($B12,[1]NUM8!$G$3:$T$128,6,FALSE),0)</f>
        <v>0</v>
      </c>
      <c r="J12" s="51">
        <f>IFERROR(VLOOKUP($B12,[1]NUM8!$G$3:$T$128,7,FALSE),0)</f>
        <v>278</v>
      </c>
      <c r="K12" s="51">
        <f>IFERROR(VLOOKUP($B12,[1]NUM8!$G$3:$T$128,8,FALSE),0)</f>
        <v>0</v>
      </c>
      <c r="L12" s="51">
        <f>IFERROR(VLOOKUP($B12,[1]NUM8!$G$3:$T$128,9,FALSE),0)</f>
        <v>0</v>
      </c>
      <c r="M12" s="51">
        <f>IFERROR(VLOOKUP($B12,[1]NUM8!$G$3:$T$128,10,FALSE),0)</f>
        <v>0</v>
      </c>
      <c r="N12" s="51">
        <f>IFERROR(VLOOKUP($B12,[1]NUM8!$G$3:$T$128,11,FALSE),0)</f>
        <v>0</v>
      </c>
      <c r="O12" s="51">
        <f>IFERROR(VLOOKUP($B12,[1]NUM8!$G$3:$T$128,12,FALSE),0)</f>
        <v>0</v>
      </c>
      <c r="P12" s="51">
        <f>IFERROR(VLOOKUP($B12,[1]NUM8!$G$3:$T$128,13,FALSE),0)</f>
        <v>9</v>
      </c>
      <c r="Q12" s="182">
        <f>SUM(E12:P12)</f>
        <v>287</v>
      </c>
    </row>
    <row r="13" spans="1:19" ht="14.4" thickBot="1" x14ac:dyDescent="0.3">
      <c r="A13" s="49" t="s">
        <v>40</v>
      </c>
      <c r="B13" s="62" t="s">
        <v>28</v>
      </c>
      <c r="C13" s="34"/>
      <c r="D13" s="34"/>
      <c r="E13" s="51">
        <f>IFERROR(VLOOKUP($B13,[1]NUM8!$G$3:$T$128,2,FALSE),0)</f>
        <v>0</v>
      </c>
      <c r="F13" s="51">
        <f>IFERROR(VLOOKUP($B13,[1]NUM8!$G$3:$T$128,3,FALSE),0)</f>
        <v>0</v>
      </c>
      <c r="G13" s="51">
        <f>IFERROR(VLOOKUP($B13,[1]NUM8!$G$3:$T$128,4,FALSE),0)</f>
        <v>0</v>
      </c>
      <c r="H13" s="51">
        <f>IFERROR(VLOOKUP($B13,[1]NUM8!$G$3:$T$128,5,FALSE),0)</f>
        <v>0</v>
      </c>
      <c r="I13" s="51">
        <f>IFERROR(VLOOKUP($B13,[1]NUM8!$G$3:$T$128,6,FALSE),0)</f>
        <v>0</v>
      </c>
      <c r="J13" s="51">
        <f>IFERROR(VLOOKUP($B13,[1]NUM8!$G$3:$T$128,7,FALSE),0)</f>
        <v>0</v>
      </c>
      <c r="K13" s="51">
        <f>IFERROR(VLOOKUP($B13,[1]NUM8!$G$3:$T$128,8,FALSE),0)</f>
        <v>0</v>
      </c>
      <c r="L13" s="51">
        <f>IFERROR(VLOOKUP($B13,[1]NUM8!$G$3:$T$128,9,FALSE),0)</f>
        <v>0</v>
      </c>
      <c r="M13" s="51">
        <f>IFERROR(VLOOKUP($B13,[1]NUM8!$G$3:$T$128,10,FALSE),0)</f>
        <v>32</v>
      </c>
      <c r="N13" s="51">
        <f>IFERROR(VLOOKUP($B13,[1]NUM8!$G$3:$T$128,11,FALSE),0)</f>
        <v>0</v>
      </c>
      <c r="O13" s="51">
        <f>IFERROR(VLOOKUP($B13,[1]NUM8!$G$3:$T$128,12,FALSE),0)</f>
        <v>0</v>
      </c>
      <c r="P13" s="51">
        <f>IFERROR(VLOOKUP($B13,[1]NUM8!$G$3:$T$128,13,FALSE),0)</f>
        <v>0</v>
      </c>
      <c r="Q13" s="11">
        <f t="shared" ref="Q13:Q24" si="0">SUM(E13:P13)</f>
        <v>32</v>
      </c>
    </row>
    <row r="14" spans="1:19" ht="14.4" thickBot="1" x14ac:dyDescent="0.3">
      <c r="A14" s="49" t="s">
        <v>40</v>
      </c>
      <c r="B14" s="62" t="s">
        <v>29</v>
      </c>
      <c r="C14" s="34"/>
      <c r="D14" s="34"/>
      <c r="E14" s="51">
        <f>IFERROR(VLOOKUP($B14,[1]NUM8!$G$3:$T$128,2,FALSE),0)</f>
        <v>0</v>
      </c>
      <c r="F14" s="51">
        <f>IFERROR(VLOOKUP($B14,[1]NUM8!$G$3:$T$128,3,FALSE),0)</f>
        <v>0</v>
      </c>
      <c r="G14" s="51">
        <f>IFERROR(VLOOKUP($B14,[1]NUM8!$G$3:$T$128,4,FALSE),0)</f>
        <v>0</v>
      </c>
      <c r="H14" s="51">
        <f>IFERROR(VLOOKUP($B14,[1]NUM8!$G$3:$T$128,5,FALSE),0)</f>
        <v>0</v>
      </c>
      <c r="I14" s="51">
        <f>IFERROR(VLOOKUP($B14,[1]NUM8!$G$3:$T$128,6,FALSE),0)</f>
        <v>0</v>
      </c>
      <c r="J14" s="51">
        <f>IFERROR(VLOOKUP($B14,[1]NUM8!$G$3:$T$128,7,FALSE),0)</f>
        <v>0</v>
      </c>
      <c r="K14" s="51">
        <f>IFERROR(VLOOKUP($B14,[1]NUM8!$G$3:$T$128,8,FALSE),0)</f>
        <v>0</v>
      </c>
      <c r="L14" s="51">
        <f>IFERROR(VLOOKUP($B14,[1]NUM8!$G$3:$T$128,9,FALSE),0)</f>
        <v>0</v>
      </c>
      <c r="M14" s="51">
        <f>IFERROR(VLOOKUP($B14,[1]NUM8!$G$3:$T$128,10,FALSE),0)</f>
        <v>104</v>
      </c>
      <c r="N14" s="51">
        <f>IFERROR(VLOOKUP($B14,[1]NUM8!$G$3:$T$128,11,FALSE),0)</f>
        <v>0</v>
      </c>
      <c r="O14" s="51">
        <f>IFERROR(VLOOKUP($B14,[1]NUM8!$G$3:$T$128,12,FALSE),0)</f>
        <v>0</v>
      </c>
      <c r="P14" s="51">
        <f>IFERROR(VLOOKUP($B14,[1]NUM8!$G$3:$T$128,13,FALSE),0)</f>
        <v>0</v>
      </c>
      <c r="Q14" s="11">
        <f t="shared" si="0"/>
        <v>104</v>
      </c>
    </row>
    <row r="15" spans="1:19" ht="14.4" thickBot="1" x14ac:dyDescent="0.3">
      <c r="A15" s="49" t="s">
        <v>40</v>
      </c>
      <c r="B15" s="62" t="s">
        <v>30</v>
      </c>
      <c r="C15" s="34"/>
      <c r="D15" s="34"/>
      <c r="E15" s="51">
        <f>IFERROR(VLOOKUP($B15,[1]NUM8!$G$3:$T$128,2,FALSE),0)</f>
        <v>0</v>
      </c>
      <c r="F15" s="51">
        <f>IFERROR(VLOOKUP($B15,[1]NUM8!$G$3:$T$128,3,FALSE),0)</f>
        <v>0</v>
      </c>
      <c r="G15" s="51">
        <f>IFERROR(VLOOKUP($B15,[1]NUM8!$G$3:$T$128,4,FALSE),0)</f>
        <v>78</v>
      </c>
      <c r="H15" s="51">
        <f>IFERROR(VLOOKUP($B15,[1]NUM8!$G$3:$T$128,5,FALSE),0)</f>
        <v>184</v>
      </c>
      <c r="I15" s="51">
        <f>IFERROR(VLOOKUP($B15,[1]NUM8!$G$3:$T$128,6,FALSE),0)</f>
        <v>174</v>
      </c>
      <c r="J15" s="51">
        <f>IFERROR(VLOOKUP($B15,[1]NUM8!$G$3:$T$128,7,FALSE),0)</f>
        <v>401</v>
      </c>
      <c r="K15" s="51">
        <f>IFERROR(VLOOKUP($B15,[1]NUM8!$G$3:$T$128,8,FALSE),0)</f>
        <v>200</v>
      </c>
      <c r="L15" s="51">
        <f>IFERROR(VLOOKUP($B15,[1]NUM8!$G$3:$T$128,9,FALSE),0)</f>
        <v>207</v>
      </c>
      <c r="M15" s="51">
        <f>IFERROR(VLOOKUP($B15,[1]NUM8!$G$3:$T$128,10,FALSE),0)</f>
        <v>169</v>
      </c>
      <c r="N15" s="51">
        <f>IFERROR(VLOOKUP($B15,[1]NUM8!$G$3:$T$128,11,FALSE),0)</f>
        <v>236</v>
      </c>
      <c r="O15" s="51">
        <f>IFERROR(VLOOKUP($B15,[1]NUM8!$G$3:$T$128,12,FALSE),0)</f>
        <v>0</v>
      </c>
      <c r="P15" s="51">
        <f>IFERROR(VLOOKUP($B15,[1]NUM8!$G$3:$T$128,13,FALSE),0)</f>
        <v>0</v>
      </c>
      <c r="Q15" s="11">
        <f t="shared" si="0"/>
        <v>1649</v>
      </c>
    </row>
    <row r="16" spans="1:19" ht="14.4" thickBot="1" x14ac:dyDescent="0.3">
      <c r="A16" s="49" t="s">
        <v>40</v>
      </c>
      <c r="B16" s="62" t="s">
        <v>31</v>
      </c>
      <c r="C16" s="36"/>
      <c r="D16" s="34"/>
      <c r="E16" s="51">
        <f>IFERROR(VLOOKUP($B16,[1]NUM8!$G$3:$T$128,2,FALSE),0)</f>
        <v>0</v>
      </c>
      <c r="F16" s="51">
        <f>IFERROR(VLOOKUP($B16,[1]NUM8!$G$3:$T$128,3,FALSE),0)</f>
        <v>0</v>
      </c>
      <c r="G16" s="51">
        <f>IFERROR(VLOOKUP($B16,[1]NUM8!$G$3:$T$128,4,FALSE),0)</f>
        <v>0</v>
      </c>
      <c r="H16" s="51">
        <f>IFERROR(VLOOKUP($B16,[1]NUM8!$G$3:$T$128,5,FALSE),0)</f>
        <v>0</v>
      </c>
      <c r="I16" s="51">
        <f>IFERROR(VLOOKUP($B16,[1]NUM8!$G$3:$T$128,6,FALSE),0)</f>
        <v>12</v>
      </c>
      <c r="J16" s="51">
        <f>IFERROR(VLOOKUP($B16,[1]NUM8!$G$3:$T$128,7,FALSE),0)</f>
        <v>8</v>
      </c>
      <c r="K16" s="51">
        <f>IFERROR(VLOOKUP($B16,[1]NUM8!$G$3:$T$128,8,FALSE),0)</f>
        <v>11</v>
      </c>
      <c r="L16" s="51">
        <f>IFERROR(VLOOKUP($B16,[1]NUM8!$G$3:$T$128,9,FALSE),0)</f>
        <v>8</v>
      </c>
      <c r="M16" s="51">
        <f>IFERROR(VLOOKUP($B16,[1]NUM8!$G$3:$T$128,10,FALSE),0)</f>
        <v>7</v>
      </c>
      <c r="N16" s="51">
        <f>IFERROR(VLOOKUP($B16,[1]NUM8!$G$3:$T$128,11,FALSE),0)</f>
        <v>19</v>
      </c>
      <c r="O16" s="51">
        <f>IFERROR(VLOOKUP($B16,[1]NUM8!$G$3:$T$128,12,FALSE),0)</f>
        <v>0</v>
      </c>
      <c r="P16" s="51">
        <f>IFERROR(VLOOKUP($B16,[1]NUM8!$G$3:$T$128,13,FALSE),0)</f>
        <v>26</v>
      </c>
      <c r="Q16" s="11">
        <f t="shared" si="0"/>
        <v>91</v>
      </c>
    </row>
    <row r="17" spans="1:19" ht="14.4" thickBot="1" x14ac:dyDescent="0.3">
      <c r="A17" s="49" t="s">
        <v>40</v>
      </c>
      <c r="B17" s="62" t="s">
        <v>32</v>
      </c>
      <c r="C17" s="34"/>
      <c r="D17" s="34"/>
      <c r="E17" s="51">
        <f>IFERROR(VLOOKUP($B17,[1]NUM8!$G$3:$T$128,2,FALSE),0)</f>
        <v>16</v>
      </c>
      <c r="F17" s="51">
        <f>IFERROR(VLOOKUP($B17,[1]NUM8!$G$3:$T$128,3,FALSE),0)</f>
        <v>10</v>
      </c>
      <c r="G17" s="51">
        <f>IFERROR(VLOOKUP($B17,[1]NUM8!$G$3:$T$128,4,FALSE),0)</f>
        <v>7</v>
      </c>
      <c r="H17" s="51">
        <f>IFERROR(VLOOKUP($B17,[1]NUM8!$G$3:$T$128,5,FALSE),0)</f>
        <v>12</v>
      </c>
      <c r="I17" s="51">
        <f>IFERROR(VLOOKUP($B17,[1]NUM8!$G$3:$T$128,6,FALSE),0)</f>
        <v>15</v>
      </c>
      <c r="J17" s="51">
        <f>IFERROR(VLOOKUP($B17,[1]NUM8!$G$3:$T$128,7,FALSE),0)</f>
        <v>12</v>
      </c>
      <c r="K17" s="51">
        <f>IFERROR(VLOOKUP($B17,[1]NUM8!$G$3:$T$128,8,FALSE),0)</f>
        <v>4</v>
      </c>
      <c r="L17" s="51">
        <f>IFERROR(VLOOKUP($B17,[1]NUM8!$G$3:$T$128,9,FALSE),0)</f>
        <v>15</v>
      </c>
      <c r="M17" s="51">
        <f>IFERROR(VLOOKUP($B17,[1]NUM8!$G$3:$T$128,10,FALSE),0)</f>
        <v>8</v>
      </c>
      <c r="N17" s="51">
        <f>IFERROR(VLOOKUP($B17,[1]NUM8!$G$3:$T$128,11,FALSE),0)</f>
        <v>7</v>
      </c>
      <c r="O17" s="51">
        <f>IFERROR(VLOOKUP($B17,[1]NUM8!$G$3:$T$128,12,FALSE),0)</f>
        <v>0</v>
      </c>
      <c r="P17" s="51">
        <f>IFERROR(VLOOKUP($B17,[1]NUM8!$G$3:$T$128,13,FALSE),0)</f>
        <v>0</v>
      </c>
      <c r="Q17" s="11">
        <f t="shared" si="0"/>
        <v>106</v>
      </c>
    </row>
    <row r="18" spans="1:19" ht="14.4" thickBot="1" x14ac:dyDescent="0.3">
      <c r="A18" s="49" t="s">
        <v>40</v>
      </c>
      <c r="B18" s="62" t="s">
        <v>33</v>
      </c>
      <c r="C18" s="34"/>
      <c r="D18" s="34"/>
      <c r="E18" s="51">
        <f>IFERROR(VLOOKUP($B18,[1]NUM8!$G$3:$T$128,2,FALSE),0)</f>
        <v>2</v>
      </c>
      <c r="F18" s="51">
        <f>IFERROR(VLOOKUP($B18,[1]NUM8!$G$3:$T$128,3,FALSE),0)</f>
        <v>2</v>
      </c>
      <c r="G18" s="51">
        <f>IFERROR(VLOOKUP($B18,[1]NUM8!$G$3:$T$128,4,FALSE),0)</f>
        <v>1</v>
      </c>
      <c r="H18" s="51">
        <f>IFERROR(VLOOKUP($B18,[1]NUM8!$G$3:$T$128,5,FALSE),0)</f>
        <v>0</v>
      </c>
      <c r="I18" s="51">
        <f>IFERROR(VLOOKUP($B18,[1]NUM8!$G$3:$T$128,6,FALSE),0)</f>
        <v>0</v>
      </c>
      <c r="J18" s="51">
        <f>IFERROR(VLOOKUP($B18,[1]NUM8!$G$3:$T$128,7,FALSE),0)</f>
        <v>42</v>
      </c>
      <c r="K18" s="51">
        <f>IFERROR(VLOOKUP($B18,[1]NUM8!$G$3:$T$128,8,FALSE),0)</f>
        <v>7</v>
      </c>
      <c r="L18" s="51">
        <f>IFERROR(VLOOKUP($B18,[1]NUM8!$G$3:$T$128,9,FALSE),0)</f>
        <v>0</v>
      </c>
      <c r="M18" s="51">
        <f>IFERROR(VLOOKUP($B18,[1]NUM8!$G$3:$T$128,10,FALSE),0)</f>
        <v>1</v>
      </c>
      <c r="N18" s="51">
        <f>IFERROR(VLOOKUP($B18,[1]NUM8!$G$3:$T$128,11,FALSE),0)</f>
        <v>0</v>
      </c>
      <c r="O18" s="51">
        <f>IFERROR(VLOOKUP($B18,[1]NUM8!$G$3:$T$128,12,FALSE),0)</f>
        <v>0</v>
      </c>
      <c r="P18" s="51">
        <f>IFERROR(VLOOKUP($B18,[1]NUM8!$G$3:$T$128,13,FALSE),0)</f>
        <v>0</v>
      </c>
      <c r="Q18" s="11">
        <f t="shared" si="0"/>
        <v>55</v>
      </c>
    </row>
    <row r="19" spans="1:19" ht="14.4" thickBot="1" x14ac:dyDescent="0.3">
      <c r="A19" s="49" t="s">
        <v>40</v>
      </c>
      <c r="B19" s="62" t="s">
        <v>34</v>
      </c>
      <c r="C19" s="34"/>
      <c r="D19" s="34"/>
      <c r="E19" s="51">
        <f>IFERROR(VLOOKUP($B19,[1]NUM8!$G$3:$T$128,2,FALSE),0)</f>
        <v>0</v>
      </c>
      <c r="F19" s="51">
        <f>IFERROR(VLOOKUP($B19,[1]NUM8!$G$3:$T$128,3,FALSE),0)</f>
        <v>1</v>
      </c>
      <c r="G19" s="51">
        <f>IFERROR(VLOOKUP($B19,[1]NUM8!$G$3:$T$128,4,FALSE),0)</f>
        <v>0</v>
      </c>
      <c r="H19" s="51">
        <f>IFERROR(VLOOKUP($B19,[1]NUM8!$G$3:$T$128,5,FALSE),0)</f>
        <v>0</v>
      </c>
      <c r="I19" s="51">
        <f>IFERROR(VLOOKUP($B19,[1]NUM8!$G$3:$T$128,6,FALSE),0)</f>
        <v>0</v>
      </c>
      <c r="J19" s="51">
        <f>IFERROR(VLOOKUP($B19,[1]NUM8!$G$3:$T$128,7,FALSE),0)</f>
        <v>58</v>
      </c>
      <c r="K19" s="51">
        <f>IFERROR(VLOOKUP($B19,[1]NUM8!$G$3:$T$128,8,FALSE),0)</f>
        <v>0</v>
      </c>
      <c r="L19" s="51">
        <f>IFERROR(VLOOKUP($B19,[1]NUM8!$G$3:$T$128,9,FALSE),0)</f>
        <v>0</v>
      </c>
      <c r="M19" s="51">
        <f>IFERROR(VLOOKUP($B19,[1]NUM8!$G$3:$T$128,10,FALSE),0)</f>
        <v>0</v>
      </c>
      <c r="N19" s="51">
        <f>IFERROR(VLOOKUP($B19,[1]NUM8!$G$3:$T$128,11,FALSE),0)</f>
        <v>0</v>
      </c>
      <c r="O19" s="51">
        <f>IFERROR(VLOOKUP($B19,[1]NUM8!$G$3:$T$128,12,FALSE),0)</f>
        <v>0</v>
      </c>
      <c r="P19" s="51">
        <f>IFERROR(VLOOKUP($B19,[1]NUM8!$G$3:$T$128,13,FALSE),0)</f>
        <v>0</v>
      </c>
      <c r="Q19" s="11">
        <f t="shared" si="0"/>
        <v>59</v>
      </c>
    </row>
    <row r="20" spans="1:19" ht="14.4" thickBot="1" x14ac:dyDescent="0.3">
      <c r="A20" s="49" t="s">
        <v>40</v>
      </c>
      <c r="B20" s="62" t="s">
        <v>35</v>
      </c>
      <c r="C20" s="34"/>
      <c r="D20" s="34"/>
      <c r="E20" s="51">
        <f>IFERROR(VLOOKUP($B20,[1]NUM8!$G$3:$T$128,2,FALSE),0)</f>
        <v>1</v>
      </c>
      <c r="F20" s="51">
        <f>IFERROR(VLOOKUP($B20,[1]NUM8!$G$3:$T$128,3,FALSE),0)</f>
        <v>2</v>
      </c>
      <c r="G20" s="51">
        <f>IFERROR(VLOOKUP($B20,[1]NUM8!$G$3:$T$128,4,FALSE),0)</f>
        <v>0</v>
      </c>
      <c r="H20" s="51">
        <f>IFERROR(VLOOKUP($B20,[1]NUM8!$G$3:$T$128,5,FALSE),0)</f>
        <v>0</v>
      </c>
      <c r="I20" s="51">
        <f>IFERROR(VLOOKUP($B20,[1]NUM8!$G$3:$T$128,6,FALSE),0)</f>
        <v>0</v>
      </c>
      <c r="J20" s="51">
        <f>IFERROR(VLOOKUP($B20,[1]NUM8!$G$3:$T$128,7,FALSE),0)</f>
        <v>0</v>
      </c>
      <c r="K20" s="51">
        <f>IFERROR(VLOOKUP($B20,[1]NUM8!$G$3:$T$128,8,FALSE),0)</f>
        <v>0</v>
      </c>
      <c r="L20" s="51">
        <f>IFERROR(VLOOKUP($B20,[1]NUM8!$G$3:$T$128,9,FALSE),0)</f>
        <v>1</v>
      </c>
      <c r="M20" s="51">
        <f>IFERROR(VLOOKUP($B20,[1]NUM8!$G$3:$T$128,10,FALSE),0)</f>
        <v>0</v>
      </c>
      <c r="N20" s="51">
        <f>IFERROR(VLOOKUP($B20,[1]NUM8!$G$3:$T$128,11,FALSE),0)</f>
        <v>0</v>
      </c>
      <c r="O20" s="51">
        <f>IFERROR(VLOOKUP($B20,[1]NUM8!$G$3:$T$128,12,FALSE),0)</f>
        <v>0</v>
      </c>
      <c r="P20" s="51">
        <f>IFERROR(VLOOKUP($B20,[1]NUM8!$G$3:$T$128,13,FALSE),0)</f>
        <v>0</v>
      </c>
      <c r="Q20" s="11">
        <f t="shared" si="0"/>
        <v>4</v>
      </c>
    </row>
    <row r="21" spans="1:19" ht="14.4" thickBot="1" x14ac:dyDescent="0.3">
      <c r="A21" s="49" t="s">
        <v>40</v>
      </c>
      <c r="B21" s="62" t="s">
        <v>36</v>
      </c>
      <c r="C21" s="37"/>
      <c r="D21" s="34"/>
      <c r="E21" s="51">
        <f>IFERROR(VLOOKUP($B21,[1]NUM8!$G$3:$T$128,2,FALSE),0)</f>
        <v>0</v>
      </c>
      <c r="F21" s="51">
        <f>IFERROR(VLOOKUP($B21,[1]NUM8!$G$3:$T$128,3,FALSE),0)</f>
        <v>0</v>
      </c>
      <c r="G21" s="51">
        <f>IFERROR(VLOOKUP($B21,[1]NUM8!$G$3:$T$128,4,FALSE),0)</f>
        <v>0</v>
      </c>
      <c r="H21" s="51">
        <f>IFERROR(VLOOKUP($B21,[1]NUM8!$G$3:$T$128,5,FALSE),0)</f>
        <v>0</v>
      </c>
      <c r="I21" s="51">
        <f>IFERROR(VLOOKUP($B21,[1]NUM8!$G$3:$T$128,6,FALSE),0)</f>
        <v>0</v>
      </c>
      <c r="J21" s="51">
        <f>IFERROR(VLOOKUP($B21,[1]NUM8!$G$3:$T$128,7,FALSE),0)</f>
        <v>0</v>
      </c>
      <c r="K21" s="51">
        <f>IFERROR(VLOOKUP($B21,[1]NUM8!$G$3:$T$128,8,FALSE),0)</f>
        <v>0</v>
      </c>
      <c r="L21" s="51">
        <f>IFERROR(VLOOKUP($B21,[1]NUM8!$G$3:$T$128,9,FALSE),0)</f>
        <v>2</v>
      </c>
      <c r="M21" s="51">
        <f>IFERROR(VLOOKUP($B21,[1]NUM8!$G$3:$T$128,10,FALSE),0)</f>
        <v>0</v>
      </c>
      <c r="N21" s="51">
        <f>IFERROR(VLOOKUP($B21,[1]NUM8!$G$3:$T$128,11,FALSE),0)</f>
        <v>0</v>
      </c>
      <c r="O21" s="51">
        <f>IFERROR(VLOOKUP($B21,[1]NUM8!$G$3:$T$128,12,FALSE),0)</f>
        <v>0</v>
      </c>
      <c r="P21" s="51">
        <f>IFERROR(VLOOKUP($B21,[1]NUM8!$G$3:$T$128,13,FALSE),0)</f>
        <v>0</v>
      </c>
      <c r="Q21" s="11">
        <f t="shared" si="0"/>
        <v>2</v>
      </c>
    </row>
    <row r="22" spans="1:19" ht="14.4" thickBot="1" x14ac:dyDescent="0.3">
      <c r="A22" s="49" t="s">
        <v>40</v>
      </c>
      <c r="B22" s="62" t="s">
        <v>37</v>
      </c>
      <c r="C22" s="34"/>
      <c r="D22" s="34"/>
      <c r="E22" s="51">
        <f>IFERROR(VLOOKUP($B22,[1]NUM8!$G$3:$T$128,2,FALSE),0)</f>
        <v>1</v>
      </c>
      <c r="F22" s="51">
        <f>IFERROR(VLOOKUP($B22,[1]NUM8!$G$3:$T$128,3,FALSE),0)</f>
        <v>0</v>
      </c>
      <c r="G22" s="51">
        <f>IFERROR(VLOOKUP($B22,[1]NUM8!$G$3:$T$128,4,FALSE),0)</f>
        <v>0</v>
      </c>
      <c r="H22" s="51">
        <f>IFERROR(VLOOKUP($B22,[1]NUM8!$G$3:$T$128,5,FALSE),0)</f>
        <v>0</v>
      </c>
      <c r="I22" s="51">
        <f>IFERROR(VLOOKUP($B22,[1]NUM8!$G$3:$T$128,6,FALSE),0)</f>
        <v>0</v>
      </c>
      <c r="J22" s="51">
        <f>IFERROR(VLOOKUP($B22,[1]NUM8!$G$3:$T$128,7,FALSE),0)</f>
        <v>0</v>
      </c>
      <c r="K22" s="51">
        <f>IFERROR(VLOOKUP($B22,[1]NUM8!$G$3:$T$128,8,FALSE),0)</f>
        <v>0</v>
      </c>
      <c r="L22" s="51">
        <f>IFERROR(VLOOKUP($B22,[1]NUM8!$G$3:$T$128,9,FALSE),0)</f>
        <v>1</v>
      </c>
      <c r="M22" s="51">
        <f>IFERROR(VLOOKUP($B22,[1]NUM8!$G$3:$T$128,10,FALSE),0)</f>
        <v>0</v>
      </c>
      <c r="N22" s="51">
        <f>IFERROR(VLOOKUP($B22,[1]NUM8!$G$3:$T$128,11,FALSE),0)</f>
        <v>3</v>
      </c>
      <c r="O22" s="51">
        <f>IFERROR(VLOOKUP($B22,[1]NUM8!$G$3:$T$128,12,FALSE),0)</f>
        <v>5</v>
      </c>
      <c r="P22" s="51">
        <f>IFERROR(VLOOKUP($B22,[1]NUM8!$G$3:$T$128,13,FALSE),0)</f>
        <v>0</v>
      </c>
      <c r="Q22" s="11">
        <f t="shared" si="0"/>
        <v>10</v>
      </c>
    </row>
    <row r="23" spans="1:19" ht="14.4" thickBot="1" x14ac:dyDescent="0.3">
      <c r="A23" s="49" t="s">
        <v>40</v>
      </c>
      <c r="B23" s="62" t="s">
        <v>38</v>
      </c>
      <c r="C23" s="34"/>
      <c r="D23" s="34"/>
      <c r="E23" s="51">
        <f>IFERROR(VLOOKUP($B23,[1]NUM8!$G$3:$T$128,2,FALSE),0)</f>
        <v>3</v>
      </c>
      <c r="F23" s="51">
        <f>IFERROR(VLOOKUP($B23,[1]NUM8!$G$3:$T$128,3,FALSE),0)</f>
        <v>2</v>
      </c>
      <c r="G23" s="51">
        <f>IFERROR(VLOOKUP($B23,[1]NUM8!$G$3:$T$128,4,FALSE),0)</f>
        <v>4</v>
      </c>
      <c r="H23" s="51">
        <f>IFERROR(VLOOKUP($B23,[1]NUM8!$G$3:$T$128,5,FALSE),0)</f>
        <v>3</v>
      </c>
      <c r="I23" s="51">
        <f>IFERROR(VLOOKUP($B23,[1]NUM8!$G$3:$T$128,6,FALSE),0)</f>
        <v>3</v>
      </c>
      <c r="J23" s="51">
        <f>IFERROR(VLOOKUP($B23,[1]NUM8!$G$3:$T$128,7,FALSE),0)</f>
        <v>0</v>
      </c>
      <c r="K23" s="51">
        <f>IFERROR(VLOOKUP($B23,[1]NUM8!$G$3:$T$128,8,FALSE),0)</f>
        <v>0</v>
      </c>
      <c r="L23" s="51">
        <f>IFERROR(VLOOKUP($B23,[1]NUM8!$G$3:$T$128,9,FALSE),0)</f>
        <v>4</v>
      </c>
      <c r="M23" s="51">
        <f>IFERROR(VLOOKUP($B23,[1]NUM8!$G$3:$T$128,10,FALSE),0)</f>
        <v>2</v>
      </c>
      <c r="N23" s="51">
        <f>IFERROR(VLOOKUP($B23,[1]NUM8!$G$3:$T$128,11,FALSE),0)</f>
        <v>2</v>
      </c>
      <c r="O23" s="51">
        <f>IFERROR(VLOOKUP($B23,[1]NUM8!$G$3:$T$128,12,FALSE),0)</f>
        <v>0</v>
      </c>
      <c r="P23" s="51">
        <f>IFERROR(VLOOKUP($B23,[1]NUM8!$G$3:$T$128,13,FALSE),0)</f>
        <v>0</v>
      </c>
      <c r="Q23" s="11">
        <f>SUM(E23:P23)</f>
        <v>23</v>
      </c>
    </row>
    <row r="24" spans="1:19" ht="14.4" thickBot="1" x14ac:dyDescent="0.3">
      <c r="A24" s="49" t="s">
        <v>40</v>
      </c>
      <c r="B24" s="62" t="s">
        <v>39</v>
      </c>
      <c r="C24" s="34"/>
      <c r="D24" s="34"/>
      <c r="E24" s="51">
        <f>IFERROR(VLOOKUP($B24,[1]NUM8!$G$3:$T$128,2,FALSE),0)</f>
        <v>2</v>
      </c>
      <c r="F24" s="51">
        <f>IFERROR(VLOOKUP($B24,[1]NUM8!$G$3:$T$128,3,FALSE),0)</f>
        <v>0</v>
      </c>
      <c r="G24" s="51">
        <f>IFERROR(VLOOKUP($B24,[1]NUM8!$G$3:$T$128,4,FALSE),0)</f>
        <v>1</v>
      </c>
      <c r="H24" s="51">
        <f>IFERROR(VLOOKUP($B24,[1]NUM8!$G$3:$T$128,5,FALSE),0)</f>
        <v>0</v>
      </c>
      <c r="I24" s="51">
        <f>IFERROR(VLOOKUP($B24,[1]NUM8!$G$3:$T$128,6,FALSE),0)</f>
        <v>2</v>
      </c>
      <c r="J24" s="51">
        <f>IFERROR(VLOOKUP($B24,[1]NUM8!$G$3:$T$128,7,FALSE),0)</f>
        <v>0</v>
      </c>
      <c r="K24" s="51">
        <f>IFERROR(VLOOKUP($B24,[1]NUM8!$G$3:$T$128,8,FALSE),0)</f>
        <v>2</v>
      </c>
      <c r="L24" s="51">
        <f>IFERROR(VLOOKUP($B24,[1]NUM8!$G$3:$T$128,9,FALSE),0)</f>
        <v>1</v>
      </c>
      <c r="M24" s="51">
        <f>IFERROR(VLOOKUP($B24,[1]NUM8!$G$3:$T$128,10,FALSE),0)</f>
        <v>1</v>
      </c>
      <c r="N24" s="51">
        <f>IFERROR(VLOOKUP($B24,[1]NUM8!$G$3:$T$128,11,FALSE),0)</f>
        <v>1</v>
      </c>
      <c r="O24" s="51">
        <f>IFERROR(VLOOKUP($B24,[1]NUM8!$G$3:$T$128,12,FALSE),0)</f>
        <v>0</v>
      </c>
      <c r="P24" s="51">
        <f>IFERROR(VLOOKUP($B24,[1]NUM8!$G$3:$T$128,13,FALSE),0)</f>
        <v>1</v>
      </c>
      <c r="Q24" s="11">
        <f t="shared" si="0"/>
        <v>11</v>
      </c>
    </row>
    <row r="25" spans="1:19" ht="14.4" thickBot="1" x14ac:dyDescent="0.3">
      <c r="A25" s="47" t="s">
        <v>40</v>
      </c>
      <c r="B25" s="62" t="s">
        <v>256</v>
      </c>
      <c r="C25" s="34"/>
      <c r="D25" s="34"/>
      <c r="E25" s="51">
        <f>IFERROR(VLOOKUP($B25,[1]NUM8!$G$3:$T$128,2,FALSE),0)</f>
        <v>2</v>
      </c>
      <c r="F25" s="51">
        <f>IFERROR(VLOOKUP($B25,[1]NUM8!$G$3:$T$128,3,FALSE),0)</f>
        <v>2</v>
      </c>
      <c r="G25" s="51">
        <f>IFERROR(VLOOKUP($B25,[1]NUM8!$G$3:$T$128,4,FALSE),0)</f>
        <v>4</v>
      </c>
      <c r="H25" s="51">
        <f>IFERROR(VLOOKUP($B25,[1]NUM8!$G$3:$T$128,5,FALSE),0)</f>
        <v>1</v>
      </c>
      <c r="I25" s="51">
        <f>IFERROR(VLOOKUP($B25,[1]NUM8!$G$3:$T$128,6,FALSE),0)</f>
        <v>2</v>
      </c>
      <c r="J25" s="51">
        <f>IFERROR(VLOOKUP($B25,[1]NUM8!$G$3:$T$128,7,FALSE),0)</f>
        <v>1</v>
      </c>
      <c r="K25" s="51">
        <f>IFERROR(VLOOKUP($B25,[1]NUM8!$G$3:$T$128,8,FALSE),0)</f>
        <v>0</v>
      </c>
      <c r="L25" s="51">
        <f>IFERROR(VLOOKUP($B25,[1]NUM8!$G$3:$T$128,9,FALSE),0)</f>
        <v>0</v>
      </c>
      <c r="M25" s="51">
        <f>IFERROR(VLOOKUP($B25,[1]NUM8!$G$3:$T$128,10,FALSE),0)</f>
        <v>2</v>
      </c>
      <c r="N25" s="51">
        <f>IFERROR(VLOOKUP($B25,[1]NUM8!$G$3:$T$128,11,FALSE),0)</f>
        <v>0</v>
      </c>
      <c r="O25" s="51">
        <f>IFERROR(VLOOKUP($B25,[1]NUM8!$G$3:$T$128,12,FALSE),0)</f>
        <v>0</v>
      </c>
      <c r="P25" s="51">
        <f>IFERROR(VLOOKUP($B25,[1]NUM8!$G$3:$T$128,13,FALSE),0)</f>
        <v>0</v>
      </c>
      <c r="Q25" s="11">
        <f t="shared" ref="Q25" si="1">SUM(E25:P25)</f>
        <v>14</v>
      </c>
    </row>
    <row r="26" spans="1:19" ht="14.4" thickBot="1" x14ac:dyDescent="0.3">
      <c r="A26" s="344" t="s">
        <v>159</v>
      </c>
      <c r="B26" s="345"/>
      <c r="C26" s="89">
        <f>D26/Metas!J10</f>
        <v>1.0461502760028305</v>
      </c>
      <c r="D26" s="13">
        <f>+Q26/R26</f>
        <v>0.19029473520491486</v>
      </c>
      <c r="E26" s="43">
        <f>SUM(E12:E25)</f>
        <v>27</v>
      </c>
      <c r="F26" s="43">
        <f t="shared" ref="F26:N26" si="2">SUM(F12:F25)</f>
        <v>19</v>
      </c>
      <c r="G26" s="43">
        <f t="shared" si="2"/>
        <v>95</v>
      </c>
      <c r="H26" s="43">
        <f t="shared" si="2"/>
        <v>200</v>
      </c>
      <c r="I26" s="43">
        <f t="shared" si="2"/>
        <v>208</v>
      </c>
      <c r="J26" s="43">
        <f t="shared" si="2"/>
        <v>800</v>
      </c>
      <c r="K26" s="43">
        <f t="shared" si="2"/>
        <v>224</v>
      </c>
      <c r="L26" s="43">
        <f t="shared" si="2"/>
        <v>239</v>
      </c>
      <c r="M26" s="43">
        <f t="shared" si="2"/>
        <v>326</v>
      </c>
      <c r="N26" s="43">
        <f t="shared" si="2"/>
        <v>268</v>
      </c>
      <c r="O26" s="43">
        <f t="shared" ref="O26:P26" si="3">SUM(O12:O25)</f>
        <v>5</v>
      </c>
      <c r="P26" s="43">
        <f t="shared" si="3"/>
        <v>36</v>
      </c>
      <c r="Q26" s="8">
        <f>SUM(Q12:Q25)</f>
        <v>2447</v>
      </c>
      <c r="R26" s="382">
        <v>12859</v>
      </c>
      <c r="S26" s="383"/>
    </row>
    <row r="27" spans="1:19" ht="14.4" thickBot="1" x14ac:dyDescent="0.3">
      <c r="A27" s="49" t="s">
        <v>41</v>
      </c>
      <c r="B27" s="62" t="s">
        <v>42</v>
      </c>
      <c r="C27" s="34"/>
      <c r="D27" s="34"/>
      <c r="E27" s="51">
        <f>IFERROR(VLOOKUP($B27,[1]NUM8!$G$3:$T$128,2,FALSE),0)</f>
        <v>7</v>
      </c>
      <c r="F27" s="51">
        <f>IFERROR(VLOOKUP($B27,[1]NUM8!$G$3:$T$128,3,FALSE),0)</f>
        <v>16</v>
      </c>
      <c r="G27" s="51">
        <f>IFERROR(VLOOKUP($B27,[1]NUM8!$G$3:$T$128,4,FALSE),0)</f>
        <v>38</v>
      </c>
      <c r="H27" s="51">
        <f>IFERROR(VLOOKUP($B27,[1]NUM8!$G$3:$T$128,5,FALSE),0)</f>
        <v>44</v>
      </c>
      <c r="I27" s="51">
        <f>IFERROR(VLOOKUP($B27,[1]NUM8!$G$3:$T$128,6,FALSE),0)</f>
        <v>76</v>
      </c>
      <c r="J27" s="51">
        <f>IFERROR(VLOOKUP($B27,[1]NUM8!$G$3:$T$128,7,FALSE),0)</f>
        <v>38</v>
      </c>
      <c r="K27" s="51">
        <f>IFERROR(VLOOKUP($B27,[1]NUM8!$G$3:$T$128,8,FALSE),0)</f>
        <v>36</v>
      </c>
      <c r="L27" s="51">
        <f>IFERROR(VLOOKUP($B27,[1]NUM8!$G$3:$T$128,9,FALSE),0)</f>
        <v>70</v>
      </c>
      <c r="M27" s="51">
        <f>IFERROR(VLOOKUP($B27,[1]NUM8!$G$3:$T$128,10,FALSE),0)</f>
        <v>54</v>
      </c>
      <c r="N27" s="51">
        <f>IFERROR(VLOOKUP($B27,[1]NUM8!$G$3:$T$128,11,FALSE),0)</f>
        <v>69</v>
      </c>
      <c r="O27" s="51">
        <f>IFERROR(VLOOKUP($B27,[1]NUM8!$G$3:$T$128,12,FALSE),0)</f>
        <v>1</v>
      </c>
      <c r="P27" s="51">
        <f>IFERROR(VLOOKUP($B27,[1]NUM8!$G$3:$T$128,13,FALSE),0)</f>
        <v>29</v>
      </c>
      <c r="Q27" s="11">
        <f t="shared" ref="Q27:Q61" si="4">SUM(E27:P27)</f>
        <v>478</v>
      </c>
    </row>
    <row r="28" spans="1:19" ht="14.4" thickBot="1" x14ac:dyDescent="0.3">
      <c r="A28" s="49" t="s">
        <v>41</v>
      </c>
      <c r="B28" s="62" t="s">
        <v>43</v>
      </c>
      <c r="C28" s="34"/>
      <c r="D28" s="34"/>
      <c r="E28" s="51">
        <f>IFERROR(VLOOKUP($B28,[1]NUM8!$G$3:$T$128,2,FALSE),0)</f>
        <v>19</v>
      </c>
      <c r="F28" s="51">
        <f>IFERROR(VLOOKUP($B28,[1]NUM8!$G$3:$T$128,3,FALSE),0)</f>
        <v>26</v>
      </c>
      <c r="G28" s="51">
        <f>IFERROR(VLOOKUP($B28,[1]NUM8!$G$3:$T$128,4,FALSE),0)</f>
        <v>18</v>
      </c>
      <c r="H28" s="51">
        <f>IFERROR(VLOOKUP($B28,[1]NUM8!$G$3:$T$128,5,FALSE),0)</f>
        <v>42</v>
      </c>
      <c r="I28" s="51">
        <f>IFERROR(VLOOKUP($B28,[1]NUM8!$G$3:$T$128,6,FALSE),0)</f>
        <v>35</v>
      </c>
      <c r="J28" s="51">
        <f>IFERROR(VLOOKUP($B28,[1]NUM8!$G$3:$T$128,7,FALSE),0)</f>
        <v>54</v>
      </c>
      <c r="K28" s="51">
        <f>IFERROR(VLOOKUP($B28,[1]NUM8!$G$3:$T$128,8,FALSE),0)</f>
        <v>15</v>
      </c>
      <c r="L28" s="51">
        <f>IFERROR(VLOOKUP($B28,[1]NUM8!$G$3:$T$128,9,FALSE),0)</f>
        <v>54</v>
      </c>
      <c r="M28" s="51">
        <f>IFERROR(VLOOKUP($B28,[1]NUM8!$G$3:$T$128,10,FALSE),0)</f>
        <v>72</v>
      </c>
      <c r="N28" s="51">
        <f>IFERROR(VLOOKUP($B28,[1]NUM8!$G$3:$T$128,11,FALSE),0)</f>
        <v>82</v>
      </c>
      <c r="O28" s="51">
        <f>IFERROR(VLOOKUP($B28,[1]NUM8!$G$3:$T$128,12,FALSE),0)</f>
        <v>14</v>
      </c>
      <c r="P28" s="51">
        <f>IFERROR(VLOOKUP($B28,[1]NUM8!$G$3:$T$128,13,FALSE),0)</f>
        <v>1</v>
      </c>
      <c r="Q28" s="11">
        <f t="shared" si="4"/>
        <v>432</v>
      </c>
    </row>
    <row r="29" spans="1:19" ht="14.4" thickBot="1" x14ac:dyDescent="0.3">
      <c r="A29" s="49" t="s">
        <v>41</v>
      </c>
      <c r="B29" s="62" t="s">
        <v>44</v>
      </c>
      <c r="C29" s="34"/>
      <c r="D29" s="34"/>
      <c r="E29" s="51">
        <f>IFERROR(VLOOKUP($B29,[1]NUM8!$G$3:$T$128,2,FALSE),0)</f>
        <v>99</v>
      </c>
      <c r="F29" s="51">
        <f>IFERROR(VLOOKUP($B29,[1]NUM8!$G$3:$T$128,3,FALSE),0)</f>
        <v>95</v>
      </c>
      <c r="G29" s="51">
        <f>IFERROR(VLOOKUP($B29,[1]NUM8!$G$3:$T$128,4,FALSE),0)</f>
        <v>87</v>
      </c>
      <c r="H29" s="51">
        <f>IFERROR(VLOOKUP($B29,[1]NUM8!$G$3:$T$128,5,FALSE),0)</f>
        <v>80</v>
      </c>
      <c r="I29" s="51">
        <f>IFERROR(VLOOKUP($B29,[1]NUM8!$G$3:$T$128,6,FALSE),0)</f>
        <v>97</v>
      </c>
      <c r="J29" s="51">
        <f>IFERROR(VLOOKUP($B29,[1]NUM8!$G$3:$T$128,7,FALSE),0)</f>
        <v>58</v>
      </c>
      <c r="K29" s="51">
        <f>IFERROR(VLOOKUP($B29,[1]NUM8!$G$3:$T$128,8,FALSE),0)</f>
        <v>70</v>
      </c>
      <c r="L29" s="51">
        <f>IFERROR(VLOOKUP($B29,[1]NUM8!$G$3:$T$128,9,FALSE),0)</f>
        <v>89</v>
      </c>
      <c r="M29" s="51">
        <f>IFERROR(VLOOKUP($B29,[1]NUM8!$G$3:$T$128,10,FALSE),0)</f>
        <v>46</v>
      </c>
      <c r="N29" s="51">
        <f>IFERROR(VLOOKUP($B29,[1]NUM8!$G$3:$T$128,11,FALSE),0)</f>
        <v>34</v>
      </c>
      <c r="O29" s="51">
        <f>IFERROR(VLOOKUP($B29,[1]NUM8!$G$3:$T$128,12,FALSE),0)</f>
        <v>0</v>
      </c>
      <c r="P29" s="51">
        <f>IFERROR(VLOOKUP($B29,[1]NUM8!$G$3:$T$128,13,FALSE),0)</f>
        <v>36</v>
      </c>
      <c r="Q29" s="11">
        <f t="shared" si="4"/>
        <v>791</v>
      </c>
    </row>
    <row r="30" spans="1:19" ht="14.4" thickBot="1" x14ac:dyDescent="0.3">
      <c r="A30" s="49" t="s">
        <v>41</v>
      </c>
      <c r="B30" s="62" t="s">
        <v>45</v>
      </c>
      <c r="C30" s="34"/>
      <c r="D30" s="34"/>
      <c r="E30" s="51">
        <f>IFERROR(VLOOKUP($B30,[1]NUM8!$G$3:$T$128,2,FALSE),0)</f>
        <v>0</v>
      </c>
      <c r="F30" s="51">
        <f>IFERROR(VLOOKUP($B30,[1]NUM8!$G$3:$T$128,3,FALSE),0)</f>
        <v>0</v>
      </c>
      <c r="G30" s="51">
        <f>IFERROR(VLOOKUP($B30,[1]NUM8!$G$3:$T$128,4,FALSE),0)</f>
        <v>1</v>
      </c>
      <c r="H30" s="51">
        <f>IFERROR(VLOOKUP($B30,[1]NUM8!$G$3:$T$128,5,FALSE),0)</f>
        <v>2</v>
      </c>
      <c r="I30" s="51">
        <f>IFERROR(VLOOKUP($B30,[1]NUM8!$G$3:$T$128,6,FALSE),0)</f>
        <v>5</v>
      </c>
      <c r="J30" s="51">
        <f>IFERROR(VLOOKUP($B30,[1]NUM8!$G$3:$T$128,7,FALSE),0)</f>
        <v>17</v>
      </c>
      <c r="K30" s="51">
        <f>IFERROR(VLOOKUP($B30,[1]NUM8!$G$3:$T$128,8,FALSE),0)</f>
        <v>9</v>
      </c>
      <c r="L30" s="51">
        <f>IFERROR(VLOOKUP($B30,[1]NUM8!$G$3:$T$128,9,FALSE),0)</f>
        <v>6</v>
      </c>
      <c r="M30" s="51">
        <f>IFERROR(VLOOKUP($B30,[1]NUM8!$G$3:$T$128,10,FALSE),0)</f>
        <v>6</v>
      </c>
      <c r="N30" s="51">
        <f>IFERROR(VLOOKUP($B30,[1]NUM8!$G$3:$T$128,11,FALSE),0)</f>
        <v>5</v>
      </c>
      <c r="O30" s="51">
        <f>IFERROR(VLOOKUP($B30,[1]NUM8!$G$3:$T$128,12,FALSE),0)</f>
        <v>0</v>
      </c>
      <c r="P30" s="51">
        <f>IFERROR(VLOOKUP($B30,[1]NUM8!$G$3:$T$128,13,FALSE),0)</f>
        <v>0</v>
      </c>
      <c r="Q30" s="11">
        <f t="shared" si="4"/>
        <v>51</v>
      </c>
    </row>
    <row r="31" spans="1:19" ht="14.4" thickBot="1" x14ac:dyDescent="0.3">
      <c r="A31" s="49" t="s">
        <v>41</v>
      </c>
      <c r="B31" s="62" t="s">
        <v>46</v>
      </c>
      <c r="C31" s="34"/>
      <c r="D31" s="34"/>
      <c r="E31" s="51">
        <f>IFERROR(VLOOKUP($B31,[1]NUM8!$G$3:$T$128,2,FALSE),0)</f>
        <v>12</v>
      </c>
      <c r="F31" s="51">
        <f>IFERROR(VLOOKUP($B31,[1]NUM8!$G$3:$T$128,3,FALSE),0)</f>
        <v>6</v>
      </c>
      <c r="G31" s="51">
        <f>IFERROR(VLOOKUP($B31,[1]NUM8!$G$3:$T$128,4,FALSE),0)</f>
        <v>51</v>
      </c>
      <c r="H31" s="51">
        <f>IFERROR(VLOOKUP($B31,[1]NUM8!$G$3:$T$128,5,FALSE),0)</f>
        <v>27</v>
      </c>
      <c r="I31" s="51">
        <f>IFERROR(VLOOKUP($B31,[1]NUM8!$G$3:$T$128,6,FALSE),0)</f>
        <v>30</v>
      </c>
      <c r="J31" s="51">
        <f>IFERROR(VLOOKUP($B31,[1]NUM8!$G$3:$T$128,7,FALSE),0)</f>
        <v>110</v>
      </c>
      <c r="K31" s="51">
        <f>IFERROR(VLOOKUP($B31,[1]NUM8!$G$3:$T$128,8,FALSE),0)</f>
        <v>188</v>
      </c>
      <c r="L31" s="51">
        <f>IFERROR(VLOOKUP($B31,[1]NUM8!$G$3:$T$128,9,FALSE),0)</f>
        <v>120</v>
      </c>
      <c r="M31" s="51">
        <f>IFERROR(VLOOKUP($B31,[1]NUM8!$G$3:$T$128,10,FALSE),0)</f>
        <v>14</v>
      </c>
      <c r="N31" s="51">
        <f>IFERROR(VLOOKUP($B31,[1]NUM8!$G$3:$T$128,11,FALSE),0)</f>
        <v>14</v>
      </c>
      <c r="O31" s="51">
        <f>IFERROR(VLOOKUP($B31,[1]NUM8!$G$3:$T$128,12,FALSE),0)</f>
        <v>12</v>
      </c>
      <c r="P31" s="51">
        <f>IFERROR(VLOOKUP($B31,[1]NUM8!$G$3:$T$128,13,FALSE),0)</f>
        <v>51</v>
      </c>
      <c r="Q31" s="11">
        <f t="shared" si="4"/>
        <v>635</v>
      </c>
    </row>
    <row r="32" spans="1:19" ht="14.4" thickBot="1" x14ac:dyDescent="0.3">
      <c r="A32" s="49" t="s">
        <v>41</v>
      </c>
      <c r="B32" s="62" t="s">
        <v>47</v>
      </c>
      <c r="C32" s="34"/>
      <c r="D32" s="34"/>
      <c r="E32" s="51">
        <f>IFERROR(VLOOKUP($B32,[1]NUM8!$G$3:$T$128,2,FALSE),0)</f>
        <v>0</v>
      </c>
      <c r="F32" s="51">
        <f>IFERROR(VLOOKUP($B32,[1]NUM8!$G$3:$T$128,3,FALSE),0)</f>
        <v>0</v>
      </c>
      <c r="G32" s="51">
        <f>IFERROR(VLOOKUP($B32,[1]NUM8!$G$3:$T$128,4,FALSE),0)</f>
        <v>0</v>
      </c>
      <c r="H32" s="51">
        <f>IFERROR(VLOOKUP($B32,[1]NUM8!$G$3:$T$128,5,FALSE),0)</f>
        <v>0</v>
      </c>
      <c r="I32" s="51">
        <f>IFERROR(VLOOKUP($B32,[1]NUM8!$G$3:$T$128,6,FALSE),0)</f>
        <v>0</v>
      </c>
      <c r="J32" s="51">
        <f>IFERROR(VLOOKUP($B32,[1]NUM8!$G$3:$T$128,7,FALSE),0)</f>
        <v>0</v>
      </c>
      <c r="K32" s="51">
        <f>IFERROR(VLOOKUP($B32,[1]NUM8!$G$3:$T$128,8,FALSE),0)</f>
        <v>0</v>
      </c>
      <c r="L32" s="51">
        <f>IFERROR(VLOOKUP($B32,[1]NUM8!$G$3:$T$128,9,FALSE),0)</f>
        <v>0</v>
      </c>
      <c r="M32" s="51">
        <f>IFERROR(VLOOKUP($B32,[1]NUM8!$G$3:$T$128,10,FALSE),0)</f>
        <v>0</v>
      </c>
      <c r="N32" s="51">
        <f>IFERROR(VLOOKUP($B32,[1]NUM8!$G$3:$T$128,11,FALSE),0)</f>
        <v>0</v>
      </c>
      <c r="O32" s="51">
        <f>IFERROR(VLOOKUP($B32,[1]NUM8!$G$3:$T$128,12,FALSE),0)</f>
        <v>0</v>
      </c>
      <c r="P32" s="51">
        <f>IFERROR(VLOOKUP($B32,[1]NUM8!$G$3:$T$128,13,FALSE),0)</f>
        <v>0</v>
      </c>
      <c r="Q32" s="11">
        <f t="shared" si="4"/>
        <v>0</v>
      </c>
    </row>
    <row r="33" spans="1:19" ht="14.4" thickBot="1" x14ac:dyDescent="0.3">
      <c r="A33" s="49" t="s">
        <v>41</v>
      </c>
      <c r="B33" s="62" t="s">
        <v>48</v>
      </c>
      <c r="C33" s="34"/>
      <c r="D33" s="34"/>
      <c r="E33" s="51">
        <f>IFERROR(VLOOKUP($B33,[1]NUM8!$G$3:$T$128,2,FALSE),0)</f>
        <v>0</v>
      </c>
      <c r="F33" s="51">
        <f>IFERROR(VLOOKUP($B33,[1]NUM8!$G$3:$T$128,3,FALSE),0)</f>
        <v>0</v>
      </c>
      <c r="G33" s="51">
        <f>IFERROR(VLOOKUP($B33,[1]NUM8!$G$3:$T$128,4,FALSE),0)</f>
        <v>0</v>
      </c>
      <c r="H33" s="51">
        <f>IFERROR(VLOOKUP($B33,[1]NUM8!$G$3:$T$128,5,FALSE),0)</f>
        <v>0</v>
      </c>
      <c r="I33" s="51">
        <f>IFERROR(VLOOKUP($B33,[1]NUM8!$G$3:$T$128,6,FALSE),0)</f>
        <v>3</v>
      </c>
      <c r="J33" s="51">
        <f>IFERROR(VLOOKUP($B33,[1]NUM8!$G$3:$T$128,7,FALSE),0)</f>
        <v>5</v>
      </c>
      <c r="K33" s="51">
        <f>IFERROR(VLOOKUP($B33,[1]NUM8!$G$3:$T$128,8,FALSE),0)</f>
        <v>0</v>
      </c>
      <c r="L33" s="51">
        <f>IFERROR(VLOOKUP($B33,[1]NUM8!$G$3:$T$128,9,FALSE),0)</f>
        <v>5</v>
      </c>
      <c r="M33" s="51">
        <f>IFERROR(VLOOKUP($B33,[1]NUM8!$G$3:$T$128,10,FALSE),0)</f>
        <v>2</v>
      </c>
      <c r="N33" s="51">
        <f>IFERROR(VLOOKUP($B33,[1]NUM8!$G$3:$T$128,11,FALSE),0)</f>
        <v>26</v>
      </c>
      <c r="O33" s="51">
        <f>IFERROR(VLOOKUP($B33,[1]NUM8!$G$3:$T$128,12,FALSE),0)</f>
        <v>0</v>
      </c>
      <c r="P33" s="51">
        <f>IFERROR(VLOOKUP($B33,[1]NUM8!$G$3:$T$128,13,FALSE),0)</f>
        <v>0</v>
      </c>
      <c r="Q33" s="11">
        <f t="shared" si="4"/>
        <v>41</v>
      </c>
    </row>
    <row r="34" spans="1:19" ht="14.4" thickBot="1" x14ac:dyDescent="0.3">
      <c r="A34" s="49" t="s">
        <v>41</v>
      </c>
      <c r="B34" s="62" t="s">
        <v>49</v>
      </c>
      <c r="C34" s="34"/>
      <c r="D34" s="34"/>
      <c r="E34" s="51">
        <f>IFERROR(VLOOKUP($B34,[1]NUM8!$G$3:$T$128,2,FALSE),0)</f>
        <v>0</v>
      </c>
      <c r="F34" s="51">
        <f>IFERROR(VLOOKUP($B34,[1]NUM8!$G$3:$T$128,3,FALSE),0)</f>
        <v>0</v>
      </c>
      <c r="G34" s="51">
        <f>IFERROR(VLOOKUP($B34,[1]NUM8!$G$3:$T$128,4,FALSE),0)</f>
        <v>0</v>
      </c>
      <c r="H34" s="51">
        <f>IFERROR(VLOOKUP($B34,[1]NUM8!$G$3:$T$128,5,FALSE),0)</f>
        <v>0</v>
      </c>
      <c r="I34" s="51">
        <f>IFERROR(VLOOKUP($B34,[1]NUM8!$G$3:$T$128,6,FALSE),0)</f>
        <v>0</v>
      </c>
      <c r="J34" s="51">
        <f>IFERROR(VLOOKUP($B34,[1]NUM8!$G$3:$T$128,7,FALSE),0)</f>
        <v>0</v>
      </c>
      <c r="K34" s="51">
        <f>IFERROR(VLOOKUP($B34,[1]NUM8!$G$3:$T$128,8,FALSE),0)</f>
        <v>0</v>
      </c>
      <c r="L34" s="51">
        <f>IFERROR(VLOOKUP($B34,[1]NUM8!$G$3:$T$128,9,FALSE),0)</f>
        <v>0</v>
      </c>
      <c r="M34" s="51">
        <f>IFERROR(VLOOKUP($B34,[1]NUM8!$G$3:$T$128,10,FALSE),0)</f>
        <v>0</v>
      </c>
      <c r="N34" s="51">
        <f>IFERROR(VLOOKUP($B34,[1]NUM8!$G$3:$T$128,11,FALSE),0)</f>
        <v>21</v>
      </c>
      <c r="O34" s="51">
        <f>IFERROR(VLOOKUP($B34,[1]NUM8!$G$3:$T$128,12,FALSE),0)</f>
        <v>0</v>
      </c>
      <c r="P34" s="51">
        <f>IFERROR(VLOOKUP($B34,[1]NUM8!$G$3:$T$128,13,FALSE),0)</f>
        <v>0</v>
      </c>
      <c r="Q34" s="11">
        <f t="shared" si="4"/>
        <v>21</v>
      </c>
    </row>
    <row r="35" spans="1:19" ht="14.4" thickBot="1" x14ac:dyDescent="0.3">
      <c r="A35" s="49" t="s">
        <v>41</v>
      </c>
      <c r="B35" s="62" t="s">
        <v>50</v>
      </c>
      <c r="C35" s="34"/>
      <c r="D35" s="34"/>
      <c r="E35" s="51">
        <f>IFERROR(VLOOKUP($B35,[1]NUM8!$G$3:$T$128,2,FALSE),0)</f>
        <v>3</v>
      </c>
      <c r="F35" s="51">
        <f>IFERROR(VLOOKUP($B35,[1]NUM8!$G$3:$T$128,3,FALSE),0)</f>
        <v>4</v>
      </c>
      <c r="G35" s="51">
        <f>IFERROR(VLOOKUP($B35,[1]NUM8!$G$3:$T$128,4,FALSE),0)</f>
        <v>7</v>
      </c>
      <c r="H35" s="51">
        <f>IFERROR(VLOOKUP($B35,[1]NUM8!$G$3:$T$128,5,FALSE),0)</f>
        <v>6</v>
      </c>
      <c r="I35" s="51">
        <f>IFERROR(VLOOKUP($B35,[1]NUM8!$G$3:$T$128,6,FALSE),0)</f>
        <v>9</v>
      </c>
      <c r="J35" s="51">
        <f>IFERROR(VLOOKUP($B35,[1]NUM8!$G$3:$T$128,7,FALSE),0)</f>
        <v>11</v>
      </c>
      <c r="K35" s="51">
        <f>IFERROR(VLOOKUP($B35,[1]NUM8!$G$3:$T$128,8,FALSE),0)</f>
        <v>8</v>
      </c>
      <c r="L35" s="51">
        <f>IFERROR(VLOOKUP($B35,[1]NUM8!$G$3:$T$128,9,FALSE),0)</f>
        <v>9</v>
      </c>
      <c r="M35" s="51">
        <f>IFERROR(VLOOKUP($B35,[1]NUM8!$G$3:$T$128,10,FALSE),0)</f>
        <v>6</v>
      </c>
      <c r="N35" s="51">
        <f>IFERROR(VLOOKUP($B35,[1]NUM8!$G$3:$T$128,11,FALSE),0)</f>
        <v>1</v>
      </c>
      <c r="O35" s="51">
        <f>IFERROR(VLOOKUP($B35,[1]NUM8!$G$3:$T$128,12,FALSE),0)</f>
        <v>0</v>
      </c>
      <c r="P35" s="51">
        <f>IFERROR(VLOOKUP($B35,[1]NUM8!$G$3:$T$128,13,FALSE),0)</f>
        <v>1</v>
      </c>
      <c r="Q35" s="11">
        <f t="shared" si="4"/>
        <v>65</v>
      </c>
    </row>
    <row r="36" spans="1:19" ht="14.4" thickBot="1" x14ac:dyDescent="0.3">
      <c r="A36" s="49" t="s">
        <v>41</v>
      </c>
      <c r="B36" s="62" t="s">
        <v>240</v>
      </c>
      <c r="C36" s="34"/>
      <c r="D36" s="34"/>
      <c r="E36" s="51">
        <f>IFERROR(VLOOKUP($B36,[1]NUM8!$G$3:$T$128,2,FALSE),0)</f>
        <v>0</v>
      </c>
      <c r="F36" s="51">
        <f>IFERROR(VLOOKUP($B36,[1]NUM8!$G$3:$T$128,3,FALSE),0)</f>
        <v>0</v>
      </c>
      <c r="G36" s="51">
        <f>IFERROR(VLOOKUP($B36,[1]NUM8!$G$3:$T$128,4,FALSE),0)</f>
        <v>0</v>
      </c>
      <c r="H36" s="51">
        <f>IFERROR(VLOOKUP($B36,[1]NUM8!$G$3:$T$128,5,FALSE),0)</f>
        <v>8</v>
      </c>
      <c r="I36" s="51">
        <f>IFERROR(VLOOKUP($B36,[1]NUM8!$G$3:$T$128,6,FALSE),0)</f>
        <v>7</v>
      </c>
      <c r="J36" s="51">
        <f>IFERROR(VLOOKUP($B36,[1]NUM8!$G$3:$T$128,7,FALSE),0)</f>
        <v>0</v>
      </c>
      <c r="K36" s="51">
        <f>IFERROR(VLOOKUP($B36,[1]NUM8!$G$3:$T$128,8,FALSE),0)</f>
        <v>0</v>
      </c>
      <c r="L36" s="51">
        <f>IFERROR(VLOOKUP($B36,[1]NUM8!$G$3:$T$128,9,FALSE),0)</f>
        <v>0</v>
      </c>
      <c r="M36" s="51">
        <f>IFERROR(VLOOKUP($B36,[1]NUM8!$G$3:$T$128,10,FALSE),0)</f>
        <v>9</v>
      </c>
      <c r="N36" s="51">
        <f>IFERROR(VLOOKUP($B36,[1]NUM8!$G$3:$T$128,11,FALSE),0)</f>
        <v>0</v>
      </c>
      <c r="O36" s="51">
        <f>IFERROR(VLOOKUP($B36,[1]NUM8!$G$3:$T$128,12,FALSE),0)</f>
        <v>0</v>
      </c>
      <c r="P36" s="51">
        <f>IFERROR(VLOOKUP($B36,[1]NUM8!$G$3:$T$128,13,FALSE),0)</f>
        <v>0</v>
      </c>
      <c r="Q36" s="11">
        <f t="shared" si="4"/>
        <v>24</v>
      </c>
    </row>
    <row r="37" spans="1:19" x14ac:dyDescent="0.25">
      <c r="A37" s="49" t="s">
        <v>41</v>
      </c>
      <c r="B37" s="229" t="s">
        <v>323</v>
      </c>
      <c r="C37" s="34"/>
      <c r="D37" s="34"/>
      <c r="E37" s="51">
        <f>IFERROR(VLOOKUP($B37,[1]NUM8!$G$3:$T$128,2,FALSE),0)</f>
        <v>0</v>
      </c>
      <c r="F37" s="51">
        <f>IFERROR(VLOOKUP($B37,[1]NUM8!$G$3:$T$128,3,FALSE),0)</f>
        <v>0</v>
      </c>
      <c r="G37" s="51">
        <f>IFERROR(VLOOKUP($B37,[1]NUM8!$G$3:$T$128,4,FALSE),0)</f>
        <v>0</v>
      </c>
      <c r="H37" s="51">
        <f>IFERROR(VLOOKUP($B37,[1]NUM8!$G$3:$T$128,5,FALSE),0)</f>
        <v>0</v>
      </c>
      <c r="I37" s="51">
        <f>IFERROR(VLOOKUP($B37,[1]NUM8!$G$3:$T$128,6,FALSE),0)</f>
        <v>0</v>
      </c>
      <c r="J37" s="51">
        <f>IFERROR(VLOOKUP($B37,[1]NUM8!$G$3:$T$128,7,FALSE),0)</f>
        <v>0</v>
      </c>
      <c r="K37" s="51">
        <f>IFERROR(VLOOKUP($B37,[1]NUM8!$G$3:$T$128,8,FALSE),0)</f>
        <v>0</v>
      </c>
      <c r="L37" s="51">
        <f>IFERROR(VLOOKUP($B37,[1]NUM8!$G$3:$T$128,9,FALSE),0)</f>
        <v>0</v>
      </c>
      <c r="M37" s="51">
        <f>IFERROR(VLOOKUP($B37,[1]NUM8!$G$3:$T$128,10,FALSE),0)</f>
        <v>0</v>
      </c>
      <c r="N37" s="51">
        <f>IFERROR(VLOOKUP($B37,[1]NUM8!$G$3:$T$128,11,FALSE),0)</f>
        <v>0</v>
      </c>
      <c r="O37" s="51">
        <f>IFERROR(VLOOKUP($B37,[1]NUM8!$G$3:$T$128,12,FALSE),0)</f>
        <v>0</v>
      </c>
      <c r="P37" s="51">
        <f>IFERROR(VLOOKUP($B37,[1]NUM8!$G$3:$T$128,13,FALSE),0)</f>
        <v>0</v>
      </c>
      <c r="Q37" s="109">
        <f t="shared" si="4"/>
        <v>0</v>
      </c>
    </row>
    <row r="38" spans="1:19" x14ac:dyDescent="0.25">
      <c r="A38" s="49" t="s">
        <v>41</v>
      </c>
      <c r="B38" s="47" t="s">
        <v>260</v>
      </c>
      <c r="C38" s="34"/>
      <c r="D38" s="34"/>
      <c r="E38" s="51">
        <f>IFERROR(VLOOKUP($B38,[1]NUM8!$G$3:$T$128,2,FALSE),0)</f>
        <v>3</v>
      </c>
      <c r="F38" s="51">
        <f>IFERROR(VLOOKUP($B38,[1]NUM8!$G$3:$T$128,3,FALSE),0)</f>
        <v>3</v>
      </c>
      <c r="G38" s="51">
        <f>IFERROR(VLOOKUP($B38,[1]NUM8!$G$3:$T$128,4,FALSE),0)</f>
        <v>4</v>
      </c>
      <c r="H38" s="51">
        <f>IFERROR(VLOOKUP($B38,[1]NUM8!$G$3:$T$128,5,FALSE),0)</f>
        <v>16</v>
      </c>
      <c r="I38" s="51">
        <f>IFERROR(VLOOKUP($B38,[1]NUM8!$G$3:$T$128,6,FALSE),0)</f>
        <v>7</v>
      </c>
      <c r="J38" s="51">
        <f>IFERROR(VLOOKUP($B38,[1]NUM8!$G$3:$T$128,7,FALSE),0)</f>
        <v>19</v>
      </c>
      <c r="K38" s="51">
        <f>IFERROR(VLOOKUP($B38,[1]NUM8!$G$3:$T$128,8,FALSE),0)</f>
        <v>6</v>
      </c>
      <c r="L38" s="51">
        <f>IFERROR(VLOOKUP($B38,[1]NUM8!$G$3:$T$128,9,FALSE),0)</f>
        <v>18</v>
      </c>
      <c r="M38" s="51">
        <f>IFERROR(VLOOKUP($B38,[1]NUM8!$G$3:$T$128,10,FALSE),0)</f>
        <v>30</v>
      </c>
      <c r="N38" s="51">
        <f>IFERROR(VLOOKUP($B38,[1]NUM8!$G$3:$T$128,11,FALSE),0)</f>
        <v>20</v>
      </c>
      <c r="O38" s="51">
        <f>IFERROR(VLOOKUP($B38,[1]NUM8!$G$3:$T$128,12,FALSE),0)</f>
        <v>9</v>
      </c>
      <c r="P38" s="51">
        <f>IFERROR(VLOOKUP($B38,[1]NUM8!$G$3:$T$128,13,FALSE),0)</f>
        <v>14</v>
      </c>
      <c r="Q38" s="109">
        <f t="shared" si="4"/>
        <v>149</v>
      </c>
    </row>
    <row r="39" spans="1:19" ht="14.4" thickBot="1" x14ac:dyDescent="0.3">
      <c r="A39" s="49" t="s">
        <v>41</v>
      </c>
      <c r="B39" s="47" t="s">
        <v>261</v>
      </c>
      <c r="C39" s="34"/>
      <c r="D39" s="34"/>
      <c r="E39" s="51">
        <f>IFERROR(VLOOKUP($B39,[1]NUM8!$G$3:$T$128,2,FALSE),0)</f>
        <v>5</v>
      </c>
      <c r="F39" s="51">
        <f>IFERROR(VLOOKUP($B39,[1]NUM8!$G$3:$T$128,3,FALSE),0)</f>
        <v>6</v>
      </c>
      <c r="G39" s="51">
        <f>IFERROR(VLOOKUP($B39,[1]NUM8!$G$3:$T$128,4,FALSE),0)</f>
        <v>1</v>
      </c>
      <c r="H39" s="51">
        <f>IFERROR(VLOOKUP($B39,[1]NUM8!$G$3:$T$128,5,FALSE),0)</f>
        <v>3</v>
      </c>
      <c r="I39" s="51">
        <f>IFERROR(VLOOKUP($B39,[1]NUM8!$G$3:$T$128,6,FALSE),0)</f>
        <v>20</v>
      </c>
      <c r="J39" s="51">
        <f>IFERROR(VLOOKUP($B39,[1]NUM8!$G$3:$T$128,7,FALSE),0)</f>
        <v>29</v>
      </c>
      <c r="K39" s="51">
        <f>IFERROR(VLOOKUP($B39,[1]NUM8!$G$3:$T$128,8,FALSE),0)</f>
        <v>30</v>
      </c>
      <c r="L39" s="51">
        <f>IFERROR(VLOOKUP($B39,[1]NUM8!$G$3:$T$128,9,FALSE),0)</f>
        <v>2</v>
      </c>
      <c r="M39" s="51">
        <f>IFERROR(VLOOKUP($B39,[1]NUM8!$G$3:$T$128,10,FALSE),0)</f>
        <v>1</v>
      </c>
      <c r="N39" s="51">
        <f>IFERROR(VLOOKUP($B39,[1]NUM8!$G$3:$T$128,11,FALSE),0)</f>
        <v>57</v>
      </c>
      <c r="O39" s="51">
        <f>IFERROR(VLOOKUP($B39,[1]NUM8!$G$3:$T$128,12,FALSE),0)</f>
        <v>0</v>
      </c>
      <c r="P39" s="51">
        <f>IFERROR(VLOOKUP($B39,[1]NUM8!$G$3:$T$128,13,FALSE),0)</f>
        <v>0</v>
      </c>
      <c r="Q39" s="109">
        <f t="shared" si="4"/>
        <v>154</v>
      </c>
    </row>
    <row r="40" spans="1:19" ht="14.4" thickBot="1" x14ac:dyDescent="0.3">
      <c r="A40" s="344" t="s">
        <v>160</v>
      </c>
      <c r="B40" s="345"/>
      <c r="C40" s="89">
        <f>D40/Metas!J8</f>
        <v>1.0688487584650113</v>
      </c>
      <c r="D40" s="13">
        <f>+Q40/R40</f>
        <v>0.21376975169300225</v>
      </c>
      <c r="E40" s="43">
        <f t="shared" ref="E40:Q40" si="5">SUM(E27:E39)</f>
        <v>148</v>
      </c>
      <c r="F40" s="43">
        <f t="shared" si="5"/>
        <v>156</v>
      </c>
      <c r="G40" s="43">
        <f t="shared" si="5"/>
        <v>207</v>
      </c>
      <c r="H40" s="43">
        <f t="shared" si="5"/>
        <v>228</v>
      </c>
      <c r="I40" s="43">
        <f t="shared" si="5"/>
        <v>289</v>
      </c>
      <c r="J40" s="43">
        <f t="shared" si="5"/>
        <v>341</v>
      </c>
      <c r="K40" s="43">
        <f t="shared" si="5"/>
        <v>362</v>
      </c>
      <c r="L40" s="43">
        <f t="shared" si="5"/>
        <v>373</v>
      </c>
      <c r="M40" s="43">
        <f t="shared" si="5"/>
        <v>240</v>
      </c>
      <c r="N40" s="43">
        <f t="shared" si="5"/>
        <v>329</v>
      </c>
      <c r="O40" s="43">
        <f t="shared" si="5"/>
        <v>36</v>
      </c>
      <c r="P40" s="43">
        <f t="shared" si="5"/>
        <v>132</v>
      </c>
      <c r="Q40" s="43">
        <f t="shared" si="5"/>
        <v>2841</v>
      </c>
      <c r="R40" s="378">
        <v>13290</v>
      </c>
      <c r="S40" s="379"/>
    </row>
    <row r="41" spans="1:19" ht="14.4" thickBot="1" x14ac:dyDescent="0.3">
      <c r="A41" s="49" t="s">
        <v>60</v>
      </c>
      <c r="B41" s="62" t="s">
        <v>51</v>
      </c>
      <c r="C41" s="34"/>
      <c r="D41" s="34"/>
      <c r="E41" s="51">
        <f>IFERROR(VLOOKUP($B41,[1]NUM8!$G$3:$T$128,2,FALSE),0)</f>
        <v>0</v>
      </c>
      <c r="F41" s="51">
        <f>IFERROR(VLOOKUP($B41,[1]NUM8!$G$3:$T$128,3,FALSE),0)</f>
        <v>3</v>
      </c>
      <c r="G41" s="51">
        <f>IFERROR(VLOOKUP($B41,[1]NUM8!$G$3:$T$128,4,FALSE),0)</f>
        <v>3</v>
      </c>
      <c r="H41" s="51">
        <f>IFERROR(VLOOKUP($B41,[1]NUM8!$G$3:$T$128,5,FALSE),0)</f>
        <v>5</v>
      </c>
      <c r="I41" s="51">
        <f>IFERROR(VLOOKUP($B41,[1]NUM8!$G$3:$T$128,6,FALSE),0)</f>
        <v>4</v>
      </c>
      <c r="J41" s="51">
        <f>IFERROR(VLOOKUP($B41,[1]NUM8!$G$3:$T$128,7,FALSE),0)</f>
        <v>5</v>
      </c>
      <c r="K41" s="51">
        <f>IFERROR(VLOOKUP($B41,[1]NUM8!$G$3:$T$128,8,FALSE),0)</f>
        <v>5</v>
      </c>
      <c r="L41" s="51">
        <f>IFERROR(VLOOKUP($B41,[1]NUM8!$G$3:$T$128,9,FALSE),0)</f>
        <v>1</v>
      </c>
      <c r="M41" s="51">
        <f>IFERROR(VLOOKUP($B41,[1]NUM8!$G$3:$T$128,10,FALSE),0)</f>
        <v>2</v>
      </c>
      <c r="N41" s="51">
        <f>IFERROR(VLOOKUP($B41,[1]NUM8!$G$3:$T$128,11,FALSE),0)</f>
        <v>0</v>
      </c>
      <c r="O41" s="51">
        <f>IFERROR(VLOOKUP($B41,[1]NUM8!$G$3:$T$128,12,FALSE),0)</f>
        <v>1</v>
      </c>
      <c r="P41" s="51">
        <f>IFERROR(VLOOKUP($B41,[1]NUM8!$G$3:$T$128,13,FALSE),0)</f>
        <v>0</v>
      </c>
      <c r="Q41" s="11">
        <f t="shared" si="4"/>
        <v>29</v>
      </c>
    </row>
    <row r="42" spans="1:19" ht="14.4" thickBot="1" x14ac:dyDescent="0.3">
      <c r="A42" s="49" t="s">
        <v>60</v>
      </c>
      <c r="B42" s="62" t="s">
        <v>52</v>
      </c>
      <c r="C42" s="34"/>
      <c r="D42" s="34"/>
      <c r="E42" s="51">
        <f>IFERROR(VLOOKUP($B42,[1]NUM8!$G$3:$T$128,2,FALSE),0)</f>
        <v>0</v>
      </c>
      <c r="F42" s="51">
        <f>IFERROR(VLOOKUP($B42,[1]NUM8!$G$3:$T$128,3,FALSE),0)</f>
        <v>0</v>
      </c>
      <c r="G42" s="51">
        <f>IFERROR(VLOOKUP($B42,[1]NUM8!$G$3:$T$128,4,FALSE),0)</f>
        <v>2</v>
      </c>
      <c r="H42" s="51">
        <f>IFERROR(VLOOKUP($B42,[1]NUM8!$G$3:$T$128,5,FALSE),0)</f>
        <v>0</v>
      </c>
      <c r="I42" s="51">
        <f>IFERROR(VLOOKUP($B42,[1]NUM8!$G$3:$T$128,6,FALSE),0)</f>
        <v>1</v>
      </c>
      <c r="J42" s="51">
        <f>IFERROR(VLOOKUP($B42,[1]NUM8!$G$3:$T$128,7,FALSE),0)</f>
        <v>1</v>
      </c>
      <c r="K42" s="51">
        <f>IFERROR(VLOOKUP($B42,[1]NUM8!$G$3:$T$128,8,FALSE),0)</f>
        <v>2</v>
      </c>
      <c r="L42" s="51">
        <f>IFERROR(VLOOKUP($B42,[1]NUM8!$G$3:$T$128,9,FALSE),0)</f>
        <v>9</v>
      </c>
      <c r="M42" s="51">
        <f>IFERROR(VLOOKUP($B42,[1]NUM8!$G$3:$T$128,10,FALSE),0)</f>
        <v>2</v>
      </c>
      <c r="N42" s="51">
        <f>IFERROR(VLOOKUP($B42,[1]NUM8!$G$3:$T$128,11,FALSE),0)</f>
        <v>0</v>
      </c>
      <c r="O42" s="51">
        <f>IFERROR(VLOOKUP($B42,[1]NUM8!$G$3:$T$128,12,FALSE),0)</f>
        <v>0</v>
      </c>
      <c r="P42" s="51">
        <f>IFERROR(VLOOKUP($B42,[1]NUM8!$G$3:$T$128,13,FALSE),0)</f>
        <v>0</v>
      </c>
      <c r="Q42" s="11">
        <f t="shared" si="4"/>
        <v>17</v>
      </c>
    </row>
    <row r="43" spans="1:19" ht="14.4" thickBot="1" x14ac:dyDescent="0.3">
      <c r="A43" s="49" t="s">
        <v>60</v>
      </c>
      <c r="B43" s="62" t="s">
        <v>53</v>
      </c>
      <c r="C43" s="34"/>
      <c r="D43" s="34"/>
      <c r="E43" s="51">
        <f>IFERROR(VLOOKUP($B43,[1]NUM8!$G$3:$T$128,2,FALSE),0)</f>
        <v>1</v>
      </c>
      <c r="F43" s="51">
        <f>IFERROR(VLOOKUP($B43,[1]NUM8!$G$3:$T$128,3,FALSE),0)</f>
        <v>1</v>
      </c>
      <c r="G43" s="51">
        <f>IFERROR(VLOOKUP($B43,[1]NUM8!$G$3:$T$128,4,FALSE),0)</f>
        <v>2</v>
      </c>
      <c r="H43" s="51">
        <f>IFERROR(VLOOKUP($B43,[1]NUM8!$G$3:$T$128,5,FALSE),0)</f>
        <v>1</v>
      </c>
      <c r="I43" s="51">
        <f>IFERROR(VLOOKUP($B43,[1]NUM8!$G$3:$T$128,6,FALSE),0)</f>
        <v>0</v>
      </c>
      <c r="J43" s="51">
        <f>IFERROR(VLOOKUP($B43,[1]NUM8!$G$3:$T$128,7,FALSE),0)</f>
        <v>0</v>
      </c>
      <c r="K43" s="51">
        <f>IFERROR(VLOOKUP($B43,[1]NUM8!$G$3:$T$128,8,FALSE),0)</f>
        <v>1</v>
      </c>
      <c r="L43" s="51">
        <f>IFERROR(VLOOKUP($B43,[1]NUM8!$G$3:$T$128,9,FALSE),0)</f>
        <v>0</v>
      </c>
      <c r="M43" s="51">
        <f>IFERROR(VLOOKUP($B43,[1]NUM8!$G$3:$T$128,10,FALSE),0)</f>
        <v>1</v>
      </c>
      <c r="N43" s="51">
        <f>IFERROR(VLOOKUP($B43,[1]NUM8!$G$3:$T$128,11,FALSE),0)</f>
        <v>1</v>
      </c>
      <c r="O43" s="51">
        <f>IFERROR(VLOOKUP($B43,[1]NUM8!$G$3:$T$128,12,FALSE),0)</f>
        <v>0</v>
      </c>
      <c r="P43" s="51">
        <f>IFERROR(VLOOKUP($B43,[1]NUM8!$G$3:$T$128,13,FALSE),0)</f>
        <v>0</v>
      </c>
      <c r="Q43" s="11">
        <f t="shared" si="4"/>
        <v>8</v>
      </c>
    </row>
    <row r="44" spans="1:19" ht="14.4" thickBot="1" x14ac:dyDescent="0.3">
      <c r="A44" s="49" t="s">
        <v>60</v>
      </c>
      <c r="B44" s="62" t="s">
        <v>54</v>
      </c>
      <c r="C44" s="34"/>
      <c r="D44" s="34"/>
      <c r="E44" s="51">
        <f>IFERROR(VLOOKUP($B44,[1]NUM8!$G$3:$T$128,2,FALSE),0)</f>
        <v>0</v>
      </c>
      <c r="F44" s="51">
        <f>IFERROR(VLOOKUP($B44,[1]NUM8!$G$3:$T$128,3,FALSE),0)</f>
        <v>0</v>
      </c>
      <c r="G44" s="51">
        <f>IFERROR(VLOOKUP($B44,[1]NUM8!$G$3:$T$128,4,FALSE),0)</f>
        <v>0</v>
      </c>
      <c r="H44" s="51">
        <f>IFERROR(VLOOKUP($B44,[1]NUM8!$G$3:$T$128,5,FALSE),0)</f>
        <v>0</v>
      </c>
      <c r="I44" s="51">
        <f>IFERROR(VLOOKUP($B44,[1]NUM8!$G$3:$T$128,6,FALSE),0)</f>
        <v>2</v>
      </c>
      <c r="J44" s="51">
        <f>IFERROR(VLOOKUP($B44,[1]NUM8!$G$3:$T$128,7,FALSE),0)</f>
        <v>2</v>
      </c>
      <c r="K44" s="51">
        <f>IFERROR(VLOOKUP($B44,[1]NUM8!$G$3:$T$128,8,FALSE),0)</f>
        <v>0</v>
      </c>
      <c r="L44" s="51">
        <f>IFERROR(VLOOKUP($B44,[1]NUM8!$G$3:$T$128,9,FALSE),0)</f>
        <v>0</v>
      </c>
      <c r="M44" s="51">
        <f>IFERROR(VLOOKUP($B44,[1]NUM8!$G$3:$T$128,10,FALSE),0)</f>
        <v>0</v>
      </c>
      <c r="N44" s="51">
        <f>IFERROR(VLOOKUP($B44,[1]NUM8!$G$3:$T$128,11,FALSE),0)</f>
        <v>0</v>
      </c>
      <c r="O44" s="51">
        <f>IFERROR(VLOOKUP($B44,[1]NUM8!$G$3:$T$128,12,FALSE),0)</f>
        <v>0</v>
      </c>
      <c r="P44" s="51">
        <f>IFERROR(VLOOKUP($B44,[1]NUM8!$G$3:$T$128,13,FALSE),0)</f>
        <v>1</v>
      </c>
      <c r="Q44" s="11">
        <f t="shared" si="4"/>
        <v>5</v>
      </c>
    </row>
    <row r="45" spans="1:19" ht="14.4" thickBot="1" x14ac:dyDescent="0.3">
      <c r="A45" s="49" t="s">
        <v>60</v>
      </c>
      <c r="B45" s="62" t="s">
        <v>55</v>
      </c>
      <c r="C45" s="34"/>
      <c r="D45" s="34"/>
      <c r="E45" s="51">
        <f>IFERROR(VLOOKUP($B45,[1]NUM8!$G$3:$T$128,2,FALSE),0)</f>
        <v>1</v>
      </c>
      <c r="F45" s="51">
        <f>IFERROR(VLOOKUP($B45,[1]NUM8!$G$3:$T$128,3,FALSE),0)</f>
        <v>1</v>
      </c>
      <c r="G45" s="51">
        <f>IFERROR(VLOOKUP($B45,[1]NUM8!$G$3:$T$128,4,FALSE),0)</f>
        <v>4</v>
      </c>
      <c r="H45" s="51">
        <f>IFERROR(VLOOKUP($B45,[1]NUM8!$G$3:$T$128,5,FALSE),0)</f>
        <v>8</v>
      </c>
      <c r="I45" s="51">
        <f>IFERROR(VLOOKUP($B45,[1]NUM8!$G$3:$T$128,6,FALSE),0)</f>
        <v>2</v>
      </c>
      <c r="J45" s="51">
        <f>IFERROR(VLOOKUP($B45,[1]NUM8!$G$3:$T$128,7,FALSE),0)</f>
        <v>22</v>
      </c>
      <c r="K45" s="51">
        <f>IFERROR(VLOOKUP($B45,[1]NUM8!$G$3:$T$128,8,FALSE),0)</f>
        <v>4</v>
      </c>
      <c r="L45" s="51">
        <f>IFERROR(VLOOKUP($B45,[1]NUM8!$G$3:$T$128,9,FALSE),0)</f>
        <v>1</v>
      </c>
      <c r="M45" s="51">
        <f>IFERROR(VLOOKUP($B45,[1]NUM8!$G$3:$T$128,10,FALSE),0)</f>
        <v>0</v>
      </c>
      <c r="N45" s="51">
        <f>IFERROR(VLOOKUP($B45,[1]NUM8!$G$3:$T$128,11,FALSE),0)</f>
        <v>1</v>
      </c>
      <c r="O45" s="51">
        <f>IFERROR(VLOOKUP($B45,[1]NUM8!$G$3:$T$128,12,FALSE),0)</f>
        <v>2</v>
      </c>
      <c r="P45" s="51">
        <f>IFERROR(VLOOKUP($B45,[1]NUM8!$G$3:$T$128,13,FALSE),0)</f>
        <v>0</v>
      </c>
      <c r="Q45" s="11">
        <f t="shared" si="4"/>
        <v>46</v>
      </c>
    </row>
    <row r="46" spans="1:19" ht="14.4" thickBot="1" x14ac:dyDescent="0.3">
      <c r="A46" s="49" t="s">
        <v>60</v>
      </c>
      <c r="B46" s="62" t="s">
        <v>56</v>
      </c>
      <c r="C46" s="34"/>
      <c r="D46" s="34"/>
      <c r="E46" s="51">
        <f>IFERROR(VLOOKUP($B46,[1]NUM8!$G$3:$T$128,2,FALSE),0)</f>
        <v>1</v>
      </c>
      <c r="F46" s="51">
        <f>IFERROR(VLOOKUP($B46,[1]NUM8!$G$3:$T$128,3,FALSE),0)</f>
        <v>1</v>
      </c>
      <c r="G46" s="51">
        <f>IFERROR(VLOOKUP($B46,[1]NUM8!$G$3:$T$128,4,FALSE),0)</f>
        <v>0</v>
      </c>
      <c r="H46" s="51">
        <f>IFERROR(VLOOKUP($B46,[1]NUM8!$G$3:$T$128,5,FALSE),0)</f>
        <v>2</v>
      </c>
      <c r="I46" s="51">
        <f>IFERROR(VLOOKUP($B46,[1]NUM8!$G$3:$T$128,6,FALSE),0)</f>
        <v>0</v>
      </c>
      <c r="J46" s="51">
        <f>IFERROR(VLOOKUP($B46,[1]NUM8!$G$3:$T$128,7,FALSE),0)</f>
        <v>0</v>
      </c>
      <c r="K46" s="51">
        <f>IFERROR(VLOOKUP($B46,[1]NUM8!$G$3:$T$128,8,FALSE),0)</f>
        <v>2</v>
      </c>
      <c r="L46" s="51">
        <f>IFERROR(VLOOKUP($B46,[1]NUM8!$G$3:$T$128,9,FALSE),0)</f>
        <v>0</v>
      </c>
      <c r="M46" s="51">
        <f>IFERROR(VLOOKUP($B46,[1]NUM8!$G$3:$T$128,10,FALSE),0)</f>
        <v>0</v>
      </c>
      <c r="N46" s="51">
        <f>IFERROR(VLOOKUP($B46,[1]NUM8!$G$3:$T$128,11,FALSE),0)</f>
        <v>0</v>
      </c>
      <c r="O46" s="51">
        <f>IFERROR(VLOOKUP($B46,[1]NUM8!$G$3:$T$128,12,FALSE),0)</f>
        <v>1</v>
      </c>
      <c r="P46" s="51">
        <f>IFERROR(VLOOKUP($B46,[1]NUM8!$G$3:$T$128,13,FALSE),0)</f>
        <v>0</v>
      </c>
      <c r="Q46" s="11">
        <f t="shared" si="4"/>
        <v>7</v>
      </c>
    </row>
    <row r="47" spans="1:19" ht="14.4" thickBot="1" x14ac:dyDescent="0.3">
      <c r="A47" s="49" t="s">
        <v>60</v>
      </c>
      <c r="B47" s="62" t="s">
        <v>57</v>
      </c>
      <c r="C47" s="34"/>
      <c r="D47" s="34"/>
      <c r="E47" s="51">
        <f>IFERROR(VLOOKUP($B47,[1]NUM8!$G$3:$T$128,2,FALSE),0)</f>
        <v>1</v>
      </c>
      <c r="F47" s="51">
        <f>IFERROR(VLOOKUP($B47,[1]NUM8!$G$3:$T$128,3,FALSE),0)</f>
        <v>3</v>
      </c>
      <c r="G47" s="51">
        <f>IFERROR(VLOOKUP($B47,[1]NUM8!$G$3:$T$128,4,FALSE),0)</f>
        <v>3</v>
      </c>
      <c r="H47" s="51">
        <f>IFERROR(VLOOKUP($B47,[1]NUM8!$G$3:$T$128,5,FALSE),0)</f>
        <v>5</v>
      </c>
      <c r="I47" s="51">
        <f>IFERROR(VLOOKUP($B47,[1]NUM8!$G$3:$T$128,6,FALSE),0)</f>
        <v>2</v>
      </c>
      <c r="J47" s="51">
        <f>IFERROR(VLOOKUP($B47,[1]NUM8!$G$3:$T$128,7,FALSE),0)</f>
        <v>6</v>
      </c>
      <c r="K47" s="51">
        <f>IFERROR(VLOOKUP($B47,[1]NUM8!$G$3:$T$128,8,FALSE),0)</f>
        <v>1</v>
      </c>
      <c r="L47" s="51">
        <f>IFERROR(VLOOKUP($B47,[1]NUM8!$G$3:$T$128,9,FALSE),0)</f>
        <v>2</v>
      </c>
      <c r="M47" s="51">
        <f>IFERROR(VLOOKUP($B47,[1]NUM8!$G$3:$T$128,10,FALSE),0)</f>
        <v>1</v>
      </c>
      <c r="N47" s="51">
        <f>IFERROR(VLOOKUP($B47,[1]NUM8!$G$3:$T$128,11,FALSE),0)</f>
        <v>1</v>
      </c>
      <c r="O47" s="51">
        <f>IFERROR(VLOOKUP($B47,[1]NUM8!$G$3:$T$128,12,FALSE),0)</f>
        <v>0</v>
      </c>
      <c r="P47" s="51">
        <f>IFERROR(VLOOKUP($B47,[1]NUM8!$G$3:$T$128,13,FALSE),0)</f>
        <v>0</v>
      </c>
      <c r="Q47" s="11">
        <f t="shared" si="4"/>
        <v>25</v>
      </c>
    </row>
    <row r="48" spans="1:19" ht="14.4" thickBot="1" x14ac:dyDescent="0.3">
      <c r="A48" s="49" t="s">
        <v>60</v>
      </c>
      <c r="B48" s="62" t="s">
        <v>58</v>
      </c>
      <c r="C48" s="34"/>
      <c r="D48" s="34"/>
      <c r="E48" s="51">
        <f>IFERROR(VLOOKUP($B48,[1]NUM8!$G$3:$T$128,2,FALSE),0)</f>
        <v>0</v>
      </c>
      <c r="F48" s="51">
        <f>IFERROR(VLOOKUP($B48,[1]NUM8!$G$3:$T$128,3,FALSE),0)</f>
        <v>0</v>
      </c>
      <c r="G48" s="51">
        <f>IFERROR(VLOOKUP($B48,[1]NUM8!$G$3:$T$128,4,FALSE),0)</f>
        <v>0</v>
      </c>
      <c r="H48" s="51">
        <f>IFERROR(VLOOKUP($B48,[1]NUM8!$G$3:$T$128,5,FALSE),0)</f>
        <v>0</v>
      </c>
      <c r="I48" s="51">
        <f>IFERROR(VLOOKUP($B48,[1]NUM8!$G$3:$T$128,6,FALSE),0)</f>
        <v>0</v>
      </c>
      <c r="J48" s="51">
        <f>IFERROR(VLOOKUP($B48,[1]NUM8!$G$3:$T$128,7,FALSE),0)</f>
        <v>0</v>
      </c>
      <c r="K48" s="51">
        <f>IFERROR(VLOOKUP($B48,[1]NUM8!$G$3:$T$128,8,FALSE),0)</f>
        <v>1</v>
      </c>
      <c r="L48" s="51">
        <f>IFERROR(VLOOKUP($B48,[1]NUM8!$G$3:$T$128,9,FALSE),0)</f>
        <v>1</v>
      </c>
      <c r="M48" s="51">
        <f>IFERROR(VLOOKUP($B48,[1]NUM8!$G$3:$T$128,10,FALSE),0)</f>
        <v>0</v>
      </c>
      <c r="N48" s="51">
        <f>IFERROR(VLOOKUP($B48,[1]NUM8!$G$3:$T$128,11,FALSE),0)</f>
        <v>0</v>
      </c>
      <c r="O48" s="51">
        <f>IFERROR(VLOOKUP($B48,[1]NUM8!$G$3:$T$128,12,FALSE),0)</f>
        <v>0</v>
      </c>
      <c r="P48" s="51">
        <f>IFERROR(VLOOKUP($B48,[1]NUM8!$G$3:$T$128,13,FALSE),0)</f>
        <v>0</v>
      </c>
      <c r="Q48" s="11">
        <f t="shared" si="4"/>
        <v>2</v>
      </c>
    </row>
    <row r="49" spans="1:19" ht="14.4" thickBot="1" x14ac:dyDescent="0.3">
      <c r="A49" s="49" t="s">
        <v>60</v>
      </c>
      <c r="B49" s="62" t="s">
        <v>59</v>
      </c>
      <c r="C49" s="34"/>
      <c r="D49" s="34"/>
      <c r="E49" s="51">
        <f>IFERROR(VLOOKUP($B49,[1]NUM8!$G$3:$T$128,2,FALSE),0)</f>
        <v>0</v>
      </c>
      <c r="F49" s="51">
        <f>IFERROR(VLOOKUP($B49,[1]NUM8!$G$3:$T$128,3,FALSE),0)</f>
        <v>0</v>
      </c>
      <c r="G49" s="51">
        <f>IFERROR(VLOOKUP($B49,[1]NUM8!$G$3:$T$128,4,FALSE),0)</f>
        <v>0</v>
      </c>
      <c r="H49" s="51">
        <f>IFERROR(VLOOKUP($B49,[1]NUM8!$G$3:$T$128,5,FALSE),0)</f>
        <v>0</v>
      </c>
      <c r="I49" s="51">
        <f>IFERROR(VLOOKUP($B49,[1]NUM8!$G$3:$T$128,6,FALSE),0)</f>
        <v>0</v>
      </c>
      <c r="J49" s="51">
        <f>IFERROR(VLOOKUP($B49,[1]NUM8!$G$3:$T$128,7,FALSE),0)</f>
        <v>0</v>
      </c>
      <c r="K49" s="51">
        <f>IFERROR(VLOOKUP($B49,[1]NUM8!$G$3:$T$128,8,FALSE),0)</f>
        <v>2</v>
      </c>
      <c r="L49" s="51">
        <f>IFERROR(VLOOKUP($B49,[1]NUM8!$G$3:$T$128,9,FALSE),0)</f>
        <v>6</v>
      </c>
      <c r="M49" s="51">
        <f>IFERROR(VLOOKUP($B49,[1]NUM8!$G$3:$T$128,10,FALSE),0)</f>
        <v>2</v>
      </c>
      <c r="N49" s="51">
        <f>IFERROR(VLOOKUP($B49,[1]NUM8!$G$3:$T$128,11,FALSE),0)</f>
        <v>3</v>
      </c>
      <c r="O49" s="51">
        <f>IFERROR(VLOOKUP($B49,[1]NUM8!$G$3:$T$128,12,FALSE),0)</f>
        <v>0</v>
      </c>
      <c r="P49" s="51">
        <f>IFERROR(VLOOKUP($B49,[1]NUM8!$G$3:$T$128,13,FALSE),0)</f>
        <v>0</v>
      </c>
      <c r="Q49" s="11">
        <f t="shared" si="4"/>
        <v>13</v>
      </c>
    </row>
    <row r="50" spans="1:19" ht="14.4" thickBot="1" x14ac:dyDescent="0.3">
      <c r="A50" s="47" t="s">
        <v>60</v>
      </c>
      <c r="B50" s="47" t="s">
        <v>263</v>
      </c>
      <c r="C50" s="34"/>
      <c r="D50" s="34"/>
      <c r="E50" s="51">
        <f>IFERROR(VLOOKUP($B50,[1]NUM8!$G$3:$T$128,2,FALSE),0)</f>
        <v>9</v>
      </c>
      <c r="F50" s="51">
        <f>IFERROR(VLOOKUP($B50,[1]NUM8!$G$3:$T$128,3,FALSE),0)</f>
        <v>9</v>
      </c>
      <c r="G50" s="51">
        <f>IFERROR(VLOOKUP($B50,[1]NUM8!$G$3:$T$128,4,FALSE),0)</f>
        <v>8</v>
      </c>
      <c r="H50" s="51">
        <f>IFERROR(VLOOKUP($B50,[1]NUM8!$G$3:$T$128,5,FALSE),0)</f>
        <v>5</v>
      </c>
      <c r="I50" s="51">
        <f>IFERROR(VLOOKUP($B50,[1]NUM8!$G$3:$T$128,6,FALSE),0)</f>
        <v>1</v>
      </c>
      <c r="J50" s="51">
        <f>IFERROR(VLOOKUP($B50,[1]NUM8!$G$3:$T$128,7,FALSE),0)</f>
        <v>0</v>
      </c>
      <c r="K50" s="51">
        <f>IFERROR(VLOOKUP($B50,[1]NUM8!$G$3:$T$128,8,FALSE),0)</f>
        <v>2</v>
      </c>
      <c r="L50" s="51">
        <f>IFERROR(VLOOKUP($B50,[1]NUM8!$G$3:$T$128,9,FALSE),0)</f>
        <v>2</v>
      </c>
      <c r="M50" s="51">
        <f>IFERROR(VLOOKUP($B50,[1]NUM8!$G$3:$T$128,10,FALSE),0)</f>
        <v>1</v>
      </c>
      <c r="N50" s="51">
        <f>IFERROR(VLOOKUP($B50,[1]NUM8!$G$3:$T$128,11,FALSE),0)</f>
        <v>3</v>
      </c>
      <c r="O50" s="51">
        <f>IFERROR(VLOOKUP($B50,[1]NUM8!$G$3:$T$128,12,FALSE),0)</f>
        <v>1</v>
      </c>
      <c r="P50" s="51">
        <f>IFERROR(VLOOKUP($B50,[1]NUM8!$G$3:$T$128,13,FALSE),0)</f>
        <v>0</v>
      </c>
      <c r="Q50" s="11">
        <f>SUM(E50:P50)</f>
        <v>41</v>
      </c>
    </row>
    <row r="51" spans="1:19" ht="14.4" thickBot="1" x14ac:dyDescent="0.3">
      <c r="A51" s="344" t="s">
        <v>161</v>
      </c>
      <c r="B51" s="345"/>
      <c r="C51" s="89">
        <f>D51/Metas!J17</f>
        <v>1.0376344086021505</v>
      </c>
      <c r="D51" s="13">
        <f>+Q51/R51</f>
        <v>0.2075268817204301</v>
      </c>
      <c r="E51" s="43">
        <f t="shared" ref="E51:Q51" si="6">SUM(E41:E50)</f>
        <v>13</v>
      </c>
      <c r="F51" s="43">
        <f t="shared" si="6"/>
        <v>18</v>
      </c>
      <c r="G51" s="43">
        <f t="shared" si="6"/>
        <v>22</v>
      </c>
      <c r="H51" s="43">
        <f t="shared" si="6"/>
        <v>26</v>
      </c>
      <c r="I51" s="43">
        <f t="shared" si="6"/>
        <v>12</v>
      </c>
      <c r="J51" s="43">
        <f t="shared" si="6"/>
        <v>36</v>
      </c>
      <c r="K51" s="43">
        <f t="shared" si="6"/>
        <v>20</v>
      </c>
      <c r="L51" s="43">
        <f t="shared" si="6"/>
        <v>22</v>
      </c>
      <c r="M51" s="43">
        <f t="shared" si="6"/>
        <v>9</v>
      </c>
      <c r="N51" s="43">
        <f t="shared" si="6"/>
        <v>9</v>
      </c>
      <c r="O51" s="43">
        <f t="shared" si="6"/>
        <v>5</v>
      </c>
      <c r="P51" s="43">
        <f t="shared" si="6"/>
        <v>1</v>
      </c>
      <c r="Q51" s="8">
        <f t="shared" si="6"/>
        <v>193</v>
      </c>
      <c r="R51" s="378">
        <v>930</v>
      </c>
      <c r="S51" s="379"/>
    </row>
    <row r="52" spans="1:19" ht="14.4" thickBot="1" x14ac:dyDescent="0.3">
      <c r="A52" s="63" t="s">
        <v>74</v>
      </c>
      <c r="B52" s="62" t="s">
        <v>61</v>
      </c>
      <c r="C52" s="34"/>
      <c r="D52" s="34"/>
      <c r="E52" s="51">
        <f>IFERROR(VLOOKUP($B52,[1]NUM8!$G$3:$T$128,2,FALSE),0)</f>
        <v>0</v>
      </c>
      <c r="F52" s="51">
        <f>IFERROR(VLOOKUP($B52,[1]NUM8!$G$3:$T$128,3,FALSE),0)</f>
        <v>0</v>
      </c>
      <c r="G52" s="51">
        <f>IFERROR(VLOOKUP($B52,[1]NUM8!$G$3:$T$128,4,FALSE),0)</f>
        <v>47</v>
      </c>
      <c r="H52" s="51">
        <f>IFERROR(VLOOKUP($B52,[1]NUM8!$G$3:$T$128,5,FALSE),0)</f>
        <v>28</v>
      </c>
      <c r="I52" s="51">
        <f>IFERROR(VLOOKUP($B52,[1]NUM8!$G$3:$T$128,6,FALSE),0)</f>
        <v>9</v>
      </c>
      <c r="J52" s="51">
        <f>IFERROR(VLOOKUP($B52,[1]NUM8!$G$3:$T$128,7,FALSE),0)</f>
        <v>0</v>
      </c>
      <c r="K52" s="51">
        <f>IFERROR(VLOOKUP($B52,[1]NUM8!$G$3:$T$128,8,FALSE),0)</f>
        <v>0</v>
      </c>
      <c r="L52" s="51">
        <f>IFERROR(VLOOKUP($B52,[1]NUM8!$G$3:$T$128,9,FALSE),0)</f>
        <v>8</v>
      </c>
      <c r="M52" s="51">
        <f>IFERROR(VLOOKUP($B52,[1]NUM8!$G$3:$T$128,10,FALSE),0)</f>
        <v>5</v>
      </c>
      <c r="N52" s="51">
        <f>IFERROR(VLOOKUP($B52,[1]NUM8!$G$3:$T$128,11,FALSE),0)</f>
        <v>4</v>
      </c>
      <c r="O52" s="51">
        <f>IFERROR(VLOOKUP($B52,[1]NUM8!$G$3:$T$128,12,FALSE),0)</f>
        <v>8</v>
      </c>
      <c r="P52" s="51">
        <f>IFERROR(VLOOKUP($B52,[1]NUM8!$G$3:$T$128,13,FALSE),0)</f>
        <v>3</v>
      </c>
      <c r="Q52" s="11">
        <f t="shared" si="4"/>
        <v>112</v>
      </c>
    </row>
    <row r="53" spans="1:19" ht="14.4" thickBot="1" x14ac:dyDescent="0.3">
      <c r="A53" s="63" t="s">
        <v>74</v>
      </c>
      <c r="B53" s="62" t="s">
        <v>62</v>
      </c>
      <c r="C53" s="34"/>
      <c r="D53" s="34"/>
      <c r="E53" s="51">
        <f>IFERROR(VLOOKUP($B53,[1]NUM8!$G$3:$T$128,2,FALSE),0)</f>
        <v>0</v>
      </c>
      <c r="F53" s="51">
        <f>IFERROR(VLOOKUP($B53,[1]NUM8!$G$3:$T$128,3,FALSE),0)</f>
        <v>0</v>
      </c>
      <c r="G53" s="51">
        <f>IFERROR(VLOOKUP($B53,[1]NUM8!$G$3:$T$128,4,FALSE),0)</f>
        <v>0</v>
      </c>
      <c r="H53" s="51">
        <f>IFERROR(VLOOKUP($B53,[1]NUM8!$G$3:$T$128,5,FALSE),0)</f>
        <v>6</v>
      </c>
      <c r="I53" s="51">
        <f>IFERROR(VLOOKUP($B53,[1]NUM8!$G$3:$T$128,6,FALSE),0)</f>
        <v>0</v>
      </c>
      <c r="J53" s="51">
        <f>IFERROR(VLOOKUP($B53,[1]NUM8!$G$3:$T$128,7,FALSE),0)</f>
        <v>13</v>
      </c>
      <c r="K53" s="51">
        <f>IFERROR(VLOOKUP($B53,[1]NUM8!$G$3:$T$128,8,FALSE),0)</f>
        <v>2</v>
      </c>
      <c r="L53" s="51">
        <f>IFERROR(VLOOKUP($B53,[1]NUM8!$G$3:$T$128,9,FALSE),0)</f>
        <v>0</v>
      </c>
      <c r="M53" s="51">
        <f>IFERROR(VLOOKUP($B53,[1]NUM8!$G$3:$T$128,10,FALSE),0)</f>
        <v>0</v>
      </c>
      <c r="N53" s="51">
        <f>IFERROR(VLOOKUP($B53,[1]NUM8!$G$3:$T$128,11,FALSE),0)</f>
        <v>0</v>
      </c>
      <c r="O53" s="51">
        <f>IFERROR(VLOOKUP($B53,[1]NUM8!$G$3:$T$128,12,FALSE),0)</f>
        <v>0</v>
      </c>
      <c r="P53" s="51">
        <f>IFERROR(VLOOKUP($B53,[1]NUM8!$G$3:$T$128,13,FALSE),0)</f>
        <v>0</v>
      </c>
      <c r="Q53" s="11">
        <f t="shared" si="4"/>
        <v>21</v>
      </c>
    </row>
    <row r="54" spans="1:19" ht="14.4" thickBot="1" x14ac:dyDescent="0.3">
      <c r="A54" s="63" t="s">
        <v>74</v>
      </c>
      <c r="B54" s="62" t="s">
        <v>63</v>
      </c>
      <c r="C54" s="34"/>
      <c r="D54" s="34"/>
      <c r="E54" s="51">
        <f>IFERROR(VLOOKUP($B54,[1]NUM8!$G$3:$T$128,2,FALSE),0)</f>
        <v>1</v>
      </c>
      <c r="F54" s="51">
        <f>IFERROR(VLOOKUP($B54,[1]NUM8!$G$3:$T$128,3,FALSE),0)</f>
        <v>4</v>
      </c>
      <c r="G54" s="51">
        <f>IFERROR(VLOOKUP($B54,[1]NUM8!$G$3:$T$128,4,FALSE),0)</f>
        <v>5</v>
      </c>
      <c r="H54" s="51">
        <f>IFERROR(VLOOKUP($B54,[1]NUM8!$G$3:$T$128,5,FALSE),0)</f>
        <v>3</v>
      </c>
      <c r="I54" s="51">
        <f>IFERROR(VLOOKUP($B54,[1]NUM8!$G$3:$T$128,6,FALSE),0)</f>
        <v>0</v>
      </c>
      <c r="J54" s="51">
        <f>IFERROR(VLOOKUP($B54,[1]NUM8!$G$3:$T$128,7,FALSE),0)</f>
        <v>0</v>
      </c>
      <c r="K54" s="51">
        <f>IFERROR(VLOOKUP($B54,[1]NUM8!$G$3:$T$128,8,FALSE),0)</f>
        <v>0</v>
      </c>
      <c r="L54" s="51">
        <f>IFERROR(VLOOKUP($B54,[1]NUM8!$G$3:$T$128,9,FALSE),0)</f>
        <v>0</v>
      </c>
      <c r="M54" s="51">
        <f>IFERROR(VLOOKUP($B54,[1]NUM8!$G$3:$T$128,10,FALSE),0)</f>
        <v>0</v>
      </c>
      <c r="N54" s="51">
        <f>IFERROR(VLOOKUP($B54,[1]NUM8!$G$3:$T$128,11,FALSE),0)</f>
        <v>0</v>
      </c>
      <c r="O54" s="51">
        <f>IFERROR(VLOOKUP($B54,[1]NUM8!$G$3:$T$128,12,FALSE),0)</f>
        <v>0</v>
      </c>
      <c r="P54" s="51">
        <f>IFERROR(VLOOKUP($B54,[1]NUM8!$G$3:$T$128,13,FALSE),0)</f>
        <v>0</v>
      </c>
      <c r="Q54" s="11">
        <f t="shared" si="4"/>
        <v>13</v>
      </c>
    </row>
    <row r="55" spans="1:19" ht="14.4" thickBot="1" x14ac:dyDescent="0.3">
      <c r="A55" s="63" t="s">
        <v>74</v>
      </c>
      <c r="B55" s="62" t="s">
        <v>64</v>
      </c>
      <c r="C55" s="34"/>
      <c r="D55" s="34"/>
      <c r="E55" s="51">
        <f>IFERROR(VLOOKUP($B55,[1]NUM8!$G$3:$T$128,2,FALSE),0)</f>
        <v>0</v>
      </c>
      <c r="F55" s="51">
        <f>IFERROR(VLOOKUP($B55,[1]NUM8!$G$3:$T$128,3,FALSE),0)</f>
        <v>1</v>
      </c>
      <c r="G55" s="51">
        <f>IFERROR(VLOOKUP($B55,[1]NUM8!$G$3:$T$128,4,FALSE),0)</f>
        <v>0</v>
      </c>
      <c r="H55" s="51">
        <f>IFERROR(VLOOKUP($B55,[1]NUM8!$G$3:$T$128,5,FALSE),0)</f>
        <v>0</v>
      </c>
      <c r="I55" s="51">
        <f>IFERROR(VLOOKUP($B55,[1]NUM8!$G$3:$T$128,6,FALSE),0)</f>
        <v>0</v>
      </c>
      <c r="J55" s="51">
        <f>IFERROR(VLOOKUP($B55,[1]NUM8!$G$3:$T$128,7,FALSE),0)</f>
        <v>1</v>
      </c>
      <c r="K55" s="51">
        <f>IFERROR(VLOOKUP($B55,[1]NUM8!$G$3:$T$128,8,FALSE),0)</f>
        <v>0</v>
      </c>
      <c r="L55" s="51">
        <f>IFERROR(VLOOKUP($B55,[1]NUM8!$G$3:$T$128,9,FALSE),0)</f>
        <v>0</v>
      </c>
      <c r="M55" s="51">
        <f>IFERROR(VLOOKUP($B55,[1]NUM8!$G$3:$T$128,10,FALSE),0)</f>
        <v>0</v>
      </c>
      <c r="N55" s="51">
        <f>IFERROR(VLOOKUP($B55,[1]NUM8!$G$3:$T$128,11,FALSE),0)</f>
        <v>0</v>
      </c>
      <c r="O55" s="51">
        <f>IFERROR(VLOOKUP($B55,[1]NUM8!$G$3:$T$128,12,FALSE),0)</f>
        <v>0</v>
      </c>
      <c r="P55" s="51">
        <f>IFERROR(VLOOKUP($B55,[1]NUM8!$G$3:$T$128,13,FALSE),0)</f>
        <v>1</v>
      </c>
      <c r="Q55" s="11">
        <f t="shared" si="4"/>
        <v>3</v>
      </c>
    </row>
    <row r="56" spans="1:19" ht="14.4" thickBot="1" x14ac:dyDescent="0.3">
      <c r="A56" s="63" t="s">
        <v>74</v>
      </c>
      <c r="B56" s="62" t="s">
        <v>65</v>
      </c>
      <c r="C56" s="34"/>
      <c r="D56" s="34"/>
      <c r="E56" s="51">
        <f>IFERROR(VLOOKUP($B56,[1]NUM8!$G$3:$T$128,2,FALSE),0)</f>
        <v>4</v>
      </c>
      <c r="F56" s="51">
        <f>IFERROR(VLOOKUP($B56,[1]NUM8!$G$3:$T$128,3,FALSE),0)</f>
        <v>0</v>
      </c>
      <c r="G56" s="51">
        <f>IFERROR(VLOOKUP($B56,[1]NUM8!$G$3:$T$128,4,FALSE),0)</f>
        <v>0</v>
      </c>
      <c r="H56" s="51">
        <f>IFERROR(VLOOKUP($B56,[1]NUM8!$G$3:$T$128,5,FALSE),0)</f>
        <v>0</v>
      </c>
      <c r="I56" s="51">
        <f>IFERROR(VLOOKUP($B56,[1]NUM8!$G$3:$T$128,6,FALSE),0)</f>
        <v>0</v>
      </c>
      <c r="J56" s="51">
        <f>IFERROR(VLOOKUP($B56,[1]NUM8!$G$3:$T$128,7,FALSE),0)</f>
        <v>0</v>
      </c>
      <c r="K56" s="51">
        <f>IFERROR(VLOOKUP($B56,[1]NUM8!$G$3:$T$128,8,FALSE),0)</f>
        <v>0</v>
      </c>
      <c r="L56" s="51">
        <f>IFERROR(VLOOKUP($B56,[1]NUM8!$G$3:$T$128,9,FALSE),0)</f>
        <v>0</v>
      </c>
      <c r="M56" s="51">
        <f>IFERROR(VLOOKUP($B56,[1]NUM8!$G$3:$T$128,10,FALSE),0)</f>
        <v>0</v>
      </c>
      <c r="N56" s="51">
        <f>IFERROR(VLOOKUP($B56,[1]NUM8!$G$3:$T$128,11,FALSE),0)</f>
        <v>0</v>
      </c>
      <c r="O56" s="51">
        <f>IFERROR(VLOOKUP($B56,[1]NUM8!$G$3:$T$128,12,FALSE),0)</f>
        <v>0</v>
      </c>
      <c r="P56" s="51">
        <f>IFERROR(VLOOKUP($B56,[1]NUM8!$G$3:$T$128,13,FALSE),0)</f>
        <v>0</v>
      </c>
      <c r="Q56" s="11">
        <f t="shared" si="4"/>
        <v>4</v>
      </c>
    </row>
    <row r="57" spans="1:19" ht="14.4" thickBot="1" x14ac:dyDescent="0.3">
      <c r="A57" s="63" t="s">
        <v>74</v>
      </c>
      <c r="B57" s="62" t="s">
        <v>66</v>
      </c>
      <c r="C57" s="34"/>
      <c r="D57" s="34"/>
      <c r="E57" s="51">
        <f>IFERROR(VLOOKUP($B57,[1]NUM8!$G$3:$T$128,2,FALSE),0)</f>
        <v>2</v>
      </c>
      <c r="F57" s="51">
        <f>IFERROR(VLOOKUP($B57,[1]NUM8!$G$3:$T$128,3,FALSE),0)</f>
        <v>0</v>
      </c>
      <c r="G57" s="51">
        <f>IFERROR(VLOOKUP($B57,[1]NUM8!$G$3:$T$128,4,FALSE),0)</f>
        <v>0</v>
      </c>
      <c r="H57" s="51">
        <f>IFERROR(VLOOKUP($B57,[1]NUM8!$G$3:$T$128,5,FALSE),0)</f>
        <v>2</v>
      </c>
      <c r="I57" s="51">
        <f>IFERROR(VLOOKUP($B57,[1]NUM8!$G$3:$T$128,6,FALSE),0)</f>
        <v>1</v>
      </c>
      <c r="J57" s="51">
        <f>IFERROR(VLOOKUP($B57,[1]NUM8!$G$3:$T$128,7,FALSE),0)</f>
        <v>0</v>
      </c>
      <c r="K57" s="51">
        <f>IFERROR(VLOOKUP($B57,[1]NUM8!$G$3:$T$128,8,FALSE),0)</f>
        <v>0</v>
      </c>
      <c r="L57" s="51">
        <f>IFERROR(VLOOKUP($B57,[1]NUM8!$G$3:$T$128,9,FALSE),0)</f>
        <v>0</v>
      </c>
      <c r="M57" s="51">
        <f>IFERROR(VLOOKUP($B57,[1]NUM8!$G$3:$T$128,10,FALSE),0)</f>
        <v>0</v>
      </c>
      <c r="N57" s="51">
        <f>IFERROR(VLOOKUP($B57,[1]NUM8!$G$3:$T$128,11,FALSE),0)</f>
        <v>1</v>
      </c>
      <c r="O57" s="51">
        <f>IFERROR(VLOOKUP($B57,[1]NUM8!$G$3:$T$128,12,FALSE),0)</f>
        <v>0</v>
      </c>
      <c r="P57" s="51">
        <f>IFERROR(VLOOKUP($B57,[1]NUM8!$G$3:$T$128,13,FALSE),0)</f>
        <v>0</v>
      </c>
      <c r="Q57" s="11">
        <f t="shared" si="4"/>
        <v>6</v>
      </c>
    </row>
    <row r="58" spans="1:19" ht="14.4" thickBot="1" x14ac:dyDescent="0.3">
      <c r="A58" s="63" t="s">
        <v>74</v>
      </c>
      <c r="B58" s="62" t="s">
        <v>67</v>
      </c>
      <c r="C58" s="34"/>
      <c r="D58" s="34"/>
      <c r="E58" s="51">
        <f>IFERROR(VLOOKUP($B58,[1]NUM8!$G$3:$T$128,2,FALSE),0)</f>
        <v>0</v>
      </c>
      <c r="F58" s="51">
        <f>IFERROR(VLOOKUP($B58,[1]NUM8!$G$3:$T$128,3,FALSE),0)</f>
        <v>2</v>
      </c>
      <c r="G58" s="51">
        <f>IFERROR(VLOOKUP($B58,[1]NUM8!$G$3:$T$128,4,FALSE),0)</f>
        <v>1</v>
      </c>
      <c r="H58" s="51">
        <f>IFERROR(VLOOKUP($B58,[1]NUM8!$G$3:$T$128,5,FALSE),0)</f>
        <v>0</v>
      </c>
      <c r="I58" s="51">
        <f>IFERROR(VLOOKUP($B58,[1]NUM8!$G$3:$T$128,6,FALSE),0)</f>
        <v>0</v>
      </c>
      <c r="J58" s="51">
        <f>IFERROR(VLOOKUP($B58,[1]NUM8!$G$3:$T$128,7,FALSE),0)</f>
        <v>0</v>
      </c>
      <c r="K58" s="51">
        <f>IFERROR(VLOOKUP($B58,[1]NUM8!$G$3:$T$128,8,FALSE),0)</f>
        <v>0</v>
      </c>
      <c r="L58" s="51">
        <f>IFERROR(VLOOKUP($B58,[1]NUM8!$G$3:$T$128,9,FALSE),0)</f>
        <v>0</v>
      </c>
      <c r="M58" s="51">
        <f>IFERROR(VLOOKUP($B58,[1]NUM8!$G$3:$T$128,10,FALSE),0)</f>
        <v>2</v>
      </c>
      <c r="N58" s="51">
        <f>IFERROR(VLOOKUP($B58,[1]NUM8!$G$3:$T$128,11,FALSE),0)</f>
        <v>0</v>
      </c>
      <c r="O58" s="51">
        <f>IFERROR(VLOOKUP($B58,[1]NUM8!$G$3:$T$128,12,FALSE),0)</f>
        <v>0</v>
      </c>
      <c r="P58" s="51">
        <f>IFERROR(VLOOKUP($B58,[1]NUM8!$G$3:$T$128,13,FALSE),0)</f>
        <v>2</v>
      </c>
      <c r="Q58" s="11">
        <f t="shared" si="4"/>
        <v>7</v>
      </c>
    </row>
    <row r="59" spans="1:19" ht="14.4" thickBot="1" x14ac:dyDescent="0.3">
      <c r="A59" s="63" t="s">
        <v>74</v>
      </c>
      <c r="B59" s="62" t="s">
        <v>68</v>
      </c>
      <c r="C59" s="34"/>
      <c r="D59" s="34"/>
      <c r="E59" s="51">
        <f>IFERROR(VLOOKUP($B59,[1]NUM8!$G$3:$T$128,2,FALSE),0)</f>
        <v>0</v>
      </c>
      <c r="F59" s="51">
        <f>IFERROR(VLOOKUP($B59,[1]NUM8!$G$3:$T$128,3,FALSE),0)</f>
        <v>0</v>
      </c>
      <c r="G59" s="51">
        <f>IFERROR(VLOOKUP($B59,[1]NUM8!$G$3:$T$128,4,FALSE),0)</f>
        <v>5</v>
      </c>
      <c r="H59" s="51">
        <f>IFERROR(VLOOKUP($B59,[1]NUM8!$G$3:$T$128,5,FALSE),0)</f>
        <v>0</v>
      </c>
      <c r="I59" s="51">
        <f>IFERROR(VLOOKUP($B59,[1]NUM8!$G$3:$T$128,6,FALSE),0)</f>
        <v>0</v>
      </c>
      <c r="J59" s="51">
        <f>IFERROR(VLOOKUP($B59,[1]NUM8!$G$3:$T$128,7,FALSE),0)</f>
        <v>0</v>
      </c>
      <c r="K59" s="51">
        <f>IFERROR(VLOOKUP($B59,[1]NUM8!$G$3:$T$128,8,FALSE),0)</f>
        <v>0</v>
      </c>
      <c r="L59" s="51">
        <f>IFERROR(VLOOKUP($B59,[1]NUM8!$G$3:$T$128,9,FALSE),0)</f>
        <v>0</v>
      </c>
      <c r="M59" s="51">
        <f>IFERROR(VLOOKUP($B59,[1]NUM8!$G$3:$T$128,10,FALSE),0)</f>
        <v>0</v>
      </c>
      <c r="N59" s="51">
        <f>IFERROR(VLOOKUP($B59,[1]NUM8!$G$3:$T$128,11,FALSE),0)</f>
        <v>1</v>
      </c>
      <c r="O59" s="51">
        <f>IFERROR(VLOOKUP($B59,[1]NUM8!$G$3:$T$128,12,FALSE),0)</f>
        <v>0</v>
      </c>
      <c r="P59" s="51">
        <f>IFERROR(VLOOKUP($B59,[1]NUM8!$G$3:$T$128,13,FALSE),0)</f>
        <v>0</v>
      </c>
      <c r="Q59" s="11">
        <f t="shared" si="4"/>
        <v>6</v>
      </c>
    </row>
    <row r="60" spans="1:19" ht="14.4" thickBot="1" x14ac:dyDescent="0.3">
      <c r="A60" s="63" t="s">
        <v>74</v>
      </c>
      <c r="B60" s="62" t="s">
        <v>69</v>
      </c>
      <c r="C60" s="34"/>
      <c r="D60" s="34"/>
      <c r="E60" s="51">
        <f>IFERROR(VLOOKUP($B60,[1]NUM8!$G$3:$T$128,2,FALSE),0)</f>
        <v>0</v>
      </c>
      <c r="F60" s="51">
        <f>IFERROR(VLOOKUP($B60,[1]NUM8!$G$3:$T$128,3,FALSE),0)</f>
        <v>0</v>
      </c>
      <c r="G60" s="51">
        <f>IFERROR(VLOOKUP($B60,[1]NUM8!$G$3:$T$128,4,FALSE),0)</f>
        <v>6</v>
      </c>
      <c r="H60" s="51">
        <f>IFERROR(VLOOKUP($B60,[1]NUM8!$G$3:$T$128,5,FALSE),0)</f>
        <v>0</v>
      </c>
      <c r="I60" s="51">
        <f>IFERROR(VLOOKUP($B60,[1]NUM8!$G$3:$T$128,6,FALSE),0)</f>
        <v>0</v>
      </c>
      <c r="J60" s="51">
        <f>IFERROR(VLOOKUP($B60,[1]NUM8!$G$3:$T$128,7,FALSE),0)</f>
        <v>0</v>
      </c>
      <c r="K60" s="51">
        <f>IFERROR(VLOOKUP($B60,[1]NUM8!$G$3:$T$128,8,FALSE),0)</f>
        <v>0</v>
      </c>
      <c r="L60" s="51">
        <f>IFERROR(VLOOKUP($B60,[1]NUM8!$G$3:$T$128,9,FALSE),0)</f>
        <v>1</v>
      </c>
      <c r="M60" s="51">
        <f>IFERROR(VLOOKUP($B60,[1]NUM8!$G$3:$T$128,10,FALSE),0)</f>
        <v>0</v>
      </c>
      <c r="N60" s="51">
        <f>IFERROR(VLOOKUP($B60,[1]NUM8!$G$3:$T$128,11,FALSE),0)</f>
        <v>0</v>
      </c>
      <c r="O60" s="51">
        <f>IFERROR(VLOOKUP($B60,[1]NUM8!$G$3:$T$128,12,FALSE),0)</f>
        <v>0</v>
      </c>
      <c r="P60" s="51">
        <f>IFERROR(VLOOKUP($B60,[1]NUM8!$G$3:$T$128,13,FALSE),0)</f>
        <v>0</v>
      </c>
      <c r="Q60" s="11">
        <f t="shared" si="4"/>
        <v>7</v>
      </c>
    </row>
    <row r="61" spans="1:19" ht="14.4" thickBot="1" x14ac:dyDescent="0.3">
      <c r="A61" s="63" t="s">
        <v>74</v>
      </c>
      <c r="B61" s="62" t="s">
        <v>70</v>
      </c>
      <c r="C61" s="34"/>
      <c r="D61" s="34"/>
      <c r="E61" s="51">
        <f>IFERROR(VLOOKUP($B61,[1]NUM8!$G$3:$T$128,2,FALSE),0)</f>
        <v>2</v>
      </c>
      <c r="F61" s="51">
        <f>IFERROR(VLOOKUP($B61,[1]NUM8!$G$3:$T$128,3,FALSE),0)</f>
        <v>0</v>
      </c>
      <c r="G61" s="51">
        <f>IFERROR(VLOOKUP($B61,[1]NUM8!$G$3:$T$128,4,FALSE),0)</f>
        <v>0</v>
      </c>
      <c r="H61" s="51">
        <f>IFERROR(VLOOKUP($B61,[1]NUM8!$G$3:$T$128,5,FALSE),0)</f>
        <v>3</v>
      </c>
      <c r="I61" s="51">
        <f>IFERROR(VLOOKUP($B61,[1]NUM8!$G$3:$T$128,6,FALSE),0)</f>
        <v>0</v>
      </c>
      <c r="J61" s="51">
        <f>IFERROR(VLOOKUP($B61,[1]NUM8!$G$3:$T$128,7,FALSE),0)</f>
        <v>0</v>
      </c>
      <c r="K61" s="51">
        <f>IFERROR(VLOOKUP($B61,[1]NUM8!$G$3:$T$128,8,FALSE),0)</f>
        <v>0</v>
      </c>
      <c r="L61" s="51">
        <f>IFERROR(VLOOKUP($B61,[1]NUM8!$G$3:$T$128,9,FALSE),0)</f>
        <v>0</v>
      </c>
      <c r="M61" s="51">
        <f>IFERROR(VLOOKUP($B61,[1]NUM8!$G$3:$T$128,10,FALSE),0)</f>
        <v>0</v>
      </c>
      <c r="N61" s="51">
        <f>IFERROR(VLOOKUP($B61,[1]NUM8!$G$3:$T$128,11,FALSE),0)</f>
        <v>0</v>
      </c>
      <c r="O61" s="51">
        <f>IFERROR(VLOOKUP($B61,[1]NUM8!$G$3:$T$128,12,FALSE),0)</f>
        <v>0</v>
      </c>
      <c r="P61" s="51">
        <f>IFERROR(VLOOKUP($B61,[1]NUM8!$G$3:$T$128,13,FALSE),0)</f>
        <v>0</v>
      </c>
      <c r="Q61" s="11">
        <f t="shared" si="4"/>
        <v>5</v>
      </c>
    </row>
    <row r="62" spans="1:19" ht="14.4" thickBot="1" x14ac:dyDescent="0.3">
      <c r="A62" s="63" t="s">
        <v>74</v>
      </c>
      <c r="B62" s="62" t="s">
        <v>71</v>
      </c>
      <c r="C62" s="34"/>
      <c r="D62" s="34"/>
      <c r="E62" s="51">
        <f>IFERROR(VLOOKUP($B62,[1]NUM8!$G$3:$T$128,2,FALSE),0)</f>
        <v>1</v>
      </c>
      <c r="F62" s="51">
        <f>IFERROR(VLOOKUP($B62,[1]NUM8!$G$3:$T$128,3,FALSE),0)</f>
        <v>3</v>
      </c>
      <c r="G62" s="51">
        <f>IFERROR(VLOOKUP($B62,[1]NUM8!$G$3:$T$128,4,FALSE),0)</f>
        <v>2</v>
      </c>
      <c r="H62" s="51">
        <f>IFERROR(VLOOKUP($B62,[1]NUM8!$G$3:$T$128,5,FALSE),0)</f>
        <v>5</v>
      </c>
      <c r="I62" s="51">
        <f>IFERROR(VLOOKUP($B62,[1]NUM8!$G$3:$T$128,6,FALSE),0)</f>
        <v>10</v>
      </c>
      <c r="J62" s="51">
        <f>IFERROR(VLOOKUP($B62,[1]NUM8!$G$3:$T$128,7,FALSE),0)</f>
        <v>4</v>
      </c>
      <c r="K62" s="51">
        <f>IFERROR(VLOOKUP($B62,[1]NUM8!$G$3:$T$128,8,FALSE),0)</f>
        <v>1</v>
      </c>
      <c r="L62" s="51">
        <f>IFERROR(VLOOKUP($B62,[1]NUM8!$G$3:$T$128,9,FALSE),0)</f>
        <v>0</v>
      </c>
      <c r="M62" s="51">
        <f>IFERROR(VLOOKUP($B62,[1]NUM8!$G$3:$T$128,10,FALSE),0)</f>
        <v>0</v>
      </c>
      <c r="N62" s="51">
        <f>IFERROR(VLOOKUP($B62,[1]NUM8!$G$3:$T$128,11,FALSE),0)</f>
        <v>0</v>
      </c>
      <c r="O62" s="51">
        <f>IFERROR(VLOOKUP($B62,[1]NUM8!$G$3:$T$128,12,FALSE),0)</f>
        <v>0</v>
      </c>
      <c r="P62" s="51">
        <f>IFERROR(VLOOKUP($B62,[1]NUM8!$G$3:$T$128,13,FALSE),0)</f>
        <v>0</v>
      </c>
      <c r="Q62" s="11">
        <f>SUM(E62:P62)</f>
        <v>26</v>
      </c>
    </row>
    <row r="63" spans="1:19" ht="14.4" thickBot="1" x14ac:dyDescent="0.3">
      <c r="A63" s="63" t="s">
        <v>74</v>
      </c>
      <c r="B63" s="62" t="s">
        <v>72</v>
      </c>
      <c r="C63" s="34"/>
      <c r="D63" s="34"/>
      <c r="E63" s="51">
        <f>IFERROR(VLOOKUP($B63,[1]NUM8!$G$3:$T$128,2,FALSE),0)</f>
        <v>6</v>
      </c>
      <c r="F63" s="51">
        <f>IFERROR(VLOOKUP($B63,[1]NUM8!$G$3:$T$128,3,FALSE),0)</f>
        <v>2</v>
      </c>
      <c r="G63" s="51">
        <f>IFERROR(VLOOKUP($B63,[1]NUM8!$G$3:$T$128,4,FALSE),0)</f>
        <v>1</v>
      </c>
      <c r="H63" s="51">
        <f>IFERROR(VLOOKUP($B63,[1]NUM8!$G$3:$T$128,5,FALSE),0)</f>
        <v>1</v>
      </c>
      <c r="I63" s="51">
        <f>IFERROR(VLOOKUP($B63,[1]NUM8!$G$3:$T$128,6,FALSE),0)</f>
        <v>0</v>
      </c>
      <c r="J63" s="51">
        <f>IFERROR(VLOOKUP($B63,[1]NUM8!$G$3:$T$128,7,FALSE),0)</f>
        <v>0</v>
      </c>
      <c r="K63" s="51">
        <f>IFERROR(VLOOKUP($B63,[1]NUM8!$G$3:$T$128,8,FALSE),0)</f>
        <v>0</v>
      </c>
      <c r="L63" s="51">
        <f>IFERROR(VLOOKUP($B63,[1]NUM8!$G$3:$T$128,9,FALSE),0)</f>
        <v>1</v>
      </c>
      <c r="M63" s="51">
        <f>IFERROR(VLOOKUP($B63,[1]NUM8!$G$3:$T$128,10,FALSE),0)</f>
        <v>0</v>
      </c>
      <c r="N63" s="51">
        <f>IFERROR(VLOOKUP($B63,[1]NUM8!$G$3:$T$128,11,FALSE),0)</f>
        <v>0</v>
      </c>
      <c r="O63" s="51">
        <f>IFERROR(VLOOKUP($B63,[1]NUM8!$G$3:$T$128,12,FALSE),0)</f>
        <v>0</v>
      </c>
      <c r="P63" s="51">
        <f>IFERROR(VLOOKUP($B63,[1]NUM8!$G$3:$T$128,13,FALSE),0)</f>
        <v>0</v>
      </c>
      <c r="Q63" s="11">
        <f>SUM(E63:P63)</f>
        <v>11</v>
      </c>
    </row>
    <row r="64" spans="1:19" ht="14.4" thickBot="1" x14ac:dyDescent="0.3">
      <c r="A64" s="63" t="s">
        <v>74</v>
      </c>
      <c r="B64" s="62" t="s">
        <v>73</v>
      </c>
      <c r="C64" s="34"/>
      <c r="D64" s="34"/>
      <c r="E64" s="51">
        <f>IFERROR(VLOOKUP($B64,[1]NUM8!$G$3:$T$128,2,FALSE),0)</f>
        <v>2</v>
      </c>
      <c r="F64" s="51">
        <f>IFERROR(VLOOKUP($B64,[1]NUM8!$G$3:$T$128,3,FALSE),0)</f>
        <v>0</v>
      </c>
      <c r="G64" s="51">
        <f>IFERROR(VLOOKUP($B64,[1]NUM8!$G$3:$T$128,4,FALSE),0)</f>
        <v>1</v>
      </c>
      <c r="H64" s="51">
        <f>IFERROR(VLOOKUP($B64,[1]NUM8!$G$3:$T$128,5,FALSE),0)</f>
        <v>0</v>
      </c>
      <c r="I64" s="51">
        <f>IFERROR(VLOOKUP($B64,[1]NUM8!$G$3:$T$128,6,FALSE),0)</f>
        <v>0</v>
      </c>
      <c r="J64" s="51">
        <f>IFERROR(VLOOKUP($B64,[1]NUM8!$G$3:$T$128,7,FALSE),0)</f>
        <v>0</v>
      </c>
      <c r="K64" s="51">
        <f>IFERROR(VLOOKUP($B64,[1]NUM8!$G$3:$T$128,8,FALSE),0)</f>
        <v>0</v>
      </c>
      <c r="L64" s="51">
        <f>IFERROR(VLOOKUP($B64,[1]NUM8!$G$3:$T$128,9,FALSE),0)</f>
        <v>0</v>
      </c>
      <c r="M64" s="51">
        <f>IFERROR(VLOOKUP($B64,[1]NUM8!$G$3:$T$128,10,FALSE),0)</f>
        <v>0</v>
      </c>
      <c r="N64" s="51">
        <f>IFERROR(VLOOKUP($B64,[1]NUM8!$G$3:$T$128,11,FALSE),0)</f>
        <v>0</v>
      </c>
      <c r="O64" s="51">
        <f>IFERROR(VLOOKUP($B64,[1]NUM8!$G$3:$T$128,12,FALSE),0)</f>
        <v>0</v>
      </c>
      <c r="P64" s="51">
        <f>IFERROR(VLOOKUP($B64,[1]NUM8!$G$3:$T$128,13,FALSE),0)</f>
        <v>0</v>
      </c>
      <c r="Q64" s="11">
        <f>SUM(E64:P64)</f>
        <v>3</v>
      </c>
    </row>
    <row r="65" spans="1:19" ht="14.4" thickBot="1" x14ac:dyDescent="0.3">
      <c r="A65" s="61" t="s">
        <v>74</v>
      </c>
      <c r="B65" s="62" t="s">
        <v>258</v>
      </c>
      <c r="C65" s="34"/>
      <c r="D65" s="34"/>
      <c r="E65" s="51">
        <f>IFERROR(VLOOKUP($B65,[1]NUM8!$G$3:$T$128,2,FALSE),0)</f>
        <v>0</v>
      </c>
      <c r="F65" s="51">
        <f>IFERROR(VLOOKUP($B65,[1]NUM8!$G$3:$T$128,3,FALSE),0)</f>
        <v>6</v>
      </c>
      <c r="G65" s="51">
        <f>IFERROR(VLOOKUP($B65,[1]NUM8!$G$3:$T$128,4,FALSE),0)</f>
        <v>57</v>
      </c>
      <c r="H65" s="51">
        <f>IFERROR(VLOOKUP($B65,[1]NUM8!$G$3:$T$128,5,FALSE),0)</f>
        <v>22</v>
      </c>
      <c r="I65" s="51">
        <f>IFERROR(VLOOKUP($B65,[1]NUM8!$G$3:$T$128,6,FALSE),0)</f>
        <v>27</v>
      </c>
      <c r="J65" s="51">
        <f>IFERROR(VLOOKUP($B65,[1]NUM8!$G$3:$T$128,7,FALSE),0)</f>
        <v>55</v>
      </c>
      <c r="K65" s="51">
        <f>IFERROR(VLOOKUP($B65,[1]NUM8!$G$3:$T$128,8,FALSE),0)</f>
        <v>5</v>
      </c>
      <c r="L65" s="51">
        <f>IFERROR(VLOOKUP($B65,[1]NUM8!$G$3:$T$128,9,FALSE),0)</f>
        <v>15</v>
      </c>
      <c r="M65" s="51">
        <f>IFERROR(VLOOKUP($B65,[1]NUM8!$G$3:$T$128,10,FALSE),0)</f>
        <v>2</v>
      </c>
      <c r="N65" s="51">
        <f>IFERROR(VLOOKUP($B65,[1]NUM8!$G$3:$T$128,11,FALSE),0)</f>
        <v>1</v>
      </c>
      <c r="O65" s="51">
        <f>IFERROR(VLOOKUP($B65,[1]NUM8!$G$3:$T$128,12,FALSE),0)</f>
        <v>11</v>
      </c>
      <c r="P65" s="51">
        <f>IFERROR(VLOOKUP($B65,[1]NUM8!$G$3:$T$128,13,FALSE),0)</f>
        <v>1</v>
      </c>
      <c r="Q65" s="11">
        <f>SUM(E65:P65)</f>
        <v>202</v>
      </c>
    </row>
    <row r="66" spans="1:19" ht="14.4" thickBot="1" x14ac:dyDescent="0.3">
      <c r="A66" s="344" t="s">
        <v>162</v>
      </c>
      <c r="B66" s="345"/>
      <c r="C66" s="89">
        <f>D66/Metas!J9</f>
        <v>1.126984126984127</v>
      </c>
      <c r="D66" s="13">
        <f>+Q66/R66</f>
        <v>0.2253968253968254</v>
      </c>
      <c r="E66" s="43">
        <f>SUM(E52:E65)</f>
        <v>18</v>
      </c>
      <c r="F66" s="43">
        <f t="shared" ref="F66:P66" si="7">SUM(F52:F65)</f>
        <v>18</v>
      </c>
      <c r="G66" s="43">
        <f t="shared" si="7"/>
        <v>125</v>
      </c>
      <c r="H66" s="43">
        <f t="shared" si="7"/>
        <v>70</v>
      </c>
      <c r="I66" s="43">
        <f t="shared" si="7"/>
        <v>47</v>
      </c>
      <c r="J66" s="43">
        <f t="shared" si="7"/>
        <v>73</v>
      </c>
      <c r="K66" s="43">
        <f t="shared" si="7"/>
        <v>8</v>
      </c>
      <c r="L66" s="43">
        <f t="shared" si="7"/>
        <v>25</v>
      </c>
      <c r="M66" s="43">
        <f t="shared" si="7"/>
        <v>9</v>
      </c>
      <c r="N66" s="43">
        <f t="shared" si="7"/>
        <v>7</v>
      </c>
      <c r="O66" s="43">
        <f t="shared" si="7"/>
        <v>19</v>
      </c>
      <c r="P66" s="43">
        <f t="shared" si="7"/>
        <v>7</v>
      </c>
      <c r="Q66" s="8">
        <f>SUM(Q52:Q65)</f>
        <v>426</v>
      </c>
      <c r="R66" s="378">
        <v>1890</v>
      </c>
      <c r="S66" s="379"/>
    </row>
    <row r="67" spans="1:19" ht="14.4" thickBot="1" x14ac:dyDescent="0.3">
      <c r="A67" s="63" t="s">
        <v>85</v>
      </c>
      <c r="B67" s="62" t="s">
        <v>75</v>
      </c>
      <c r="C67" s="34"/>
      <c r="D67" s="34"/>
      <c r="E67" s="51">
        <f>IFERROR(VLOOKUP($B67,[1]NUM8!$G$3:$T$128,2,FALSE),0)</f>
        <v>0</v>
      </c>
      <c r="F67" s="51">
        <f>IFERROR(VLOOKUP($B67,[1]NUM8!$G$3:$T$128,3,FALSE),0)</f>
        <v>0</v>
      </c>
      <c r="G67" s="51">
        <f>IFERROR(VLOOKUP($B67,[1]NUM8!$G$3:$T$128,4,FALSE),0)</f>
        <v>0</v>
      </c>
      <c r="H67" s="51">
        <f>IFERROR(VLOOKUP($B67,[1]NUM8!$G$3:$T$128,5,FALSE),0)</f>
        <v>0</v>
      </c>
      <c r="I67" s="51">
        <f>IFERROR(VLOOKUP($B67,[1]NUM8!$G$3:$T$128,6,FALSE),0)</f>
        <v>0</v>
      </c>
      <c r="J67" s="51">
        <f>IFERROR(VLOOKUP($B67,[1]NUM8!$G$3:$T$128,7,FALSE),0)</f>
        <v>0</v>
      </c>
      <c r="K67" s="51">
        <f>IFERROR(VLOOKUP($B67,[1]NUM8!$G$3:$T$128,8,FALSE),0)</f>
        <v>57</v>
      </c>
      <c r="L67" s="51">
        <f>IFERROR(VLOOKUP($B67,[1]NUM8!$G$3:$T$128,9,FALSE),0)</f>
        <v>0</v>
      </c>
      <c r="M67" s="51">
        <f>IFERROR(VLOOKUP($B67,[1]NUM8!$G$3:$T$128,10,FALSE),0)</f>
        <v>0</v>
      </c>
      <c r="N67" s="51">
        <f>IFERROR(VLOOKUP($B67,[1]NUM8!$G$3:$T$128,11,FALSE),0)</f>
        <v>2</v>
      </c>
      <c r="O67" s="51">
        <f>IFERROR(VLOOKUP($B67,[1]NUM8!$G$3:$T$128,12,FALSE),0)</f>
        <v>0</v>
      </c>
      <c r="P67" s="51">
        <f>IFERROR(VLOOKUP($B67,[1]NUM8!$G$3:$T$128,13,FALSE),0)</f>
        <v>54</v>
      </c>
      <c r="Q67" s="11">
        <f t="shared" ref="Q67:Q76" si="8">SUM(E67:P67)</f>
        <v>113</v>
      </c>
    </row>
    <row r="68" spans="1:19" ht="14.4" thickBot="1" x14ac:dyDescent="0.3">
      <c r="A68" s="63" t="s">
        <v>85</v>
      </c>
      <c r="B68" s="62" t="s">
        <v>76</v>
      </c>
      <c r="C68" s="34"/>
      <c r="D68" s="34"/>
      <c r="E68" s="51">
        <f>IFERROR(VLOOKUP($B68,[1]NUM8!$G$3:$T$128,2,FALSE),0)</f>
        <v>0</v>
      </c>
      <c r="F68" s="51">
        <f>IFERROR(VLOOKUP($B68,[1]NUM8!$G$3:$T$128,3,FALSE),0)</f>
        <v>0</v>
      </c>
      <c r="G68" s="51">
        <f>IFERROR(VLOOKUP($B68,[1]NUM8!$G$3:$T$128,4,FALSE),0)</f>
        <v>0</v>
      </c>
      <c r="H68" s="51">
        <f>IFERROR(VLOOKUP($B68,[1]NUM8!$G$3:$T$128,5,FALSE),0)</f>
        <v>0</v>
      </c>
      <c r="I68" s="51">
        <f>IFERROR(VLOOKUP($B68,[1]NUM8!$G$3:$T$128,6,FALSE),0)</f>
        <v>0</v>
      </c>
      <c r="J68" s="51">
        <f>IFERROR(VLOOKUP($B68,[1]NUM8!$G$3:$T$128,7,FALSE),0)</f>
        <v>0</v>
      </c>
      <c r="K68" s="51">
        <f>IFERROR(VLOOKUP($B68,[1]NUM8!$G$3:$T$128,8,FALSE),0)</f>
        <v>0</v>
      </c>
      <c r="L68" s="51">
        <f>IFERROR(VLOOKUP($B68,[1]NUM8!$G$3:$T$128,9,FALSE),0)</f>
        <v>0</v>
      </c>
      <c r="M68" s="51">
        <f>IFERROR(VLOOKUP($B68,[1]NUM8!$G$3:$T$128,10,FALSE),0)</f>
        <v>0</v>
      </c>
      <c r="N68" s="51">
        <f>IFERROR(VLOOKUP($B68,[1]NUM8!$G$3:$T$128,11,FALSE),0)</f>
        <v>0</v>
      </c>
      <c r="O68" s="51">
        <f>IFERROR(VLOOKUP($B68,[1]NUM8!$G$3:$T$128,12,FALSE),0)</f>
        <v>0</v>
      </c>
      <c r="P68" s="51">
        <f>IFERROR(VLOOKUP($B68,[1]NUM8!$G$3:$T$128,13,FALSE),0)</f>
        <v>0</v>
      </c>
      <c r="Q68" s="11">
        <f t="shared" si="8"/>
        <v>0</v>
      </c>
    </row>
    <row r="69" spans="1:19" ht="14.4" thickBot="1" x14ac:dyDescent="0.3">
      <c r="A69" s="63" t="s">
        <v>85</v>
      </c>
      <c r="B69" s="62" t="s">
        <v>77</v>
      </c>
      <c r="C69" s="34"/>
      <c r="D69" s="34"/>
      <c r="E69" s="51">
        <f>IFERROR(VLOOKUP($B69,[1]NUM8!$G$3:$T$128,2,FALSE),0)</f>
        <v>0</v>
      </c>
      <c r="F69" s="51">
        <f>IFERROR(VLOOKUP($B69,[1]NUM8!$G$3:$T$128,3,FALSE),0)</f>
        <v>0</v>
      </c>
      <c r="G69" s="51">
        <f>IFERROR(VLOOKUP($B69,[1]NUM8!$G$3:$T$128,4,FALSE),0)</f>
        <v>0</v>
      </c>
      <c r="H69" s="51">
        <f>IFERROR(VLOOKUP($B69,[1]NUM8!$G$3:$T$128,5,FALSE),0)</f>
        <v>0</v>
      </c>
      <c r="I69" s="51">
        <f>IFERROR(VLOOKUP($B69,[1]NUM8!$G$3:$T$128,6,FALSE),0)</f>
        <v>0</v>
      </c>
      <c r="J69" s="51">
        <f>IFERROR(VLOOKUP($B69,[1]NUM8!$G$3:$T$128,7,FALSE),0)</f>
        <v>0</v>
      </c>
      <c r="K69" s="51">
        <f>IFERROR(VLOOKUP($B69,[1]NUM8!$G$3:$T$128,8,FALSE),0)</f>
        <v>0</v>
      </c>
      <c r="L69" s="51">
        <f>IFERROR(VLOOKUP($B69,[1]NUM8!$G$3:$T$128,9,FALSE),0)</f>
        <v>0</v>
      </c>
      <c r="M69" s="51">
        <f>IFERROR(VLOOKUP($B69,[1]NUM8!$G$3:$T$128,10,FALSE),0)</f>
        <v>0</v>
      </c>
      <c r="N69" s="51">
        <f>IFERROR(VLOOKUP($B69,[1]NUM8!$G$3:$T$128,11,FALSE),0)</f>
        <v>0</v>
      </c>
      <c r="O69" s="51">
        <f>IFERROR(VLOOKUP($B69,[1]NUM8!$G$3:$T$128,12,FALSE),0)</f>
        <v>0</v>
      </c>
      <c r="P69" s="51">
        <f>IFERROR(VLOOKUP($B69,[1]NUM8!$G$3:$T$128,13,FALSE),0)</f>
        <v>0</v>
      </c>
      <c r="Q69" s="11">
        <f t="shared" si="8"/>
        <v>0</v>
      </c>
    </row>
    <row r="70" spans="1:19" ht="14.4" thickBot="1" x14ac:dyDescent="0.3">
      <c r="A70" s="63" t="s">
        <v>85</v>
      </c>
      <c r="B70" s="62" t="s">
        <v>78</v>
      </c>
      <c r="C70" s="34"/>
      <c r="D70" s="34"/>
      <c r="E70" s="51">
        <f>IFERROR(VLOOKUP($B70,[1]NUM8!$G$3:$T$128,2,FALSE),0)</f>
        <v>0</v>
      </c>
      <c r="F70" s="51">
        <f>IFERROR(VLOOKUP($B70,[1]NUM8!$G$3:$T$128,3,FALSE),0)</f>
        <v>0</v>
      </c>
      <c r="G70" s="51">
        <f>IFERROR(VLOOKUP($B70,[1]NUM8!$G$3:$T$128,4,FALSE),0)</f>
        <v>0</v>
      </c>
      <c r="H70" s="51">
        <f>IFERROR(VLOOKUP($B70,[1]NUM8!$G$3:$T$128,5,FALSE),0)</f>
        <v>0</v>
      </c>
      <c r="I70" s="51">
        <f>IFERROR(VLOOKUP($B70,[1]NUM8!$G$3:$T$128,6,FALSE),0)</f>
        <v>0</v>
      </c>
      <c r="J70" s="51">
        <f>IFERROR(VLOOKUP($B70,[1]NUM8!$G$3:$T$128,7,FALSE),0)</f>
        <v>0</v>
      </c>
      <c r="K70" s="51">
        <f>IFERROR(VLOOKUP($B70,[1]NUM8!$G$3:$T$128,8,FALSE),0)</f>
        <v>0</v>
      </c>
      <c r="L70" s="51">
        <f>IFERROR(VLOOKUP($B70,[1]NUM8!$G$3:$T$128,9,FALSE),0)</f>
        <v>0</v>
      </c>
      <c r="M70" s="51">
        <f>IFERROR(VLOOKUP($B70,[1]NUM8!$G$3:$T$128,10,FALSE),0)</f>
        <v>0</v>
      </c>
      <c r="N70" s="51">
        <f>IFERROR(VLOOKUP($B70,[1]NUM8!$G$3:$T$128,11,FALSE),0)</f>
        <v>0</v>
      </c>
      <c r="O70" s="51">
        <f>IFERROR(VLOOKUP($B70,[1]NUM8!$G$3:$T$128,12,FALSE),0)</f>
        <v>0</v>
      </c>
      <c r="P70" s="51">
        <f>IFERROR(VLOOKUP($B70,[1]NUM8!$G$3:$T$128,13,FALSE),0)</f>
        <v>0</v>
      </c>
      <c r="Q70" s="11">
        <f t="shared" si="8"/>
        <v>0</v>
      </c>
    </row>
    <row r="71" spans="1:19" ht="14.4" thickBot="1" x14ac:dyDescent="0.3">
      <c r="A71" s="63" t="s">
        <v>85</v>
      </c>
      <c r="B71" s="62" t="s">
        <v>79</v>
      </c>
      <c r="C71" s="34"/>
      <c r="D71" s="34"/>
      <c r="E71" s="51">
        <f>IFERROR(VLOOKUP($B71,[1]NUM8!$G$3:$T$128,2,FALSE),0)</f>
        <v>0</v>
      </c>
      <c r="F71" s="51">
        <f>IFERROR(VLOOKUP($B71,[1]NUM8!$G$3:$T$128,3,FALSE),0)</f>
        <v>0</v>
      </c>
      <c r="G71" s="51">
        <f>IFERROR(VLOOKUP($B71,[1]NUM8!$G$3:$T$128,4,FALSE),0)</f>
        <v>0</v>
      </c>
      <c r="H71" s="51">
        <f>IFERROR(VLOOKUP($B71,[1]NUM8!$G$3:$T$128,5,FALSE),0)</f>
        <v>0</v>
      </c>
      <c r="I71" s="51">
        <f>IFERROR(VLOOKUP($B71,[1]NUM8!$G$3:$T$128,6,FALSE),0)</f>
        <v>0</v>
      </c>
      <c r="J71" s="51">
        <f>IFERROR(VLOOKUP($B71,[1]NUM8!$G$3:$T$128,7,FALSE),0)</f>
        <v>0</v>
      </c>
      <c r="K71" s="51">
        <f>IFERROR(VLOOKUP($B71,[1]NUM8!$G$3:$T$128,8,FALSE),0)</f>
        <v>0</v>
      </c>
      <c r="L71" s="51">
        <f>IFERROR(VLOOKUP($B71,[1]NUM8!$G$3:$T$128,9,FALSE),0)</f>
        <v>0</v>
      </c>
      <c r="M71" s="51">
        <f>IFERROR(VLOOKUP($B71,[1]NUM8!$G$3:$T$128,10,FALSE),0)</f>
        <v>0</v>
      </c>
      <c r="N71" s="51">
        <f>IFERROR(VLOOKUP($B71,[1]NUM8!$G$3:$T$128,11,FALSE),0)</f>
        <v>0</v>
      </c>
      <c r="O71" s="51">
        <f>IFERROR(VLOOKUP($B71,[1]NUM8!$G$3:$T$128,12,FALSE),0)</f>
        <v>0</v>
      </c>
      <c r="P71" s="51">
        <f>IFERROR(VLOOKUP($B71,[1]NUM8!$G$3:$T$128,13,FALSE),0)</f>
        <v>0</v>
      </c>
      <c r="Q71" s="11">
        <f t="shared" si="8"/>
        <v>0</v>
      </c>
    </row>
    <row r="72" spans="1:19" ht="14.4" thickBot="1" x14ac:dyDescent="0.3">
      <c r="A72" s="63" t="s">
        <v>85</v>
      </c>
      <c r="B72" s="62" t="s">
        <v>80</v>
      </c>
      <c r="C72" s="34"/>
      <c r="D72" s="34"/>
      <c r="E72" s="51">
        <f>IFERROR(VLOOKUP($B72,[1]NUM8!$G$3:$T$128,2,FALSE),0)</f>
        <v>0</v>
      </c>
      <c r="F72" s="51">
        <f>IFERROR(VLOOKUP($B72,[1]NUM8!$G$3:$T$128,3,FALSE),0)</f>
        <v>0</v>
      </c>
      <c r="G72" s="51">
        <f>IFERROR(VLOOKUP($B72,[1]NUM8!$G$3:$T$128,4,FALSE),0)</f>
        <v>0</v>
      </c>
      <c r="H72" s="51">
        <f>IFERROR(VLOOKUP($B72,[1]NUM8!$G$3:$T$128,5,FALSE),0)</f>
        <v>0</v>
      </c>
      <c r="I72" s="51">
        <f>IFERROR(VLOOKUP($B72,[1]NUM8!$G$3:$T$128,6,FALSE),0)</f>
        <v>0</v>
      </c>
      <c r="J72" s="51">
        <f>IFERROR(VLOOKUP($B72,[1]NUM8!$G$3:$T$128,7,FALSE),0)</f>
        <v>0</v>
      </c>
      <c r="K72" s="51">
        <f>IFERROR(VLOOKUP($B72,[1]NUM8!$G$3:$T$128,8,FALSE),0)</f>
        <v>0</v>
      </c>
      <c r="L72" s="51">
        <f>IFERROR(VLOOKUP($B72,[1]NUM8!$G$3:$T$128,9,FALSE),0)</f>
        <v>0</v>
      </c>
      <c r="M72" s="51">
        <f>IFERROR(VLOOKUP($B72,[1]NUM8!$G$3:$T$128,10,FALSE),0)</f>
        <v>0</v>
      </c>
      <c r="N72" s="51">
        <f>IFERROR(VLOOKUP($B72,[1]NUM8!$G$3:$T$128,11,FALSE),0)</f>
        <v>0</v>
      </c>
      <c r="O72" s="51">
        <f>IFERROR(VLOOKUP($B72,[1]NUM8!$G$3:$T$128,12,FALSE),0)</f>
        <v>0</v>
      </c>
      <c r="P72" s="51">
        <f>IFERROR(VLOOKUP($B72,[1]NUM8!$G$3:$T$128,13,FALSE),0)</f>
        <v>0</v>
      </c>
      <c r="Q72" s="11">
        <f t="shared" si="8"/>
        <v>0</v>
      </c>
    </row>
    <row r="73" spans="1:19" ht="14.4" thickBot="1" x14ac:dyDescent="0.3">
      <c r="A73" s="63" t="s">
        <v>85</v>
      </c>
      <c r="B73" s="62" t="s">
        <v>81</v>
      </c>
      <c r="C73" s="34"/>
      <c r="D73" s="34"/>
      <c r="E73" s="51">
        <f>IFERROR(VLOOKUP($B73,[1]NUM8!$G$3:$T$128,2,FALSE),0)</f>
        <v>0</v>
      </c>
      <c r="F73" s="51">
        <f>IFERROR(VLOOKUP($B73,[1]NUM8!$G$3:$T$128,3,FALSE),0)</f>
        <v>0</v>
      </c>
      <c r="G73" s="51">
        <f>IFERROR(VLOOKUP($B73,[1]NUM8!$G$3:$T$128,4,FALSE),0)</f>
        <v>0</v>
      </c>
      <c r="H73" s="51">
        <f>IFERROR(VLOOKUP($B73,[1]NUM8!$G$3:$T$128,5,FALSE),0)</f>
        <v>0</v>
      </c>
      <c r="I73" s="51">
        <f>IFERROR(VLOOKUP($B73,[1]NUM8!$G$3:$T$128,6,FALSE),0)</f>
        <v>0</v>
      </c>
      <c r="J73" s="51">
        <f>IFERROR(VLOOKUP($B73,[1]NUM8!$G$3:$T$128,7,FALSE),0)</f>
        <v>0</v>
      </c>
      <c r="K73" s="51">
        <f>IFERROR(VLOOKUP($B73,[1]NUM8!$G$3:$T$128,8,FALSE),0)</f>
        <v>0</v>
      </c>
      <c r="L73" s="51">
        <f>IFERROR(VLOOKUP($B73,[1]NUM8!$G$3:$T$128,9,FALSE),0)</f>
        <v>0</v>
      </c>
      <c r="M73" s="51">
        <f>IFERROR(VLOOKUP($B73,[1]NUM8!$G$3:$T$128,10,FALSE),0)</f>
        <v>0</v>
      </c>
      <c r="N73" s="51">
        <f>IFERROR(VLOOKUP($B73,[1]NUM8!$G$3:$T$128,11,FALSE),0)</f>
        <v>0</v>
      </c>
      <c r="O73" s="51">
        <f>IFERROR(VLOOKUP($B73,[1]NUM8!$G$3:$T$128,12,FALSE),0)</f>
        <v>0</v>
      </c>
      <c r="P73" s="51">
        <f>IFERROR(VLOOKUP($B73,[1]NUM8!$G$3:$T$128,13,FALSE),0)</f>
        <v>0</v>
      </c>
      <c r="Q73" s="11">
        <f t="shared" si="8"/>
        <v>0</v>
      </c>
    </row>
    <row r="74" spans="1:19" ht="14.4" thickBot="1" x14ac:dyDescent="0.3">
      <c r="A74" s="63" t="s">
        <v>85</v>
      </c>
      <c r="B74" s="62" t="s">
        <v>82</v>
      </c>
      <c r="C74" s="34"/>
      <c r="D74" s="34"/>
      <c r="E74" s="51">
        <f>IFERROR(VLOOKUP($B74,[1]NUM8!$G$3:$T$128,2,FALSE),0)</f>
        <v>0</v>
      </c>
      <c r="F74" s="51">
        <f>IFERROR(VLOOKUP($B74,[1]NUM8!$G$3:$T$128,3,FALSE),0)</f>
        <v>0</v>
      </c>
      <c r="G74" s="51">
        <f>IFERROR(VLOOKUP($B74,[1]NUM8!$G$3:$T$128,4,FALSE),0)</f>
        <v>0</v>
      </c>
      <c r="H74" s="51">
        <f>IFERROR(VLOOKUP($B74,[1]NUM8!$G$3:$T$128,5,FALSE),0)</f>
        <v>0</v>
      </c>
      <c r="I74" s="51">
        <f>IFERROR(VLOOKUP($B74,[1]NUM8!$G$3:$T$128,6,FALSE),0)</f>
        <v>0</v>
      </c>
      <c r="J74" s="51">
        <f>IFERROR(VLOOKUP($B74,[1]NUM8!$G$3:$T$128,7,FALSE),0)</f>
        <v>0</v>
      </c>
      <c r="K74" s="51">
        <f>IFERROR(VLOOKUP($B74,[1]NUM8!$G$3:$T$128,8,FALSE),0)</f>
        <v>0</v>
      </c>
      <c r="L74" s="51">
        <f>IFERROR(VLOOKUP($B74,[1]NUM8!$G$3:$T$128,9,FALSE),0)</f>
        <v>0</v>
      </c>
      <c r="M74" s="51">
        <f>IFERROR(VLOOKUP($B74,[1]NUM8!$G$3:$T$128,10,FALSE),0)</f>
        <v>0</v>
      </c>
      <c r="N74" s="51">
        <f>IFERROR(VLOOKUP($B74,[1]NUM8!$G$3:$T$128,11,FALSE),0)</f>
        <v>0</v>
      </c>
      <c r="O74" s="51">
        <f>IFERROR(VLOOKUP($B74,[1]NUM8!$G$3:$T$128,12,FALSE),0)</f>
        <v>0</v>
      </c>
      <c r="P74" s="51">
        <f>IFERROR(VLOOKUP($B74,[1]NUM8!$G$3:$T$128,13,FALSE),0)</f>
        <v>0</v>
      </c>
      <c r="Q74" s="11">
        <f t="shared" si="8"/>
        <v>0</v>
      </c>
    </row>
    <row r="75" spans="1:19" ht="14.4" thickBot="1" x14ac:dyDescent="0.3">
      <c r="A75" s="63" t="s">
        <v>85</v>
      </c>
      <c r="B75" s="62" t="s">
        <v>83</v>
      </c>
      <c r="C75" s="34"/>
      <c r="D75" s="34"/>
      <c r="E75" s="51">
        <f>IFERROR(VLOOKUP($B75,[1]NUM8!$G$3:$T$128,2,FALSE),0)</f>
        <v>0</v>
      </c>
      <c r="F75" s="51">
        <f>IFERROR(VLOOKUP($B75,[1]NUM8!$G$3:$T$128,3,FALSE),0)</f>
        <v>0</v>
      </c>
      <c r="G75" s="51">
        <f>IFERROR(VLOOKUP($B75,[1]NUM8!$G$3:$T$128,4,FALSE),0)</f>
        <v>0</v>
      </c>
      <c r="H75" s="51">
        <f>IFERROR(VLOOKUP($B75,[1]NUM8!$G$3:$T$128,5,FALSE),0)</f>
        <v>0</v>
      </c>
      <c r="I75" s="51">
        <f>IFERROR(VLOOKUP($B75,[1]NUM8!$G$3:$T$128,6,FALSE),0)</f>
        <v>0</v>
      </c>
      <c r="J75" s="51">
        <f>IFERROR(VLOOKUP($B75,[1]NUM8!$G$3:$T$128,7,FALSE),0)</f>
        <v>0</v>
      </c>
      <c r="K75" s="51">
        <f>IFERROR(VLOOKUP($B75,[1]NUM8!$G$3:$T$128,8,FALSE),0)</f>
        <v>0</v>
      </c>
      <c r="L75" s="51">
        <f>IFERROR(VLOOKUP($B75,[1]NUM8!$G$3:$T$128,9,FALSE),0)</f>
        <v>0</v>
      </c>
      <c r="M75" s="51">
        <f>IFERROR(VLOOKUP($B75,[1]NUM8!$G$3:$T$128,10,FALSE),0)</f>
        <v>0</v>
      </c>
      <c r="N75" s="51">
        <f>IFERROR(VLOOKUP($B75,[1]NUM8!$G$3:$T$128,11,FALSE),0)</f>
        <v>0</v>
      </c>
      <c r="O75" s="51">
        <f>IFERROR(VLOOKUP($B75,[1]NUM8!$G$3:$T$128,12,FALSE),0)</f>
        <v>0</v>
      </c>
      <c r="P75" s="51">
        <f>IFERROR(VLOOKUP($B75,[1]NUM8!$G$3:$T$128,13,FALSE),0)</f>
        <v>0</v>
      </c>
      <c r="Q75" s="11">
        <f t="shared" si="8"/>
        <v>0</v>
      </c>
    </row>
    <row r="76" spans="1:19" ht="14.4" thickBot="1" x14ac:dyDescent="0.3">
      <c r="A76" s="63" t="s">
        <v>85</v>
      </c>
      <c r="B76" s="62" t="s">
        <v>84</v>
      </c>
      <c r="C76" s="34"/>
      <c r="D76" s="34"/>
      <c r="E76" s="51">
        <f>IFERROR(VLOOKUP($B76,[1]NUM8!$G$3:$T$128,2,FALSE),0)</f>
        <v>0</v>
      </c>
      <c r="F76" s="51">
        <f>IFERROR(VLOOKUP($B76,[1]NUM8!$G$3:$T$128,3,FALSE),0)</f>
        <v>0</v>
      </c>
      <c r="G76" s="51">
        <f>IFERROR(VLOOKUP($B76,[1]NUM8!$G$3:$T$128,4,FALSE),0)</f>
        <v>0</v>
      </c>
      <c r="H76" s="51">
        <f>IFERROR(VLOOKUP($B76,[1]NUM8!$G$3:$T$128,5,FALSE),0)</f>
        <v>0</v>
      </c>
      <c r="I76" s="51">
        <f>IFERROR(VLOOKUP($B76,[1]NUM8!$G$3:$T$128,6,FALSE),0)</f>
        <v>0</v>
      </c>
      <c r="J76" s="51">
        <f>IFERROR(VLOOKUP($B76,[1]NUM8!$G$3:$T$128,7,FALSE),0)</f>
        <v>0</v>
      </c>
      <c r="K76" s="51">
        <f>IFERROR(VLOOKUP($B76,[1]NUM8!$G$3:$T$128,8,FALSE),0)</f>
        <v>0</v>
      </c>
      <c r="L76" s="51">
        <f>IFERROR(VLOOKUP($B76,[1]NUM8!$G$3:$T$128,9,FALSE),0)</f>
        <v>0</v>
      </c>
      <c r="M76" s="51">
        <f>IFERROR(VLOOKUP($B76,[1]NUM8!$G$3:$T$128,10,FALSE),0)</f>
        <v>0</v>
      </c>
      <c r="N76" s="51">
        <f>IFERROR(VLOOKUP($B76,[1]NUM8!$G$3:$T$128,11,FALSE),0)</f>
        <v>0</v>
      </c>
      <c r="O76" s="51">
        <f>IFERROR(VLOOKUP($B76,[1]NUM8!$G$3:$T$128,12,FALSE),0)</f>
        <v>0</v>
      </c>
      <c r="P76" s="51">
        <f>IFERROR(VLOOKUP($B76,[1]NUM8!$G$3:$T$128,13,FALSE),0)</f>
        <v>0</v>
      </c>
      <c r="Q76" s="11">
        <f t="shared" si="8"/>
        <v>0</v>
      </c>
    </row>
    <row r="77" spans="1:19" ht="14.4" thickBot="1" x14ac:dyDescent="0.3">
      <c r="A77" s="344" t="s">
        <v>18</v>
      </c>
      <c r="B77" s="345"/>
      <c r="C77" s="89">
        <f>D77/Metas!J6</f>
        <v>0.98284628805920038</v>
      </c>
      <c r="D77" s="13">
        <f>+Q77/R77</f>
        <v>0.19686411149825783</v>
      </c>
      <c r="E77" s="43">
        <f>SUM(E67:E76)</f>
        <v>0</v>
      </c>
      <c r="F77" s="43">
        <f t="shared" ref="F77:H77" si="9">SUM(F67:F76)</f>
        <v>0</v>
      </c>
      <c r="G77" s="43">
        <f t="shared" si="9"/>
        <v>0</v>
      </c>
      <c r="H77" s="43">
        <f t="shared" si="9"/>
        <v>0</v>
      </c>
      <c r="I77" s="43">
        <f t="shared" ref="I77:J77" si="10">SUM(I67:I76)</f>
        <v>0</v>
      </c>
      <c r="J77" s="43">
        <f t="shared" si="10"/>
        <v>0</v>
      </c>
      <c r="K77" s="43">
        <f t="shared" ref="K77:L77" si="11">SUM(K67:K76)</f>
        <v>57</v>
      </c>
      <c r="L77" s="43">
        <f t="shared" si="11"/>
        <v>0</v>
      </c>
      <c r="M77" s="43">
        <f t="shared" ref="M77:N77" si="12">SUM(M67:M76)</f>
        <v>0</v>
      </c>
      <c r="N77" s="43">
        <f t="shared" si="12"/>
        <v>2</v>
      </c>
      <c r="O77" s="43">
        <f t="shared" ref="O77:P77" si="13">SUM(O67:O76)</f>
        <v>0</v>
      </c>
      <c r="P77" s="43">
        <f t="shared" si="13"/>
        <v>54</v>
      </c>
      <c r="Q77" s="43">
        <f>SUM(Q67:Q76)</f>
        <v>113</v>
      </c>
      <c r="R77" s="378">
        <v>574</v>
      </c>
      <c r="S77" s="379"/>
    </row>
    <row r="78" spans="1:19" ht="14.4" thickBot="1" x14ac:dyDescent="0.3">
      <c r="A78" s="49" t="s">
        <v>91</v>
      </c>
      <c r="B78" s="62" t="s">
        <v>86</v>
      </c>
      <c r="C78" s="34"/>
      <c r="D78" s="34"/>
      <c r="E78" s="51">
        <f>IFERROR(VLOOKUP($B78,[1]NUM8!$G$3:$T$128,2,FALSE),0)</f>
        <v>0</v>
      </c>
      <c r="F78" s="51">
        <f>IFERROR(VLOOKUP($B78,[1]NUM8!$G$3:$T$128,3,FALSE),0)</f>
        <v>0</v>
      </c>
      <c r="G78" s="51">
        <f>IFERROR(VLOOKUP($B78,[1]NUM8!$G$3:$T$128,4,FALSE),0)</f>
        <v>0</v>
      </c>
      <c r="H78" s="51">
        <f>IFERROR(VLOOKUP($B78,[1]NUM8!$G$3:$T$128,5,FALSE),0)</f>
        <v>0</v>
      </c>
      <c r="I78" s="51">
        <f>IFERROR(VLOOKUP($B78,[1]NUM8!$G$3:$T$128,6,FALSE),0)</f>
        <v>0</v>
      </c>
      <c r="J78" s="51">
        <f>IFERROR(VLOOKUP($B78,[1]NUM8!$G$3:$T$128,7,FALSE),0)</f>
        <v>0</v>
      </c>
      <c r="K78" s="51">
        <f>IFERROR(VLOOKUP($B78,[1]NUM8!$G$3:$T$128,8,FALSE),0)</f>
        <v>0</v>
      </c>
      <c r="L78" s="51">
        <f>IFERROR(VLOOKUP($B78,[1]NUM8!$G$3:$T$128,9,FALSE),0)</f>
        <v>0</v>
      </c>
      <c r="M78" s="51">
        <f>IFERROR(VLOOKUP($B78,[1]NUM8!$G$3:$T$128,10,FALSE),0)</f>
        <v>0</v>
      </c>
      <c r="N78" s="51">
        <f>IFERROR(VLOOKUP($B78,[1]NUM8!$G$3:$T$128,11,FALSE),0)</f>
        <v>0</v>
      </c>
      <c r="O78" s="51">
        <f>IFERROR(VLOOKUP($B78,[1]NUM8!$G$3:$T$128,12,FALSE),0)</f>
        <v>0</v>
      </c>
      <c r="P78" s="51">
        <f>IFERROR(VLOOKUP($B78,[1]NUM8!$G$3:$T$128,13,FALSE),0)</f>
        <v>5</v>
      </c>
      <c r="Q78" s="11">
        <f>SUM(E78:P78)</f>
        <v>5</v>
      </c>
    </row>
    <row r="79" spans="1:19" ht="14.4" thickBot="1" x14ac:dyDescent="0.3">
      <c r="A79" s="49" t="s">
        <v>91</v>
      </c>
      <c r="B79" s="62" t="s">
        <v>87</v>
      </c>
      <c r="C79" s="34"/>
      <c r="D79" s="34"/>
      <c r="E79" s="51">
        <f>IFERROR(VLOOKUP($B79,[1]NUM8!$G$3:$T$128,2,FALSE),0)</f>
        <v>0</v>
      </c>
      <c r="F79" s="51">
        <f>IFERROR(VLOOKUP($B79,[1]NUM8!$G$3:$T$128,3,FALSE),0)</f>
        <v>0</v>
      </c>
      <c r="G79" s="51">
        <f>IFERROR(VLOOKUP($B79,[1]NUM8!$G$3:$T$128,4,FALSE),0)</f>
        <v>0</v>
      </c>
      <c r="H79" s="51">
        <f>IFERROR(VLOOKUP($B79,[1]NUM8!$G$3:$T$128,5,FALSE),0)</f>
        <v>0</v>
      </c>
      <c r="I79" s="51">
        <f>IFERROR(VLOOKUP($B79,[1]NUM8!$G$3:$T$128,6,FALSE),0)</f>
        <v>0</v>
      </c>
      <c r="J79" s="51">
        <f>IFERROR(VLOOKUP($B79,[1]NUM8!$G$3:$T$128,7,FALSE),0)</f>
        <v>2</v>
      </c>
      <c r="K79" s="51">
        <f>IFERROR(VLOOKUP($B79,[1]NUM8!$G$3:$T$128,8,FALSE),0)</f>
        <v>0</v>
      </c>
      <c r="L79" s="51">
        <f>IFERROR(VLOOKUP($B79,[1]NUM8!$G$3:$T$128,9,FALSE),0)</f>
        <v>0</v>
      </c>
      <c r="M79" s="51">
        <f>IFERROR(VLOOKUP($B79,[1]NUM8!$G$3:$T$128,10,FALSE),0)</f>
        <v>0</v>
      </c>
      <c r="N79" s="51">
        <f>IFERROR(VLOOKUP($B79,[1]NUM8!$G$3:$T$128,11,FALSE),0)</f>
        <v>0</v>
      </c>
      <c r="O79" s="51">
        <f>IFERROR(VLOOKUP($B79,[1]NUM8!$G$3:$T$128,12,FALSE),0)</f>
        <v>0</v>
      </c>
      <c r="P79" s="51">
        <f>IFERROR(VLOOKUP($B79,[1]NUM8!$G$3:$T$128,13,FALSE),0)</f>
        <v>0</v>
      </c>
      <c r="Q79" s="11">
        <f>SUM(E79:P79)</f>
        <v>2</v>
      </c>
    </row>
    <row r="80" spans="1:19" ht="14.4" thickBot="1" x14ac:dyDescent="0.3">
      <c r="A80" s="49" t="s">
        <v>91</v>
      </c>
      <c r="B80" s="62" t="s">
        <v>88</v>
      </c>
      <c r="C80" s="34"/>
      <c r="D80" s="34"/>
      <c r="E80" s="51">
        <f>IFERROR(VLOOKUP($B80,[1]NUM8!$G$3:$T$128,2,FALSE),0)</f>
        <v>0</v>
      </c>
      <c r="F80" s="51">
        <f>IFERROR(VLOOKUP($B80,[1]NUM8!$G$3:$T$128,3,FALSE),0)</f>
        <v>0</v>
      </c>
      <c r="G80" s="51">
        <f>IFERROR(VLOOKUP($B80,[1]NUM8!$G$3:$T$128,4,FALSE),0)</f>
        <v>0</v>
      </c>
      <c r="H80" s="51">
        <f>IFERROR(VLOOKUP($B80,[1]NUM8!$G$3:$T$128,5,FALSE),0)</f>
        <v>0</v>
      </c>
      <c r="I80" s="51">
        <f>IFERROR(VLOOKUP($B80,[1]NUM8!$G$3:$T$128,6,FALSE),0)</f>
        <v>0</v>
      </c>
      <c r="J80" s="51">
        <f>IFERROR(VLOOKUP($B80,[1]NUM8!$G$3:$T$128,7,FALSE),0)</f>
        <v>15</v>
      </c>
      <c r="K80" s="51">
        <f>IFERROR(VLOOKUP($B80,[1]NUM8!$G$3:$T$128,8,FALSE),0)</f>
        <v>22</v>
      </c>
      <c r="L80" s="51">
        <f>IFERROR(VLOOKUP($B80,[1]NUM8!$G$3:$T$128,9,FALSE),0)</f>
        <v>0</v>
      </c>
      <c r="M80" s="51">
        <f>IFERROR(VLOOKUP($B80,[1]NUM8!$G$3:$T$128,10,FALSE),0)</f>
        <v>25</v>
      </c>
      <c r="N80" s="51">
        <f>IFERROR(VLOOKUP($B80,[1]NUM8!$G$3:$T$128,11,FALSE),0)</f>
        <v>0</v>
      </c>
      <c r="O80" s="51">
        <f>IFERROR(VLOOKUP($B80,[1]NUM8!$G$3:$T$128,12,FALSE),0)</f>
        <v>13</v>
      </c>
      <c r="P80" s="51">
        <f>IFERROR(VLOOKUP($B80,[1]NUM8!$G$3:$T$128,13,FALSE),0)</f>
        <v>0</v>
      </c>
      <c r="Q80" s="11">
        <f>SUM(E80:P80)</f>
        <v>75</v>
      </c>
    </row>
    <row r="81" spans="1:19" ht="14.4" thickBot="1" x14ac:dyDescent="0.3">
      <c r="A81" s="49" t="s">
        <v>91</v>
      </c>
      <c r="B81" s="62" t="s">
        <v>89</v>
      </c>
      <c r="C81" s="34"/>
      <c r="D81" s="34"/>
      <c r="E81" s="51">
        <f>IFERROR(VLOOKUP($B81,[1]NUM8!$G$3:$T$128,2,FALSE),0)</f>
        <v>0</v>
      </c>
      <c r="F81" s="51">
        <f>IFERROR(VLOOKUP($B81,[1]NUM8!$G$3:$T$128,3,FALSE),0)</f>
        <v>0</v>
      </c>
      <c r="G81" s="51">
        <f>IFERROR(VLOOKUP($B81,[1]NUM8!$G$3:$T$128,4,FALSE),0)</f>
        <v>0</v>
      </c>
      <c r="H81" s="51">
        <f>IFERROR(VLOOKUP($B81,[1]NUM8!$G$3:$T$128,5,FALSE),0)</f>
        <v>0</v>
      </c>
      <c r="I81" s="51">
        <f>IFERROR(VLOOKUP($B81,[1]NUM8!$G$3:$T$128,6,FALSE),0)</f>
        <v>0</v>
      </c>
      <c r="J81" s="51">
        <f>IFERROR(VLOOKUP($B81,[1]NUM8!$G$3:$T$128,7,FALSE),0)</f>
        <v>0</v>
      </c>
      <c r="K81" s="51">
        <f>IFERROR(VLOOKUP($B81,[1]NUM8!$G$3:$T$128,8,FALSE),0)</f>
        <v>0</v>
      </c>
      <c r="L81" s="51">
        <f>IFERROR(VLOOKUP($B81,[1]NUM8!$G$3:$T$128,9,FALSE),0)</f>
        <v>0</v>
      </c>
      <c r="M81" s="51">
        <f>IFERROR(VLOOKUP($B81,[1]NUM8!$G$3:$T$128,10,FALSE),0)</f>
        <v>0</v>
      </c>
      <c r="N81" s="51">
        <f>IFERROR(VLOOKUP($B81,[1]NUM8!$G$3:$T$128,11,FALSE),0)</f>
        <v>0</v>
      </c>
      <c r="O81" s="51">
        <f>IFERROR(VLOOKUP($B81,[1]NUM8!$G$3:$T$128,12,FALSE),0)</f>
        <v>0</v>
      </c>
      <c r="P81" s="51">
        <f>IFERROR(VLOOKUP($B81,[1]NUM8!$G$3:$T$128,13,FALSE),0)</f>
        <v>0</v>
      </c>
      <c r="Q81" s="11">
        <f>SUM(E81:P81)</f>
        <v>0</v>
      </c>
    </row>
    <row r="82" spans="1:19" ht="14.4" thickBot="1" x14ac:dyDescent="0.3">
      <c r="A82" s="49" t="s">
        <v>91</v>
      </c>
      <c r="B82" s="62" t="s">
        <v>90</v>
      </c>
      <c r="C82" s="34"/>
      <c r="D82" s="34"/>
      <c r="E82" s="51">
        <f>IFERROR(VLOOKUP($B82,[1]NUM8!$G$3:$T$128,2,FALSE),0)</f>
        <v>0</v>
      </c>
      <c r="F82" s="51">
        <f>IFERROR(VLOOKUP($B82,[1]NUM8!$G$3:$T$128,3,FALSE),0)</f>
        <v>0</v>
      </c>
      <c r="G82" s="51">
        <f>IFERROR(VLOOKUP($B82,[1]NUM8!$G$3:$T$128,4,FALSE),0)</f>
        <v>0</v>
      </c>
      <c r="H82" s="51">
        <f>IFERROR(VLOOKUP($B82,[1]NUM8!$G$3:$T$128,5,FALSE),0)</f>
        <v>0</v>
      </c>
      <c r="I82" s="51">
        <f>IFERROR(VLOOKUP($B82,[1]NUM8!$G$3:$T$128,6,FALSE),0)</f>
        <v>0</v>
      </c>
      <c r="J82" s="51">
        <f>IFERROR(VLOOKUP($B82,[1]NUM8!$G$3:$T$128,7,FALSE),0)</f>
        <v>0</v>
      </c>
      <c r="K82" s="51">
        <f>IFERROR(VLOOKUP($B82,[1]NUM8!$G$3:$T$128,8,FALSE),0)</f>
        <v>0</v>
      </c>
      <c r="L82" s="51">
        <f>IFERROR(VLOOKUP($B82,[1]NUM8!$G$3:$T$128,9,FALSE),0)</f>
        <v>0</v>
      </c>
      <c r="M82" s="51">
        <f>IFERROR(VLOOKUP($B82,[1]NUM8!$G$3:$T$128,10,FALSE),0)</f>
        <v>0</v>
      </c>
      <c r="N82" s="51">
        <f>IFERROR(VLOOKUP($B82,[1]NUM8!$G$3:$T$128,11,FALSE),0)</f>
        <v>0</v>
      </c>
      <c r="O82" s="51">
        <f>IFERROR(VLOOKUP($B82,[1]NUM8!$G$3:$T$128,12,FALSE),0)</f>
        <v>0</v>
      </c>
      <c r="P82" s="51">
        <f>IFERROR(VLOOKUP($B82,[1]NUM8!$G$3:$T$128,13,FALSE),0)</f>
        <v>0</v>
      </c>
      <c r="Q82" s="11">
        <f>SUM(E82:P82)</f>
        <v>0</v>
      </c>
    </row>
    <row r="83" spans="1:19" ht="14.4" thickBot="1" x14ac:dyDescent="0.3">
      <c r="A83" s="344" t="s">
        <v>163</v>
      </c>
      <c r="B83" s="345"/>
      <c r="C83" s="89">
        <f>D83/Metas!J11</f>
        <v>0.92154297761774395</v>
      </c>
      <c r="D83" s="13">
        <f>+Q83/R83</f>
        <v>0.19158878504672897</v>
      </c>
      <c r="E83" s="43">
        <f t="shared" ref="E83:Q83" si="14">SUM(E78:E82)</f>
        <v>0</v>
      </c>
      <c r="F83" s="43">
        <f t="shared" si="14"/>
        <v>0</v>
      </c>
      <c r="G83" s="43">
        <f t="shared" si="14"/>
        <v>0</v>
      </c>
      <c r="H83" s="43">
        <f t="shared" si="14"/>
        <v>0</v>
      </c>
      <c r="I83" s="43">
        <f t="shared" ref="I83:J83" si="15">SUM(I78:I82)</f>
        <v>0</v>
      </c>
      <c r="J83" s="43">
        <f t="shared" si="15"/>
        <v>17</v>
      </c>
      <c r="K83" s="43">
        <f t="shared" ref="K83:L83" si="16">SUM(K78:K82)</f>
        <v>22</v>
      </c>
      <c r="L83" s="43">
        <f t="shared" si="16"/>
        <v>0</v>
      </c>
      <c r="M83" s="43">
        <f t="shared" ref="M83:N83" si="17">SUM(M78:M82)</f>
        <v>25</v>
      </c>
      <c r="N83" s="43">
        <f t="shared" si="17"/>
        <v>0</v>
      </c>
      <c r="O83" s="43">
        <f t="shared" ref="O83:P83" si="18">SUM(O78:O82)</f>
        <v>13</v>
      </c>
      <c r="P83" s="43">
        <f t="shared" si="18"/>
        <v>5</v>
      </c>
      <c r="Q83" s="43">
        <f t="shared" si="14"/>
        <v>82</v>
      </c>
      <c r="R83" s="378">
        <v>428</v>
      </c>
      <c r="S83" s="379"/>
    </row>
    <row r="84" spans="1:19" ht="14.4" thickBot="1" x14ac:dyDescent="0.3">
      <c r="A84" s="49" t="s">
        <v>102</v>
      </c>
      <c r="B84" s="62" t="s">
        <v>92</v>
      </c>
      <c r="C84" s="34"/>
      <c r="D84" s="34"/>
      <c r="E84" s="51">
        <f>IFERROR(VLOOKUP($B84,[1]NUM8!$G$3:$T$128,2,FALSE),0)</f>
        <v>0</v>
      </c>
      <c r="F84" s="51">
        <f>IFERROR(VLOOKUP($B84,[1]NUM8!$G$3:$T$128,3,FALSE),0)</f>
        <v>0</v>
      </c>
      <c r="G84" s="51">
        <f>IFERROR(VLOOKUP($B84,[1]NUM8!$G$3:$T$128,4,FALSE),0)</f>
        <v>0</v>
      </c>
      <c r="H84" s="51">
        <f>IFERROR(VLOOKUP($B84,[1]NUM8!$G$3:$T$128,5,FALSE),0)</f>
        <v>0</v>
      </c>
      <c r="I84" s="51">
        <f>IFERROR(VLOOKUP($B84,[1]NUM8!$G$3:$T$128,6,FALSE),0)</f>
        <v>0</v>
      </c>
      <c r="J84" s="51">
        <f>IFERROR(VLOOKUP($B84,[1]NUM8!$G$3:$T$128,7,FALSE),0)</f>
        <v>0</v>
      </c>
      <c r="K84" s="51">
        <f>IFERROR(VLOOKUP($B84,[1]NUM8!$G$3:$T$128,8,FALSE),0)</f>
        <v>0</v>
      </c>
      <c r="L84" s="51">
        <f>IFERROR(VLOOKUP($B84,[1]NUM8!$G$3:$T$128,9,FALSE),0)</f>
        <v>37</v>
      </c>
      <c r="M84" s="51">
        <f>IFERROR(VLOOKUP($B84,[1]NUM8!$G$3:$T$128,10,FALSE),0)</f>
        <v>0</v>
      </c>
      <c r="N84" s="51">
        <f>IFERROR(VLOOKUP($B84,[1]NUM8!$G$3:$T$128,11,FALSE),0)</f>
        <v>0</v>
      </c>
      <c r="O84" s="51">
        <f>IFERROR(VLOOKUP($B84,[1]NUM8!$G$3:$T$128,12,FALSE),0)</f>
        <v>0</v>
      </c>
      <c r="P84" s="51">
        <f>IFERROR(VLOOKUP($B84,[1]NUM8!$G$3:$T$128,13,FALSE),0)</f>
        <v>0</v>
      </c>
      <c r="Q84" s="11">
        <f t="shared" ref="Q84:Q93" si="19">SUM(E84:P84)</f>
        <v>37</v>
      </c>
    </row>
    <row r="85" spans="1:19" ht="14.4" thickBot="1" x14ac:dyDescent="0.3">
      <c r="A85" s="49" t="s">
        <v>102</v>
      </c>
      <c r="B85" s="62" t="s">
        <v>93</v>
      </c>
      <c r="C85" s="34"/>
      <c r="D85" s="34"/>
      <c r="E85" s="51">
        <f>IFERROR(VLOOKUP($B85,[1]NUM8!$G$3:$T$128,2,FALSE),0)</f>
        <v>0</v>
      </c>
      <c r="F85" s="51">
        <f>IFERROR(VLOOKUP($B85,[1]NUM8!$G$3:$T$128,3,FALSE),0)</f>
        <v>0</v>
      </c>
      <c r="G85" s="51">
        <f>IFERROR(VLOOKUP($B85,[1]NUM8!$G$3:$T$128,4,FALSE),0)</f>
        <v>0</v>
      </c>
      <c r="H85" s="51">
        <f>IFERROR(VLOOKUP($B85,[1]NUM8!$G$3:$T$128,5,FALSE),0)</f>
        <v>0</v>
      </c>
      <c r="I85" s="51">
        <f>IFERROR(VLOOKUP($B85,[1]NUM8!$G$3:$T$128,6,FALSE),0)</f>
        <v>20</v>
      </c>
      <c r="J85" s="51">
        <f>IFERROR(VLOOKUP($B85,[1]NUM8!$G$3:$T$128,7,FALSE),0)</f>
        <v>25</v>
      </c>
      <c r="K85" s="51">
        <f>IFERROR(VLOOKUP($B85,[1]NUM8!$G$3:$T$128,8,FALSE),0)</f>
        <v>0</v>
      </c>
      <c r="L85" s="51">
        <f>IFERROR(VLOOKUP($B85,[1]NUM8!$G$3:$T$128,9,FALSE),0)</f>
        <v>0</v>
      </c>
      <c r="M85" s="51">
        <f>IFERROR(VLOOKUP($B85,[1]NUM8!$G$3:$T$128,10,FALSE),0)</f>
        <v>0</v>
      </c>
      <c r="N85" s="51">
        <f>IFERROR(VLOOKUP($B85,[1]NUM8!$G$3:$T$128,11,FALSE),0)</f>
        <v>0</v>
      </c>
      <c r="O85" s="51">
        <f>IFERROR(VLOOKUP($B85,[1]NUM8!$G$3:$T$128,12,FALSE),0)</f>
        <v>0</v>
      </c>
      <c r="P85" s="51">
        <f>IFERROR(VLOOKUP($B85,[1]NUM8!$G$3:$T$128,13,FALSE),0)</f>
        <v>0</v>
      </c>
      <c r="Q85" s="11">
        <f t="shared" si="19"/>
        <v>45</v>
      </c>
    </row>
    <row r="86" spans="1:19" ht="14.4" thickBot="1" x14ac:dyDescent="0.3">
      <c r="A86" s="49" t="s">
        <v>102</v>
      </c>
      <c r="B86" s="62" t="s">
        <v>94</v>
      </c>
      <c r="C86" s="34"/>
      <c r="D86" s="34"/>
      <c r="E86" s="51">
        <f>IFERROR(VLOOKUP($B86,[1]NUM8!$G$3:$T$128,2,FALSE),0)</f>
        <v>0</v>
      </c>
      <c r="F86" s="51">
        <f>IFERROR(VLOOKUP($B86,[1]NUM8!$G$3:$T$128,3,FALSE),0)</f>
        <v>0</v>
      </c>
      <c r="G86" s="51">
        <f>IFERROR(VLOOKUP($B86,[1]NUM8!$G$3:$T$128,4,FALSE),0)</f>
        <v>0</v>
      </c>
      <c r="H86" s="51">
        <f>IFERROR(VLOOKUP($B86,[1]NUM8!$G$3:$T$128,5,FALSE),0)</f>
        <v>0</v>
      </c>
      <c r="I86" s="51">
        <f>IFERROR(VLOOKUP($B86,[1]NUM8!$G$3:$T$128,6,FALSE),0)</f>
        <v>0</v>
      </c>
      <c r="J86" s="51">
        <f>IFERROR(VLOOKUP($B86,[1]NUM8!$G$3:$T$128,7,FALSE),0)</f>
        <v>0</v>
      </c>
      <c r="K86" s="51">
        <f>IFERROR(VLOOKUP($B86,[1]NUM8!$G$3:$T$128,8,FALSE),0)</f>
        <v>0</v>
      </c>
      <c r="L86" s="51">
        <f>IFERROR(VLOOKUP($B86,[1]NUM8!$G$3:$T$128,9,FALSE),0)</f>
        <v>0</v>
      </c>
      <c r="M86" s="51">
        <f>IFERROR(VLOOKUP($B86,[1]NUM8!$G$3:$T$128,10,FALSE),0)</f>
        <v>0</v>
      </c>
      <c r="N86" s="51">
        <f>IFERROR(VLOOKUP($B86,[1]NUM8!$G$3:$T$128,11,FALSE),0)</f>
        <v>0</v>
      </c>
      <c r="O86" s="51">
        <f>IFERROR(VLOOKUP($B86,[1]NUM8!$G$3:$T$128,12,FALSE),0)</f>
        <v>0</v>
      </c>
      <c r="P86" s="51">
        <f>IFERROR(VLOOKUP($B86,[1]NUM8!$G$3:$T$128,13,FALSE),0)</f>
        <v>0</v>
      </c>
      <c r="Q86" s="11">
        <f t="shared" si="19"/>
        <v>0</v>
      </c>
    </row>
    <row r="87" spans="1:19" ht="14.4" thickBot="1" x14ac:dyDescent="0.3">
      <c r="A87" s="49" t="s">
        <v>102</v>
      </c>
      <c r="B87" s="62" t="s">
        <v>95</v>
      </c>
      <c r="C87" s="34"/>
      <c r="D87" s="34"/>
      <c r="E87" s="51">
        <f>IFERROR(VLOOKUP($B87,[1]NUM8!$G$3:$T$128,2,FALSE),0)</f>
        <v>0</v>
      </c>
      <c r="F87" s="51">
        <f>IFERROR(VLOOKUP($B87,[1]NUM8!$G$3:$T$128,3,FALSE),0)</f>
        <v>0</v>
      </c>
      <c r="G87" s="51">
        <f>IFERROR(VLOOKUP($B87,[1]NUM8!$G$3:$T$128,4,FALSE),0)</f>
        <v>0</v>
      </c>
      <c r="H87" s="51">
        <f>IFERROR(VLOOKUP($B87,[1]NUM8!$G$3:$T$128,5,FALSE),0)</f>
        <v>0</v>
      </c>
      <c r="I87" s="51">
        <f>IFERROR(VLOOKUP($B87,[1]NUM8!$G$3:$T$128,6,FALSE),0)</f>
        <v>36</v>
      </c>
      <c r="J87" s="51">
        <f>IFERROR(VLOOKUP($B87,[1]NUM8!$G$3:$T$128,7,FALSE),0)</f>
        <v>0</v>
      </c>
      <c r="K87" s="51">
        <f>IFERROR(VLOOKUP($B87,[1]NUM8!$G$3:$T$128,8,FALSE),0)</f>
        <v>0</v>
      </c>
      <c r="L87" s="51">
        <f>IFERROR(VLOOKUP($B87,[1]NUM8!$G$3:$T$128,9,FALSE),0)</f>
        <v>0</v>
      </c>
      <c r="M87" s="51">
        <f>IFERROR(VLOOKUP($B87,[1]NUM8!$G$3:$T$128,10,FALSE),0)</f>
        <v>0</v>
      </c>
      <c r="N87" s="51">
        <f>IFERROR(VLOOKUP($B87,[1]NUM8!$G$3:$T$128,11,FALSE),0)</f>
        <v>0</v>
      </c>
      <c r="O87" s="51">
        <f>IFERROR(VLOOKUP($B87,[1]NUM8!$G$3:$T$128,12,FALSE),0)</f>
        <v>0</v>
      </c>
      <c r="P87" s="51">
        <f>IFERROR(VLOOKUP($B87,[1]NUM8!$G$3:$T$128,13,FALSE),0)</f>
        <v>0</v>
      </c>
      <c r="Q87" s="11">
        <f t="shared" si="19"/>
        <v>36</v>
      </c>
    </row>
    <row r="88" spans="1:19" ht="14.4" thickBot="1" x14ac:dyDescent="0.3">
      <c r="A88" s="49" t="s">
        <v>102</v>
      </c>
      <c r="B88" s="62" t="s">
        <v>96</v>
      </c>
      <c r="C88" s="34"/>
      <c r="D88" s="34"/>
      <c r="E88" s="51">
        <f>IFERROR(VLOOKUP($B88,[1]NUM8!$G$3:$T$128,2,FALSE),0)</f>
        <v>0</v>
      </c>
      <c r="F88" s="51">
        <f>IFERROR(VLOOKUP($B88,[1]NUM8!$G$3:$T$128,3,FALSE),0)</f>
        <v>0</v>
      </c>
      <c r="G88" s="51">
        <f>IFERROR(VLOOKUP($B88,[1]NUM8!$G$3:$T$128,4,FALSE),0)</f>
        <v>0</v>
      </c>
      <c r="H88" s="51">
        <f>IFERROR(VLOOKUP($B88,[1]NUM8!$G$3:$T$128,5,FALSE),0)</f>
        <v>0</v>
      </c>
      <c r="I88" s="51">
        <f>IFERROR(VLOOKUP($B88,[1]NUM8!$G$3:$T$128,6,FALSE),0)</f>
        <v>0</v>
      </c>
      <c r="J88" s="51">
        <f>IFERROR(VLOOKUP($B88,[1]NUM8!$G$3:$T$128,7,FALSE),0)</f>
        <v>0</v>
      </c>
      <c r="K88" s="51">
        <f>IFERROR(VLOOKUP($B88,[1]NUM8!$G$3:$T$128,8,FALSE),0)</f>
        <v>0</v>
      </c>
      <c r="L88" s="51">
        <f>IFERROR(VLOOKUP($B88,[1]NUM8!$G$3:$T$128,9,FALSE),0)</f>
        <v>0</v>
      </c>
      <c r="M88" s="51">
        <f>IFERROR(VLOOKUP($B88,[1]NUM8!$G$3:$T$128,10,FALSE),0)</f>
        <v>0</v>
      </c>
      <c r="N88" s="51">
        <f>IFERROR(VLOOKUP($B88,[1]NUM8!$G$3:$T$128,11,FALSE),0)</f>
        <v>0</v>
      </c>
      <c r="O88" s="51">
        <f>IFERROR(VLOOKUP($B88,[1]NUM8!$G$3:$T$128,12,FALSE),0)</f>
        <v>0</v>
      </c>
      <c r="P88" s="51">
        <f>IFERROR(VLOOKUP($B88,[1]NUM8!$G$3:$T$128,13,FALSE),0)</f>
        <v>0</v>
      </c>
      <c r="Q88" s="11">
        <f t="shared" si="19"/>
        <v>0</v>
      </c>
    </row>
    <row r="89" spans="1:19" ht="14.4" thickBot="1" x14ac:dyDescent="0.3">
      <c r="A89" s="49" t="s">
        <v>102</v>
      </c>
      <c r="B89" s="62" t="s">
        <v>97</v>
      </c>
      <c r="C89" s="34"/>
      <c r="D89" s="34"/>
      <c r="E89" s="51">
        <f>IFERROR(VLOOKUP($B89,[1]NUM8!$G$3:$T$128,2,FALSE),0)</f>
        <v>0</v>
      </c>
      <c r="F89" s="51">
        <f>IFERROR(VLOOKUP($B89,[1]NUM8!$G$3:$T$128,3,FALSE),0)</f>
        <v>0</v>
      </c>
      <c r="G89" s="51">
        <f>IFERROR(VLOOKUP($B89,[1]NUM8!$G$3:$T$128,4,FALSE),0)</f>
        <v>0</v>
      </c>
      <c r="H89" s="51">
        <f>IFERROR(VLOOKUP($B89,[1]NUM8!$G$3:$T$128,5,FALSE),0)</f>
        <v>0</v>
      </c>
      <c r="I89" s="51">
        <f>IFERROR(VLOOKUP($B89,[1]NUM8!$G$3:$T$128,6,FALSE),0)</f>
        <v>0</v>
      </c>
      <c r="J89" s="51">
        <f>IFERROR(VLOOKUP($B89,[1]NUM8!$G$3:$T$128,7,FALSE),0)</f>
        <v>0</v>
      </c>
      <c r="K89" s="51">
        <f>IFERROR(VLOOKUP($B89,[1]NUM8!$G$3:$T$128,8,FALSE),0)</f>
        <v>0</v>
      </c>
      <c r="L89" s="51">
        <f>IFERROR(VLOOKUP($B89,[1]NUM8!$G$3:$T$128,9,FALSE),0)</f>
        <v>0</v>
      </c>
      <c r="M89" s="51">
        <f>IFERROR(VLOOKUP($B89,[1]NUM8!$G$3:$T$128,10,FALSE),0)</f>
        <v>0</v>
      </c>
      <c r="N89" s="51">
        <f>IFERROR(VLOOKUP($B89,[1]NUM8!$G$3:$T$128,11,FALSE),0)</f>
        <v>11</v>
      </c>
      <c r="O89" s="51">
        <f>IFERROR(VLOOKUP($B89,[1]NUM8!$G$3:$T$128,12,FALSE),0)</f>
        <v>0</v>
      </c>
      <c r="P89" s="51">
        <f>IFERROR(VLOOKUP($B89,[1]NUM8!$G$3:$T$128,13,FALSE),0)</f>
        <v>0</v>
      </c>
      <c r="Q89" s="11">
        <f t="shared" si="19"/>
        <v>11</v>
      </c>
    </row>
    <row r="90" spans="1:19" ht="14.4" thickBot="1" x14ac:dyDescent="0.3">
      <c r="A90" s="49" t="s">
        <v>102</v>
      </c>
      <c r="B90" s="62" t="s">
        <v>98</v>
      </c>
      <c r="C90" s="34"/>
      <c r="D90" s="34"/>
      <c r="E90" s="51">
        <f>IFERROR(VLOOKUP($B90,[1]NUM8!$G$3:$T$128,2,FALSE),0)</f>
        <v>0</v>
      </c>
      <c r="F90" s="51">
        <f>IFERROR(VLOOKUP($B90,[1]NUM8!$G$3:$T$128,3,FALSE),0)</f>
        <v>0</v>
      </c>
      <c r="G90" s="51">
        <f>IFERROR(VLOOKUP($B90,[1]NUM8!$G$3:$T$128,4,FALSE),0)</f>
        <v>0</v>
      </c>
      <c r="H90" s="51">
        <f>IFERROR(VLOOKUP($B90,[1]NUM8!$G$3:$T$128,5,FALSE),0)</f>
        <v>0</v>
      </c>
      <c r="I90" s="51">
        <f>IFERROR(VLOOKUP($B90,[1]NUM8!$G$3:$T$128,6,FALSE),0)</f>
        <v>2</v>
      </c>
      <c r="J90" s="51">
        <f>IFERROR(VLOOKUP($B90,[1]NUM8!$G$3:$T$128,7,FALSE),0)</f>
        <v>43</v>
      </c>
      <c r="K90" s="51">
        <f>IFERROR(VLOOKUP($B90,[1]NUM8!$G$3:$T$128,8,FALSE),0)</f>
        <v>0</v>
      </c>
      <c r="L90" s="51">
        <f>IFERROR(VLOOKUP($B90,[1]NUM8!$G$3:$T$128,9,FALSE),0)</f>
        <v>0</v>
      </c>
      <c r="M90" s="51">
        <f>IFERROR(VLOOKUP($B90,[1]NUM8!$G$3:$T$128,10,FALSE),0)</f>
        <v>0</v>
      </c>
      <c r="N90" s="51">
        <f>IFERROR(VLOOKUP($B90,[1]NUM8!$G$3:$T$128,11,FALSE),0)</f>
        <v>0</v>
      </c>
      <c r="O90" s="51">
        <f>IFERROR(VLOOKUP($B90,[1]NUM8!$G$3:$T$128,12,FALSE),0)</f>
        <v>0</v>
      </c>
      <c r="P90" s="51">
        <f>IFERROR(VLOOKUP($B90,[1]NUM8!$G$3:$T$128,13,FALSE),0)</f>
        <v>0</v>
      </c>
      <c r="Q90" s="11">
        <f t="shared" si="19"/>
        <v>45</v>
      </c>
    </row>
    <row r="91" spans="1:19" ht="14.4" thickBot="1" x14ac:dyDescent="0.3">
      <c r="A91" s="49" t="s">
        <v>102</v>
      </c>
      <c r="B91" s="62" t="s">
        <v>99</v>
      </c>
      <c r="C91" s="34"/>
      <c r="D91" s="34"/>
      <c r="E91" s="51">
        <f>IFERROR(VLOOKUP($B91,[1]NUM8!$G$3:$T$128,2,FALSE),0)</f>
        <v>0</v>
      </c>
      <c r="F91" s="51">
        <f>IFERROR(VLOOKUP($B91,[1]NUM8!$G$3:$T$128,3,FALSE),0)</f>
        <v>0</v>
      </c>
      <c r="G91" s="51">
        <f>IFERROR(VLOOKUP($B91,[1]NUM8!$G$3:$T$128,4,FALSE),0)</f>
        <v>0</v>
      </c>
      <c r="H91" s="51">
        <f>IFERROR(VLOOKUP($B91,[1]NUM8!$G$3:$T$128,5,FALSE),0)</f>
        <v>0</v>
      </c>
      <c r="I91" s="51">
        <f>IFERROR(VLOOKUP($B91,[1]NUM8!$G$3:$T$128,6,FALSE),0)</f>
        <v>0</v>
      </c>
      <c r="J91" s="51">
        <f>IFERROR(VLOOKUP($B91,[1]NUM8!$G$3:$T$128,7,FALSE),0)</f>
        <v>0</v>
      </c>
      <c r="K91" s="51">
        <f>IFERROR(VLOOKUP($B91,[1]NUM8!$G$3:$T$128,8,FALSE),0)</f>
        <v>0</v>
      </c>
      <c r="L91" s="51">
        <f>IFERROR(VLOOKUP($B91,[1]NUM8!$G$3:$T$128,9,FALSE),0)</f>
        <v>1</v>
      </c>
      <c r="M91" s="51">
        <f>IFERROR(VLOOKUP($B91,[1]NUM8!$G$3:$T$128,10,FALSE),0)</f>
        <v>0</v>
      </c>
      <c r="N91" s="51">
        <f>IFERROR(VLOOKUP($B91,[1]NUM8!$G$3:$T$128,11,FALSE),0)</f>
        <v>16</v>
      </c>
      <c r="O91" s="51">
        <f>IFERROR(VLOOKUP($B91,[1]NUM8!$G$3:$T$128,12,FALSE),0)</f>
        <v>5</v>
      </c>
      <c r="P91" s="51">
        <f>IFERROR(VLOOKUP($B91,[1]NUM8!$G$3:$T$128,13,FALSE),0)</f>
        <v>0</v>
      </c>
      <c r="Q91" s="11">
        <f t="shared" si="19"/>
        <v>22</v>
      </c>
    </row>
    <row r="92" spans="1:19" ht="14.4" thickBot="1" x14ac:dyDescent="0.3">
      <c r="A92" s="49" t="s">
        <v>102</v>
      </c>
      <c r="B92" s="62" t="s">
        <v>100</v>
      </c>
      <c r="C92" s="34"/>
      <c r="D92" s="34"/>
      <c r="E92" s="51">
        <f>IFERROR(VLOOKUP($B92,[1]NUM8!$G$3:$T$128,2,FALSE),0)</f>
        <v>0</v>
      </c>
      <c r="F92" s="51">
        <f>IFERROR(VLOOKUP($B92,[1]NUM8!$G$3:$T$128,3,FALSE),0)</f>
        <v>0</v>
      </c>
      <c r="G92" s="51">
        <f>IFERROR(VLOOKUP($B92,[1]NUM8!$G$3:$T$128,4,FALSE),0)</f>
        <v>0</v>
      </c>
      <c r="H92" s="51">
        <f>IFERROR(VLOOKUP($B92,[1]NUM8!$G$3:$T$128,5,FALSE),0)</f>
        <v>0</v>
      </c>
      <c r="I92" s="51">
        <f>IFERROR(VLOOKUP($B92,[1]NUM8!$G$3:$T$128,6,FALSE),0)</f>
        <v>0</v>
      </c>
      <c r="J92" s="51">
        <f>IFERROR(VLOOKUP($B92,[1]NUM8!$G$3:$T$128,7,FALSE),0)</f>
        <v>0</v>
      </c>
      <c r="K92" s="51">
        <f>IFERROR(VLOOKUP($B92,[1]NUM8!$G$3:$T$128,8,FALSE),0)</f>
        <v>0</v>
      </c>
      <c r="L92" s="51">
        <f>IFERROR(VLOOKUP($B92,[1]NUM8!$G$3:$T$128,9,FALSE),0)</f>
        <v>0</v>
      </c>
      <c r="M92" s="51">
        <f>IFERROR(VLOOKUP($B92,[1]NUM8!$G$3:$T$128,10,FALSE),0)</f>
        <v>0</v>
      </c>
      <c r="N92" s="51">
        <f>IFERROR(VLOOKUP($B92,[1]NUM8!$G$3:$T$128,11,FALSE),0)</f>
        <v>0</v>
      </c>
      <c r="O92" s="51">
        <f>IFERROR(VLOOKUP($B92,[1]NUM8!$G$3:$T$128,12,FALSE),0)</f>
        <v>0</v>
      </c>
      <c r="P92" s="51">
        <f>IFERROR(VLOOKUP($B92,[1]NUM8!$G$3:$T$128,13,FALSE),0)</f>
        <v>0</v>
      </c>
      <c r="Q92" s="11">
        <f t="shared" si="19"/>
        <v>0</v>
      </c>
    </row>
    <row r="93" spans="1:19" ht="14.4" thickBot="1" x14ac:dyDescent="0.3">
      <c r="A93" s="49" t="s">
        <v>102</v>
      </c>
      <c r="B93" s="62" t="s">
        <v>101</v>
      </c>
      <c r="C93" s="34"/>
      <c r="D93" s="34"/>
      <c r="E93" s="51">
        <f>IFERROR(VLOOKUP($B93,[1]NUM8!$G$3:$T$128,2,FALSE),0)</f>
        <v>0</v>
      </c>
      <c r="F93" s="51">
        <f>IFERROR(VLOOKUP($B93,[1]NUM8!$G$3:$T$128,3,FALSE),0)</f>
        <v>0</v>
      </c>
      <c r="G93" s="51">
        <f>IFERROR(VLOOKUP($B93,[1]NUM8!$G$3:$T$128,4,FALSE),0)</f>
        <v>0</v>
      </c>
      <c r="H93" s="51">
        <f>IFERROR(VLOOKUP($B93,[1]NUM8!$G$3:$T$128,5,FALSE),0)</f>
        <v>0</v>
      </c>
      <c r="I93" s="51">
        <f>IFERROR(VLOOKUP($B93,[1]NUM8!$G$3:$T$128,6,FALSE),0)</f>
        <v>0</v>
      </c>
      <c r="J93" s="51">
        <f>IFERROR(VLOOKUP($B93,[1]NUM8!$G$3:$T$128,7,FALSE),0)</f>
        <v>0</v>
      </c>
      <c r="K93" s="51">
        <f>IFERROR(VLOOKUP($B93,[1]NUM8!$G$3:$T$128,8,FALSE),0)</f>
        <v>0</v>
      </c>
      <c r="L93" s="51">
        <f>IFERROR(VLOOKUP($B93,[1]NUM8!$G$3:$T$128,9,FALSE),0)</f>
        <v>4</v>
      </c>
      <c r="M93" s="51">
        <f>IFERROR(VLOOKUP($B93,[1]NUM8!$G$3:$T$128,10,FALSE),0)</f>
        <v>0</v>
      </c>
      <c r="N93" s="51">
        <f>IFERROR(VLOOKUP($B93,[1]NUM8!$G$3:$T$128,11,FALSE),0)</f>
        <v>21</v>
      </c>
      <c r="O93" s="51">
        <f>IFERROR(VLOOKUP($B93,[1]NUM8!$G$3:$T$128,12,FALSE),0)</f>
        <v>0</v>
      </c>
      <c r="P93" s="51">
        <f>IFERROR(VLOOKUP($B93,[1]NUM8!$G$3:$T$128,13,FALSE),0)</f>
        <v>0</v>
      </c>
      <c r="Q93" s="11">
        <f t="shared" si="19"/>
        <v>25</v>
      </c>
    </row>
    <row r="94" spans="1:19" ht="14.4" thickBot="1" x14ac:dyDescent="0.3">
      <c r="A94" s="344" t="s">
        <v>164</v>
      </c>
      <c r="B94" s="345"/>
      <c r="C94" s="89">
        <f>D94/Metas!J16</f>
        <v>1.0045454545454544</v>
      </c>
      <c r="D94" s="13">
        <f>+Q94/R94</f>
        <v>0.27625</v>
      </c>
      <c r="E94" s="43">
        <f>SUM(E84:E93)</f>
        <v>0</v>
      </c>
      <c r="F94" s="43">
        <f t="shared" ref="F94:H94" si="20">SUM(F84:F93)</f>
        <v>0</v>
      </c>
      <c r="G94" s="43">
        <f t="shared" si="20"/>
        <v>0</v>
      </c>
      <c r="H94" s="43">
        <f t="shared" si="20"/>
        <v>0</v>
      </c>
      <c r="I94" s="43">
        <f t="shared" ref="I94:J94" si="21">SUM(I84:I93)</f>
        <v>58</v>
      </c>
      <c r="J94" s="43">
        <f t="shared" si="21"/>
        <v>68</v>
      </c>
      <c r="K94" s="43">
        <f t="shared" ref="K94:L94" si="22">SUM(K84:K93)</f>
        <v>0</v>
      </c>
      <c r="L94" s="43">
        <f t="shared" si="22"/>
        <v>42</v>
      </c>
      <c r="M94" s="43">
        <f t="shared" ref="M94:N94" si="23">SUM(M84:M93)</f>
        <v>0</v>
      </c>
      <c r="N94" s="43">
        <f t="shared" si="23"/>
        <v>48</v>
      </c>
      <c r="O94" s="43">
        <f t="shared" ref="O94:P94" si="24">SUM(O84:O93)</f>
        <v>5</v>
      </c>
      <c r="P94" s="43">
        <f t="shared" si="24"/>
        <v>0</v>
      </c>
      <c r="Q94" s="43">
        <f>SUM(Q84:Q93)</f>
        <v>221</v>
      </c>
      <c r="R94" s="378">
        <v>800</v>
      </c>
      <c r="S94" s="379"/>
    </row>
    <row r="95" spans="1:19" ht="14.4" thickBot="1" x14ac:dyDescent="0.3">
      <c r="A95" s="49" t="s">
        <v>118</v>
      </c>
      <c r="B95" s="62" t="s">
        <v>103</v>
      </c>
      <c r="C95" s="34"/>
      <c r="D95" s="34"/>
      <c r="E95" s="51">
        <f>IFERROR(VLOOKUP($B95,[1]NUM8!$G$3:$T$128,2,FALSE),0)</f>
        <v>0</v>
      </c>
      <c r="F95" s="51">
        <f>IFERROR(VLOOKUP($B95,[1]NUM8!$G$3:$T$128,3,FALSE),0)</f>
        <v>0</v>
      </c>
      <c r="G95" s="51">
        <f>IFERROR(VLOOKUP($B95,[1]NUM8!$G$3:$T$128,4,FALSE),0)</f>
        <v>0</v>
      </c>
      <c r="H95" s="51">
        <f>IFERROR(VLOOKUP($B95,[1]NUM8!$G$3:$T$128,5,FALSE),0)</f>
        <v>0</v>
      </c>
      <c r="I95" s="51">
        <f>IFERROR(VLOOKUP($B95,[1]NUM8!$G$3:$T$128,6,FALSE),0)</f>
        <v>18</v>
      </c>
      <c r="J95" s="51">
        <f>IFERROR(VLOOKUP($B95,[1]NUM8!$G$3:$T$128,7,FALSE),0)</f>
        <v>32</v>
      </c>
      <c r="K95" s="51">
        <f>IFERROR(VLOOKUP($B95,[1]NUM8!$G$3:$T$128,8,FALSE),0)</f>
        <v>18</v>
      </c>
      <c r="L95" s="51">
        <f>IFERROR(VLOOKUP($B95,[1]NUM8!$G$3:$T$128,9,FALSE),0)</f>
        <v>0</v>
      </c>
      <c r="M95" s="51">
        <f>IFERROR(VLOOKUP($B95,[1]NUM8!$G$3:$T$128,10,FALSE),0)</f>
        <v>14</v>
      </c>
      <c r="N95" s="51">
        <f>IFERROR(VLOOKUP($B95,[1]NUM8!$G$3:$T$128,11,FALSE),0)</f>
        <v>42</v>
      </c>
      <c r="O95" s="51">
        <f>IFERROR(VLOOKUP($B95,[1]NUM8!$G$3:$T$128,12,FALSE),0)</f>
        <v>20</v>
      </c>
      <c r="P95" s="51">
        <f>IFERROR(VLOOKUP($B95,[1]NUM8!$G$3:$T$128,13,FALSE),0)</f>
        <v>0</v>
      </c>
      <c r="Q95" s="11">
        <f t="shared" ref="Q95:Q112" si="25">SUM(E95:P95)</f>
        <v>144</v>
      </c>
    </row>
    <row r="96" spans="1:19" ht="14.4" thickBot="1" x14ac:dyDescent="0.3">
      <c r="A96" s="49" t="s">
        <v>118</v>
      </c>
      <c r="B96" s="62" t="s">
        <v>104</v>
      </c>
      <c r="C96" s="34"/>
      <c r="D96" s="34"/>
      <c r="E96" s="51">
        <f>IFERROR(VLOOKUP($B96,[1]NUM8!$G$3:$T$128,2,FALSE),0)</f>
        <v>3</v>
      </c>
      <c r="F96" s="51">
        <f>IFERROR(VLOOKUP($B96,[1]NUM8!$G$3:$T$128,3,FALSE),0)</f>
        <v>4</v>
      </c>
      <c r="G96" s="51">
        <f>IFERROR(VLOOKUP($B96,[1]NUM8!$G$3:$T$128,4,FALSE),0)</f>
        <v>22</v>
      </c>
      <c r="H96" s="51">
        <f>IFERROR(VLOOKUP($B96,[1]NUM8!$G$3:$T$128,5,FALSE),0)</f>
        <v>62</v>
      </c>
      <c r="I96" s="51">
        <f>IFERROR(VLOOKUP($B96,[1]NUM8!$G$3:$T$128,6,FALSE),0)</f>
        <v>32</v>
      </c>
      <c r="J96" s="51">
        <f>IFERROR(VLOOKUP($B96,[1]NUM8!$G$3:$T$128,7,FALSE),0)</f>
        <v>56</v>
      </c>
      <c r="K96" s="51">
        <f>IFERROR(VLOOKUP($B96,[1]NUM8!$G$3:$T$128,8,FALSE),0)</f>
        <v>42</v>
      </c>
      <c r="L96" s="51">
        <f>IFERROR(VLOOKUP($B96,[1]NUM8!$G$3:$T$128,9,FALSE),0)</f>
        <v>27</v>
      </c>
      <c r="M96" s="51">
        <f>IFERROR(VLOOKUP($B96,[1]NUM8!$G$3:$T$128,10,FALSE),0)</f>
        <v>66</v>
      </c>
      <c r="N96" s="51">
        <f>IFERROR(VLOOKUP($B96,[1]NUM8!$G$3:$T$128,11,FALSE),0)</f>
        <v>36</v>
      </c>
      <c r="O96" s="51">
        <f>IFERROR(VLOOKUP($B96,[1]NUM8!$G$3:$T$128,12,FALSE),0)</f>
        <v>6</v>
      </c>
      <c r="P96" s="51">
        <f>IFERROR(VLOOKUP($B96,[1]NUM8!$G$3:$T$128,13,FALSE),0)</f>
        <v>27</v>
      </c>
      <c r="Q96" s="11">
        <f t="shared" si="25"/>
        <v>383</v>
      </c>
    </row>
    <row r="97" spans="1:17" ht="14.4" thickBot="1" x14ac:dyDescent="0.3">
      <c r="A97" s="49" t="s">
        <v>118</v>
      </c>
      <c r="B97" s="62" t="s">
        <v>105</v>
      </c>
      <c r="C97" s="34"/>
      <c r="D97" s="34"/>
      <c r="E97" s="51">
        <f>IFERROR(VLOOKUP($B97,[1]NUM8!$G$3:$T$128,2,FALSE),0)</f>
        <v>3</v>
      </c>
      <c r="F97" s="51">
        <f>IFERROR(VLOOKUP($B97,[1]NUM8!$G$3:$T$128,3,FALSE),0)</f>
        <v>9</v>
      </c>
      <c r="G97" s="51">
        <f>IFERROR(VLOOKUP($B97,[1]NUM8!$G$3:$T$128,4,FALSE),0)</f>
        <v>3</v>
      </c>
      <c r="H97" s="51">
        <f>IFERROR(VLOOKUP($B97,[1]NUM8!$G$3:$T$128,5,FALSE),0)</f>
        <v>205</v>
      </c>
      <c r="I97" s="51">
        <f>IFERROR(VLOOKUP($B97,[1]NUM8!$G$3:$T$128,6,FALSE),0)</f>
        <v>269</v>
      </c>
      <c r="J97" s="51">
        <f>IFERROR(VLOOKUP($B97,[1]NUM8!$G$3:$T$128,7,FALSE),0)</f>
        <v>20</v>
      </c>
      <c r="K97" s="51">
        <f>IFERROR(VLOOKUP($B97,[1]NUM8!$G$3:$T$128,8,FALSE),0)</f>
        <v>9</v>
      </c>
      <c r="L97" s="51">
        <f>IFERROR(VLOOKUP($B97,[1]NUM8!$G$3:$T$128,9,FALSE),0)</f>
        <v>184</v>
      </c>
      <c r="M97" s="51">
        <f>IFERROR(VLOOKUP($B97,[1]NUM8!$G$3:$T$128,10,FALSE),0)</f>
        <v>2</v>
      </c>
      <c r="N97" s="51">
        <f>IFERROR(VLOOKUP($B97,[1]NUM8!$G$3:$T$128,11,FALSE),0)</f>
        <v>1</v>
      </c>
      <c r="O97" s="51">
        <f>IFERROR(VLOOKUP($B97,[1]NUM8!$G$3:$T$128,12,FALSE),0)</f>
        <v>14</v>
      </c>
      <c r="P97" s="51">
        <f>IFERROR(VLOOKUP($B97,[1]NUM8!$G$3:$T$128,13,FALSE),0)</f>
        <v>0</v>
      </c>
      <c r="Q97" s="11">
        <f t="shared" si="25"/>
        <v>719</v>
      </c>
    </row>
    <row r="98" spans="1:17" ht="14.4" thickBot="1" x14ac:dyDescent="0.3">
      <c r="A98" s="49" t="s">
        <v>118</v>
      </c>
      <c r="B98" s="62" t="s">
        <v>106</v>
      </c>
      <c r="C98" s="34"/>
      <c r="D98" s="34"/>
      <c r="E98" s="51">
        <f>IFERROR(VLOOKUP($B98,[1]NUM8!$G$3:$T$128,2,FALSE),0)</f>
        <v>0</v>
      </c>
      <c r="F98" s="51">
        <f>IFERROR(VLOOKUP($B98,[1]NUM8!$G$3:$T$128,3,FALSE),0)</f>
        <v>0</v>
      </c>
      <c r="G98" s="51">
        <f>IFERROR(VLOOKUP($B98,[1]NUM8!$G$3:$T$128,4,FALSE),0)</f>
        <v>0</v>
      </c>
      <c r="H98" s="51">
        <f>IFERROR(VLOOKUP($B98,[1]NUM8!$G$3:$T$128,5,FALSE),0)</f>
        <v>10</v>
      </c>
      <c r="I98" s="51">
        <f>IFERROR(VLOOKUP($B98,[1]NUM8!$G$3:$T$128,6,FALSE),0)</f>
        <v>20</v>
      </c>
      <c r="J98" s="51">
        <f>IFERROR(VLOOKUP($B98,[1]NUM8!$G$3:$T$128,7,FALSE),0)</f>
        <v>24</v>
      </c>
      <c r="K98" s="51">
        <f>IFERROR(VLOOKUP($B98,[1]NUM8!$G$3:$T$128,8,FALSE),0)</f>
        <v>50</v>
      </c>
      <c r="L98" s="51">
        <f>IFERROR(VLOOKUP($B98,[1]NUM8!$G$3:$T$128,9,FALSE),0)</f>
        <v>0</v>
      </c>
      <c r="M98" s="51">
        <f>IFERROR(VLOOKUP($B98,[1]NUM8!$G$3:$T$128,10,FALSE),0)</f>
        <v>35</v>
      </c>
      <c r="N98" s="51">
        <f>IFERROR(VLOOKUP($B98,[1]NUM8!$G$3:$T$128,11,FALSE),0)</f>
        <v>0</v>
      </c>
      <c r="O98" s="51">
        <f>IFERROR(VLOOKUP($B98,[1]NUM8!$G$3:$T$128,12,FALSE),0)</f>
        <v>0</v>
      </c>
      <c r="P98" s="51">
        <f>IFERROR(VLOOKUP($B98,[1]NUM8!$G$3:$T$128,13,FALSE),0)</f>
        <v>0</v>
      </c>
      <c r="Q98" s="11">
        <f t="shared" si="25"/>
        <v>139</v>
      </c>
    </row>
    <row r="99" spans="1:17" ht="14.4" thickBot="1" x14ac:dyDescent="0.3">
      <c r="A99" s="49" t="s">
        <v>118</v>
      </c>
      <c r="B99" s="62" t="s">
        <v>107</v>
      </c>
      <c r="C99" s="34"/>
      <c r="D99" s="34"/>
      <c r="E99" s="51">
        <f>IFERROR(VLOOKUP($B99,[1]NUM8!$G$3:$T$128,2,FALSE),0)</f>
        <v>0</v>
      </c>
      <c r="F99" s="51">
        <f>IFERROR(VLOOKUP($B99,[1]NUM8!$G$3:$T$128,3,FALSE),0)</f>
        <v>0</v>
      </c>
      <c r="G99" s="51">
        <f>IFERROR(VLOOKUP($B99,[1]NUM8!$G$3:$T$128,4,FALSE),0)</f>
        <v>0</v>
      </c>
      <c r="H99" s="51">
        <f>IFERROR(VLOOKUP($B99,[1]NUM8!$G$3:$T$128,5,FALSE),0)</f>
        <v>0</v>
      </c>
      <c r="I99" s="51">
        <f>IFERROR(VLOOKUP($B99,[1]NUM8!$G$3:$T$128,6,FALSE),0)</f>
        <v>0</v>
      </c>
      <c r="J99" s="51">
        <f>IFERROR(VLOOKUP($B99,[1]NUM8!$G$3:$T$128,7,FALSE),0)</f>
        <v>0</v>
      </c>
      <c r="K99" s="51">
        <f>IFERROR(VLOOKUP($B99,[1]NUM8!$G$3:$T$128,8,FALSE),0)</f>
        <v>0</v>
      </c>
      <c r="L99" s="51">
        <f>IFERROR(VLOOKUP($B99,[1]NUM8!$G$3:$T$128,9,FALSE),0)</f>
        <v>0</v>
      </c>
      <c r="M99" s="51">
        <f>IFERROR(VLOOKUP($B99,[1]NUM8!$G$3:$T$128,10,FALSE),0)</f>
        <v>0</v>
      </c>
      <c r="N99" s="51">
        <f>IFERROR(VLOOKUP($B99,[1]NUM8!$G$3:$T$128,11,FALSE),0)</f>
        <v>0</v>
      </c>
      <c r="O99" s="51">
        <f>IFERROR(VLOOKUP($B99,[1]NUM8!$G$3:$T$128,12,FALSE),0)</f>
        <v>0</v>
      </c>
      <c r="P99" s="51">
        <f>IFERROR(VLOOKUP($B99,[1]NUM8!$G$3:$T$128,13,FALSE),0)</f>
        <v>0</v>
      </c>
      <c r="Q99" s="11">
        <f t="shared" si="25"/>
        <v>0</v>
      </c>
    </row>
    <row r="100" spans="1:17" ht="14.4" thickBot="1" x14ac:dyDescent="0.3">
      <c r="A100" s="49" t="s">
        <v>118</v>
      </c>
      <c r="B100" s="62" t="s">
        <v>108</v>
      </c>
      <c r="C100" s="34"/>
      <c r="D100" s="34"/>
      <c r="E100" s="51">
        <f>IFERROR(VLOOKUP($B100,[1]NUM8!$G$3:$T$128,2,FALSE),0)</f>
        <v>0</v>
      </c>
      <c r="F100" s="51">
        <f>IFERROR(VLOOKUP($B100,[1]NUM8!$G$3:$T$128,3,FALSE),0)</f>
        <v>0</v>
      </c>
      <c r="G100" s="51">
        <f>IFERROR(VLOOKUP($B100,[1]NUM8!$G$3:$T$128,4,FALSE),0)</f>
        <v>0</v>
      </c>
      <c r="H100" s="51">
        <f>IFERROR(VLOOKUP($B100,[1]NUM8!$G$3:$T$128,5,FALSE),0)</f>
        <v>0</v>
      </c>
      <c r="I100" s="51">
        <f>IFERROR(VLOOKUP($B100,[1]NUM8!$G$3:$T$128,6,FALSE),0)</f>
        <v>0</v>
      </c>
      <c r="J100" s="51">
        <f>IFERROR(VLOOKUP($B100,[1]NUM8!$G$3:$T$128,7,FALSE),0)</f>
        <v>0</v>
      </c>
      <c r="K100" s="51">
        <f>IFERROR(VLOOKUP($B100,[1]NUM8!$G$3:$T$128,8,FALSE),0)</f>
        <v>0</v>
      </c>
      <c r="L100" s="51">
        <f>IFERROR(VLOOKUP($B100,[1]NUM8!$G$3:$T$128,9,FALSE),0)</f>
        <v>0</v>
      </c>
      <c r="M100" s="51">
        <f>IFERROR(VLOOKUP($B100,[1]NUM8!$G$3:$T$128,10,FALSE),0)</f>
        <v>0</v>
      </c>
      <c r="N100" s="51">
        <f>IFERROR(VLOOKUP($B100,[1]NUM8!$G$3:$T$128,11,FALSE),0)</f>
        <v>0</v>
      </c>
      <c r="O100" s="51">
        <f>IFERROR(VLOOKUP($B100,[1]NUM8!$G$3:$T$128,12,FALSE),0)</f>
        <v>31</v>
      </c>
      <c r="P100" s="51">
        <f>IFERROR(VLOOKUP($B100,[1]NUM8!$G$3:$T$128,13,FALSE),0)</f>
        <v>53</v>
      </c>
      <c r="Q100" s="11">
        <f t="shared" si="25"/>
        <v>84</v>
      </c>
    </row>
    <row r="101" spans="1:17" ht="14.4" thickBot="1" x14ac:dyDescent="0.3">
      <c r="A101" s="49" t="s">
        <v>118</v>
      </c>
      <c r="B101" s="62" t="s">
        <v>109</v>
      </c>
      <c r="C101" s="34"/>
      <c r="D101" s="34"/>
      <c r="E101" s="51">
        <f>IFERROR(VLOOKUP($B101,[1]NUM8!$G$3:$T$128,2,FALSE),0)</f>
        <v>0</v>
      </c>
      <c r="F101" s="51">
        <f>IFERROR(VLOOKUP($B101,[1]NUM8!$G$3:$T$128,3,FALSE),0)</f>
        <v>0</v>
      </c>
      <c r="G101" s="51">
        <f>IFERROR(VLOOKUP($B101,[1]NUM8!$G$3:$T$128,4,FALSE),0)</f>
        <v>0</v>
      </c>
      <c r="H101" s="51">
        <f>IFERROR(VLOOKUP($B101,[1]NUM8!$G$3:$T$128,5,FALSE),0)</f>
        <v>0</v>
      </c>
      <c r="I101" s="51">
        <f>IFERROR(VLOOKUP($B101,[1]NUM8!$G$3:$T$128,6,FALSE),0)</f>
        <v>0</v>
      </c>
      <c r="J101" s="51">
        <f>IFERROR(VLOOKUP($B101,[1]NUM8!$G$3:$T$128,7,FALSE),0)</f>
        <v>0</v>
      </c>
      <c r="K101" s="51">
        <f>IFERROR(VLOOKUP($B101,[1]NUM8!$G$3:$T$128,8,FALSE),0)</f>
        <v>0</v>
      </c>
      <c r="L101" s="51">
        <f>IFERROR(VLOOKUP($B101,[1]NUM8!$G$3:$T$128,9,FALSE),0)</f>
        <v>10</v>
      </c>
      <c r="M101" s="51">
        <f>IFERROR(VLOOKUP($B101,[1]NUM8!$G$3:$T$128,10,FALSE),0)</f>
        <v>0</v>
      </c>
      <c r="N101" s="51">
        <f>IFERROR(VLOOKUP($B101,[1]NUM8!$G$3:$T$128,11,FALSE),0)</f>
        <v>0</v>
      </c>
      <c r="O101" s="51">
        <f>IFERROR(VLOOKUP($B101,[1]NUM8!$G$3:$T$128,12,FALSE),0)</f>
        <v>0</v>
      </c>
      <c r="P101" s="51">
        <f>IFERROR(VLOOKUP($B101,[1]NUM8!$G$3:$T$128,13,FALSE),0)</f>
        <v>0</v>
      </c>
      <c r="Q101" s="11">
        <f t="shared" si="25"/>
        <v>10</v>
      </c>
    </row>
    <row r="102" spans="1:17" ht="14.4" thickBot="1" x14ac:dyDescent="0.3">
      <c r="A102" s="49" t="s">
        <v>118</v>
      </c>
      <c r="B102" s="62" t="s">
        <v>110</v>
      </c>
      <c r="C102" s="34"/>
      <c r="D102" s="34"/>
      <c r="E102" s="51">
        <f>IFERROR(VLOOKUP($B102,[1]NUM8!$G$3:$T$128,2,FALSE),0)</f>
        <v>0</v>
      </c>
      <c r="F102" s="51">
        <f>IFERROR(VLOOKUP($B102,[1]NUM8!$G$3:$T$128,3,FALSE),0)</f>
        <v>0</v>
      </c>
      <c r="G102" s="51">
        <f>IFERROR(VLOOKUP($B102,[1]NUM8!$G$3:$T$128,4,FALSE),0)</f>
        <v>0</v>
      </c>
      <c r="H102" s="51">
        <f>IFERROR(VLOOKUP($B102,[1]NUM8!$G$3:$T$128,5,FALSE),0)</f>
        <v>0</v>
      </c>
      <c r="I102" s="51">
        <f>IFERROR(VLOOKUP($B102,[1]NUM8!$G$3:$T$128,6,FALSE),0)</f>
        <v>0</v>
      </c>
      <c r="J102" s="51">
        <f>IFERROR(VLOOKUP($B102,[1]NUM8!$G$3:$T$128,7,FALSE),0)</f>
        <v>0</v>
      </c>
      <c r="K102" s="51">
        <f>IFERROR(VLOOKUP($B102,[1]NUM8!$G$3:$T$128,8,FALSE),0)</f>
        <v>0</v>
      </c>
      <c r="L102" s="51">
        <f>IFERROR(VLOOKUP($B102,[1]NUM8!$G$3:$T$128,9,FALSE),0)</f>
        <v>0</v>
      </c>
      <c r="M102" s="51">
        <f>IFERROR(VLOOKUP($B102,[1]NUM8!$G$3:$T$128,10,FALSE),0)</f>
        <v>0</v>
      </c>
      <c r="N102" s="51">
        <f>IFERROR(VLOOKUP($B102,[1]NUM8!$G$3:$T$128,11,FALSE),0)</f>
        <v>0</v>
      </c>
      <c r="O102" s="51">
        <f>IFERROR(VLOOKUP($B102,[1]NUM8!$G$3:$T$128,12,FALSE),0)</f>
        <v>0</v>
      </c>
      <c r="P102" s="51">
        <f>IFERROR(VLOOKUP($B102,[1]NUM8!$G$3:$T$128,13,FALSE),0)</f>
        <v>0</v>
      </c>
      <c r="Q102" s="11">
        <f t="shared" si="25"/>
        <v>0</v>
      </c>
    </row>
    <row r="103" spans="1:17" ht="14.4" thickBot="1" x14ac:dyDescent="0.3">
      <c r="A103" s="49" t="s">
        <v>118</v>
      </c>
      <c r="B103" s="62" t="s">
        <v>111</v>
      </c>
      <c r="C103" s="34"/>
      <c r="D103" s="34"/>
      <c r="E103" s="51">
        <f>IFERROR(VLOOKUP($B103,[1]NUM8!$G$3:$T$128,2,FALSE),0)</f>
        <v>0</v>
      </c>
      <c r="F103" s="51">
        <f>IFERROR(VLOOKUP($B103,[1]NUM8!$G$3:$T$128,3,FALSE),0)</f>
        <v>0</v>
      </c>
      <c r="G103" s="51">
        <f>IFERROR(VLOOKUP($B103,[1]NUM8!$G$3:$T$128,4,FALSE),0)</f>
        <v>0</v>
      </c>
      <c r="H103" s="51">
        <f>IFERROR(VLOOKUP($B103,[1]NUM8!$G$3:$T$128,5,FALSE),0)</f>
        <v>0</v>
      </c>
      <c r="I103" s="51">
        <f>IFERROR(VLOOKUP($B103,[1]NUM8!$G$3:$T$128,6,FALSE),0)</f>
        <v>0</v>
      </c>
      <c r="J103" s="51">
        <f>IFERROR(VLOOKUP($B103,[1]NUM8!$G$3:$T$128,7,FALSE),0)</f>
        <v>0</v>
      </c>
      <c r="K103" s="51">
        <f>IFERROR(VLOOKUP($B103,[1]NUM8!$G$3:$T$128,8,FALSE),0)</f>
        <v>0</v>
      </c>
      <c r="L103" s="51">
        <f>IFERROR(VLOOKUP($B103,[1]NUM8!$G$3:$T$128,9,FALSE),0)</f>
        <v>0</v>
      </c>
      <c r="M103" s="51">
        <f>IFERROR(VLOOKUP($B103,[1]NUM8!$G$3:$T$128,10,FALSE),0)</f>
        <v>0</v>
      </c>
      <c r="N103" s="51">
        <f>IFERROR(VLOOKUP($B103,[1]NUM8!$G$3:$T$128,11,FALSE),0)</f>
        <v>0</v>
      </c>
      <c r="O103" s="51">
        <f>IFERROR(VLOOKUP($B103,[1]NUM8!$G$3:$T$128,12,FALSE),0)</f>
        <v>0</v>
      </c>
      <c r="P103" s="51">
        <f>IFERROR(VLOOKUP($B103,[1]NUM8!$G$3:$T$128,13,FALSE),0)</f>
        <v>0</v>
      </c>
      <c r="Q103" s="11">
        <f t="shared" si="25"/>
        <v>0</v>
      </c>
    </row>
    <row r="104" spans="1:17" ht="14.4" thickBot="1" x14ac:dyDescent="0.3">
      <c r="A104" s="49" t="s">
        <v>118</v>
      </c>
      <c r="B104" s="62" t="s">
        <v>112</v>
      </c>
      <c r="C104" s="34"/>
      <c r="D104" s="34"/>
      <c r="E104" s="51">
        <f>IFERROR(VLOOKUP($B104,[1]NUM8!$G$3:$T$128,2,FALSE),0)</f>
        <v>0</v>
      </c>
      <c r="F104" s="51">
        <f>IFERROR(VLOOKUP($B104,[1]NUM8!$G$3:$T$128,3,FALSE),0)</f>
        <v>0</v>
      </c>
      <c r="G104" s="51">
        <f>IFERROR(VLOOKUP($B104,[1]NUM8!$G$3:$T$128,4,FALSE),0)</f>
        <v>0</v>
      </c>
      <c r="H104" s="51">
        <f>IFERROR(VLOOKUP($B104,[1]NUM8!$G$3:$T$128,5,FALSE),0)</f>
        <v>0</v>
      </c>
      <c r="I104" s="51">
        <f>IFERROR(VLOOKUP($B104,[1]NUM8!$G$3:$T$128,6,FALSE),0)</f>
        <v>0</v>
      </c>
      <c r="J104" s="51">
        <f>IFERROR(VLOOKUP($B104,[1]NUM8!$G$3:$T$128,7,FALSE),0)</f>
        <v>0</v>
      </c>
      <c r="K104" s="51">
        <f>IFERROR(VLOOKUP($B104,[1]NUM8!$G$3:$T$128,8,FALSE),0)</f>
        <v>0</v>
      </c>
      <c r="L104" s="51">
        <f>IFERROR(VLOOKUP($B104,[1]NUM8!$G$3:$T$128,9,FALSE),0)</f>
        <v>0</v>
      </c>
      <c r="M104" s="51">
        <f>IFERROR(VLOOKUP($B104,[1]NUM8!$G$3:$T$128,10,FALSE),0)</f>
        <v>0</v>
      </c>
      <c r="N104" s="51">
        <f>IFERROR(VLOOKUP($B104,[1]NUM8!$G$3:$T$128,11,FALSE),0)</f>
        <v>0</v>
      </c>
      <c r="O104" s="51">
        <f>IFERROR(VLOOKUP($B104,[1]NUM8!$G$3:$T$128,12,FALSE),0)</f>
        <v>0</v>
      </c>
      <c r="P104" s="51">
        <f>IFERROR(VLOOKUP($B104,[1]NUM8!$G$3:$T$128,13,FALSE),0)</f>
        <v>0</v>
      </c>
      <c r="Q104" s="11">
        <f t="shared" si="25"/>
        <v>0</v>
      </c>
    </row>
    <row r="105" spans="1:17" ht="14.4" thickBot="1" x14ac:dyDescent="0.3">
      <c r="A105" s="49" t="s">
        <v>118</v>
      </c>
      <c r="B105" s="62" t="s">
        <v>113</v>
      </c>
      <c r="C105" s="34"/>
      <c r="D105" s="34"/>
      <c r="E105" s="51">
        <f>IFERROR(VLOOKUP($B105,[1]NUM8!$G$3:$T$128,2,FALSE),0)</f>
        <v>0</v>
      </c>
      <c r="F105" s="51">
        <f>IFERROR(VLOOKUP($B105,[1]NUM8!$G$3:$T$128,3,FALSE),0)</f>
        <v>0</v>
      </c>
      <c r="G105" s="51">
        <f>IFERROR(VLOOKUP($B105,[1]NUM8!$G$3:$T$128,4,FALSE),0)</f>
        <v>0</v>
      </c>
      <c r="H105" s="51">
        <f>IFERROR(VLOOKUP($B105,[1]NUM8!$G$3:$T$128,5,FALSE),0)</f>
        <v>0</v>
      </c>
      <c r="I105" s="51">
        <f>IFERROR(VLOOKUP($B105,[1]NUM8!$G$3:$T$128,6,FALSE),0)</f>
        <v>0</v>
      </c>
      <c r="J105" s="51">
        <f>IFERROR(VLOOKUP($B105,[1]NUM8!$G$3:$T$128,7,FALSE),0)</f>
        <v>0</v>
      </c>
      <c r="K105" s="51">
        <f>IFERROR(VLOOKUP($B105,[1]NUM8!$G$3:$T$128,8,FALSE),0)</f>
        <v>0</v>
      </c>
      <c r="L105" s="51">
        <f>IFERROR(VLOOKUP($B105,[1]NUM8!$G$3:$T$128,9,FALSE),0)</f>
        <v>0</v>
      </c>
      <c r="M105" s="51">
        <f>IFERROR(VLOOKUP($B105,[1]NUM8!$G$3:$T$128,10,FALSE),0)</f>
        <v>0</v>
      </c>
      <c r="N105" s="51">
        <f>IFERROR(VLOOKUP($B105,[1]NUM8!$G$3:$T$128,11,FALSE),0)</f>
        <v>0</v>
      </c>
      <c r="O105" s="51">
        <f>IFERROR(VLOOKUP($B105,[1]NUM8!$G$3:$T$128,12,FALSE),0)</f>
        <v>0</v>
      </c>
      <c r="P105" s="51">
        <f>IFERROR(VLOOKUP($B105,[1]NUM8!$G$3:$T$128,13,FALSE),0)</f>
        <v>0</v>
      </c>
      <c r="Q105" s="11">
        <f t="shared" si="25"/>
        <v>0</v>
      </c>
    </row>
    <row r="106" spans="1:17" ht="14.4" thickBot="1" x14ac:dyDescent="0.3">
      <c r="A106" s="49" t="s">
        <v>118</v>
      </c>
      <c r="B106" s="62" t="s">
        <v>114</v>
      </c>
      <c r="C106" s="34"/>
      <c r="D106" s="34"/>
      <c r="E106" s="51">
        <f>IFERROR(VLOOKUP($B106,[1]NUM8!$G$3:$T$128,2,FALSE),0)</f>
        <v>0</v>
      </c>
      <c r="F106" s="51">
        <f>IFERROR(VLOOKUP($B106,[1]NUM8!$G$3:$T$128,3,FALSE),0)</f>
        <v>0</v>
      </c>
      <c r="G106" s="51">
        <f>IFERROR(VLOOKUP($B106,[1]NUM8!$G$3:$T$128,4,FALSE),0)</f>
        <v>0</v>
      </c>
      <c r="H106" s="51">
        <f>IFERROR(VLOOKUP($B106,[1]NUM8!$G$3:$T$128,5,FALSE),0)</f>
        <v>0</v>
      </c>
      <c r="I106" s="51">
        <f>IFERROR(VLOOKUP($B106,[1]NUM8!$G$3:$T$128,6,FALSE),0)</f>
        <v>0</v>
      </c>
      <c r="J106" s="51">
        <f>IFERROR(VLOOKUP($B106,[1]NUM8!$G$3:$T$128,7,FALSE),0)</f>
        <v>13</v>
      </c>
      <c r="K106" s="51">
        <f>IFERROR(VLOOKUP($B106,[1]NUM8!$G$3:$T$128,8,FALSE),0)</f>
        <v>20</v>
      </c>
      <c r="L106" s="51">
        <f>IFERROR(VLOOKUP($B106,[1]NUM8!$G$3:$T$128,9,FALSE),0)</f>
        <v>35</v>
      </c>
      <c r="M106" s="51">
        <f>IFERROR(VLOOKUP($B106,[1]NUM8!$G$3:$T$128,10,FALSE),0)</f>
        <v>12</v>
      </c>
      <c r="N106" s="51">
        <f>IFERROR(VLOOKUP($B106,[1]NUM8!$G$3:$T$128,11,FALSE),0)</f>
        <v>26</v>
      </c>
      <c r="O106" s="51">
        <f>IFERROR(VLOOKUP($B106,[1]NUM8!$G$3:$T$128,12,FALSE),0)</f>
        <v>0</v>
      </c>
      <c r="P106" s="51">
        <f>IFERROR(VLOOKUP($B106,[1]NUM8!$G$3:$T$128,13,FALSE),0)</f>
        <v>0</v>
      </c>
      <c r="Q106" s="11">
        <f t="shared" si="25"/>
        <v>106</v>
      </c>
    </row>
    <row r="107" spans="1:17" ht="14.4" thickBot="1" x14ac:dyDescent="0.3">
      <c r="A107" s="49" t="s">
        <v>118</v>
      </c>
      <c r="B107" s="62" t="s">
        <v>115</v>
      </c>
      <c r="C107" s="34"/>
      <c r="D107" s="34"/>
      <c r="E107" s="51">
        <f>IFERROR(VLOOKUP($B107,[1]NUM8!$G$3:$T$128,2,FALSE),0)</f>
        <v>0</v>
      </c>
      <c r="F107" s="51">
        <f>IFERROR(VLOOKUP($B107,[1]NUM8!$G$3:$T$128,3,FALSE),0)</f>
        <v>0</v>
      </c>
      <c r="G107" s="51">
        <f>IFERROR(VLOOKUP($B107,[1]NUM8!$G$3:$T$128,4,FALSE),0)</f>
        <v>0</v>
      </c>
      <c r="H107" s="51">
        <f>IFERROR(VLOOKUP($B107,[1]NUM8!$G$3:$T$128,5,FALSE),0)</f>
        <v>0</v>
      </c>
      <c r="I107" s="51">
        <f>IFERROR(VLOOKUP($B107,[1]NUM8!$G$3:$T$128,6,FALSE),0)</f>
        <v>0</v>
      </c>
      <c r="J107" s="51">
        <f>IFERROR(VLOOKUP($B107,[1]NUM8!$G$3:$T$128,7,FALSE),0)</f>
        <v>22</v>
      </c>
      <c r="K107" s="51">
        <f>IFERROR(VLOOKUP($B107,[1]NUM8!$G$3:$T$128,8,FALSE),0)</f>
        <v>0</v>
      </c>
      <c r="L107" s="51">
        <f>IFERROR(VLOOKUP($B107,[1]NUM8!$G$3:$T$128,9,FALSE),0)</f>
        <v>0</v>
      </c>
      <c r="M107" s="51">
        <f>IFERROR(VLOOKUP($B107,[1]NUM8!$G$3:$T$128,10,FALSE),0)</f>
        <v>0</v>
      </c>
      <c r="N107" s="51">
        <f>IFERROR(VLOOKUP($B107,[1]NUM8!$G$3:$T$128,11,FALSE),0)</f>
        <v>0</v>
      </c>
      <c r="O107" s="51">
        <f>IFERROR(VLOOKUP($B107,[1]NUM8!$G$3:$T$128,12,FALSE),0)</f>
        <v>0</v>
      </c>
      <c r="P107" s="51">
        <f>IFERROR(VLOOKUP($B107,[1]NUM8!$G$3:$T$128,13,FALSE),0)</f>
        <v>0</v>
      </c>
      <c r="Q107" s="11">
        <f t="shared" si="25"/>
        <v>22</v>
      </c>
    </row>
    <row r="108" spans="1:17" ht="14.4" thickBot="1" x14ac:dyDescent="0.3">
      <c r="A108" s="49" t="s">
        <v>118</v>
      </c>
      <c r="B108" s="62" t="s">
        <v>116</v>
      </c>
      <c r="C108" s="34"/>
      <c r="D108" s="34"/>
      <c r="E108" s="51">
        <f>IFERROR(VLOOKUP($B108,[1]NUM8!$G$3:$T$128,2,FALSE),0)</f>
        <v>0</v>
      </c>
      <c r="F108" s="51">
        <f>IFERROR(VLOOKUP($B108,[1]NUM8!$G$3:$T$128,3,FALSE),0)</f>
        <v>0</v>
      </c>
      <c r="G108" s="51">
        <f>IFERROR(VLOOKUP($B108,[1]NUM8!$G$3:$T$128,4,FALSE),0)</f>
        <v>0</v>
      </c>
      <c r="H108" s="51">
        <f>IFERROR(VLOOKUP($B108,[1]NUM8!$G$3:$T$128,5,FALSE),0)</f>
        <v>25</v>
      </c>
      <c r="I108" s="51">
        <f>IFERROR(VLOOKUP($B108,[1]NUM8!$G$3:$T$128,6,FALSE),0)</f>
        <v>59</v>
      </c>
      <c r="J108" s="51">
        <f>IFERROR(VLOOKUP($B108,[1]NUM8!$G$3:$T$128,7,FALSE),0)</f>
        <v>0</v>
      </c>
      <c r="K108" s="51">
        <f>IFERROR(VLOOKUP($B108,[1]NUM8!$G$3:$T$128,8,FALSE),0)</f>
        <v>2</v>
      </c>
      <c r="L108" s="51">
        <f>IFERROR(VLOOKUP($B108,[1]NUM8!$G$3:$T$128,9,FALSE),0)</f>
        <v>0</v>
      </c>
      <c r="M108" s="51">
        <f>IFERROR(VLOOKUP($B108,[1]NUM8!$G$3:$T$128,10,FALSE),0)</f>
        <v>0</v>
      </c>
      <c r="N108" s="51">
        <f>IFERROR(VLOOKUP($B108,[1]NUM8!$G$3:$T$128,11,FALSE),0)</f>
        <v>2</v>
      </c>
      <c r="O108" s="51">
        <f>IFERROR(VLOOKUP($B108,[1]NUM8!$G$3:$T$128,12,FALSE),0)</f>
        <v>2</v>
      </c>
      <c r="P108" s="51">
        <f>IFERROR(VLOOKUP($B108,[1]NUM8!$G$3:$T$128,13,FALSE),0)</f>
        <v>5</v>
      </c>
      <c r="Q108" s="11">
        <f t="shared" si="25"/>
        <v>95</v>
      </c>
    </row>
    <row r="109" spans="1:17" ht="14.4" thickBot="1" x14ac:dyDescent="0.3">
      <c r="A109" s="49" t="s">
        <v>118</v>
      </c>
      <c r="B109" s="62" t="s">
        <v>117</v>
      </c>
      <c r="C109" s="34"/>
      <c r="D109" s="34"/>
      <c r="E109" s="51">
        <f>IFERROR(VLOOKUP($B109,[1]NUM8!$G$3:$T$128,2,FALSE),0)</f>
        <v>8</v>
      </c>
      <c r="F109" s="51">
        <f>IFERROR(VLOOKUP($B109,[1]NUM8!$G$3:$T$128,3,FALSE),0)</f>
        <v>6</v>
      </c>
      <c r="G109" s="51">
        <f>IFERROR(VLOOKUP($B109,[1]NUM8!$G$3:$T$128,4,FALSE),0)</f>
        <v>3</v>
      </c>
      <c r="H109" s="51">
        <f>IFERROR(VLOOKUP($B109,[1]NUM8!$G$3:$T$128,5,FALSE),0)</f>
        <v>7</v>
      </c>
      <c r="I109" s="51">
        <f>IFERROR(VLOOKUP($B109,[1]NUM8!$G$3:$T$128,6,FALSE),0)</f>
        <v>4</v>
      </c>
      <c r="J109" s="51">
        <f>IFERROR(VLOOKUP($B109,[1]NUM8!$G$3:$T$128,7,FALSE),0)</f>
        <v>6</v>
      </c>
      <c r="K109" s="51">
        <f>IFERROR(VLOOKUP($B109,[1]NUM8!$G$3:$T$128,8,FALSE),0)</f>
        <v>13</v>
      </c>
      <c r="L109" s="51">
        <f>IFERROR(VLOOKUP($B109,[1]NUM8!$G$3:$T$128,9,FALSE),0)</f>
        <v>7</v>
      </c>
      <c r="M109" s="51">
        <f>IFERROR(VLOOKUP($B109,[1]NUM8!$G$3:$T$128,10,FALSE),0)</f>
        <v>0</v>
      </c>
      <c r="N109" s="51">
        <f>IFERROR(VLOOKUP($B109,[1]NUM8!$G$3:$T$128,11,FALSE),0)</f>
        <v>13</v>
      </c>
      <c r="O109" s="51">
        <f>IFERROR(VLOOKUP($B109,[1]NUM8!$G$3:$T$128,12,FALSE),0)</f>
        <v>0</v>
      </c>
      <c r="P109" s="51">
        <f>IFERROR(VLOOKUP($B109,[1]NUM8!$G$3:$T$128,13,FALSE),0)</f>
        <v>0</v>
      </c>
      <c r="Q109" s="11">
        <f t="shared" si="25"/>
        <v>67</v>
      </c>
    </row>
    <row r="110" spans="1:17" ht="14.4" thickBot="1" x14ac:dyDescent="0.3">
      <c r="A110" s="49" t="s">
        <v>118</v>
      </c>
      <c r="B110" s="62" t="s">
        <v>241</v>
      </c>
      <c r="C110" s="34"/>
      <c r="D110" s="34"/>
      <c r="E110" s="51">
        <f>IFERROR(VLOOKUP($B110,[1]NUM8!$G$3:$T$128,2,FALSE),0)</f>
        <v>0</v>
      </c>
      <c r="F110" s="51">
        <f>IFERROR(VLOOKUP($B110,[1]NUM8!$G$3:$T$128,3,FALSE),0)</f>
        <v>0</v>
      </c>
      <c r="G110" s="51">
        <f>IFERROR(VLOOKUP($B110,[1]NUM8!$G$3:$T$128,4,FALSE),0)</f>
        <v>0</v>
      </c>
      <c r="H110" s="51">
        <f>IFERROR(VLOOKUP($B110,[1]NUM8!$G$3:$T$128,5,FALSE),0)</f>
        <v>15</v>
      </c>
      <c r="I110" s="51">
        <f>IFERROR(VLOOKUP($B110,[1]NUM8!$G$3:$T$128,6,FALSE),0)</f>
        <v>0</v>
      </c>
      <c r="J110" s="51">
        <f>IFERROR(VLOOKUP($B110,[1]NUM8!$G$3:$T$128,7,FALSE),0)</f>
        <v>0</v>
      </c>
      <c r="K110" s="51">
        <f>IFERROR(VLOOKUP($B110,[1]NUM8!$G$3:$T$128,8,FALSE),0)</f>
        <v>0</v>
      </c>
      <c r="L110" s="51">
        <f>IFERROR(VLOOKUP($B110,[1]NUM8!$G$3:$T$128,9,FALSE),0)</f>
        <v>0</v>
      </c>
      <c r="M110" s="51">
        <f>IFERROR(VLOOKUP($B110,[1]NUM8!$G$3:$T$128,10,FALSE),0)</f>
        <v>46</v>
      </c>
      <c r="N110" s="51">
        <f>IFERROR(VLOOKUP($B110,[1]NUM8!$G$3:$T$128,11,FALSE),0)</f>
        <v>0</v>
      </c>
      <c r="O110" s="51">
        <f>IFERROR(VLOOKUP($B110,[1]NUM8!$G$3:$T$128,12,FALSE),0)</f>
        <v>0</v>
      </c>
      <c r="P110" s="51">
        <f>IFERROR(VLOOKUP($B110,[1]NUM8!$G$3:$T$128,13,FALSE),0)</f>
        <v>0</v>
      </c>
      <c r="Q110" s="11">
        <f t="shared" si="25"/>
        <v>61</v>
      </c>
    </row>
    <row r="111" spans="1:17" ht="14.4" thickBot="1" x14ac:dyDescent="0.3">
      <c r="A111" s="49" t="s">
        <v>118</v>
      </c>
      <c r="B111" s="62" t="s">
        <v>255</v>
      </c>
      <c r="C111" s="34"/>
      <c r="D111" s="34"/>
      <c r="E111" s="51">
        <f>IFERROR(VLOOKUP($B111,[1]NUM8!$G$3:$T$128,2,FALSE),0)</f>
        <v>0</v>
      </c>
      <c r="F111" s="51">
        <f>IFERROR(VLOOKUP($B111,[1]NUM8!$G$3:$T$128,3,FALSE),0)</f>
        <v>0</v>
      </c>
      <c r="G111" s="51">
        <f>IFERROR(VLOOKUP($B111,[1]NUM8!$G$3:$T$128,4,FALSE),0)</f>
        <v>0</v>
      </c>
      <c r="H111" s="51">
        <f>IFERROR(VLOOKUP($B111,[1]NUM8!$G$3:$T$128,5,FALSE),0)</f>
        <v>10</v>
      </c>
      <c r="I111" s="51">
        <f>IFERROR(VLOOKUP($B111,[1]NUM8!$G$3:$T$128,6,FALSE),0)</f>
        <v>0</v>
      </c>
      <c r="J111" s="51">
        <f>IFERROR(VLOOKUP($B111,[1]NUM8!$G$3:$T$128,7,FALSE),0)</f>
        <v>0</v>
      </c>
      <c r="K111" s="51">
        <f>IFERROR(VLOOKUP($B111,[1]NUM8!$G$3:$T$128,8,FALSE),0)</f>
        <v>0</v>
      </c>
      <c r="L111" s="51">
        <f>IFERROR(VLOOKUP($B111,[1]NUM8!$G$3:$T$128,9,FALSE),0)</f>
        <v>0</v>
      </c>
      <c r="M111" s="51">
        <f>IFERROR(VLOOKUP($B111,[1]NUM8!$G$3:$T$128,10,FALSE),0)</f>
        <v>7</v>
      </c>
      <c r="N111" s="51">
        <f>IFERROR(VLOOKUP($B111,[1]NUM8!$G$3:$T$128,11,FALSE),0)</f>
        <v>16</v>
      </c>
      <c r="O111" s="51">
        <f>IFERROR(VLOOKUP($B111,[1]NUM8!$G$3:$T$128,12,FALSE),0)</f>
        <v>0</v>
      </c>
      <c r="P111" s="51">
        <f>IFERROR(VLOOKUP($B111,[1]NUM8!$G$3:$T$128,13,FALSE),0)</f>
        <v>9</v>
      </c>
      <c r="Q111" s="11">
        <f t="shared" si="25"/>
        <v>42</v>
      </c>
    </row>
    <row r="112" spans="1:17" ht="14.4" thickBot="1" x14ac:dyDescent="0.3">
      <c r="A112" s="286" t="s">
        <v>118</v>
      </c>
      <c r="B112" s="62" t="s">
        <v>320</v>
      </c>
      <c r="C112" s="34"/>
      <c r="D112" s="34"/>
      <c r="E112" s="51">
        <f>IFERROR(VLOOKUP($B112,[1]NUM8!$G$3:$T$128,2,FALSE),0)</f>
        <v>0</v>
      </c>
      <c r="F112" s="51">
        <f>IFERROR(VLOOKUP($B112,[1]NUM8!$G$3:$T$128,3,FALSE),0)</f>
        <v>0</v>
      </c>
      <c r="G112" s="51">
        <f>IFERROR(VLOOKUP($B112,[1]NUM8!$G$3:$T$128,4,FALSE),0)</f>
        <v>0</v>
      </c>
      <c r="H112" s="51">
        <f>IFERROR(VLOOKUP($B112,[1]NUM8!$G$3:$T$128,5,FALSE),0)</f>
        <v>71</v>
      </c>
      <c r="I112" s="51">
        <f>IFERROR(VLOOKUP($B112,[1]NUM8!$G$3:$T$128,6,FALSE),0)</f>
        <v>81</v>
      </c>
      <c r="J112" s="51">
        <f>IFERROR(VLOOKUP($B112,[1]NUM8!$G$3:$T$128,7,FALSE),0)</f>
        <v>201</v>
      </c>
      <c r="K112" s="51">
        <f>IFERROR(VLOOKUP($B112,[1]NUM8!$G$3:$T$128,8,FALSE),0)</f>
        <v>81</v>
      </c>
      <c r="L112" s="51">
        <f>IFERROR(VLOOKUP($B112,[1]NUM8!$G$3:$T$128,9,FALSE),0)</f>
        <v>46</v>
      </c>
      <c r="M112" s="51">
        <f>IFERROR(VLOOKUP($B112,[1]NUM8!$G$3:$T$128,10,FALSE),0)</f>
        <v>20</v>
      </c>
      <c r="N112" s="51">
        <f>IFERROR(VLOOKUP($B112,[1]NUM8!$G$3:$T$128,11,FALSE),0)</f>
        <v>17</v>
      </c>
      <c r="O112" s="51">
        <f>IFERROR(VLOOKUP($B112,[1]NUM8!$G$3:$T$128,12,FALSE),0)</f>
        <v>0</v>
      </c>
      <c r="P112" s="51">
        <f>IFERROR(VLOOKUP($B112,[1]NUM8!$G$3:$T$128,13,FALSE),0)</f>
        <v>27</v>
      </c>
      <c r="Q112" s="109">
        <f t="shared" si="25"/>
        <v>544</v>
      </c>
    </row>
    <row r="113" spans="1:19" ht="14.4" thickBot="1" x14ac:dyDescent="0.3">
      <c r="A113" s="344" t="s">
        <v>165</v>
      </c>
      <c r="B113" s="345"/>
      <c r="C113" s="89">
        <f>D113/Metas!J13</f>
        <v>1.0490224335357881</v>
      </c>
      <c r="D113" s="13">
        <f>+Q113/R113</f>
        <v>0.33337932937767351</v>
      </c>
      <c r="E113" s="43">
        <f>SUM(E95:E112)</f>
        <v>14</v>
      </c>
      <c r="F113" s="43">
        <f t="shared" ref="F113:P113" si="26">SUM(F95:F112)</f>
        <v>19</v>
      </c>
      <c r="G113" s="43">
        <f t="shared" si="26"/>
        <v>28</v>
      </c>
      <c r="H113" s="43">
        <f t="shared" si="26"/>
        <v>405</v>
      </c>
      <c r="I113" s="43">
        <f t="shared" si="26"/>
        <v>483</v>
      </c>
      <c r="J113" s="43">
        <f t="shared" si="26"/>
        <v>374</v>
      </c>
      <c r="K113" s="43">
        <f t="shared" si="26"/>
        <v>235</v>
      </c>
      <c r="L113" s="43">
        <f t="shared" si="26"/>
        <v>309</v>
      </c>
      <c r="M113" s="43">
        <f t="shared" si="26"/>
        <v>202</v>
      </c>
      <c r="N113" s="43">
        <f t="shared" si="26"/>
        <v>153</v>
      </c>
      <c r="O113" s="43">
        <f t="shared" si="26"/>
        <v>73</v>
      </c>
      <c r="P113" s="43">
        <f t="shared" si="26"/>
        <v>121</v>
      </c>
      <c r="Q113" s="43">
        <f>SUM(Q95:Q112)</f>
        <v>2416</v>
      </c>
      <c r="R113" s="378">
        <v>7247</v>
      </c>
      <c r="S113" s="379"/>
    </row>
    <row r="114" spans="1:19" ht="14.4" thickBot="1" x14ac:dyDescent="0.3">
      <c r="A114" s="49" t="s">
        <v>131</v>
      </c>
      <c r="B114" s="62" t="s">
        <v>119</v>
      </c>
      <c r="C114" s="34"/>
      <c r="D114" s="34"/>
      <c r="E114" s="51">
        <f>IFERROR(VLOOKUP($B114,[1]NUM8!$G$3:$T$128,2,FALSE),0)</f>
        <v>0</v>
      </c>
      <c r="F114" s="51">
        <f>IFERROR(VLOOKUP($B114,[1]NUM8!$G$3:$T$128,3,FALSE),0)</f>
        <v>0</v>
      </c>
      <c r="G114" s="51">
        <f>IFERROR(VLOOKUP($B114,[1]NUM8!$G$3:$T$128,4,FALSE),0)</f>
        <v>0</v>
      </c>
      <c r="H114" s="51">
        <f>IFERROR(VLOOKUP($B114,[1]NUM8!$G$3:$T$128,5,FALSE),0)</f>
        <v>0</v>
      </c>
      <c r="I114" s="51">
        <f>IFERROR(VLOOKUP($B114,[1]NUM8!$G$3:$T$128,6,FALSE),0)</f>
        <v>0</v>
      </c>
      <c r="J114" s="51">
        <f>IFERROR(VLOOKUP($B114,[1]NUM8!$G$3:$T$128,7,FALSE),0)</f>
        <v>0</v>
      </c>
      <c r="K114" s="51">
        <f>IFERROR(VLOOKUP($B114,[1]NUM8!$G$3:$T$128,8,FALSE),0)</f>
        <v>0</v>
      </c>
      <c r="L114" s="51">
        <f>IFERROR(VLOOKUP($B114,[1]NUM8!$G$3:$T$128,9,FALSE),0)</f>
        <v>0</v>
      </c>
      <c r="M114" s="51">
        <f>IFERROR(VLOOKUP($B114,[1]NUM8!$G$3:$T$128,10,FALSE),0)</f>
        <v>0</v>
      </c>
      <c r="N114" s="51">
        <f>IFERROR(VLOOKUP($B114,[1]NUM8!$G$3:$T$128,11,FALSE),0)</f>
        <v>0</v>
      </c>
      <c r="O114" s="51">
        <f>IFERROR(VLOOKUP($B114,[1]NUM8!$G$3:$T$128,12,FALSE),0)</f>
        <v>0</v>
      </c>
      <c r="P114" s="51">
        <f>IFERROR(VLOOKUP($B114,[1]NUM8!$G$3:$T$128,13,FALSE),0)</f>
        <v>0</v>
      </c>
      <c r="Q114" s="11">
        <f t="shared" ref="Q114:Q125" si="27">SUM(E114:P114)</f>
        <v>0</v>
      </c>
    </row>
    <row r="115" spans="1:19" ht="14.4" thickBot="1" x14ac:dyDescent="0.3">
      <c r="A115" s="49" t="s">
        <v>131</v>
      </c>
      <c r="B115" s="62" t="s">
        <v>120</v>
      </c>
      <c r="C115" s="34"/>
      <c r="D115" s="34"/>
      <c r="E115" s="51">
        <f>IFERROR(VLOOKUP($B115,[1]NUM8!$G$3:$T$128,2,FALSE),0)</f>
        <v>0</v>
      </c>
      <c r="F115" s="51">
        <f>IFERROR(VLOOKUP($B115,[1]NUM8!$G$3:$T$128,3,FALSE),0)</f>
        <v>0</v>
      </c>
      <c r="G115" s="51">
        <f>IFERROR(VLOOKUP($B115,[1]NUM8!$G$3:$T$128,4,FALSE),0)</f>
        <v>0</v>
      </c>
      <c r="H115" s="51">
        <f>IFERROR(VLOOKUP($B115,[1]NUM8!$G$3:$T$128,5,FALSE),0)</f>
        <v>0</v>
      </c>
      <c r="I115" s="51">
        <f>IFERROR(VLOOKUP($B115,[1]NUM8!$G$3:$T$128,6,FALSE),0)</f>
        <v>0</v>
      </c>
      <c r="J115" s="51">
        <f>IFERROR(VLOOKUP($B115,[1]NUM8!$G$3:$T$128,7,FALSE),0)</f>
        <v>8</v>
      </c>
      <c r="K115" s="51">
        <f>IFERROR(VLOOKUP($B115,[1]NUM8!$G$3:$T$128,8,FALSE),0)</f>
        <v>1</v>
      </c>
      <c r="L115" s="51">
        <f>IFERROR(VLOOKUP($B115,[1]NUM8!$G$3:$T$128,9,FALSE),0)</f>
        <v>4</v>
      </c>
      <c r="M115" s="51">
        <f>IFERROR(VLOOKUP($B115,[1]NUM8!$G$3:$T$128,10,FALSE),0)</f>
        <v>0</v>
      </c>
      <c r="N115" s="51">
        <f>IFERROR(VLOOKUP($B115,[1]NUM8!$G$3:$T$128,11,FALSE),0)</f>
        <v>0</v>
      </c>
      <c r="O115" s="51">
        <f>IFERROR(VLOOKUP($B115,[1]NUM8!$G$3:$T$128,12,FALSE),0)</f>
        <v>0</v>
      </c>
      <c r="P115" s="51">
        <f>IFERROR(VLOOKUP($B115,[1]NUM8!$G$3:$T$128,13,FALSE),0)</f>
        <v>0</v>
      </c>
      <c r="Q115" s="11">
        <f t="shared" si="27"/>
        <v>13</v>
      </c>
    </row>
    <row r="116" spans="1:19" ht="14.4" thickBot="1" x14ac:dyDescent="0.3">
      <c r="A116" s="49" t="s">
        <v>131</v>
      </c>
      <c r="B116" s="62" t="s">
        <v>121</v>
      </c>
      <c r="C116" s="34"/>
      <c r="D116" s="34"/>
      <c r="E116" s="51">
        <f>IFERROR(VLOOKUP($B116,[1]NUM8!$G$3:$T$128,2,FALSE),0)</f>
        <v>0</v>
      </c>
      <c r="F116" s="51">
        <f>IFERROR(VLOOKUP($B116,[1]NUM8!$G$3:$T$128,3,FALSE),0)</f>
        <v>0</v>
      </c>
      <c r="G116" s="51">
        <f>IFERROR(VLOOKUP($B116,[1]NUM8!$G$3:$T$128,4,FALSE),0)</f>
        <v>0</v>
      </c>
      <c r="H116" s="51">
        <f>IFERROR(VLOOKUP($B116,[1]NUM8!$G$3:$T$128,5,FALSE),0)</f>
        <v>1</v>
      </c>
      <c r="I116" s="51">
        <f>IFERROR(VLOOKUP($B116,[1]NUM8!$G$3:$T$128,6,FALSE),0)</f>
        <v>0</v>
      </c>
      <c r="J116" s="51">
        <f>IFERROR(VLOOKUP($B116,[1]NUM8!$G$3:$T$128,7,FALSE),0)</f>
        <v>0</v>
      </c>
      <c r="K116" s="51">
        <f>IFERROR(VLOOKUP($B116,[1]NUM8!$G$3:$T$128,8,FALSE),0)</f>
        <v>0</v>
      </c>
      <c r="L116" s="51">
        <f>IFERROR(VLOOKUP($B116,[1]NUM8!$G$3:$T$128,9,FALSE),0)</f>
        <v>0</v>
      </c>
      <c r="M116" s="51">
        <f>IFERROR(VLOOKUP($B116,[1]NUM8!$G$3:$T$128,10,FALSE),0)</f>
        <v>0</v>
      </c>
      <c r="N116" s="51">
        <f>IFERROR(VLOOKUP($B116,[1]NUM8!$G$3:$T$128,11,FALSE),0)</f>
        <v>0</v>
      </c>
      <c r="O116" s="51">
        <f>IFERROR(VLOOKUP($B116,[1]NUM8!$G$3:$T$128,12,FALSE),0)</f>
        <v>0</v>
      </c>
      <c r="P116" s="51">
        <f>IFERROR(VLOOKUP($B116,[1]NUM8!$G$3:$T$128,13,FALSE),0)</f>
        <v>0</v>
      </c>
      <c r="Q116" s="11">
        <f t="shared" si="27"/>
        <v>1</v>
      </c>
    </row>
    <row r="117" spans="1:19" ht="14.4" thickBot="1" x14ac:dyDescent="0.3">
      <c r="A117" s="49" t="s">
        <v>131</v>
      </c>
      <c r="B117" s="62" t="s">
        <v>122</v>
      </c>
      <c r="C117" s="34"/>
      <c r="D117" s="34"/>
      <c r="E117" s="51">
        <f>IFERROR(VLOOKUP($B117,[1]NUM8!$G$3:$T$128,2,FALSE),0)</f>
        <v>0</v>
      </c>
      <c r="F117" s="51">
        <f>IFERROR(VLOOKUP($B117,[1]NUM8!$G$3:$T$128,3,FALSE),0)</f>
        <v>0</v>
      </c>
      <c r="G117" s="51">
        <f>IFERROR(VLOOKUP($B117,[1]NUM8!$G$3:$T$128,4,FALSE),0)</f>
        <v>0</v>
      </c>
      <c r="H117" s="51">
        <f>IFERROR(VLOOKUP($B117,[1]NUM8!$G$3:$T$128,5,FALSE),0)</f>
        <v>2</v>
      </c>
      <c r="I117" s="51">
        <f>IFERROR(VLOOKUP($B117,[1]NUM8!$G$3:$T$128,6,FALSE),0)</f>
        <v>0</v>
      </c>
      <c r="J117" s="51">
        <f>IFERROR(VLOOKUP($B117,[1]NUM8!$G$3:$T$128,7,FALSE),0)</f>
        <v>5</v>
      </c>
      <c r="K117" s="51">
        <f>IFERROR(VLOOKUP($B117,[1]NUM8!$G$3:$T$128,8,FALSE),0)</f>
        <v>0</v>
      </c>
      <c r="L117" s="51">
        <f>IFERROR(VLOOKUP($B117,[1]NUM8!$G$3:$T$128,9,FALSE),0)</f>
        <v>2</v>
      </c>
      <c r="M117" s="51">
        <f>IFERROR(VLOOKUP($B117,[1]NUM8!$G$3:$T$128,10,FALSE),0)</f>
        <v>0</v>
      </c>
      <c r="N117" s="51">
        <f>IFERROR(VLOOKUP($B117,[1]NUM8!$G$3:$T$128,11,FALSE),0)</f>
        <v>0</v>
      </c>
      <c r="O117" s="51">
        <f>IFERROR(VLOOKUP($B117,[1]NUM8!$G$3:$T$128,12,FALSE),0)</f>
        <v>0</v>
      </c>
      <c r="P117" s="51">
        <f>IFERROR(VLOOKUP($B117,[1]NUM8!$G$3:$T$128,13,FALSE),0)</f>
        <v>1</v>
      </c>
      <c r="Q117" s="11">
        <f t="shared" si="27"/>
        <v>10</v>
      </c>
    </row>
    <row r="118" spans="1:19" ht="14.4" thickBot="1" x14ac:dyDescent="0.3">
      <c r="A118" s="49" t="s">
        <v>131</v>
      </c>
      <c r="B118" s="62" t="s">
        <v>123</v>
      </c>
      <c r="C118" s="34"/>
      <c r="D118" s="34"/>
      <c r="E118" s="51">
        <f>IFERROR(VLOOKUP($B118,[1]NUM8!$G$3:$T$128,2,FALSE),0)</f>
        <v>0</v>
      </c>
      <c r="F118" s="51">
        <f>IFERROR(VLOOKUP($B118,[1]NUM8!$G$3:$T$128,3,FALSE),0)</f>
        <v>0</v>
      </c>
      <c r="G118" s="51">
        <f>IFERROR(VLOOKUP($B118,[1]NUM8!$G$3:$T$128,4,FALSE),0)</f>
        <v>0</v>
      </c>
      <c r="H118" s="51">
        <f>IFERROR(VLOOKUP($B118,[1]NUM8!$G$3:$T$128,5,FALSE),0)</f>
        <v>1</v>
      </c>
      <c r="I118" s="51">
        <f>IFERROR(VLOOKUP($B118,[1]NUM8!$G$3:$T$128,6,FALSE),0)</f>
        <v>0</v>
      </c>
      <c r="J118" s="51">
        <f>IFERROR(VLOOKUP($B118,[1]NUM8!$G$3:$T$128,7,FALSE),0)</f>
        <v>5</v>
      </c>
      <c r="K118" s="51">
        <f>IFERROR(VLOOKUP($B118,[1]NUM8!$G$3:$T$128,8,FALSE),0)</f>
        <v>0</v>
      </c>
      <c r="L118" s="51">
        <f>IFERROR(VLOOKUP($B118,[1]NUM8!$G$3:$T$128,9,FALSE),0)</f>
        <v>1</v>
      </c>
      <c r="M118" s="51">
        <f>IFERROR(VLOOKUP($B118,[1]NUM8!$G$3:$T$128,10,FALSE),0)</f>
        <v>0</v>
      </c>
      <c r="N118" s="51">
        <f>IFERROR(VLOOKUP($B118,[1]NUM8!$G$3:$T$128,11,FALSE),0)</f>
        <v>0</v>
      </c>
      <c r="O118" s="51">
        <f>IFERROR(VLOOKUP($B118,[1]NUM8!$G$3:$T$128,12,FALSE),0)</f>
        <v>0</v>
      </c>
      <c r="P118" s="51">
        <f>IFERROR(VLOOKUP($B118,[1]NUM8!$G$3:$T$128,13,FALSE),0)</f>
        <v>0</v>
      </c>
      <c r="Q118" s="11">
        <f t="shared" si="27"/>
        <v>7</v>
      </c>
    </row>
    <row r="119" spans="1:19" ht="14.4" thickBot="1" x14ac:dyDescent="0.3">
      <c r="A119" s="49" t="s">
        <v>131</v>
      </c>
      <c r="B119" s="62" t="s">
        <v>124</v>
      </c>
      <c r="C119" s="34"/>
      <c r="D119" s="34"/>
      <c r="E119" s="51">
        <f>IFERROR(VLOOKUP($B119,[1]NUM8!$G$3:$T$128,2,FALSE),0)</f>
        <v>0</v>
      </c>
      <c r="F119" s="51">
        <f>IFERROR(VLOOKUP($B119,[1]NUM8!$G$3:$T$128,3,FALSE),0)</f>
        <v>0</v>
      </c>
      <c r="G119" s="51">
        <f>IFERROR(VLOOKUP($B119,[1]NUM8!$G$3:$T$128,4,FALSE),0)</f>
        <v>0</v>
      </c>
      <c r="H119" s="51">
        <f>IFERROR(VLOOKUP($B119,[1]NUM8!$G$3:$T$128,5,FALSE),0)</f>
        <v>0</v>
      </c>
      <c r="I119" s="51">
        <f>IFERROR(VLOOKUP($B119,[1]NUM8!$G$3:$T$128,6,FALSE),0)</f>
        <v>0</v>
      </c>
      <c r="J119" s="51">
        <f>IFERROR(VLOOKUP($B119,[1]NUM8!$G$3:$T$128,7,FALSE),0)</f>
        <v>0</v>
      </c>
      <c r="K119" s="51">
        <f>IFERROR(VLOOKUP($B119,[1]NUM8!$G$3:$T$128,8,FALSE),0)</f>
        <v>0</v>
      </c>
      <c r="L119" s="51">
        <f>IFERROR(VLOOKUP($B119,[1]NUM8!$G$3:$T$128,9,FALSE),0)</f>
        <v>0</v>
      </c>
      <c r="M119" s="51">
        <f>IFERROR(VLOOKUP($B119,[1]NUM8!$G$3:$T$128,10,FALSE),0)</f>
        <v>0</v>
      </c>
      <c r="N119" s="51">
        <f>IFERROR(VLOOKUP($B119,[1]NUM8!$G$3:$T$128,11,FALSE),0)</f>
        <v>0</v>
      </c>
      <c r="O119" s="51">
        <f>IFERROR(VLOOKUP($B119,[1]NUM8!$G$3:$T$128,12,FALSE),0)</f>
        <v>0</v>
      </c>
      <c r="P119" s="51">
        <f>IFERROR(VLOOKUP($B119,[1]NUM8!$G$3:$T$128,13,FALSE),0)</f>
        <v>0</v>
      </c>
      <c r="Q119" s="11">
        <f t="shared" si="27"/>
        <v>0</v>
      </c>
    </row>
    <row r="120" spans="1:19" ht="14.4" thickBot="1" x14ac:dyDescent="0.3">
      <c r="A120" s="49" t="s">
        <v>131</v>
      </c>
      <c r="B120" s="62" t="s">
        <v>125</v>
      </c>
      <c r="C120" s="34"/>
      <c r="D120" s="34"/>
      <c r="E120" s="51">
        <f>IFERROR(VLOOKUP($B120,[1]NUM8!$G$3:$T$128,2,FALSE),0)</f>
        <v>0</v>
      </c>
      <c r="F120" s="51">
        <f>IFERROR(VLOOKUP($B120,[1]NUM8!$G$3:$T$128,3,FALSE),0)</f>
        <v>0</v>
      </c>
      <c r="G120" s="51">
        <f>IFERROR(VLOOKUP($B120,[1]NUM8!$G$3:$T$128,4,FALSE),0)</f>
        <v>0</v>
      </c>
      <c r="H120" s="51">
        <f>IFERROR(VLOOKUP($B120,[1]NUM8!$G$3:$T$128,5,FALSE),0)</f>
        <v>1</v>
      </c>
      <c r="I120" s="51">
        <f>IFERROR(VLOOKUP($B120,[1]NUM8!$G$3:$T$128,6,FALSE),0)</f>
        <v>0</v>
      </c>
      <c r="J120" s="51">
        <f>IFERROR(VLOOKUP($B120,[1]NUM8!$G$3:$T$128,7,FALSE),0)</f>
        <v>0</v>
      </c>
      <c r="K120" s="51">
        <f>IFERROR(VLOOKUP($B120,[1]NUM8!$G$3:$T$128,8,FALSE),0)</f>
        <v>2</v>
      </c>
      <c r="L120" s="51">
        <f>IFERROR(VLOOKUP($B120,[1]NUM8!$G$3:$T$128,9,FALSE),0)</f>
        <v>0</v>
      </c>
      <c r="M120" s="51">
        <f>IFERROR(VLOOKUP($B120,[1]NUM8!$G$3:$T$128,10,FALSE),0)</f>
        <v>3</v>
      </c>
      <c r="N120" s="51">
        <f>IFERROR(VLOOKUP($B120,[1]NUM8!$G$3:$T$128,11,FALSE),0)</f>
        <v>0</v>
      </c>
      <c r="O120" s="51">
        <f>IFERROR(VLOOKUP($B120,[1]NUM8!$G$3:$T$128,12,FALSE),0)</f>
        <v>0</v>
      </c>
      <c r="P120" s="51">
        <f>IFERROR(VLOOKUP($B120,[1]NUM8!$G$3:$T$128,13,FALSE),0)</f>
        <v>0</v>
      </c>
      <c r="Q120" s="11">
        <f t="shared" si="27"/>
        <v>6</v>
      </c>
    </row>
    <row r="121" spans="1:19" ht="14.4" thickBot="1" x14ac:dyDescent="0.3">
      <c r="A121" s="49" t="s">
        <v>131</v>
      </c>
      <c r="B121" s="62" t="s">
        <v>126</v>
      </c>
      <c r="C121" s="34"/>
      <c r="D121" s="34"/>
      <c r="E121" s="51">
        <f>IFERROR(VLOOKUP($B121,[1]NUM8!$G$3:$T$128,2,FALSE),0)</f>
        <v>0</v>
      </c>
      <c r="F121" s="51">
        <f>IFERROR(VLOOKUP($B121,[1]NUM8!$G$3:$T$128,3,FALSE),0)</f>
        <v>0</v>
      </c>
      <c r="G121" s="51">
        <f>IFERROR(VLOOKUP($B121,[1]NUM8!$G$3:$T$128,4,FALSE),0)</f>
        <v>0</v>
      </c>
      <c r="H121" s="51">
        <f>IFERROR(VLOOKUP($B121,[1]NUM8!$G$3:$T$128,5,FALSE),0)</f>
        <v>0</v>
      </c>
      <c r="I121" s="51">
        <f>IFERROR(VLOOKUP($B121,[1]NUM8!$G$3:$T$128,6,FALSE),0)</f>
        <v>0</v>
      </c>
      <c r="J121" s="51">
        <f>IFERROR(VLOOKUP($B121,[1]NUM8!$G$3:$T$128,7,FALSE),0)</f>
        <v>0</v>
      </c>
      <c r="K121" s="51">
        <f>IFERROR(VLOOKUP($B121,[1]NUM8!$G$3:$T$128,8,FALSE),0)</f>
        <v>0</v>
      </c>
      <c r="L121" s="51">
        <f>IFERROR(VLOOKUP($B121,[1]NUM8!$G$3:$T$128,9,FALSE),0)</f>
        <v>0</v>
      </c>
      <c r="M121" s="51">
        <f>IFERROR(VLOOKUP($B121,[1]NUM8!$G$3:$T$128,10,FALSE),0)</f>
        <v>2</v>
      </c>
      <c r="N121" s="51">
        <f>IFERROR(VLOOKUP($B121,[1]NUM8!$G$3:$T$128,11,FALSE),0)</f>
        <v>0</v>
      </c>
      <c r="O121" s="51">
        <f>IFERROR(VLOOKUP($B121,[1]NUM8!$G$3:$T$128,12,FALSE),0)</f>
        <v>0</v>
      </c>
      <c r="P121" s="51">
        <f>IFERROR(VLOOKUP($B121,[1]NUM8!$G$3:$T$128,13,FALSE),0)</f>
        <v>0</v>
      </c>
      <c r="Q121" s="11">
        <f t="shared" si="27"/>
        <v>2</v>
      </c>
    </row>
    <row r="122" spans="1:19" ht="14.4" thickBot="1" x14ac:dyDescent="0.3">
      <c r="A122" s="49" t="s">
        <v>131</v>
      </c>
      <c r="B122" s="62" t="s">
        <v>127</v>
      </c>
      <c r="C122" s="34"/>
      <c r="D122" s="34"/>
      <c r="E122" s="51">
        <f>IFERROR(VLOOKUP($B122,[1]NUM8!$G$3:$T$128,2,FALSE),0)</f>
        <v>0</v>
      </c>
      <c r="F122" s="51">
        <f>IFERROR(VLOOKUP($B122,[1]NUM8!$G$3:$T$128,3,FALSE),0)</f>
        <v>0</v>
      </c>
      <c r="G122" s="51">
        <f>IFERROR(VLOOKUP($B122,[1]NUM8!$G$3:$T$128,4,FALSE),0)</f>
        <v>0</v>
      </c>
      <c r="H122" s="51">
        <f>IFERROR(VLOOKUP($B122,[1]NUM8!$G$3:$T$128,5,FALSE),0)</f>
        <v>3</v>
      </c>
      <c r="I122" s="51">
        <f>IFERROR(VLOOKUP($B122,[1]NUM8!$G$3:$T$128,6,FALSE),0)</f>
        <v>0</v>
      </c>
      <c r="J122" s="51">
        <f>IFERROR(VLOOKUP($B122,[1]NUM8!$G$3:$T$128,7,FALSE),0)</f>
        <v>3</v>
      </c>
      <c r="K122" s="51">
        <f>IFERROR(VLOOKUP($B122,[1]NUM8!$G$3:$T$128,8,FALSE),0)</f>
        <v>1</v>
      </c>
      <c r="L122" s="51">
        <f>IFERROR(VLOOKUP($B122,[1]NUM8!$G$3:$T$128,9,FALSE),0)</f>
        <v>0</v>
      </c>
      <c r="M122" s="51">
        <f>IFERROR(VLOOKUP($B122,[1]NUM8!$G$3:$T$128,10,FALSE),0)</f>
        <v>3</v>
      </c>
      <c r="N122" s="51">
        <f>IFERROR(VLOOKUP($B122,[1]NUM8!$G$3:$T$128,11,FALSE),0)</f>
        <v>0</v>
      </c>
      <c r="O122" s="51">
        <f>IFERROR(VLOOKUP($B122,[1]NUM8!$G$3:$T$128,12,FALSE),0)</f>
        <v>0</v>
      </c>
      <c r="P122" s="51">
        <f>IFERROR(VLOOKUP($B122,[1]NUM8!$G$3:$T$128,13,FALSE),0)</f>
        <v>1</v>
      </c>
      <c r="Q122" s="11">
        <f t="shared" si="27"/>
        <v>11</v>
      </c>
    </row>
    <row r="123" spans="1:19" ht="14.4" thickBot="1" x14ac:dyDescent="0.3">
      <c r="A123" s="49" t="s">
        <v>131</v>
      </c>
      <c r="B123" s="62" t="s">
        <v>128</v>
      </c>
      <c r="C123" s="34"/>
      <c r="D123" s="34"/>
      <c r="E123" s="51">
        <f>IFERROR(VLOOKUP($B123,[1]NUM8!$G$3:$T$128,2,FALSE),0)</f>
        <v>0</v>
      </c>
      <c r="F123" s="51">
        <f>IFERROR(VLOOKUP($B123,[1]NUM8!$G$3:$T$128,3,FALSE),0)</f>
        <v>0</v>
      </c>
      <c r="G123" s="51">
        <f>IFERROR(VLOOKUP($B123,[1]NUM8!$G$3:$T$128,4,FALSE),0)</f>
        <v>0</v>
      </c>
      <c r="H123" s="51">
        <f>IFERROR(VLOOKUP($B123,[1]NUM8!$G$3:$T$128,5,FALSE),0)</f>
        <v>8</v>
      </c>
      <c r="I123" s="51">
        <f>IFERROR(VLOOKUP($B123,[1]NUM8!$G$3:$T$128,6,FALSE),0)</f>
        <v>0</v>
      </c>
      <c r="J123" s="51">
        <f>IFERROR(VLOOKUP($B123,[1]NUM8!$G$3:$T$128,7,FALSE),0)</f>
        <v>0</v>
      </c>
      <c r="K123" s="51">
        <f>IFERROR(VLOOKUP($B123,[1]NUM8!$G$3:$T$128,8,FALSE),0)</f>
        <v>2</v>
      </c>
      <c r="L123" s="51">
        <f>IFERROR(VLOOKUP($B123,[1]NUM8!$G$3:$T$128,9,FALSE),0)</f>
        <v>0</v>
      </c>
      <c r="M123" s="51">
        <f>IFERROR(VLOOKUP($B123,[1]NUM8!$G$3:$T$128,10,FALSE),0)</f>
        <v>1</v>
      </c>
      <c r="N123" s="51">
        <f>IFERROR(VLOOKUP($B123,[1]NUM8!$G$3:$T$128,11,FALSE),0)</f>
        <v>0</v>
      </c>
      <c r="O123" s="51">
        <f>IFERROR(VLOOKUP($B123,[1]NUM8!$G$3:$T$128,12,FALSE),0)</f>
        <v>4</v>
      </c>
      <c r="P123" s="51">
        <f>IFERROR(VLOOKUP($B123,[1]NUM8!$G$3:$T$128,13,FALSE),0)</f>
        <v>0</v>
      </c>
      <c r="Q123" s="11">
        <f t="shared" si="27"/>
        <v>15</v>
      </c>
    </row>
    <row r="124" spans="1:19" ht="14.4" thickBot="1" x14ac:dyDescent="0.3">
      <c r="A124" s="49" t="s">
        <v>131</v>
      </c>
      <c r="B124" s="62" t="s">
        <v>129</v>
      </c>
      <c r="C124" s="34"/>
      <c r="D124" s="34"/>
      <c r="E124" s="51">
        <f>IFERROR(VLOOKUP($B124,[1]NUM8!$G$3:$T$128,2,FALSE),0)</f>
        <v>0</v>
      </c>
      <c r="F124" s="51">
        <f>IFERROR(VLOOKUP($B124,[1]NUM8!$G$3:$T$128,3,FALSE),0)</f>
        <v>0</v>
      </c>
      <c r="G124" s="51">
        <f>IFERROR(VLOOKUP($B124,[1]NUM8!$G$3:$T$128,4,FALSE),0)</f>
        <v>0</v>
      </c>
      <c r="H124" s="51">
        <f>IFERROR(VLOOKUP($B124,[1]NUM8!$G$3:$T$128,5,FALSE),0)</f>
        <v>0</v>
      </c>
      <c r="I124" s="51">
        <f>IFERROR(VLOOKUP($B124,[1]NUM8!$G$3:$T$128,6,FALSE),0)</f>
        <v>0</v>
      </c>
      <c r="J124" s="51">
        <f>IFERROR(VLOOKUP($B124,[1]NUM8!$G$3:$T$128,7,FALSE),0)</f>
        <v>5</v>
      </c>
      <c r="K124" s="51">
        <f>IFERROR(VLOOKUP($B124,[1]NUM8!$G$3:$T$128,8,FALSE),0)</f>
        <v>0</v>
      </c>
      <c r="L124" s="51">
        <f>IFERROR(VLOOKUP($B124,[1]NUM8!$G$3:$T$128,9,FALSE),0)</f>
        <v>0</v>
      </c>
      <c r="M124" s="51">
        <f>IFERROR(VLOOKUP($B124,[1]NUM8!$G$3:$T$128,10,FALSE),0)</f>
        <v>0</v>
      </c>
      <c r="N124" s="51">
        <f>IFERROR(VLOOKUP($B124,[1]NUM8!$G$3:$T$128,11,FALSE),0)</f>
        <v>0</v>
      </c>
      <c r="O124" s="51">
        <f>IFERROR(VLOOKUP($B124,[1]NUM8!$G$3:$T$128,12,FALSE),0)</f>
        <v>0</v>
      </c>
      <c r="P124" s="51">
        <f>IFERROR(VLOOKUP($B124,[1]NUM8!$G$3:$T$128,13,FALSE),0)</f>
        <v>0</v>
      </c>
      <c r="Q124" s="11">
        <f t="shared" si="27"/>
        <v>5</v>
      </c>
    </row>
    <row r="125" spans="1:19" ht="14.4" thickBot="1" x14ac:dyDescent="0.3">
      <c r="A125" s="49" t="s">
        <v>131</v>
      </c>
      <c r="B125" s="62" t="s">
        <v>130</v>
      </c>
      <c r="C125" s="34"/>
      <c r="D125" s="34"/>
      <c r="E125" s="51">
        <f>IFERROR(VLOOKUP($B125,[1]NUM8!$G$3:$T$128,2,FALSE),0)</f>
        <v>0</v>
      </c>
      <c r="F125" s="51">
        <f>IFERROR(VLOOKUP($B125,[1]NUM8!$G$3:$T$128,3,FALSE),0)</f>
        <v>0</v>
      </c>
      <c r="G125" s="51">
        <f>IFERROR(VLOOKUP($B125,[1]NUM8!$G$3:$T$128,4,FALSE),0)</f>
        <v>0</v>
      </c>
      <c r="H125" s="51">
        <f>IFERROR(VLOOKUP($B125,[1]NUM8!$G$3:$T$128,5,FALSE),0)</f>
        <v>0</v>
      </c>
      <c r="I125" s="51">
        <f>IFERROR(VLOOKUP($B125,[1]NUM8!$G$3:$T$128,6,FALSE),0)</f>
        <v>0</v>
      </c>
      <c r="J125" s="51">
        <f>IFERROR(VLOOKUP($B125,[1]NUM8!$G$3:$T$128,7,FALSE),0)</f>
        <v>1</v>
      </c>
      <c r="K125" s="51">
        <f>IFERROR(VLOOKUP($B125,[1]NUM8!$G$3:$T$128,8,FALSE),0)</f>
        <v>0</v>
      </c>
      <c r="L125" s="51">
        <f>IFERROR(VLOOKUP($B125,[1]NUM8!$G$3:$T$128,9,FALSE),0)</f>
        <v>0</v>
      </c>
      <c r="M125" s="51">
        <f>IFERROR(VLOOKUP($B125,[1]NUM8!$G$3:$T$128,10,FALSE),0)</f>
        <v>0</v>
      </c>
      <c r="N125" s="51">
        <f>IFERROR(VLOOKUP($B125,[1]NUM8!$G$3:$T$128,11,FALSE),0)</f>
        <v>0</v>
      </c>
      <c r="O125" s="51">
        <f>IFERROR(VLOOKUP($B125,[1]NUM8!$G$3:$T$128,12,FALSE),0)</f>
        <v>0</v>
      </c>
      <c r="P125" s="51">
        <f>IFERROR(VLOOKUP($B125,[1]NUM8!$G$3:$T$128,13,FALSE),0)</f>
        <v>1</v>
      </c>
      <c r="Q125" s="11">
        <f t="shared" si="27"/>
        <v>2</v>
      </c>
    </row>
    <row r="126" spans="1:19" ht="14.4" thickBot="1" x14ac:dyDescent="0.3">
      <c r="A126" s="344" t="s">
        <v>166</v>
      </c>
      <c r="B126" s="345"/>
      <c r="C126" s="89">
        <f>D126/Metas!J7</f>
        <v>0.91147547624593628</v>
      </c>
      <c r="D126" s="13">
        <f>+Q126/R126</f>
        <v>0.21364985163204747</v>
      </c>
      <c r="E126" s="43">
        <f t="shared" ref="E126:H126" si="28">SUM(E114:E125)</f>
        <v>0</v>
      </c>
      <c r="F126" s="43">
        <f t="shared" si="28"/>
        <v>0</v>
      </c>
      <c r="G126" s="43">
        <f t="shared" si="28"/>
        <v>0</v>
      </c>
      <c r="H126" s="43">
        <f t="shared" si="28"/>
        <v>16</v>
      </c>
      <c r="I126" s="43">
        <f t="shared" ref="I126:J126" si="29">SUM(I114:I125)</f>
        <v>0</v>
      </c>
      <c r="J126" s="43">
        <f t="shared" si="29"/>
        <v>27</v>
      </c>
      <c r="K126" s="43">
        <f t="shared" ref="K126:L126" si="30">SUM(K114:K125)</f>
        <v>6</v>
      </c>
      <c r="L126" s="43">
        <f t="shared" si="30"/>
        <v>7</v>
      </c>
      <c r="M126" s="43">
        <f t="shared" ref="M126:N126" si="31">SUM(M114:M125)</f>
        <v>9</v>
      </c>
      <c r="N126" s="43">
        <f t="shared" si="31"/>
        <v>0</v>
      </c>
      <c r="O126" s="43">
        <f t="shared" ref="O126:P126" si="32">SUM(O114:O125)</f>
        <v>4</v>
      </c>
      <c r="P126" s="43">
        <f t="shared" si="32"/>
        <v>3</v>
      </c>
      <c r="Q126" s="43">
        <f>SUM(Q114:Q125)</f>
        <v>72</v>
      </c>
      <c r="R126" s="378">
        <v>337</v>
      </c>
      <c r="S126" s="379"/>
    </row>
    <row r="127" spans="1:19" ht="14.4" thickBot="1" x14ac:dyDescent="0.3">
      <c r="A127" s="49" t="s">
        <v>145</v>
      </c>
      <c r="B127" s="62" t="s">
        <v>132</v>
      </c>
      <c r="C127" s="34"/>
      <c r="D127" s="34"/>
      <c r="E127" s="51">
        <f>IFERROR(VLOOKUP($B127,[1]NUM8!$G$3:$T$128,2,FALSE),0)</f>
        <v>0</v>
      </c>
      <c r="F127" s="51">
        <f>IFERROR(VLOOKUP($B127,[1]NUM8!$G$3:$T$128,3,FALSE),0)</f>
        <v>0</v>
      </c>
      <c r="G127" s="51">
        <f>IFERROR(VLOOKUP($B127,[1]NUM8!$G$3:$T$128,4,FALSE),0)</f>
        <v>0</v>
      </c>
      <c r="H127" s="51">
        <f>IFERROR(VLOOKUP($B127,[1]NUM8!$G$3:$T$128,5,FALSE),0)</f>
        <v>0</v>
      </c>
      <c r="I127" s="51">
        <f>IFERROR(VLOOKUP($B127,[1]NUM8!$G$3:$T$128,6,FALSE),0)</f>
        <v>39</v>
      </c>
      <c r="J127" s="51">
        <f>IFERROR(VLOOKUP($B127,[1]NUM8!$G$3:$T$128,7,FALSE),0)</f>
        <v>9</v>
      </c>
      <c r="K127" s="51">
        <f>IFERROR(VLOOKUP($B127,[1]NUM8!$G$3:$T$128,8,FALSE),0)</f>
        <v>0</v>
      </c>
      <c r="L127" s="51">
        <f>IFERROR(VLOOKUP($B127,[1]NUM8!$G$3:$T$128,9,FALSE),0)</f>
        <v>31</v>
      </c>
      <c r="M127" s="51">
        <f>IFERROR(VLOOKUP($B127,[1]NUM8!$G$3:$T$128,10,FALSE),0)</f>
        <v>28</v>
      </c>
      <c r="N127" s="51">
        <f>IFERROR(VLOOKUP($B127,[1]NUM8!$G$3:$T$128,11,FALSE),0)</f>
        <v>30</v>
      </c>
      <c r="O127" s="51">
        <f>IFERROR(VLOOKUP($B127,[1]NUM8!$G$3:$T$128,12,FALSE),0)</f>
        <v>0</v>
      </c>
      <c r="P127" s="51">
        <f>IFERROR(VLOOKUP($B127,[1]NUM8!$G$3:$T$128,13,FALSE),0)</f>
        <v>36</v>
      </c>
      <c r="Q127" s="11">
        <f t="shared" ref="Q127:Q139" si="33">SUM(E127:P127)</f>
        <v>173</v>
      </c>
    </row>
    <row r="128" spans="1:19" ht="14.4" thickBot="1" x14ac:dyDescent="0.3">
      <c r="A128" s="49" t="s">
        <v>145</v>
      </c>
      <c r="B128" s="62" t="s">
        <v>133</v>
      </c>
      <c r="C128" s="34"/>
      <c r="D128" s="34"/>
      <c r="E128" s="51">
        <f>IFERROR(VLOOKUP($B128,[1]NUM8!$G$3:$T$128,2,FALSE),0)</f>
        <v>0</v>
      </c>
      <c r="F128" s="51">
        <f>IFERROR(VLOOKUP($B128,[1]NUM8!$G$3:$T$128,3,FALSE),0)</f>
        <v>0</v>
      </c>
      <c r="G128" s="51">
        <f>IFERROR(VLOOKUP($B128,[1]NUM8!$G$3:$T$128,4,FALSE),0)</f>
        <v>0</v>
      </c>
      <c r="H128" s="51">
        <f>IFERROR(VLOOKUP($B128,[1]NUM8!$G$3:$T$128,5,FALSE),0)</f>
        <v>36</v>
      </c>
      <c r="I128" s="51">
        <f>IFERROR(VLOOKUP($B128,[1]NUM8!$G$3:$T$128,6,FALSE),0)</f>
        <v>23</v>
      </c>
      <c r="J128" s="51">
        <f>IFERROR(VLOOKUP($B128,[1]NUM8!$G$3:$T$128,7,FALSE),0)</f>
        <v>0</v>
      </c>
      <c r="K128" s="51">
        <f>IFERROR(VLOOKUP($B128,[1]NUM8!$G$3:$T$128,8,FALSE),0)</f>
        <v>0</v>
      </c>
      <c r="L128" s="51">
        <f>IFERROR(VLOOKUP($B128,[1]NUM8!$G$3:$T$128,9,FALSE),0)</f>
        <v>0</v>
      </c>
      <c r="M128" s="51">
        <f>IFERROR(VLOOKUP($B128,[1]NUM8!$G$3:$T$128,10,FALSE),0)</f>
        <v>2</v>
      </c>
      <c r="N128" s="51">
        <f>IFERROR(VLOOKUP($B128,[1]NUM8!$G$3:$T$128,11,FALSE),0)</f>
        <v>0</v>
      </c>
      <c r="O128" s="51">
        <f>IFERROR(VLOOKUP($B128,[1]NUM8!$G$3:$T$128,12,FALSE),0)</f>
        <v>1</v>
      </c>
      <c r="P128" s="51">
        <f>IFERROR(VLOOKUP($B128,[1]NUM8!$G$3:$T$128,13,FALSE),0)</f>
        <v>0</v>
      </c>
      <c r="Q128" s="11">
        <f t="shared" si="33"/>
        <v>62</v>
      </c>
    </row>
    <row r="129" spans="1:19" ht="14.4" thickBot="1" x14ac:dyDescent="0.3">
      <c r="A129" s="49" t="s">
        <v>145</v>
      </c>
      <c r="B129" s="62" t="s">
        <v>134</v>
      </c>
      <c r="C129" s="34"/>
      <c r="D129" s="34"/>
      <c r="E129" s="51">
        <f>IFERROR(VLOOKUP($B129,[1]NUM8!$G$3:$T$128,2,FALSE),0)</f>
        <v>0</v>
      </c>
      <c r="F129" s="51">
        <f>IFERROR(VLOOKUP($B129,[1]NUM8!$G$3:$T$128,3,FALSE),0)</f>
        <v>0</v>
      </c>
      <c r="G129" s="51">
        <f>IFERROR(VLOOKUP($B129,[1]NUM8!$G$3:$T$128,4,FALSE),0)</f>
        <v>0</v>
      </c>
      <c r="H129" s="51">
        <f>IFERROR(VLOOKUP($B129,[1]NUM8!$G$3:$T$128,5,FALSE),0)</f>
        <v>24</v>
      </c>
      <c r="I129" s="51">
        <f>IFERROR(VLOOKUP($B129,[1]NUM8!$G$3:$T$128,6,FALSE),0)</f>
        <v>9</v>
      </c>
      <c r="J129" s="51">
        <f>IFERROR(VLOOKUP($B129,[1]NUM8!$G$3:$T$128,7,FALSE),0)</f>
        <v>12</v>
      </c>
      <c r="K129" s="51">
        <f>IFERROR(VLOOKUP($B129,[1]NUM8!$G$3:$T$128,8,FALSE),0)</f>
        <v>0</v>
      </c>
      <c r="L129" s="51">
        <f>IFERROR(VLOOKUP($B129,[1]NUM8!$G$3:$T$128,9,FALSE),0)</f>
        <v>0</v>
      </c>
      <c r="M129" s="51">
        <f>IFERROR(VLOOKUP($B129,[1]NUM8!$G$3:$T$128,10,FALSE),0)</f>
        <v>5</v>
      </c>
      <c r="N129" s="51">
        <f>IFERROR(VLOOKUP($B129,[1]NUM8!$G$3:$T$128,11,FALSE),0)</f>
        <v>1</v>
      </c>
      <c r="O129" s="51">
        <f>IFERROR(VLOOKUP($B129,[1]NUM8!$G$3:$T$128,12,FALSE),0)</f>
        <v>0</v>
      </c>
      <c r="P129" s="51">
        <f>IFERROR(VLOOKUP($B129,[1]NUM8!$G$3:$T$128,13,FALSE),0)</f>
        <v>0</v>
      </c>
      <c r="Q129" s="11">
        <f t="shared" si="33"/>
        <v>51</v>
      </c>
    </row>
    <row r="130" spans="1:19" ht="14.4" thickBot="1" x14ac:dyDescent="0.3">
      <c r="A130" s="49" t="s">
        <v>145</v>
      </c>
      <c r="B130" s="62" t="s">
        <v>135</v>
      </c>
      <c r="C130" s="34"/>
      <c r="D130" s="34"/>
      <c r="E130" s="51">
        <f>IFERROR(VLOOKUP($B130,[1]NUM8!$G$3:$T$128,2,FALSE),0)</f>
        <v>0</v>
      </c>
      <c r="F130" s="51">
        <f>IFERROR(VLOOKUP($B130,[1]NUM8!$G$3:$T$128,3,FALSE),0)</f>
        <v>0</v>
      </c>
      <c r="G130" s="51">
        <f>IFERROR(VLOOKUP($B130,[1]NUM8!$G$3:$T$128,4,FALSE),0)</f>
        <v>0</v>
      </c>
      <c r="H130" s="51">
        <f>IFERROR(VLOOKUP($B130,[1]NUM8!$G$3:$T$128,5,FALSE),0)</f>
        <v>0</v>
      </c>
      <c r="I130" s="51">
        <f>IFERROR(VLOOKUP($B130,[1]NUM8!$G$3:$T$128,6,FALSE),0)</f>
        <v>56</v>
      </c>
      <c r="J130" s="51">
        <f>IFERROR(VLOOKUP($B130,[1]NUM8!$G$3:$T$128,7,FALSE),0)</f>
        <v>4</v>
      </c>
      <c r="K130" s="51">
        <f>IFERROR(VLOOKUP($B130,[1]NUM8!$G$3:$T$128,8,FALSE),0)</f>
        <v>0</v>
      </c>
      <c r="L130" s="51">
        <f>IFERROR(VLOOKUP($B130,[1]NUM8!$G$3:$T$128,9,FALSE),0)</f>
        <v>32</v>
      </c>
      <c r="M130" s="51">
        <f>IFERROR(VLOOKUP($B130,[1]NUM8!$G$3:$T$128,10,FALSE),0)</f>
        <v>36</v>
      </c>
      <c r="N130" s="51">
        <f>IFERROR(VLOOKUP($B130,[1]NUM8!$G$3:$T$128,11,FALSE),0)</f>
        <v>0</v>
      </c>
      <c r="O130" s="51">
        <f>IFERROR(VLOOKUP($B130,[1]NUM8!$G$3:$T$128,12,FALSE),0)</f>
        <v>0</v>
      </c>
      <c r="P130" s="51">
        <f>IFERROR(VLOOKUP($B130,[1]NUM8!$G$3:$T$128,13,FALSE),0)</f>
        <v>0</v>
      </c>
      <c r="Q130" s="11">
        <f t="shared" si="33"/>
        <v>128</v>
      </c>
    </row>
    <row r="131" spans="1:19" ht="14.4" thickBot="1" x14ac:dyDescent="0.3">
      <c r="A131" s="49" t="s">
        <v>145</v>
      </c>
      <c r="B131" s="62" t="s">
        <v>136</v>
      </c>
      <c r="C131" s="34"/>
      <c r="D131" s="34"/>
      <c r="E131" s="51">
        <f>IFERROR(VLOOKUP($B131,[1]NUM8!$G$3:$T$128,2,FALSE),0)</f>
        <v>0</v>
      </c>
      <c r="F131" s="51">
        <f>IFERROR(VLOOKUP($B131,[1]NUM8!$G$3:$T$128,3,FALSE),0)</f>
        <v>0</v>
      </c>
      <c r="G131" s="51">
        <f>IFERROR(VLOOKUP($B131,[1]NUM8!$G$3:$T$128,4,FALSE),0)</f>
        <v>0</v>
      </c>
      <c r="H131" s="51">
        <f>IFERROR(VLOOKUP($B131,[1]NUM8!$G$3:$T$128,5,FALSE),0)</f>
        <v>0</v>
      </c>
      <c r="I131" s="51">
        <f>IFERROR(VLOOKUP($B131,[1]NUM8!$G$3:$T$128,6,FALSE),0)</f>
        <v>0</v>
      </c>
      <c r="J131" s="51">
        <f>IFERROR(VLOOKUP($B131,[1]NUM8!$G$3:$T$128,7,FALSE),0)</f>
        <v>0</v>
      </c>
      <c r="K131" s="51">
        <f>IFERROR(VLOOKUP($B131,[1]NUM8!$G$3:$T$128,8,FALSE),0)</f>
        <v>0</v>
      </c>
      <c r="L131" s="51">
        <f>IFERROR(VLOOKUP($B131,[1]NUM8!$G$3:$T$128,9,FALSE),0)</f>
        <v>0</v>
      </c>
      <c r="M131" s="51">
        <f>IFERROR(VLOOKUP($B131,[1]NUM8!$G$3:$T$128,10,FALSE),0)</f>
        <v>0</v>
      </c>
      <c r="N131" s="51">
        <f>IFERROR(VLOOKUP($B131,[1]NUM8!$G$3:$T$128,11,FALSE),0)</f>
        <v>0</v>
      </c>
      <c r="O131" s="51">
        <f>IFERROR(VLOOKUP($B131,[1]NUM8!$G$3:$T$128,12,FALSE),0)</f>
        <v>0</v>
      </c>
      <c r="P131" s="51">
        <f>IFERROR(VLOOKUP($B131,[1]NUM8!$G$3:$T$128,13,FALSE),0)</f>
        <v>0</v>
      </c>
      <c r="Q131" s="11">
        <f t="shared" si="33"/>
        <v>0</v>
      </c>
    </row>
    <row r="132" spans="1:19" ht="14.4" thickBot="1" x14ac:dyDescent="0.3">
      <c r="A132" s="49" t="s">
        <v>145</v>
      </c>
      <c r="B132" s="62" t="s">
        <v>137</v>
      </c>
      <c r="C132" s="34"/>
      <c r="D132" s="34"/>
      <c r="E132" s="51">
        <f>IFERROR(VLOOKUP($B132,[1]NUM8!$G$3:$T$128,2,FALSE),0)</f>
        <v>0</v>
      </c>
      <c r="F132" s="51">
        <f>IFERROR(VLOOKUP($B132,[1]NUM8!$G$3:$T$128,3,FALSE),0)</f>
        <v>0</v>
      </c>
      <c r="G132" s="51">
        <f>IFERROR(VLOOKUP($B132,[1]NUM8!$G$3:$T$128,4,FALSE),0)</f>
        <v>0</v>
      </c>
      <c r="H132" s="51">
        <f>IFERROR(VLOOKUP($B132,[1]NUM8!$G$3:$T$128,5,FALSE),0)</f>
        <v>0</v>
      </c>
      <c r="I132" s="51">
        <f>IFERROR(VLOOKUP($B132,[1]NUM8!$G$3:$T$128,6,FALSE),0)</f>
        <v>0</v>
      </c>
      <c r="J132" s="51">
        <f>IFERROR(VLOOKUP($B132,[1]NUM8!$G$3:$T$128,7,FALSE),0)</f>
        <v>0</v>
      </c>
      <c r="K132" s="51">
        <f>IFERROR(VLOOKUP($B132,[1]NUM8!$G$3:$T$128,8,FALSE),0)</f>
        <v>1</v>
      </c>
      <c r="L132" s="51">
        <f>IFERROR(VLOOKUP($B132,[1]NUM8!$G$3:$T$128,9,FALSE),0)</f>
        <v>0</v>
      </c>
      <c r="M132" s="51">
        <f>IFERROR(VLOOKUP($B132,[1]NUM8!$G$3:$T$128,10,FALSE),0)</f>
        <v>0</v>
      </c>
      <c r="N132" s="51">
        <f>IFERROR(VLOOKUP($B132,[1]NUM8!$G$3:$T$128,11,FALSE),0)</f>
        <v>0</v>
      </c>
      <c r="O132" s="51">
        <f>IFERROR(VLOOKUP($B132,[1]NUM8!$G$3:$T$128,12,FALSE),0)</f>
        <v>0</v>
      </c>
      <c r="P132" s="51">
        <f>IFERROR(VLOOKUP($B132,[1]NUM8!$G$3:$T$128,13,FALSE),0)</f>
        <v>0</v>
      </c>
      <c r="Q132" s="11">
        <f t="shared" si="33"/>
        <v>1</v>
      </c>
    </row>
    <row r="133" spans="1:19" ht="14.4" thickBot="1" x14ac:dyDescent="0.3">
      <c r="A133" s="49" t="s">
        <v>145</v>
      </c>
      <c r="B133" s="62" t="s">
        <v>138</v>
      </c>
      <c r="C133" s="34"/>
      <c r="D133" s="34"/>
      <c r="E133" s="51">
        <f>IFERROR(VLOOKUP($B133,[1]NUM8!$G$3:$T$128,2,FALSE),0)</f>
        <v>0</v>
      </c>
      <c r="F133" s="51">
        <f>IFERROR(VLOOKUP($B133,[1]NUM8!$G$3:$T$128,3,FALSE),0)</f>
        <v>0</v>
      </c>
      <c r="G133" s="51">
        <f>IFERROR(VLOOKUP($B133,[1]NUM8!$G$3:$T$128,4,FALSE),0)</f>
        <v>0</v>
      </c>
      <c r="H133" s="51">
        <f>IFERROR(VLOOKUP($B133,[1]NUM8!$G$3:$T$128,5,FALSE),0)</f>
        <v>0</v>
      </c>
      <c r="I133" s="51">
        <f>IFERROR(VLOOKUP($B133,[1]NUM8!$G$3:$T$128,6,FALSE),0)</f>
        <v>0</v>
      </c>
      <c r="J133" s="51">
        <f>IFERROR(VLOOKUP($B133,[1]NUM8!$G$3:$T$128,7,FALSE),0)</f>
        <v>0</v>
      </c>
      <c r="K133" s="51">
        <f>IFERROR(VLOOKUP($B133,[1]NUM8!$G$3:$T$128,8,FALSE),0)</f>
        <v>0</v>
      </c>
      <c r="L133" s="51">
        <f>IFERROR(VLOOKUP($B133,[1]NUM8!$G$3:$T$128,9,FALSE),0)</f>
        <v>0</v>
      </c>
      <c r="M133" s="51">
        <f>IFERROR(VLOOKUP($B133,[1]NUM8!$G$3:$T$128,10,FALSE),0)</f>
        <v>0</v>
      </c>
      <c r="N133" s="51">
        <f>IFERROR(VLOOKUP($B133,[1]NUM8!$G$3:$T$128,11,FALSE),0)</f>
        <v>0</v>
      </c>
      <c r="O133" s="51">
        <f>IFERROR(VLOOKUP($B133,[1]NUM8!$G$3:$T$128,12,FALSE),0)</f>
        <v>0</v>
      </c>
      <c r="P133" s="51">
        <f>IFERROR(VLOOKUP($B133,[1]NUM8!$G$3:$T$128,13,FALSE),0)</f>
        <v>11</v>
      </c>
      <c r="Q133" s="11">
        <f t="shared" si="33"/>
        <v>11</v>
      </c>
    </row>
    <row r="134" spans="1:19" ht="14.4" thickBot="1" x14ac:dyDescent="0.3">
      <c r="A134" s="49" t="s">
        <v>145</v>
      </c>
      <c r="B134" s="62" t="s">
        <v>139</v>
      </c>
      <c r="C134" s="34"/>
      <c r="D134" s="34"/>
      <c r="E134" s="51">
        <f>IFERROR(VLOOKUP($B134,[1]NUM8!$G$3:$T$128,2,FALSE),0)</f>
        <v>0</v>
      </c>
      <c r="F134" s="51">
        <f>IFERROR(VLOOKUP($B134,[1]NUM8!$G$3:$T$128,3,FALSE),0)</f>
        <v>0</v>
      </c>
      <c r="G134" s="51">
        <f>IFERROR(VLOOKUP($B134,[1]NUM8!$G$3:$T$128,4,FALSE),0)</f>
        <v>0</v>
      </c>
      <c r="H134" s="51">
        <f>IFERROR(VLOOKUP($B134,[1]NUM8!$G$3:$T$128,5,FALSE),0)</f>
        <v>0</v>
      </c>
      <c r="I134" s="51">
        <f>IFERROR(VLOOKUP($B134,[1]NUM8!$G$3:$T$128,6,FALSE),0)</f>
        <v>0</v>
      </c>
      <c r="J134" s="51">
        <f>IFERROR(VLOOKUP($B134,[1]NUM8!$G$3:$T$128,7,FALSE),0)</f>
        <v>0</v>
      </c>
      <c r="K134" s="51">
        <f>IFERROR(VLOOKUP($B134,[1]NUM8!$G$3:$T$128,8,FALSE),0)</f>
        <v>0</v>
      </c>
      <c r="L134" s="51">
        <f>IFERROR(VLOOKUP($B134,[1]NUM8!$G$3:$T$128,9,FALSE),0)</f>
        <v>0</v>
      </c>
      <c r="M134" s="51">
        <f>IFERROR(VLOOKUP($B134,[1]NUM8!$G$3:$T$128,10,FALSE),0)</f>
        <v>0</v>
      </c>
      <c r="N134" s="51">
        <f>IFERROR(VLOOKUP($B134,[1]NUM8!$G$3:$T$128,11,FALSE),0)</f>
        <v>0</v>
      </c>
      <c r="O134" s="51">
        <f>IFERROR(VLOOKUP($B134,[1]NUM8!$G$3:$T$128,12,FALSE),0)</f>
        <v>0</v>
      </c>
      <c r="P134" s="51">
        <f>IFERROR(VLOOKUP($B134,[1]NUM8!$G$3:$T$128,13,FALSE),0)</f>
        <v>0</v>
      </c>
      <c r="Q134" s="11">
        <f t="shared" si="33"/>
        <v>0</v>
      </c>
    </row>
    <row r="135" spans="1:19" ht="14.4" thickBot="1" x14ac:dyDescent="0.3">
      <c r="A135" s="49" t="s">
        <v>145</v>
      </c>
      <c r="B135" s="62" t="s">
        <v>140</v>
      </c>
      <c r="C135" s="34"/>
      <c r="D135" s="34"/>
      <c r="E135" s="51">
        <f>IFERROR(VLOOKUP($B135,[1]NUM8!$G$3:$T$128,2,FALSE),0)</f>
        <v>0</v>
      </c>
      <c r="F135" s="51">
        <f>IFERROR(VLOOKUP($B135,[1]NUM8!$G$3:$T$128,3,FALSE),0)</f>
        <v>0</v>
      </c>
      <c r="G135" s="51">
        <f>IFERROR(VLOOKUP($B135,[1]NUM8!$G$3:$T$128,4,FALSE),0)</f>
        <v>0</v>
      </c>
      <c r="H135" s="51">
        <f>IFERROR(VLOOKUP($B135,[1]NUM8!$G$3:$T$128,5,FALSE),0)</f>
        <v>0</v>
      </c>
      <c r="I135" s="51">
        <f>IFERROR(VLOOKUP($B135,[1]NUM8!$G$3:$T$128,6,FALSE),0)</f>
        <v>0</v>
      </c>
      <c r="J135" s="51">
        <f>IFERROR(VLOOKUP($B135,[1]NUM8!$G$3:$T$128,7,FALSE),0)</f>
        <v>0</v>
      </c>
      <c r="K135" s="51">
        <f>IFERROR(VLOOKUP($B135,[1]NUM8!$G$3:$T$128,8,FALSE),0)</f>
        <v>0</v>
      </c>
      <c r="L135" s="51">
        <f>IFERROR(VLOOKUP($B135,[1]NUM8!$G$3:$T$128,9,FALSE),0)</f>
        <v>0</v>
      </c>
      <c r="M135" s="51">
        <f>IFERROR(VLOOKUP($B135,[1]NUM8!$G$3:$T$128,10,FALSE),0)</f>
        <v>0</v>
      </c>
      <c r="N135" s="51">
        <f>IFERROR(VLOOKUP($B135,[1]NUM8!$G$3:$T$128,11,FALSE),0)</f>
        <v>0</v>
      </c>
      <c r="O135" s="51">
        <f>IFERROR(VLOOKUP($B135,[1]NUM8!$G$3:$T$128,12,FALSE),0)</f>
        <v>0</v>
      </c>
      <c r="P135" s="51">
        <f>IFERROR(VLOOKUP($B135,[1]NUM8!$G$3:$T$128,13,FALSE),0)</f>
        <v>0</v>
      </c>
      <c r="Q135" s="11">
        <f t="shared" si="33"/>
        <v>0</v>
      </c>
    </row>
    <row r="136" spans="1:19" ht="14.4" thickBot="1" x14ac:dyDescent="0.3">
      <c r="A136" s="49" t="s">
        <v>145</v>
      </c>
      <c r="B136" s="62" t="s">
        <v>141</v>
      </c>
      <c r="C136" s="34"/>
      <c r="D136" s="34"/>
      <c r="E136" s="51">
        <f>IFERROR(VLOOKUP($B136,[1]NUM8!$G$3:$T$128,2,FALSE),0)</f>
        <v>0</v>
      </c>
      <c r="F136" s="51">
        <f>IFERROR(VLOOKUP($B136,[1]NUM8!$G$3:$T$128,3,FALSE),0)</f>
        <v>0</v>
      </c>
      <c r="G136" s="51">
        <f>IFERROR(VLOOKUP($B136,[1]NUM8!$G$3:$T$128,4,FALSE),0)</f>
        <v>0</v>
      </c>
      <c r="H136" s="51">
        <f>IFERROR(VLOOKUP($B136,[1]NUM8!$G$3:$T$128,5,FALSE),0)</f>
        <v>0</v>
      </c>
      <c r="I136" s="51">
        <f>IFERROR(VLOOKUP($B136,[1]NUM8!$G$3:$T$128,6,FALSE),0)</f>
        <v>0</v>
      </c>
      <c r="J136" s="51">
        <f>IFERROR(VLOOKUP($B136,[1]NUM8!$G$3:$T$128,7,FALSE),0)</f>
        <v>0</v>
      </c>
      <c r="K136" s="51">
        <f>IFERROR(VLOOKUP($B136,[1]NUM8!$G$3:$T$128,8,FALSE),0)</f>
        <v>2</v>
      </c>
      <c r="L136" s="51">
        <f>IFERROR(VLOOKUP($B136,[1]NUM8!$G$3:$T$128,9,FALSE),0)</f>
        <v>0</v>
      </c>
      <c r="M136" s="51">
        <f>IFERROR(VLOOKUP($B136,[1]NUM8!$G$3:$T$128,10,FALSE),0)</f>
        <v>0</v>
      </c>
      <c r="N136" s="51">
        <f>IFERROR(VLOOKUP($B136,[1]NUM8!$G$3:$T$128,11,FALSE),0)</f>
        <v>4</v>
      </c>
      <c r="O136" s="51">
        <f>IFERROR(VLOOKUP($B136,[1]NUM8!$G$3:$T$128,12,FALSE),0)</f>
        <v>5</v>
      </c>
      <c r="P136" s="51">
        <f>IFERROR(VLOOKUP($B136,[1]NUM8!$G$3:$T$128,13,FALSE),0)</f>
        <v>37</v>
      </c>
      <c r="Q136" s="11">
        <f t="shared" si="33"/>
        <v>48</v>
      </c>
    </row>
    <row r="137" spans="1:19" ht="14.4" thickBot="1" x14ac:dyDescent="0.3">
      <c r="A137" s="49" t="s">
        <v>145</v>
      </c>
      <c r="B137" s="62" t="s">
        <v>142</v>
      </c>
      <c r="C137" s="34"/>
      <c r="D137" s="34"/>
      <c r="E137" s="51">
        <f>IFERROR(VLOOKUP($B137,[1]NUM8!$G$3:$T$128,2,FALSE),0)</f>
        <v>0</v>
      </c>
      <c r="F137" s="51">
        <f>IFERROR(VLOOKUP($B137,[1]NUM8!$G$3:$T$128,3,FALSE),0)</f>
        <v>0</v>
      </c>
      <c r="G137" s="51">
        <f>IFERROR(VLOOKUP($B137,[1]NUM8!$G$3:$T$128,4,FALSE),0)</f>
        <v>0</v>
      </c>
      <c r="H137" s="51">
        <f>IFERROR(VLOOKUP($B137,[1]NUM8!$G$3:$T$128,5,FALSE),0)</f>
        <v>16</v>
      </c>
      <c r="I137" s="51">
        <f>IFERROR(VLOOKUP($B137,[1]NUM8!$G$3:$T$128,6,FALSE),0)</f>
        <v>0</v>
      </c>
      <c r="J137" s="51">
        <f>IFERROR(VLOOKUP($B137,[1]NUM8!$G$3:$T$128,7,FALSE),0)</f>
        <v>0</v>
      </c>
      <c r="K137" s="51">
        <f>IFERROR(VLOOKUP($B137,[1]NUM8!$G$3:$T$128,8,FALSE),0)</f>
        <v>6</v>
      </c>
      <c r="L137" s="51">
        <f>IFERROR(VLOOKUP($B137,[1]NUM8!$G$3:$T$128,9,FALSE),0)</f>
        <v>8</v>
      </c>
      <c r="M137" s="51">
        <f>IFERROR(VLOOKUP($B137,[1]NUM8!$G$3:$T$128,10,FALSE),0)</f>
        <v>0</v>
      </c>
      <c r="N137" s="51">
        <f>IFERROR(VLOOKUP($B137,[1]NUM8!$G$3:$T$128,11,FALSE),0)</f>
        <v>0</v>
      </c>
      <c r="O137" s="51">
        <f>IFERROR(VLOOKUP($B137,[1]NUM8!$G$3:$T$128,12,FALSE),0)</f>
        <v>0</v>
      </c>
      <c r="P137" s="51">
        <f>IFERROR(VLOOKUP($B137,[1]NUM8!$G$3:$T$128,13,FALSE),0)</f>
        <v>0</v>
      </c>
      <c r="Q137" s="11">
        <f t="shared" si="33"/>
        <v>30</v>
      </c>
    </row>
    <row r="138" spans="1:19" ht="14.4" thickBot="1" x14ac:dyDescent="0.3">
      <c r="A138" s="49" t="s">
        <v>145</v>
      </c>
      <c r="B138" s="62" t="s">
        <v>143</v>
      </c>
      <c r="C138" s="34"/>
      <c r="D138" s="34"/>
      <c r="E138" s="51">
        <f>IFERROR(VLOOKUP($B138,[1]NUM8!$G$3:$T$128,2,FALSE),0)</f>
        <v>0</v>
      </c>
      <c r="F138" s="51">
        <f>IFERROR(VLOOKUP($B138,[1]NUM8!$G$3:$T$128,3,FALSE),0)</f>
        <v>0</v>
      </c>
      <c r="G138" s="51">
        <f>IFERROR(VLOOKUP($B138,[1]NUM8!$G$3:$T$128,4,FALSE),0)</f>
        <v>0</v>
      </c>
      <c r="H138" s="51">
        <f>IFERROR(VLOOKUP($B138,[1]NUM8!$G$3:$T$128,5,FALSE),0)</f>
        <v>0</v>
      </c>
      <c r="I138" s="51">
        <f>IFERROR(VLOOKUP($B138,[1]NUM8!$G$3:$T$128,6,FALSE),0)</f>
        <v>0</v>
      </c>
      <c r="J138" s="51">
        <f>IFERROR(VLOOKUP($B138,[1]NUM8!$G$3:$T$128,7,FALSE),0)</f>
        <v>0</v>
      </c>
      <c r="K138" s="51">
        <f>IFERROR(VLOOKUP($B138,[1]NUM8!$G$3:$T$128,8,FALSE),0)</f>
        <v>0</v>
      </c>
      <c r="L138" s="51">
        <f>IFERROR(VLOOKUP($B138,[1]NUM8!$G$3:$T$128,9,FALSE),0)</f>
        <v>0</v>
      </c>
      <c r="M138" s="51">
        <f>IFERROR(VLOOKUP($B138,[1]NUM8!$G$3:$T$128,10,FALSE),0)</f>
        <v>0</v>
      </c>
      <c r="N138" s="51">
        <f>IFERROR(VLOOKUP($B138,[1]NUM8!$G$3:$T$128,11,FALSE),0)</f>
        <v>0</v>
      </c>
      <c r="O138" s="51">
        <f>IFERROR(VLOOKUP($B138,[1]NUM8!$G$3:$T$128,12,FALSE),0)</f>
        <v>0</v>
      </c>
      <c r="P138" s="51">
        <f>IFERROR(VLOOKUP($B138,[1]NUM8!$G$3:$T$128,13,FALSE),0)</f>
        <v>0</v>
      </c>
      <c r="Q138" s="11">
        <f t="shared" si="33"/>
        <v>0</v>
      </c>
    </row>
    <row r="139" spans="1:19" ht="14.4" thickBot="1" x14ac:dyDescent="0.3">
      <c r="A139" s="49" t="s">
        <v>145</v>
      </c>
      <c r="B139" s="62" t="s">
        <v>144</v>
      </c>
      <c r="C139" s="34"/>
      <c r="D139" s="34"/>
      <c r="E139" s="51">
        <f>IFERROR(VLOOKUP($B139,[1]NUM8!$G$3:$T$128,2,FALSE),0)</f>
        <v>0</v>
      </c>
      <c r="F139" s="51">
        <f>IFERROR(VLOOKUP($B139,[1]NUM8!$G$3:$T$128,3,FALSE),0)</f>
        <v>0</v>
      </c>
      <c r="G139" s="51">
        <f>IFERROR(VLOOKUP($B139,[1]NUM8!$G$3:$T$128,4,FALSE),0)</f>
        <v>0</v>
      </c>
      <c r="H139" s="51">
        <f>IFERROR(VLOOKUP($B139,[1]NUM8!$G$3:$T$128,5,FALSE),0)</f>
        <v>0</v>
      </c>
      <c r="I139" s="51">
        <f>IFERROR(VLOOKUP($B139,[1]NUM8!$G$3:$T$128,6,FALSE),0)</f>
        <v>0</v>
      </c>
      <c r="J139" s="51">
        <f>IFERROR(VLOOKUP($B139,[1]NUM8!$G$3:$T$128,7,FALSE),0)</f>
        <v>0</v>
      </c>
      <c r="K139" s="51">
        <f>IFERROR(VLOOKUP($B139,[1]NUM8!$G$3:$T$128,8,FALSE),0)</f>
        <v>0</v>
      </c>
      <c r="L139" s="51">
        <f>IFERROR(VLOOKUP($B139,[1]NUM8!$G$3:$T$128,9,FALSE),0)</f>
        <v>0</v>
      </c>
      <c r="M139" s="51">
        <f>IFERROR(VLOOKUP($B139,[1]NUM8!$G$3:$T$128,10,FALSE),0)</f>
        <v>0</v>
      </c>
      <c r="N139" s="51">
        <f>IFERROR(VLOOKUP($B139,[1]NUM8!$G$3:$T$128,11,FALSE),0)</f>
        <v>0</v>
      </c>
      <c r="O139" s="51">
        <f>IFERROR(VLOOKUP($B139,[1]NUM8!$G$3:$T$128,12,FALSE),0)</f>
        <v>0</v>
      </c>
      <c r="P139" s="51">
        <f>IFERROR(VLOOKUP($B139,[1]NUM8!$G$3:$T$128,13,FALSE),0)</f>
        <v>0</v>
      </c>
      <c r="Q139" s="11">
        <f t="shared" si="33"/>
        <v>0</v>
      </c>
    </row>
    <row r="140" spans="1:19" ht="14.4" thickBot="1" x14ac:dyDescent="0.3">
      <c r="A140" s="344" t="s">
        <v>167</v>
      </c>
      <c r="B140" s="345"/>
      <c r="C140" s="89">
        <f>D140/Metas!J12</f>
        <v>1.0501627752301606</v>
      </c>
      <c r="D140" s="13">
        <f>+Q140/R140</f>
        <v>0.22641509433962265</v>
      </c>
      <c r="E140" s="43">
        <f>SUM(E127:E139)</f>
        <v>0</v>
      </c>
      <c r="F140" s="43">
        <f t="shared" ref="F140:H140" si="34">SUM(F127:F139)</f>
        <v>0</v>
      </c>
      <c r="G140" s="43">
        <f t="shared" si="34"/>
        <v>0</v>
      </c>
      <c r="H140" s="43">
        <f t="shared" si="34"/>
        <v>76</v>
      </c>
      <c r="I140" s="43">
        <f t="shared" ref="I140:J140" si="35">SUM(I127:I139)</f>
        <v>127</v>
      </c>
      <c r="J140" s="43">
        <f t="shared" si="35"/>
        <v>25</v>
      </c>
      <c r="K140" s="43">
        <f t="shared" ref="K140:L140" si="36">SUM(K127:K139)</f>
        <v>9</v>
      </c>
      <c r="L140" s="43">
        <f t="shared" si="36"/>
        <v>71</v>
      </c>
      <c r="M140" s="43">
        <f t="shared" ref="M140:N140" si="37">SUM(M127:M139)</f>
        <v>71</v>
      </c>
      <c r="N140" s="43">
        <f t="shared" si="37"/>
        <v>35</v>
      </c>
      <c r="O140" s="43">
        <f t="shared" ref="O140:P140" si="38">SUM(O127:O139)</f>
        <v>6</v>
      </c>
      <c r="P140" s="43">
        <f t="shared" si="38"/>
        <v>84</v>
      </c>
      <c r="Q140" s="43">
        <f>SUM(Q127:Q139)</f>
        <v>504</v>
      </c>
      <c r="R140" s="378">
        <v>2226</v>
      </c>
      <c r="S140" s="379"/>
    </row>
    <row r="141" spans="1:19" ht="14.4" thickBot="1" x14ac:dyDescent="0.3">
      <c r="A141" s="49" t="s">
        <v>150</v>
      </c>
      <c r="B141" s="62" t="s">
        <v>146</v>
      </c>
      <c r="C141" s="34"/>
      <c r="D141" s="34"/>
      <c r="E141" s="51">
        <f>IFERROR(VLOOKUP($B141,[1]NUM8!$G$3:$T$128,2,FALSE),0)</f>
        <v>21</v>
      </c>
      <c r="F141" s="51">
        <f>IFERROR(VLOOKUP($B141,[1]NUM8!$G$3:$T$128,3,FALSE),0)</f>
        <v>5</v>
      </c>
      <c r="G141" s="51">
        <f>IFERROR(VLOOKUP($B141,[1]NUM8!$G$3:$T$128,4,FALSE),0)</f>
        <v>1</v>
      </c>
      <c r="H141" s="51">
        <f>IFERROR(VLOOKUP($B141,[1]NUM8!$G$3:$T$128,5,FALSE),0)</f>
        <v>9</v>
      </c>
      <c r="I141" s="51">
        <f>IFERROR(VLOOKUP($B141,[1]NUM8!$G$3:$T$128,6,FALSE),0)</f>
        <v>24</v>
      </c>
      <c r="J141" s="51">
        <f>IFERROR(VLOOKUP($B141,[1]NUM8!$G$3:$T$128,7,FALSE),0)</f>
        <v>0</v>
      </c>
      <c r="K141" s="51">
        <f>IFERROR(VLOOKUP($B141,[1]NUM8!$G$3:$T$128,8,FALSE),0)</f>
        <v>16</v>
      </c>
      <c r="L141" s="51">
        <f>IFERROR(VLOOKUP($B141,[1]NUM8!$G$3:$T$128,9,FALSE),0)</f>
        <v>2</v>
      </c>
      <c r="M141" s="51">
        <f>IFERROR(VLOOKUP($B141,[1]NUM8!$G$3:$T$128,10,FALSE),0)</f>
        <v>28</v>
      </c>
      <c r="N141" s="51">
        <f>IFERROR(VLOOKUP($B141,[1]NUM8!$G$3:$T$128,11,FALSE),0)</f>
        <v>2</v>
      </c>
      <c r="O141" s="51">
        <f>IFERROR(VLOOKUP($B141,[1]NUM8!$G$3:$T$128,12,FALSE),0)</f>
        <v>17</v>
      </c>
      <c r="P141" s="51">
        <f>IFERROR(VLOOKUP($B141,[1]NUM8!$G$3:$T$128,13,FALSE),0)</f>
        <v>14</v>
      </c>
      <c r="Q141" s="11">
        <f>SUM(E141:P141)</f>
        <v>139</v>
      </c>
    </row>
    <row r="142" spans="1:19" ht="14.4" thickBot="1" x14ac:dyDescent="0.3">
      <c r="A142" s="49" t="s">
        <v>150</v>
      </c>
      <c r="B142" s="62" t="s">
        <v>147</v>
      </c>
      <c r="C142" s="34"/>
      <c r="D142" s="34"/>
      <c r="E142" s="51">
        <f>IFERROR(VLOOKUP($B142,[1]NUM8!$G$3:$T$128,2,FALSE),0)</f>
        <v>0</v>
      </c>
      <c r="F142" s="51">
        <f>IFERROR(VLOOKUP($B142,[1]NUM8!$G$3:$T$128,3,FALSE),0)</f>
        <v>0</v>
      </c>
      <c r="G142" s="51">
        <f>IFERROR(VLOOKUP($B142,[1]NUM8!$G$3:$T$128,4,FALSE),0)</f>
        <v>0</v>
      </c>
      <c r="H142" s="51">
        <f>IFERROR(VLOOKUP($B142,[1]NUM8!$G$3:$T$128,5,FALSE),0)</f>
        <v>11</v>
      </c>
      <c r="I142" s="51">
        <f>IFERROR(VLOOKUP($B142,[1]NUM8!$G$3:$T$128,6,FALSE),0)</f>
        <v>0</v>
      </c>
      <c r="J142" s="51">
        <f>IFERROR(VLOOKUP($B142,[1]NUM8!$G$3:$T$128,7,FALSE),0)</f>
        <v>0</v>
      </c>
      <c r="K142" s="51">
        <f>IFERROR(VLOOKUP($B142,[1]NUM8!$G$3:$T$128,8,FALSE),0)</f>
        <v>0</v>
      </c>
      <c r="L142" s="51">
        <f>IFERROR(VLOOKUP($B142,[1]NUM8!$G$3:$T$128,9,FALSE),0)</f>
        <v>0</v>
      </c>
      <c r="M142" s="51">
        <f>IFERROR(VLOOKUP($B142,[1]NUM8!$G$3:$T$128,10,FALSE),0)</f>
        <v>0</v>
      </c>
      <c r="N142" s="51">
        <f>IFERROR(VLOOKUP($B142,[1]NUM8!$G$3:$T$128,11,FALSE),0)</f>
        <v>0</v>
      </c>
      <c r="O142" s="51">
        <f>IFERROR(VLOOKUP($B142,[1]NUM8!$G$3:$T$128,12,FALSE),0)</f>
        <v>0</v>
      </c>
      <c r="P142" s="51">
        <f>IFERROR(VLOOKUP($B142,[1]NUM8!$G$3:$T$128,13,FALSE),0)</f>
        <v>0</v>
      </c>
      <c r="Q142" s="11">
        <f>SUM(E142:P142)</f>
        <v>11</v>
      </c>
    </row>
    <row r="143" spans="1:19" ht="14.4" thickBot="1" x14ac:dyDescent="0.3">
      <c r="A143" s="49" t="s">
        <v>150</v>
      </c>
      <c r="B143" s="62" t="s">
        <v>148</v>
      </c>
      <c r="C143" s="34"/>
      <c r="D143" s="34"/>
      <c r="E143" s="51">
        <f>IFERROR(VLOOKUP($B143,[1]NUM8!$G$3:$T$128,2,FALSE),0)</f>
        <v>0</v>
      </c>
      <c r="F143" s="51">
        <f>IFERROR(VLOOKUP($B143,[1]NUM8!$G$3:$T$128,3,FALSE),0)</f>
        <v>0</v>
      </c>
      <c r="G143" s="51">
        <f>IFERROR(VLOOKUP($B143,[1]NUM8!$G$3:$T$128,4,FALSE),0)</f>
        <v>0</v>
      </c>
      <c r="H143" s="51">
        <f>IFERROR(VLOOKUP($B143,[1]NUM8!$G$3:$T$128,5,FALSE),0)</f>
        <v>0</v>
      </c>
      <c r="I143" s="51">
        <f>IFERROR(VLOOKUP($B143,[1]NUM8!$G$3:$T$128,6,FALSE),0)</f>
        <v>0</v>
      </c>
      <c r="J143" s="51">
        <f>IFERROR(VLOOKUP($B143,[1]NUM8!$G$3:$T$128,7,FALSE),0)</f>
        <v>0</v>
      </c>
      <c r="K143" s="51">
        <f>IFERROR(VLOOKUP($B143,[1]NUM8!$G$3:$T$128,8,FALSE),0)</f>
        <v>0</v>
      </c>
      <c r="L143" s="51">
        <f>IFERROR(VLOOKUP($B143,[1]NUM8!$G$3:$T$128,9,FALSE),0)</f>
        <v>0</v>
      </c>
      <c r="M143" s="51">
        <f>IFERROR(VLOOKUP($B143,[1]NUM8!$G$3:$T$128,10,FALSE),0)</f>
        <v>0</v>
      </c>
      <c r="N143" s="51">
        <f>IFERROR(VLOOKUP($B143,[1]NUM8!$G$3:$T$128,11,FALSE),0)</f>
        <v>0</v>
      </c>
      <c r="O143" s="51">
        <f>IFERROR(VLOOKUP($B143,[1]NUM8!$G$3:$T$128,12,FALSE),0)</f>
        <v>0</v>
      </c>
      <c r="P143" s="51">
        <f>IFERROR(VLOOKUP($B143,[1]NUM8!$G$3:$T$128,13,FALSE),0)</f>
        <v>0</v>
      </c>
      <c r="Q143" s="11">
        <f>SUM(E143:P143)</f>
        <v>0</v>
      </c>
    </row>
    <row r="144" spans="1:19" ht="14.4" thickBot="1" x14ac:dyDescent="0.3">
      <c r="A144" s="49" t="s">
        <v>150</v>
      </c>
      <c r="B144" s="62" t="s">
        <v>149</v>
      </c>
      <c r="C144" s="34"/>
      <c r="D144" s="34"/>
      <c r="E144" s="51">
        <f>IFERROR(VLOOKUP($B144,[1]NUM8!$G$3:$T$128,2,FALSE),0)</f>
        <v>0</v>
      </c>
      <c r="F144" s="51">
        <f>IFERROR(VLOOKUP($B144,[1]NUM8!$G$3:$T$128,3,FALSE),0)</f>
        <v>0</v>
      </c>
      <c r="G144" s="51">
        <f>IFERROR(VLOOKUP($B144,[1]NUM8!$G$3:$T$128,4,FALSE),0)</f>
        <v>0</v>
      </c>
      <c r="H144" s="51">
        <f>IFERROR(VLOOKUP($B144,[1]NUM8!$G$3:$T$128,5,FALSE),0)</f>
        <v>0</v>
      </c>
      <c r="I144" s="51">
        <f>IFERROR(VLOOKUP($B144,[1]NUM8!$G$3:$T$128,6,FALSE),0)</f>
        <v>0</v>
      </c>
      <c r="J144" s="51">
        <f>IFERROR(VLOOKUP($B144,[1]NUM8!$G$3:$T$128,7,FALSE),0)</f>
        <v>0</v>
      </c>
      <c r="K144" s="51">
        <f>IFERROR(VLOOKUP($B144,[1]NUM8!$G$3:$T$128,8,FALSE),0)</f>
        <v>0</v>
      </c>
      <c r="L144" s="51">
        <f>IFERROR(VLOOKUP($B144,[1]NUM8!$G$3:$T$128,9,FALSE),0)</f>
        <v>0</v>
      </c>
      <c r="M144" s="51">
        <f>IFERROR(VLOOKUP($B144,[1]NUM8!$G$3:$T$128,10,FALSE),0)</f>
        <v>0</v>
      </c>
      <c r="N144" s="51">
        <f>IFERROR(VLOOKUP($B144,[1]NUM8!$G$3:$T$128,11,FALSE),0)</f>
        <v>0</v>
      </c>
      <c r="O144" s="51">
        <f>IFERROR(VLOOKUP($B144,[1]NUM8!$G$3:$T$128,12,FALSE),0)</f>
        <v>0</v>
      </c>
      <c r="P144" s="51">
        <f>IFERROR(VLOOKUP($B144,[1]NUM8!$G$3:$T$128,13,FALSE),0)</f>
        <v>0</v>
      </c>
      <c r="Q144" s="11">
        <f>SUM(E144:P144)</f>
        <v>0</v>
      </c>
    </row>
    <row r="145" spans="1:19" ht="14.4" thickBot="1" x14ac:dyDescent="0.3">
      <c r="A145" s="344" t="s">
        <v>168</v>
      </c>
      <c r="B145" s="345"/>
      <c r="C145" s="89">
        <f>D145/Metas!J14</f>
        <v>0.82417582417582413</v>
      </c>
      <c r="D145" s="13">
        <f>+Q145/R145</f>
        <v>0.16483516483516483</v>
      </c>
      <c r="E145" s="43">
        <f>SUM(E141:E144)</f>
        <v>21</v>
      </c>
      <c r="F145" s="43">
        <f t="shared" ref="F145:H145" si="39">SUM(F141:F144)</f>
        <v>5</v>
      </c>
      <c r="G145" s="43">
        <f t="shared" si="39"/>
        <v>1</v>
      </c>
      <c r="H145" s="43">
        <f t="shared" si="39"/>
        <v>20</v>
      </c>
      <c r="I145" s="43">
        <f t="shared" ref="I145:J145" si="40">SUM(I141:I144)</f>
        <v>24</v>
      </c>
      <c r="J145" s="43">
        <f t="shared" si="40"/>
        <v>0</v>
      </c>
      <c r="K145" s="43">
        <f t="shared" ref="K145:L145" si="41">SUM(K141:K144)</f>
        <v>16</v>
      </c>
      <c r="L145" s="43">
        <f t="shared" si="41"/>
        <v>2</v>
      </c>
      <c r="M145" s="43">
        <f t="shared" ref="M145:N145" si="42">SUM(M141:M144)</f>
        <v>28</v>
      </c>
      <c r="N145" s="43">
        <f t="shared" si="42"/>
        <v>2</v>
      </c>
      <c r="O145" s="43">
        <f t="shared" ref="O145:P145" si="43">SUM(O141:O144)</f>
        <v>17</v>
      </c>
      <c r="P145" s="43">
        <f t="shared" si="43"/>
        <v>14</v>
      </c>
      <c r="Q145" s="43">
        <f>SUM(Q141:Q144)</f>
        <v>150</v>
      </c>
      <c r="R145" s="378">
        <v>910</v>
      </c>
      <c r="S145" s="379"/>
    </row>
    <row r="146" spans="1:19" ht="14.4" thickBot="1" x14ac:dyDescent="0.3">
      <c r="A146" s="49" t="s">
        <v>158</v>
      </c>
      <c r="B146" s="62" t="s">
        <v>151</v>
      </c>
      <c r="C146" s="34"/>
      <c r="D146" s="34"/>
      <c r="E146" s="51">
        <f>IFERROR(VLOOKUP($B146,[1]NUM8!$G$3:$T$128,2,FALSE),0)</f>
        <v>0</v>
      </c>
      <c r="F146" s="51">
        <f>IFERROR(VLOOKUP($B146,[1]NUM8!$G$3:$T$128,3,FALSE),0)</f>
        <v>3</v>
      </c>
      <c r="G146" s="51">
        <f>IFERROR(VLOOKUP($B146,[1]NUM8!$G$3:$T$128,4,FALSE),0)</f>
        <v>11</v>
      </c>
      <c r="H146" s="51">
        <f>IFERROR(VLOOKUP($B146,[1]NUM8!$G$3:$T$128,5,FALSE),0)</f>
        <v>0</v>
      </c>
      <c r="I146" s="51">
        <f>IFERROR(VLOOKUP($B146,[1]NUM8!$G$3:$T$128,6,FALSE),0)</f>
        <v>0</v>
      </c>
      <c r="J146" s="51">
        <f>IFERROR(VLOOKUP($B146,[1]NUM8!$G$3:$T$128,7,FALSE),0)</f>
        <v>0</v>
      </c>
      <c r="K146" s="51">
        <f>IFERROR(VLOOKUP($B146,[1]NUM8!$G$3:$T$128,8,FALSE),0)</f>
        <v>0</v>
      </c>
      <c r="L146" s="51">
        <f>IFERROR(VLOOKUP($B146,[1]NUM8!$G$3:$T$128,9,FALSE),0)</f>
        <v>0</v>
      </c>
      <c r="M146" s="51">
        <f>IFERROR(VLOOKUP($B146,[1]NUM8!$G$3:$T$128,10,FALSE),0)</f>
        <v>13</v>
      </c>
      <c r="N146" s="51">
        <f>IFERROR(VLOOKUP($B146,[1]NUM8!$G$3:$T$128,11,FALSE),0)</f>
        <v>0</v>
      </c>
      <c r="O146" s="51">
        <f>IFERROR(VLOOKUP($B146,[1]NUM8!$G$3:$T$128,12,FALSE),0)</f>
        <v>0</v>
      </c>
      <c r="P146" s="51">
        <f>IFERROR(VLOOKUP($B146,[1]NUM8!$G$3:$T$128,13,FALSE),0)</f>
        <v>0</v>
      </c>
      <c r="Q146" s="11">
        <f t="shared" ref="Q146:Q152" si="44">SUM(E146:P146)</f>
        <v>27</v>
      </c>
    </row>
    <row r="147" spans="1:19" ht="14.4" thickBot="1" x14ac:dyDescent="0.3">
      <c r="A147" s="49" t="s">
        <v>158</v>
      </c>
      <c r="B147" s="62" t="s">
        <v>152</v>
      </c>
      <c r="C147" s="34"/>
      <c r="D147" s="34"/>
      <c r="E147" s="51">
        <f>IFERROR(VLOOKUP($B147,[1]NUM8!$G$3:$T$128,2,FALSE),0)</f>
        <v>0</v>
      </c>
      <c r="F147" s="51">
        <f>IFERROR(VLOOKUP($B147,[1]NUM8!$G$3:$T$128,3,FALSE),0)</f>
        <v>2</v>
      </c>
      <c r="G147" s="51">
        <f>IFERROR(VLOOKUP($B147,[1]NUM8!$G$3:$T$128,4,FALSE),0)</f>
        <v>0</v>
      </c>
      <c r="H147" s="51">
        <f>IFERROR(VLOOKUP($B147,[1]NUM8!$G$3:$T$128,5,FALSE),0)</f>
        <v>0</v>
      </c>
      <c r="I147" s="51">
        <f>IFERROR(VLOOKUP($B147,[1]NUM8!$G$3:$T$128,6,FALSE),0)</f>
        <v>0</v>
      </c>
      <c r="J147" s="51">
        <f>IFERROR(VLOOKUP($B147,[1]NUM8!$G$3:$T$128,7,FALSE),0)</f>
        <v>0</v>
      </c>
      <c r="K147" s="51">
        <f>IFERROR(VLOOKUP($B147,[1]NUM8!$G$3:$T$128,8,FALSE),0)</f>
        <v>0</v>
      </c>
      <c r="L147" s="51">
        <f>IFERROR(VLOOKUP($B147,[1]NUM8!$G$3:$T$128,9,FALSE),0)</f>
        <v>0</v>
      </c>
      <c r="M147" s="51">
        <f>IFERROR(VLOOKUP($B147,[1]NUM8!$G$3:$T$128,10,FALSE),0)</f>
        <v>3</v>
      </c>
      <c r="N147" s="51">
        <f>IFERROR(VLOOKUP($B147,[1]NUM8!$G$3:$T$128,11,FALSE),0)</f>
        <v>0</v>
      </c>
      <c r="O147" s="51">
        <f>IFERROR(VLOOKUP($B147,[1]NUM8!$G$3:$T$128,12,FALSE),0)</f>
        <v>0</v>
      </c>
      <c r="P147" s="51">
        <f>IFERROR(VLOOKUP($B147,[1]NUM8!$G$3:$T$128,13,FALSE),0)</f>
        <v>0</v>
      </c>
      <c r="Q147" s="11">
        <f t="shared" si="44"/>
        <v>5</v>
      </c>
    </row>
    <row r="148" spans="1:19" ht="14.4" thickBot="1" x14ac:dyDescent="0.3">
      <c r="A148" s="49" t="s">
        <v>158</v>
      </c>
      <c r="B148" s="62" t="s">
        <v>153</v>
      </c>
      <c r="C148" s="34"/>
      <c r="D148" s="34"/>
      <c r="E148" s="51">
        <f>IFERROR(VLOOKUP($B148,[1]NUM8!$G$3:$T$128,2,FALSE),0)</f>
        <v>0</v>
      </c>
      <c r="F148" s="51">
        <f>IFERROR(VLOOKUP($B148,[1]NUM8!$G$3:$T$128,3,FALSE),0)</f>
        <v>6</v>
      </c>
      <c r="G148" s="51">
        <f>IFERROR(VLOOKUP($B148,[1]NUM8!$G$3:$T$128,4,FALSE),0)</f>
        <v>1</v>
      </c>
      <c r="H148" s="51">
        <f>IFERROR(VLOOKUP($B148,[1]NUM8!$G$3:$T$128,5,FALSE),0)</f>
        <v>0</v>
      </c>
      <c r="I148" s="51">
        <f>IFERROR(VLOOKUP($B148,[1]NUM8!$G$3:$T$128,6,FALSE),0)</f>
        <v>0</v>
      </c>
      <c r="J148" s="51">
        <f>IFERROR(VLOOKUP($B148,[1]NUM8!$G$3:$T$128,7,FALSE),0)</f>
        <v>0</v>
      </c>
      <c r="K148" s="51">
        <f>IFERROR(VLOOKUP($B148,[1]NUM8!$G$3:$T$128,8,FALSE),0)</f>
        <v>0</v>
      </c>
      <c r="L148" s="51">
        <f>IFERROR(VLOOKUP($B148,[1]NUM8!$G$3:$T$128,9,FALSE),0)</f>
        <v>0</v>
      </c>
      <c r="M148" s="51">
        <f>IFERROR(VLOOKUP($B148,[1]NUM8!$G$3:$T$128,10,FALSE),0)</f>
        <v>0</v>
      </c>
      <c r="N148" s="51">
        <f>IFERROR(VLOOKUP($B148,[1]NUM8!$G$3:$T$128,11,FALSE),0)</f>
        <v>0</v>
      </c>
      <c r="O148" s="51">
        <f>IFERROR(VLOOKUP($B148,[1]NUM8!$G$3:$T$128,12,FALSE),0)</f>
        <v>0</v>
      </c>
      <c r="P148" s="51">
        <f>IFERROR(VLOOKUP($B148,[1]NUM8!$G$3:$T$128,13,FALSE),0)</f>
        <v>0</v>
      </c>
      <c r="Q148" s="11">
        <f t="shared" si="44"/>
        <v>7</v>
      </c>
    </row>
    <row r="149" spans="1:19" ht="14.4" thickBot="1" x14ac:dyDescent="0.3">
      <c r="A149" s="49" t="s">
        <v>158</v>
      </c>
      <c r="B149" s="62" t="s">
        <v>154</v>
      </c>
      <c r="C149" s="34"/>
      <c r="D149" s="34"/>
      <c r="E149" s="51">
        <f>IFERROR(VLOOKUP($B149,[1]NUM8!$G$3:$T$128,2,FALSE),0)</f>
        <v>0</v>
      </c>
      <c r="F149" s="51">
        <f>IFERROR(VLOOKUP($B149,[1]NUM8!$G$3:$T$128,3,FALSE),0)</f>
        <v>7</v>
      </c>
      <c r="G149" s="51">
        <f>IFERROR(VLOOKUP($B149,[1]NUM8!$G$3:$T$128,4,FALSE),0)</f>
        <v>0</v>
      </c>
      <c r="H149" s="51">
        <f>IFERROR(VLOOKUP($B149,[1]NUM8!$G$3:$T$128,5,FALSE),0)</f>
        <v>0</v>
      </c>
      <c r="I149" s="51">
        <f>IFERROR(VLOOKUP($B149,[1]NUM8!$G$3:$T$128,6,FALSE),0)</f>
        <v>0</v>
      </c>
      <c r="J149" s="51">
        <f>IFERROR(VLOOKUP($B149,[1]NUM8!$G$3:$T$128,7,FALSE),0)</f>
        <v>0</v>
      </c>
      <c r="K149" s="51">
        <f>IFERROR(VLOOKUP($B149,[1]NUM8!$G$3:$T$128,8,FALSE),0)</f>
        <v>0</v>
      </c>
      <c r="L149" s="51">
        <f>IFERROR(VLOOKUP($B149,[1]NUM8!$G$3:$T$128,9,FALSE),0)</f>
        <v>0</v>
      </c>
      <c r="M149" s="51">
        <f>IFERROR(VLOOKUP($B149,[1]NUM8!$G$3:$T$128,10,FALSE),0)</f>
        <v>0</v>
      </c>
      <c r="N149" s="51">
        <f>IFERROR(VLOOKUP($B149,[1]NUM8!$G$3:$T$128,11,FALSE),0)</f>
        <v>0</v>
      </c>
      <c r="O149" s="51">
        <f>IFERROR(VLOOKUP($B149,[1]NUM8!$G$3:$T$128,12,FALSE),0)</f>
        <v>0</v>
      </c>
      <c r="P149" s="51">
        <f>IFERROR(VLOOKUP($B149,[1]NUM8!$G$3:$T$128,13,FALSE),0)</f>
        <v>1</v>
      </c>
      <c r="Q149" s="11">
        <f t="shared" si="44"/>
        <v>8</v>
      </c>
    </row>
    <row r="150" spans="1:19" ht="14.4" thickBot="1" x14ac:dyDescent="0.3">
      <c r="A150" s="49" t="s">
        <v>158</v>
      </c>
      <c r="B150" s="62" t="s">
        <v>155</v>
      </c>
      <c r="C150" s="34"/>
      <c r="D150" s="34"/>
      <c r="E150" s="51">
        <f>IFERROR(VLOOKUP($B150,[1]NUM8!$G$3:$T$128,2,FALSE),0)</f>
        <v>0</v>
      </c>
      <c r="F150" s="51">
        <f>IFERROR(VLOOKUP($B150,[1]NUM8!$G$3:$T$128,3,FALSE),0)</f>
        <v>9</v>
      </c>
      <c r="G150" s="51">
        <f>IFERROR(VLOOKUP($B150,[1]NUM8!$G$3:$T$128,4,FALSE),0)</f>
        <v>1</v>
      </c>
      <c r="H150" s="51">
        <f>IFERROR(VLOOKUP($B150,[1]NUM8!$G$3:$T$128,5,FALSE),0)</f>
        <v>0</v>
      </c>
      <c r="I150" s="51">
        <f>IFERROR(VLOOKUP($B150,[1]NUM8!$G$3:$T$128,6,FALSE),0)</f>
        <v>0</v>
      </c>
      <c r="J150" s="51">
        <f>IFERROR(VLOOKUP($B150,[1]NUM8!$G$3:$T$128,7,FALSE),0)</f>
        <v>0</v>
      </c>
      <c r="K150" s="51">
        <f>IFERROR(VLOOKUP($B150,[1]NUM8!$G$3:$T$128,8,FALSE),0)</f>
        <v>0</v>
      </c>
      <c r="L150" s="51">
        <f>IFERROR(VLOOKUP($B150,[1]NUM8!$G$3:$T$128,9,FALSE),0)</f>
        <v>0</v>
      </c>
      <c r="M150" s="51">
        <f>IFERROR(VLOOKUP($B150,[1]NUM8!$G$3:$T$128,10,FALSE),0)</f>
        <v>0</v>
      </c>
      <c r="N150" s="51">
        <f>IFERROR(VLOOKUP($B150,[1]NUM8!$G$3:$T$128,11,FALSE),0)</f>
        <v>0</v>
      </c>
      <c r="O150" s="51">
        <f>IFERROR(VLOOKUP($B150,[1]NUM8!$G$3:$T$128,12,FALSE),0)</f>
        <v>0</v>
      </c>
      <c r="P150" s="51">
        <f>IFERROR(VLOOKUP($B150,[1]NUM8!$G$3:$T$128,13,FALSE),0)</f>
        <v>0</v>
      </c>
      <c r="Q150" s="11">
        <f t="shared" si="44"/>
        <v>10</v>
      </c>
    </row>
    <row r="151" spans="1:19" ht="14.4" thickBot="1" x14ac:dyDescent="0.3">
      <c r="A151" s="49" t="s">
        <v>158</v>
      </c>
      <c r="B151" s="62" t="s">
        <v>156</v>
      </c>
      <c r="C151" s="34"/>
      <c r="D151" s="34"/>
      <c r="E151" s="51">
        <f>IFERROR(VLOOKUP($B151,[1]NUM8!$G$3:$T$128,2,FALSE),0)</f>
        <v>0</v>
      </c>
      <c r="F151" s="51">
        <f>IFERROR(VLOOKUP($B151,[1]NUM8!$G$3:$T$128,3,FALSE),0)</f>
        <v>3</v>
      </c>
      <c r="G151" s="51">
        <f>IFERROR(VLOOKUP($B151,[1]NUM8!$G$3:$T$128,4,FALSE),0)</f>
        <v>0</v>
      </c>
      <c r="H151" s="51">
        <f>IFERROR(VLOOKUP($B151,[1]NUM8!$G$3:$T$128,5,FALSE),0)</f>
        <v>0</v>
      </c>
      <c r="I151" s="51">
        <f>IFERROR(VLOOKUP($B151,[1]NUM8!$G$3:$T$128,6,FALSE),0)</f>
        <v>4</v>
      </c>
      <c r="J151" s="51">
        <f>IFERROR(VLOOKUP($B151,[1]NUM8!$G$3:$T$128,7,FALSE),0)</f>
        <v>0</v>
      </c>
      <c r="K151" s="51">
        <f>IFERROR(VLOOKUP($B151,[1]NUM8!$G$3:$T$128,8,FALSE),0)</f>
        <v>0</v>
      </c>
      <c r="L151" s="51">
        <f>IFERROR(VLOOKUP($B151,[1]NUM8!$G$3:$T$128,9,FALSE),0)</f>
        <v>1</v>
      </c>
      <c r="M151" s="51">
        <f>IFERROR(VLOOKUP($B151,[1]NUM8!$G$3:$T$128,10,FALSE),0)</f>
        <v>0</v>
      </c>
      <c r="N151" s="51">
        <f>IFERROR(VLOOKUP($B151,[1]NUM8!$G$3:$T$128,11,FALSE),0)</f>
        <v>0</v>
      </c>
      <c r="O151" s="51">
        <f>IFERROR(VLOOKUP($B151,[1]NUM8!$G$3:$T$128,12,FALSE),0)</f>
        <v>0</v>
      </c>
      <c r="P151" s="51">
        <f>IFERROR(VLOOKUP($B151,[1]NUM8!$G$3:$T$128,13,FALSE),0)</f>
        <v>6</v>
      </c>
      <c r="Q151" s="11">
        <f t="shared" si="44"/>
        <v>14</v>
      </c>
    </row>
    <row r="152" spans="1:19" ht="14.4" thickBot="1" x14ac:dyDescent="0.3">
      <c r="A152" s="49" t="s">
        <v>158</v>
      </c>
      <c r="B152" s="62" t="s">
        <v>157</v>
      </c>
      <c r="C152" s="34"/>
      <c r="D152" s="34"/>
      <c r="E152" s="51">
        <f>IFERROR(VLOOKUP($B152,[1]NUM8!$G$3:$T$128,2,FALSE),0)</f>
        <v>0</v>
      </c>
      <c r="F152" s="51">
        <f>IFERROR(VLOOKUP($B152,[1]NUM8!$G$3:$T$128,3,FALSE),0)</f>
        <v>4</v>
      </c>
      <c r="G152" s="51">
        <f>IFERROR(VLOOKUP($B152,[1]NUM8!$G$3:$T$128,4,FALSE),0)</f>
        <v>0</v>
      </c>
      <c r="H152" s="51">
        <f>IFERROR(VLOOKUP($B152,[1]NUM8!$G$3:$T$128,5,FALSE),0)</f>
        <v>0</v>
      </c>
      <c r="I152" s="51">
        <f>IFERROR(VLOOKUP($B152,[1]NUM8!$G$3:$T$128,6,FALSE),0)</f>
        <v>0</v>
      </c>
      <c r="J152" s="51">
        <f>IFERROR(VLOOKUP($B152,[1]NUM8!$G$3:$T$128,7,FALSE),0)</f>
        <v>0</v>
      </c>
      <c r="K152" s="51">
        <f>IFERROR(VLOOKUP($B152,[1]NUM8!$G$3:$T$128,8,FALSE),0)</f>
        <v>0</v>
      </c>
      <c r="L152" s="51">
        <f>IFERROR(VLOOKUP($B152,[1]NUM8!$G$3:$T$128,9,FALSE),0)</f>
        <v>0</v>
      </c>
      <c r="M152" s="51">
        <f>IFERROR(VLOOKUP($B152,[1]NUM8!$G$3:$T$128,10,FALSE),0)</f>
        <v>2</v>
      </c>
      <c r="N152" s="51">
        <f>IFERROR(VLOOKUP($B152,[1]NUM8!$G$3:$T$128,11,FALSE),0)</f>
        <v>0</v>
      </c>
      <c r="O152" s="51">
        <f>IFERROR(VLOOKUP($B152,[1]NUM8!$G$3:$T$128,12,FALSE),0)</f>
        <v>0</v>
      </c>
      <c r="P152" s="51">
        <f>IFERROR(VLOOKUP($B152,[1]NUM8!$G$3:$T$128,13,FALSE),0)</f>
        <v>0</v>
      </c>
      <c r="Q152" s="11">
        <f t="shared" si="44"/>
        <v>6</v>
      </c>
    </row>
    <row r="153" spans="1:19" ht="14.4" thickBot="1" x14ac:dyDescent="0.3">
      <c r="A153" s="344" t="s">
        <v>169</v>
      </c>
      <c r="B153" s="345"/>
      <c r="C153" s="89">
        <f>D153/Metas!J15</f>
        <v>0.92770637249940968</v>
      </c>
      <c r="D153" s="13">
        <f>+Q153/R153</f>
        <v>0.26829268292682928</v>
      </c>
      <c r="E153" s="43">
        <f>SUM(E146:E152)</f>
        <v>0</v>
      </c>
      <c r="F153" s="43">
        <f t="shared" ref="F153:H153" si="45">SUM(F146:F152)</f>
        <v>34</v>
      </c>
      <c r="G153" s="43">
        <f t="shared" si="45"/>
        <v>13</v>
      </c>
      <c r="H153" s="43">
        <f t="shared" si="45"/>
        <v>0</v>
      </c>
      <c r="I153" s="43">
        <f t="shared" ref="I153:J153" si="46">SUM(I146:I152)</f>
        <v>4</v>
      </c>
      <c r="J153" s="43">
        <f t="shared" si="46"/>
        <v>0</v>
      </c>
      <c r="K153" s="43">
        <f t="shared" ref="K153:L153" si="47">SUM(K146:K152)</f>
        <v>0</v>
      </c>
      <c r="L153" s="43">
        <f t="shared" si="47"/>
        <v>1</v>
      </c>
      <c r="M153" s="43">
        <f t="shared" ref="M153:N153" si="48">SUM(M146:M152)</f>
        <v>18</v>
      </c>
      <c r="N153" s="43">
        <f t="shared" si="48"/>
        <v>0</v>
      </c>
      <c r="O153" s="43">
        <f t="shared" ref="O153:P153" si="49">SUM(O146:O152)</f>
        <v>0</v>
      </c>
      <c r="P153" s="43">
        <f t="shared" si="49"/>
        <v>7</v>
      </c>
      <c r="Q153" s="43">
        <f>SUM(Q146:Q152)</f>
        <v>77</v>
      </c>
      <c r="R153" s="378">
        <v>287</v>
      </c>
      <c r="S153" s="379"/>
    </row>
    <row r="154" spans="1:19" x14ac:dyDescent="0.25">
      <c r="C154" s="91"/>
      <c r="D154" s="46"/>
    </row>
    <row r="156" spans="1:19" x14ac:dyDescent="0.25">
      <c r="Q156" s="39"/>
    </row>
  </sheetData>
  <sheetProtection selectLockedCells="1" selectUnlockedCells="1"/>
  <mergeCells count="33">
    <mergeCell ref="A1:A10"/>
    <mergeCell ref="B1:B10"/>
    <mergeCell ref="C1:C11"/>
    <mergeCell ref="D1:D10"/>
    <mergeCell ref="E1:S1"/>
    <mergeCell ref="E2:Q9"/>
    <mergeCell ref="R2:S9"/>
    <mergeCell ref="E10:Q10"/>
    <mergeCell ref="R10:S11"/>
    <mergeCell ref="A26:B26"/>
    <mergeCell ref="R26:S26"/>
    <mergeCell ref="A40:B40"/>
    <mergeCell ref="R40:S40"/>
    <mergeCell ref="A51:B51"/>
    <mergeCell ref="R51:S51"/>
    <mergeCell ref="A66:B66"/>
    <mergeCell ref="R66:S66"/>
    <mergeCell ref="A77:B77"/>
    <mergeCell ref="R77:S77"/>
    <mergeCell ref="A83:B83"/>
    <mergeCell ref="R83:S83"/>
    <mergeCell ref="A94:B94"/>
    <mergeCell ref="R94:S94"/>
    <mergeCell ref="A113:B113"/>
    <mergeCell ref="R113:S113"/>
    <mergeCell ref="A126:B126"/>
    <mergeCell ref="R126:S126"/>
    <mergeCell ref="A140:B140"/>
    <mergeCell ref="R140:S140"/>
    <mergeCell ref="A145:B145"/>
    <mergeCell ref="R145:S145"/>
    <mergeCell ref="A153:B153"/>
    <mergeCell ref="R153:S15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6"/>
  <sheetViews>
    <sheetView zoomScale="80" zoomScaleNormal="80" workbookViewId="0">
      <pane xSplit="2" ySplit="11" topLeftCell="C12" activePane="bottomRight" state="frozen"/>
      <selection activeCell="B12" sqref="B12"/>
      <selection pane="topRight" activeCell="B12" sqref="B12"/>
      <selection pane="bottomLeft" activeCell="B12" sqref="B12"/>
      <selection pane="bottomRight" activeCell="C12" sqref="C12"/>
    </sheetView>
  </sheetViews>
  <sheetFormatPr baseColWidth="10" defaultColWidth="11.44140625" defaultRowHeight="13.8" x14ac:dyDescent="0.25"/>
  <cols>
    <col min="1" max="1" width="24.33203125" style="49" bestFit="1" customWidth="1"/>
    <col min="2" max="2" width="48.109375" style="49" bestFit="1" customWidth="1"/>
    <col min="3" max="3" width="17" style="35" customWidth="1"/>
    <col min="4" max="4" width="14.109375" style="33" customWidth="1"/>
    <col min="5" max="5" width="9.44140625" style="40" bestFit="1" customWidth="1"/>
    <col min="6" max="6" width="9.88671875" style="40" bestFit="1" customWidth="1"/>
    <col min="7" max="8" width="9.6640625" style="33" bestFit="1" customWidth="1"/>
    <col min="9" max="11" width="9.6640625" style="33" customWidth="1"/>
    <col min="12" max="13" width="11.109375" style="33" bestFit="1" customWidth="1"/>
    <col min="14" max="16" width="9.6640625" style="33" bestFit="1" customWidth="1"/>
    <col min="17" max="17" width="11.6640625" style="33" bestFit="1" customWidth="1"/>
    <col min="18" max="18" width="11.44140625" style="33"/>
    <col min="19" max="19" width="13.44140625" style="33" customWidth="1"/>
    <col min="20" max="16384" width="11.44140625" style="35"/>
  </cols>
  <sheetData>
    <row r="1" spans="1:19" s="232" customFormat="1" ht="73.5" customHeight="1" thickBot="1" x14ac:dyDescent="0.3">
      <c r="A1" s="312" t="s">
        <v>0</v>
      </c>
      <c r="B1" s="315" t="s">
        <v>1</v>
      </c>
      <c r="C1" s="315" t="s">
        <v>174</v>
      </c>
      <c r="D1" s="319" t="s">
        <v>172</v>
      </c>
      <c r="E1" s="322" t="s">
        <v>286</v>
      </c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4"/>
    </row>
    <row r="2" spans="1:19" s="232" customFormat="1" ht="15" customHeight="1" thickTop="1" x14ac:dyDescent="0.25">
      <c r="A2" s="313"/>
      <c r="B2" s="316"/>
      <c r="C2" s="318"/>
      <c r="D2" s="320"/>
      <c r="E2" s="369" t="s">
        <v>2</v>
      </c>
      <c r="F2" s="365"/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29" t="s">
        <v>3</v>
      </c>
      <c r="S2" s="330"/>
    </row>
    <row r="3" spans="1:19" s="232" customFormat="1" ht="15" customHeight="1" x14ac:dyDescent="0.25">
      <c r="A3" s="313"/>
      <c r="B3" s="316"/>
      <c r="C3" s="318"/>
      <c r="D3" s="320"/>
      <c r="E3" s="369"/>
      <c r="F3" s="365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29"/>
      <c r="S3" s="330"/>
    </row>
    <row r="4" spans="1:19" s="232" customFormat="1" ht="15" customHeight="1" x14ac:dyDescent="0.25">
      <c r="A4" s="313"/>
      <c r="B4" s="316"/>
      <c r="C4" s="318"/>
      <c r="D4" s="320"/>
      <c r="E4" s="369"/>
      <c r="F4" s="365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29"/>
      <c r="S4" s="330"/>
    </row>
    <row r="5" spans="1:19" s="232" customFormat="1" ht="15" customHeight="1" x14ac:dyDescent="0.25">
      <c r="A5" s="313"/>
      <c r="B5" s="316"/>
      <c r="C5" s="318"/>
      <c r="D5" s="320"/>
      <c r="E5" s="369"/>
      <c r="F5" s="365"/>
      <c r="G5" s="365"/>
      <c r="H5" s="365"/>
      <c r="I5" s="365"/>
      <c r="J5" s="365"/>
      <c r="K5" s="365"/>
      <c r="L5" s="365"/>
      <c r="M5" s="365"/>
      <c r="N5" s="365"/>
      <c r="O5" s="365"/>
      <c r="P5" s="365"/>
      <c r="Q5" s="365"/>
      <c r="R5" s="329"/>
      <c r="S5" s="330"/>
    </row>
    <row r="6" spans="1:19" s="232" customFormat="1" ht="15" customHeight="1" x14ac:dyDescent="0.25">
      <c r="A6" s="313"/>
      <c r="B6" s="316"/>
      <c r="C6" s="318"/>
      <c r="D6" s="320"/>
      <c r="E6" s="369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29"/>
      <c r="S6" s="330"/>
    </row>
    <row r="7" spans="1:19" s="232" customFormat="1" ht="15" customHeight="1" x14ac:dyDescent="0.25">
      <c r="A7" s="313"/>
      <c r="B7" s="316"/>
      <c r="C7" s="318"/>
      <c r="D7" s="320"/>
      <c r="E7" s="369"/>
      <c r="F7" s="365"/>
      <c r="G7" s="365"/>
      <c r="H7" s="365"/>
      <c r="I7" s="365"/>
      <c r="J7" s="365"/>
      <c r="K7" s="365"/>
      <c r="L7" s="365"/>
      <c r="M7" s="365"/>
      <c r="N7" s="365"/>
      <c r="O7" s="365"/>
      <c r="P7" s="365"/>
      <c r="Q7" s="365"/>
      <c r="R7" s="329"/>
      <c r="S7" s="330"/>
    </row>
    <row r="8" spans="1:19" s="232" customFormat="1" ht="15" customHeight="1" x14ac:dyDescent="0.25">
      <c r="A8" s="313"/>
      <c r="B8" s="316"/>
      <c r="C8" s="318"/>
      <c r="D8" s="320"/>
      <c r="E8" s="369"/>
      <c r="F8" s="365"/>
      <c r="G8" s="365"/>
      <c r="H8" s="365"/>
      <c r="I8" s="365"/>
      <c r="J8" s="365"/>
      <c r="K8" s="365"/>
      <c r="L8" s="365"/>
      <c r="M8" s="365"/>
      <c r="N8" s="365"/>
      <c r="O8" s="365"/>
      <c r="P8" s="365"/>
      <c r="Q8" s="365"/>
      <c r="R8" s="329"/>
      <c r="S8" s="330"/>
    </row>
    <row r="9" spans="1:19" s="232" customFormat="1" ht="15.75" customHeight="1" thickBot="1" x14ac:dyDescent="0.3">
      <c r="A9" s="313"/>
      <c r="B9" s="316"/>
      <c r="C9" s="318"/>
      <c r="D9" s="320"/>
      <c r="E9" s="370"/>
      <c r="F9" s="366"/>
      <c r="G9" s="366"/>
      <c r="H9" s="366"/>
      <c r="I9" s="366"/>
      <c r="J9" s="366"/>
      <c r="K9" s="366"/>
      <c r="L9" s="366"/>
      <c r="M9" s="366"/>
      <c r="N9" s="366"/>
      <c r="O9" s="366"/>
      <c r="P9" s="366"/>
      <c r="Q9" s="366"/>
      <c r="R9" s="331"/>
      <c r="S9" s="332"/>
    </row>
    <row r="10" spans="1:19" s="232" customFormat="1" ht="57.75" customHeight="1" thickTop="1" thickBot="1" x14ac:dyDescent="0.3">
      <c r="A10" s="314"/>
      <c r="B10" s="317"/>
      <c r="C10" s="318"/>
      <c r="D10" s="321"/>
      <c r="E10" s="362" t="s">
        <v>23</v>
      </c>
      <c r="F10" s="362"/>
      <c r="G10" s="362"/>
      <c r="H10" s="362"/>
      <c r="I10" s="362"/>
      <c r="J10" s="362"/>
      <c r="K10" s="362"/>
      <c r="L10" s="362"/>
      <c r="M10" s="362"/>
      <c r="N10" s="362"/>
      <c r="O10" s="362"/>
      <c r="P10" s="362"/>
      <c r="Q10" s="362"/>
      <c r="R10" s="334" t="s">
        <v>257</v>
      </c>
      <c r="S10" s="335"/>
    </row>
    <row r="11" spans="1:19" s="232" customFormat="1" ht="14.4" thickBot="1" x14ac:dyDescent="0.3">
      <c r="A11" s="133"/>
      <c r="B11" s="134"/>
      <c r="C11" s="317"/>
      <c r="D11" s="135" t="s">
        <v>173</v>
      </c>
      <c r="E11" s="136" t="s">
        <v>4</v>
      </c>
      <c r="F11" s="136" t="s">
        <v>5</v>
      </c>
      <c r="G11" s="135" t="s">
        <v>6</v>
      </c>
      <c r="H11" s="135" t="s">
        <v>7</v>
      </c>
      <c r="I11" s="135" t="s">
        <v>8</v>
      </c>
      <c r="J11" s="135" t="s">
        <v>9</v>
      </c>
      <c r="K11" s="135" t="s">
        <v>10</v>
      </c>
      <c r="L11" s="135" t="s">
        <v>11</v>
      </c>
      <c r="M11" s="135" t="s">
        <v>12</v>
      </c>
      <c r="N11" s="135" t="s">
        <v>13</v>
      </c>
      <c r="O11" s="135" t="s">
        <v>14</v>
      </c>
      <c r="P11" s="135" t="s">
        <v>15</v>
      </c>
      <c r="Q11" s="137" t="s">
        <v>16</v>
      </c>
      <c r="R11" s="336"/>
      <c r="S11" s="337"/>
    </row>
    <row r="12" spans="1:19" ht="14.4" thickBot="1" x14ac:dyDescent="0.3">
      <c r="A12" s="49" t="s">
        <v>40</v>
      </c>
      <c r="B12" s="62" t="s">
        <v>27</v>
      </c>
      <c r="C12" s="34"/>
      <c r="D12" s="34"/>
      <c r="E12" s="51">
        <f>IFERROR(VLOOKUP($B12,[1]NUM9!$G$3:$T$145,2,FALSE),0)</f>
        <v>25</v>
      </c>
      <c r="F12" s="51">
        <f>IFERROR(VLOOKUP($B12,[1]NUM9!$G$3:$T$145,3,FALSE),0)</f>
        <v>61</v>
      </c>
      <c r="G12" s="51">
        <f>IFERROR(VLOOKUP($B12,[1]NUM9!$G$3:$T$145,4,FALSE),0)</f>
        <v>47</v>
      </c>
      <c r="H12" s="51">
        <f>IFERROR(VLOOKUP($B12,[1]NUM9!$G$3:$T$145,5,FALSE),0)</f>
        <v>141</v>
      </c>
      <c r="I12" s="51">
        <f>IFERROR(VLOOKUP($B12,[1]NUM9!$G$3:$T$145,6,FALSE),0)</f>
        <v>94</v>
      </c>
      <c r="J12" s="51">
        <f>IFERROR(VLOOKUP($B12,[1]NUM9!$G$3:$T$145,7,FALSE),0)</f>
        <v>63</v>
      </c>
      <c r="K12" s="51">
        <f>IFERROR(VLOOKUP($B12,[1]NUM9!$G$3:$T$145,8,FALSE),0)</f>
        <v>56</v>
      </c>
      <c r="L12" s="51">
        <f>IFERROR(VLOOKUP($B12,[1]NUM9!$G$3:$T$145,9,FALSE),0)</f>
        <v>48</v>
      </c>
      <c r="M12" s="51">
        <f>IFERROR(VLOOKUP($B12,[1]NUM9!$G$3:$T$145,10,FALSE),0)</f>
        <v>134</v>
      </c>
      <c r="N12" s="51">
        <f>IFERROR(VLOOKUP($B12,[1]NUM9!$G$3:$T$145,11,FALSE),0)</f>
        <v>83</v>
      </c>
      <c r="O12" s="51">
        <f>IFERROR(VLOOKUP($B12,[1]NUM9!$G$3:$T$145,12,FALSE),0)</f>
        <v>0</v>
      </c>
      <c r="P12" s="51">
        <f>IFERROR(VLOOKUP($B12,[1]NUM9!$G$3:$T$145,13,FALSE),0)</f>
        <v>26</v>
      </c>
      <c r="Q12" s="182">
        <f>SUM(E12:P12)</f>
        <v>778</v>
      </c>
    </row>
    <row r="13" spans="1:19" ht="14.4" thickBot="1" x14ac:dyDescent="0.3">
      <c r="A13" s="49" t="s">
        <v>40</v>
      </c>
      <c r="B13" s="62" t="s">
        <v>28</v>
      </c>
      <c r="C13" s="34"/>
      <c r="D13" s="34"/>
      <c r="E13" s="51">
        <f>IFERROR(VLOOKUP($B13,[1]NUM9!$G$3:$T$145,2,FALSE),0)</f>
        <v>4</v>
      </c>
      <c r="F13" s="51">
        <f>IFERROR(VLOOKUP($B13,[1]NUM9!$G$3:$T$145,3,FALSE),0)</f>
        <v>17</v>
      </c>
      <c r="G13" s="51">
        <f>IFERROR(VLOOKUP($B13,[1]NUM9!$G$3:$T$145,4,FALSE),0)</f>
        <v>31</v>
      </c>
      <c r="H13" s="51">
        <f>IFERROR(VLOOKUP($B13,[1]NUM9!$G$3:$T$145,5,FALSE),0)</f>
        <v>207</v>
      </c>
      <c r="I13" s="51">
        <f>IFERROR(VLOOKUP($B13,[1]NUM9!$G$3:$T$145,6,FALSE),0)</f>
        <v>106</v>
      </c>
      <c r="J13" s="51">
        <f>IFERROR(VLOOKUP($B13,[1]NUM9!$G$3:$T$145,7,FALSE),0)</f>
        <v>83</v>
      </c>
      <c r="K13" s="51">
        <f>IFERROR(VLOOKUP($B13,[1]NUM9!$G$3:$T$145,8,FALSE),0)</f>
        <v>44</v>
      </c>
      <c r="L13" s="51">
        <f>IFERROR(VLOOKUP($B13,[1]NUM9!$G$3:$T$145,9,FALSE),0)</f>
        <v>62</v>
      </c>
      <c r="M13" s="51">
        <f>IFERROR(VLOOKUP($B13,[1]NUM9!$G$3:$T$145,10,FALSE),0)</f>
        <v>79</v>
      </c>
      <c r="N13" s="51">
        <f>IFERROR(VLOOKUP($B13,[1]NUM9!$G$3:$T$145,11,FALSE),0)</f>
        <v>45</v>
      </c>
      <c r="O13" s="51">
        <f>IFERROR(VLOOKUP($B13,[1]NUM9!$G$3:$T$145,12,FALSE),0)</f>
        <v>0</v>
      </c>
      <c r="P13" s="51">
        <f>IFERROR(VLOOKUP($B13,[1]NUM9!$G$3:$T$145,13,FALSE),0)</f>
        <v>13</v>
      </c>
      <c r="Q13" s="11">
        <f t="shared" ref="Q13:Q24" si="0">SUM(E13:P13)</f>
        <v>691</v>
      </c>
    </row>
    <row r="14" spans="1:19" ht="14.4" thickBot="1" x14ac:dyDescent="0.3">
      <c r="A14" s="49" t="s">
        <v>40</v>
      </c>
      <c r="B14" s="62" t="s">
        <v>29</v>
      </c>
      <c r="C14" s="34"/>
      <c r="D14" s="34"/>
      <c r="E14" s="51">
        <f>IFERROR(VLOOKUP($B14,[1]NUM9!$G$3:$T$145,2,FALSE),0)</f>
        <v>43</v>
      </c>
      <c r="F14" s="51">
        <f>IFERROR(VLOOKUP($B14,[1]NUM9!$G$3:$T$145,3,FALSE),0)</f>
        <v>47</v>
      </c>
      <c r="G14" s="51">
        <f>IFERROR(VLOOKUP($B14,[1]NUM9!$G$3:$T$145,4,FALSE),0)</f>
        <v>44</v>
      </c>
      <c r="H14" s="51">
        <f>IFERROR(VLOOKUP($B14,[1]NUM9!$G$3:$T$145,5,FALSE),0)</f>
        <v>92</v>
      </c>
      <c r="I14" s="51">
        <f>IFERROR(VLOOKUP($B14,[1]NUM9!$G$3:$T$145,6,FALSE),0)</f>
        <v>67</v>
      </c>
      <c r="J14" s="51">
        <f>IFERROR(VLOOKUP($B14,[1]NUM9!$G$3:$T$145,7,FALSE),0)</f>
        <v>113</v>
      </c>
      <c r="K14" s="51">
        <f>IFERROR(VLOOKUP($B14,[1]NUM9!$G$3:$T$145,8,FALSE),0)</f>
        <v>65</v>
      </c>
      <c r="L14" s="51">
        <f>IFERROR(VLOOKUP($B14,[1]NUM9!$G$3:$T$145,9,FALSE),0)</f>
        <v>67</v>
      </c>
      <c r="M14" s="51">
        <f>IFERROR(VLOOKUP($B14,[1]NUM9!$G$3:$T$145,10,FALSE),0)</f>
        <v>43</v>
      </c>
      <c r="N14" s="51">
        <f>IFERROR(VLOOKUP($B14,[1]NUM9!$G$3:$T$145,11,FALSE),0)</f>
        <v>63</v>
      </c>
      <c r="O14" s="51">
        <f>IFERROR(VLOOKUP($B14,[1]NUM9!$G$3:$T$145,12,FALSE),0)</f>
        <v>9</v>
      </c>
      <c r="P14" s="51">
        <f>IFERROR(VLOOKUP($B14,[1]NUM9!$G$3:$T$145,13,FALSE),0)</f>
        <v>43</v>
      </c>
      <c r="Q14" s="11">
        <f t="shared" si="0"/>
        <v>696</v>
      </c>
    </row>
    <row r="15" spans="1:19" ht="14.4" thickBot="1" x14ac:dyDescent="0.3">
      <c r="A15" s="49" t="s">
        <v>40</v>
      </c>
      <c r="B15" s="62" t="s">
        <v>30</v>
      </c>
      <c r="C15" s="34"/>
      <c r="D15" s="34"/>
      <c r="E15" s="51">
        <f>IFERROR(VLOOKUP($B15,[1]NUM9!$G$3:$T$145,2,FALSE),0)</f>
        <v>326</v>
      </c>
      <c r="F15" s="51">
        <f>IFERROR(VLOOKUP($B15,[1]NUM9!$G$3:$T$145,3,FALSE),0)</f>
        <v>14</v>
      </c>
      <c r="G15" s="51">
        <f>IFERROR(VLOOKUP($B15,[1]NUM9!$G$3:$T$145,4,FALSE),0)</f>
        <v>481</v>
      </c>
      <c r="H15" s="51">
        <f>IFERROR(VLOOKUP($B15,[1]NUM9!$G$3:$T$145,5,FALSE),0)</f>
        <v>587</v>
      </c>
      <c r="I15" s="51">
        <f>IFERROR(VLOOKUP($B15,[1]NUM9!$G$3:$T$145,6,FALSE),0)</f>
        <v>527</v>
      </c>
      <c r="J15" s="51">
        <f>IFERROR(VLOOKUP($B15,[1]NUM9!$G$3:$T$145,7,FALSE),0)</f>
        <v>533</v>
      </c>
      <c r="K15" s="51">
        <f>IFERROR(VLOOKUP($B15,[1]NUM9!$G$3:$T$145,8,FALSE),0)</f>
        <v>436</v>
      </c>
      <c r="L15" s="51">
        <f>IFERROR(VLOOKUP($B15,[1]NUM9!$G$3:$T$145,9,FALSE),0)</f>
        <v>493</v>
      </c>
      <c r="M15" s="51">
        <f>IFERROR(VLOOKUP($B15,[1]NUM9!$G$3:$T$145,10,FALSE),0)</f>
        <v>466</v>
      </c>
      <c r="N15" s="51">
        <f>IFERROR(VLOOKUP($B15,[1]NUM9!$G$3:$T$145,11,FALSE),0)</f>
        <v>460</v>
      </c>
      <c r="O15" s="51">
        <f>IFERROR(VLOOKUP($B15,[1]NUM9!$G$3:$T$145,12,FALSE),0)</f>
        <v>43</v>
      </c>
      <c r="P15" s="51">
        <f>IFERROR(VLOOKUP($B15,[1]NUM9!$G$3:$T$145,13,FALSE),0)</f>
        <v>348</v>
      </c>
      <c r="Q15" s="11">
        <f t="shared" si="0"/>
        <v>4714</v>
      </c>
    </row>
    <row r="16" spans="1:19" ht="14.4" thickBot="1" x14ac:dyDescent="0.3">
      <c r="A16" s="49" t="s">
        <v>40</v>
      </c>
      <c r="B16" s="62" t="s">
        <v>31</v>
      </c>
      <c r="C16" s="36"/>
      <c r="D16" s="34"/>
      <c r="E16" s="51">
        <f>IFERROR(VLOOKUP($B16,[1]NUM9!$G$3:$T$145,2,FALSE),0)</f>
        <v>92</v>
      </c>
      <c r="F16" s="51">
        <f>IFERROR(VLOOKUP($B16,[1]NUM9!$G$3:$T$145,3,FALSE),0)</f>
        <v>84</v>
      </c>
      <c r="G16" s="51">
        <f>IFERROR(VLOOKUP($B16,[1]NUM9!$G$3:$T$145,4,FALSE),0)</f>
        <v>95</v>
      </c>
      <c r="H16" s="51">
        <f>IFERROR(VLOOKUP($B16,[1]NUM9!$G$3:$T$145,5,FALSE),0)</f>
        <v>202</v>
      </c>
      <c r="I16" s="51">
        <f>IFERROR(VLOOKUP($B16,[1]NUM9!$G$3:$T$145,6,FALSE),0)</f>
        <v>161</v>
      </c>
      <c r="J16" s="51">
        <f>IFERROR(VLOOKUP($B16,[1]NUM9!$G$3:$T$145,7,FALSE),0)</f>
        <v>162</v>
      </c>
      <c r="K16" s="51">
        <f>IFERROR(VLOOKUP($B16,[1]NUM9!$G$3:$T$145,8,FALSE),0)</f>
        <v>84</v>
      </c>
      <c r="L16" s="51">
        <f>IFERROR(VLOOKUP($B16,[1]NUM9!$G$3:$T$145,9,FALSE),0)</f>
        <v>93</v>
      </c>
      <c r="M16" s="51">
        <f>IFERROR(VLOOKUP($B16,[1]NUM9!$G$3:$T$145,10,FALSE),0)</f>
        <v>128</v>
      </c>
      <c r="N16" s="51">
        <f>IFERROR(VLOOKUP($B16,[1]NUM9!$G$3:$T$145,11,FALSE),0)</f>
        <v>158</v>
      </c>
      <c r="O16" s="51">
        <f>IFERROR(VLOOKUP($B16,[1]NUM9!$G$3:$T$145,12,FALSE),0)</f>
        <v>9</v>
      </c>
      <c r="P16" s="51">
        <f>IFERROR(VLOOKUP($B16,[1]NUM9!$G$3:$T$145,13,FALSE),0)</f>
        <v>110</v>
      </c>
      <c r="Q16" s="11">
        <f t="shared" si="0"/>
        <v>1378</v>
      </c>
    </row>
    <row r="17" spans="1:19" ht="14.4" thickBot="1" x14ac:dyDescent="0.3">
      <c r="A17" s="49" t="s">
        <v>40</v>
      </c>
      <c r="B17" s="62" t="s">
        <v>32</v>
      </c>
      <c r="C17" s="34"/>
      <c r="D17" s="34"/>
      <c r="E17" s="51">
        <f>IFERROR(VLOOKUP($B17,[1]NUM9!$G$3:$T$145,2,FALSE),0)</f>
        <v>115</v>
      </c>
      <c r="F17" s="51">
        <f>IFERROR(VLOOKUP($B17,[1]NUM9!$G$3:$T$145,3,FALSE),0)</f>
        <v>60</v>
      </c>
      <c r="G17" s="51">
        <f>IFERROR(VLOOKUP($B17,[1]NUM9!$G$3:$T$145,4,FALSE),0)</f>
        <v>42</v>
      </c>
      <c r="H17" s="51">
        <f>IFERROR(VLOOKUP($B17,[1]NUM9!$G$3:$T$145,5,FALSE),0)</f>
        <v>144</v>
      </c>
      <c r="I17" s="51">
        <f>IFERROR(VLOOKUP($B17,[1]NUM9!$G$3:$T$145,6,FALSE),0)</f>
        <v>157</v>
      </c>
      <c r="J17" s="51">
        <f>IFERROR(VLOOKUP($B17,[1]NUM9!$G$3:$T$145,7,FALSE),0)</f>
        <v>141</v>
      </c>
      <c r="K17" s="51">
        <f>IFERROR(VLOOKUP($B17,[1]NUM9!$G$3:$T$145,8,FALSE),0)</f>
        <v>175</v>
      </c>
      <c r="L17" s="51">
        <f>IFERROR(VLOOKUP($B17,[1]NUM9!$G$3:$T$145,9,FALSE),0)</f>
        <v>151</v>
      </c>
      <c r="M17" s="51">
        <f>IFERROR(VLOOKUP($B17,[1]NUM9!$G$3:$T$145,10,FALSE),0)</f>
        <v>105</v>
      </c>
      <c r="N17" s="51">
        <f>IFERROR(VLOOKUP($B17,[1]NUM9!$G$3:$T$145,11,FALSE),0)</f>
        <v>169</v>
      </c>
      <c r="O17" s="51">
        <f>IFERROR(VLOOKUP($B17,[1]NUM9!$G$3:$T$145,12,FALSE),0)</f>
        <v>50</v>
      </c>
      <c r="P17" s="51">
        <f>IFERROR(VLOOKUP($B17,[1]NUM9!$G$3:$T$145,13,FALSE),0)</f>
        <v>148</v>
      </c>
      <c r="Q17" s="11">
        <f t="shared" si="0"/>
        <v>1457</v>
      </c>
    </row>
    <row r="18" spans="1:19" ht="14.4" thickBot="1" x14ac:dyDescent="0.3">
      <c r="A18" s="49" t="s">
        <v>40</v>
      </c>
      <c r="B18" s="62" t="s">
        <v>33</v>
      </c>
      <c r="C18" s="34"/>
      <c r="D18" s="34"/>
      <c r="E18" s="51">
        <f>IFERROR(VLOOKUP($B18,[1]NUM9!$G$3:$T$145,2,FALSE),0)</f>
        <v>8</v>
      </c>
      <c r="F18" s="51">
        <f>IFERROR(VLOOKUP($B18,[1]NUM9!$G$3:$T$145,3,FALSE),0)</f>
        <v>0</v>
      </c>
      <c r="G18" s="51">
        <f>IFERROR(VLOOKUP($B18,[1]NUM9!$G$3:$T$145,4,FALSE),0)</f>
        <v>6</v>
      </c>
      <c r="H18" s="51">
        <f>IFERROR(VLOOKUP($B18,[1]NUM9!$G$3:$T$145,5,FALSE),0)</f>
        <v>5</v>
      </c>
      <c r="I18" s="51">
        <f>IFERROR(VLOOKUP($B18,[1]NUM9!$G$3:$T$145,6,FALSE),0)</f>
        <v>7</v>
      </c>
      <c r="J18" s="51">
        <f>IFERROR(VLOOKUP($B18,[1]NUM9!$G$3:$T$145,7,FALSE),0)</f>
        <v>4</v>
      </c>
      <c r="K18" s="51">
        <f>IFERROR(VLOOKUP($B18,[1]NUM9!$G$3:$T$145,8,FALSE),0)</f>
        <v>1</v>
      </c>
      <c r="L18" s="51">
        <f>IFERROR(VLOOKUP($B18,[1]NUM9!$G$3:$T$145,9,FALSE),0)</f>
        <v>2</v>
      </c>
      <c r="M18" s="51">
        <f>IFERROR(VLOOKUP($B18,[1]NUM9!$G$3:$T$145,10,FALSE),0)</f>
        <v>2</v>
      </c>
      <c r="N18" s="51">
        <f>IFERROR(VLOOKUP($B18,[1]NUM9!$G$3:$T$145,11,FALSE),0)</f>
        <v>10</v>
      </c>
      <c r="O18" s="51">
        <f>IFERROR(VLOOKUP($B18,[1]NUM9!$G$3:$T$145,12,FALSE),0)</f>
        <v>1</v>
      </c>
      <c r="P18" s="51">
        <f>IFERROR(VLOOKUP($B18,[1]NUM9!$G$3:$T$145,13,FALSE),0)</f>
        <v>0</v>
      </c>
      <c r="Q18" s="11">
        <f t="shared" si="0"/>
        <v>46</v>
      </c>
    </row>
    <row r="19" spans="1:19" ht="14.4" thickBot="1" x14ac:dyDescent="0.3">
      <c r="A19" s="49" t="s">
        <v>40</v>
      </c>
      <c r="B19" s="62" t="s">
        <v>34</v>
      </c>
      <c r="C19" s="34"/>
      <c r="D19" s="34"/>
      <c r="E19" s="51">
        <f>IFERROR(VLOOKUP($B19,[1]NUM9!$G$3:$T$145,2,FALSE),0)</f>
        <v>1</v>
      </c>
      <c r="F19" s="51">
        <f>IFERROR(VLOOKUP($B19,[1]NUM9!$G$3:$T$145,3,FALSE),0)</f>
        <v>0</v>
      </c>
      <c r="G19" s="51">
        <f>IFERROR(VLOOKUP($B19,[1]NUM9!$G$3:$T$145,4,FALSE),0)</f>
        <v>0</v>
      </c>
      <c r="H19" s="51">
        <f>IFERROR(VLOOKUP($B19,[1]NUM9!$G$3:$T$145,5,FALSE),0)</f>
        <v>2</v>
      </c>
      <c r="I19" s="51">
        <f>IFERROR(VLOOKUP($B19,[1]NUM9!$G$3:$T$145,6,FALSE),0)</f>
        <v>2</v>
      </c>
      <c r="J19" s="51">
        <f>IFERROR(VLOOKUP($B19,[1]NUM9!$G$3:$T$145,7,FALSE),0)</f>
        <v>3</v>
      </c>
      <c r="K19" s="51">
        <f>IFERROR(VLOOKUP($B19,[1]NUM9!$G$3:$T$145,8,FALSE),0)</f>
        <v>3</v>
      </c>
      <c r="L19" s="51">
        <f>IFERROR(VLOOKUP($B19,[1]NUM9!$G$3:$T$145,9,FALSE),0)</f>
        <v>0</v>
      </c>
      <c r="M19" s="51">
        <f>IFERROR(VLOOKUP($B19,[1]NUM9!$G$3:$T$145,10,FALSE),0)</f>
        <v>2</v>
      </c>
      <c r="N19" s="51">
        <f>IFERROR(VLOOKUP($B19,[1]NUM9!$G$3:$T$145,11,FALSE),0)</f>
        <v>0</v>
      </c>
      <c r="O19" s="51">
        <f>IFERROR(VLOOKUP($B19,[1]NUM9!$G$3:$T$145,12,FALSE),0)</f>
        <v>0</v>
      </c>
      <c r="P19" s="51">
        <f>IFERROR(VLOOKUP($B19,[1]NUM9!$G$3:$T$145,13,FALSE),0)</f>
        <v>2</v>
      </c>
      <c r="Q19" s="11">
        <f t="shared" si="0"/>
        <v>15</v>
      </c>
    </row>
    <row r="20" spans="1:19" ht="14.4" thickBot="1" x14ac:dyDescent="0.3">
      <c r="A20" s="49" t="s">
        <v>40</v>
      </c>
      <c r="B20" s="62" t="s">
        <v>35</v>
      </c>
      <c r="C20" s="34"/>
      <c r="D20" s="34"/>
      <c r="E20" s="51">
        <f>IFERROR(VLOOKUP($B20,[1]NUM9!$G$3:$T$145,2,FALSE),0)</f>
        <v>2</v>
      </c>
      <c r="F20" s="51">
        <f>IFERROR(VLOOKUP($B20,[1]NUM9!$G$3:$T$145,3,FALSE),0)</f>
        <v>0</v>
      </c>
      <c r="G20" s="51">
        <f>IFERROR(VLOOKUP($B20,[1]NUM9!$G$3:$T$145,4,FALSE),0)</f>
        <v>0</v>
      </c>
      <c r="H20" s="51">
        <f>IFERROR(VLOOKUP($B20,[1]NUM9!$G$3:$T$145,5,FALSE),0)</f>
        <v>5</v>
      </c>
      <c r="I20" s="51">
        <f>IFERROR(VLOOKUP($B20,[1]NUM9!$G$3:$T$145,6,FALSE),0)</f>
        <v>0</v>
      </c>
      <c r="J20" s="51">
        <f>IFERROR(VLOOKUP($B20,[1]NUM9!$G$3:$T$145,7,FALSE),0)</f>
        <v>1</v>
      </c>
      <c r="K20" s="51">
        <f>IFERROR(VLOOKUP($B20,[1]NUM9!$G$3:$T$145,8,FALSE),0)</f>
        <v>0</v>
      </c>
      <c r="L20" s="51">
        <f>IFERROR(VLOOKUP($B20,[1]NUM9!$G$3:$T$145,9,FALSE),0)</f>
        <v>2</v>
      </c>
      <c r="M20" s="51">
        <f>IFERROR(VLOOKUP($B20,[1]NUM9!$G$3:$T$145,10,FALSE),0)</f>
        <v>0</v>
      </c>
      <c r="N20" s="51">
        <f>IFERROR(VLOOKUP($B20,[1]NUM9!$G$3:$T$145,11,FALSE),0)</f>
        <v>1</v>
      </c>
      <c r="O20" s="51">
        <f>IFERROR(VLOOKUP($B20,[1]NUM9!$G$3:$T$145,12,FALSE),0)</f>
        <v>0</v>
      </c>
      <c r="P20" s="51">
        <f>IFERROR(VLOOKUP($B20,[1]NUM9!$G$3:$T$145,13,FALSE),0)</f>
        <v>1</v>
      </c>
      <c r="Q20" s="11">
        <f t="shared" si="0"/>
        <v>12</v>
      </c>
    </row>
    <row r="21" spans="1:19" ht="14.4" thickBot="1" x14ac:dyDescent="0.3">
      <c r="A21" s="49" t="s">
        <v>40</v>
      </c>
      <c r="B21" s="62" t="s">
        <v>36</v>
      </c>
      <c r="C21" s="37"/>
      <c r="D21" s="34"/>
      <c r="E21" s="51">
        <f>IFERROR(VLOOKUP($B21,[1]NUM9!$G$3:$T$145,2,FALSE),0)</f>
        <v>0</v>
      </c>
      <c r="F21" s="51">
        <f>IFERROR(VLOOKUP($B21,[1]NUM9!$G$3:$T$145,3,FALSE),0)</f>
        <v>0</v>
      </c>
      <c r="G21" s="51">
        <f>IFERROR(VLOOKUP($B21,[1]NUM9!$G$3:$T$145,4,FALSE),0)</f>
        <v>0</v>
      </c>
      <c r="H21" s="51">
        <f>IFERROR(VLOOKUP($B21,[1]NUM9!$G$3:$T$145,5,FALSE),0)</f>
        <v>2</v>
      </c>
      <c r="I21" s="51">
        <f>IFERROR(VLOOKUP($B21,[1]NUM9!$G$3:$T$145,6,FALSE),0)</f>
        <v>2</v>
      </c>
      <c r="J21" s="51">
        <f>IFERROR(VLOOKUP($B21,[1]NUM9!$G$3:$T$145,7,FALSE),0)</f>
        <v>0</v>
      </c>
      <c r="K21" s="51">
        <f>IFERROR(VLOOKUP($B21,[1]NUM9!$G$3:$T$145,8,FALSE),0)</f>
        <v>0</v>
      </c>
      <c r="L21" s="51">
        <f>IFERROR(VLOOKUP($B21,[1]NUM9!$G$3:$T$145,9,FALSE),0)</f>
        <v>0</v>
      </c>
      <c r="M21" s="51">
        <f>IFERROR(VLOOKUP($B21,[1]NUM9!$G$3:$T$145,10,FALSE),0)</f>
        <v>0</v>
      </c>
      <c r="N21" s="51">
        <f>IFERROR(VLOOKUP($B21,[1]NUM9!$G$3:$T$145,11,FALSE),0)</f>
        <v>0</v>
      </c>
      <c r="O21" s="51">
        <f>IFERROR(VLOOKUP($B21,[1]NUM9!$G$3:$T$145,12,FALSE),0)</f>
        <v>0</v>
      </c>
      <c r="P21" s="51">
        <f>IFERROR(VLOOKUP($B21,[1]NUM9!$G$3:$T$145,13,FALSE),0)</f>
        <v>0</v>
      </c>
      <c r="Q21" s="11">
        <f t="shared" si="0"/>
        <v>4</v>
      </c>
    </row>
    <row r="22" spans="1:19" ht="14.4" thickBot="1" x14ac:dyDescent="0.3">
      <c r="A22" s="49" t="s">
        <v>40</v>
      </c>
      <c r="B22" s="62" t="s">
        <v>37</v>
      </c>
      <c r="C22" s="34"/>
      <c r="D22" s="34"/>
      <c r="E22" s="51">
        <f>IFERROR(VLOOKUP($B22,[1]NUM9!$G$3:$T$145,2,FALSE),0)</f>
        <v>0</v>
      </c>
      <c r="F22" s="51">
        <f>IFERROR(VLOOKUP($B22,[1]NUM9!$G$3:$T$145,3,FALSE),0)</f>
        <v>0</v>
      </c>
      <c r="G22" s="51">
        <f>IFERROR(VLOOKUP($B22,[1]NUM9!$G$3:$T$145,4,FALSE),0)</f>
        <v>6</v>
      </c>
      <c r="H22" s="51">
        <f>IFERROR(VLOOKUP($B22,[1]NUM9!$G$3:$T$145,5,FALSE),0)</f>
        <v>6</v>
      </c>
      <c r="I22" s="51">
        <f>IFERROR(VLOOKUP($B22,[1]NUM9!$G$3:$T$145,6,FALSE),0)</f>
        <v>26</v>
      </c>
      <c r="J22" s="51">
        <f>IFERROR(VLOOKUP($B22,[1]NUM9!$G$3:$T$145,7,FALSE),0)</f>
        <v>2</v>
      </c>
      <c r="K22" s="51">
        <f>IFERROR(VLOOKUP($B22,[1]NUM9!$G$3:$T$145,8,FALSE),0)</f>
        <v>27</v>
      </c>
      <c r="L22" s="51">
        <f>IFERROR(VLOOKUP($B22,[1]NUM9!$G$3:$T$145,9,FALSE),0)</f>
        <v>23</v>
      </c>
      <c r="M22" s="51">
        <f>IFERROR(VLOOKUP($B22,[1]NUM9!$G$3:$T$145,10,FALSE),0)</f>
        <v>3</v>
      </c>
      <c r="N22" s="51">
        <f>IFERROR(VLOOKUP($B22,[1]NUM9!$G$3:$T$145,11,FALSE),0)</f>
        <v>18</v>
      </c>
      <c r="O22" s="51">
        <f>IFERROR(VLOOKUP($B22,[1]NUM9!$G$3:$T$145,12,FALSE),0)</f>
        <v>0</v>
      </c>
      <c r="P22" s="51">
        <f>IFERROR(VLOOKUP($B22,[1]NUM9!$G$3:$T$145,13,FALSE),0)</f>
        <v>7</v>
      </c>
      <c r="Q22" s="11">
        <f t="shared" si="0"/>
        <v>118</v>
      </c>
    </row>
    <row r="23" spans="1:19" ht="14.4" thickBot="1" x14ac:dyDescent="0.3">
      <c r="A23" s="49" t="s">
        <v>40</v>
      </c>
      <c r="B23" s="62" t="s">
        <v>38</v>
      </c>
      <c r="C23" s="34"/>
      <c r="D23" s="34"/>
      <c r="E23" s="51">
        <f>IFERROR(VLOOKUP($B23,[1]NUM9!$G$3:$T$145,2,FALSE),0)</f>
        <v>0</v>
      </c>
      <c r="F23" s="51">
        <f>IFERROR(VLOOKUP($B23,[1]NUM9!$G$3:$T$145,3,FALSE),0)</f>
        <v>0</v>
      </c>
      <c r="G23" s="51">
        <f>IFERROR(VLOOKUP($B23,[1]NUM9!$G$3:$T$145,4,FALSE),0)</f>
        <v>0</v>
      </c>
      <c r="H23" s="51">
        <f>IFERROR(VLOOKUP($B23,[1]NUM9!$G$3:$T$145,5,FALSE),0)</f>
        <v>0</v>
      </c>
      <c r="I23" s="51">
        <f>IFERROR(VLOOKUP($B23,[1]NUM9!$G$3:$T$145,6,FALSE),0)</f>
        <v>0</v>
      </c>
      <c r="J23" s="51">
        <f>IFERROR(VLOOKUP($B23,[1]NUM9!$G$3:$T$145,7,FALSE),0)</f>
        <v>0</v>
      </c>
      <c r="K23" s="51">
        <f>IFERROR(VLOOKUP($B23,[1]NUM9!$G$3:$T$145,8,FALSE),0)</f>
        <v>0</v>
      </c>
      <c r="L23" s="51">
        <f>IFERROR(VLOOKUP($B23,[1]NUM9!$G$3:$T$145,9,FALSE),0)</f>
        <v>0</v>
      </c>
      <c r="M23" s="51">
        <f>IFERROR(VLOOKUP($B23,[1]NUM9!$G$3:$T$145,10,FALSE),0)</f>
        <v>0</v>
      </c>
      <c r="N23" s="51">
        <f>IFERROR(VLOOKUP($B23,[1]NUM9!$G$3:$T$145,11,FALSE),0)</f>
        <v>0</v>
      </c>
      <c r="O23" s="51">
        <f>IFERROR(VLOOKUP($B23,[1]NUM9!$G$3:$T$145,12,FALSE),0)</f>
        <v>0</v>
      </c>
      <c r="P23" s="51">
        <f>IFERROR(VLOOKUP($B23,[1]NUM9!$G$3:$T$145,13,FALSE),0)</f>
        <v>0</v>
      </c>
      <c r="Q23" s="11">
        <f>SUM(E23:P23)</f>
        <v>0</v>
      </c>
    </row>
    <row r="24" spans="1:19" ht="14.4" thickBot="1" x14ac:dyDescent="0.3">
      <c r="A24" s="49" t="s">
        <v>40</v>
      </c>
      <c r="B24" s="62" t="s">
        <v>39</v>
      </c>
      <c r="C24" s="34"/>
      <c r="D24" s="34"/>
      <c r="E24" s="51">
        <f>IFERROR(VLOOKUP($B24,[1]NUM9!$G$3:$T$145,2,FALSE),0)</f>
        <v>0</v>
      </c>
      <c r="F24" s="51">
        <f>IFERROR(VLOOKUP($B24,[1]NUM9!$G$3:$T$145,3,FALSE),0)</f>
        <v>0</v>
      </c>
      <c r="G24" s="51">
        <f>IFERROR(VLOOKUP($B24,[1]NUM9!$G$3:$T$145,4,FALSE),0)</f>
        <v>0</v>
      </c>
      <c r="H24" s="51">
        <f>IFERROR(VLOOKUP($B24,[1]NUM9!$G$3:$T$145,5,FALSE),0)</f>
        <v>0</v>
      </c>
      <c r="I24" s="51">
        <f>IFERROR(VLOOKUP($B24,[1]NUM9!$G$3:$T$145,6,FALSE),0)</f>
        <v>3</v>
      </c>
      <c r="J24" s="51">
        <f>IFERROR(VLOOKUP($B24,[1]NUM9!$G$3:$T$145,7,FALSE),0)</f>
        <v>0</v>
      </c>
      <c r="K24" s="51">
        <f>IFERROR(VLOOKUP($B24,[1]NUM9!$G$3:$T$145,8,FALSE),0)</f>
        <v>0</v>
      </c>
      <c r="L24" s="51">
        <f>IFERROR(VLOOKUP($B24,[1]NUM9!$G$3:$T$145,9,FALSE),0)</f>
        <v>0</v>
      </c>
      <c r="M24" s="51">
        <f>IFERROR(VLOOKUP($B24,[1]NUM9!$G$3:$T$145,10,FALSE),0)</f>
        <v>0</v>
      </c>
      <c r="N24" s="51">
        <f>IFERROR(VLOOKUP($B24,[1]NUM9!$G$3:$T$145,11,FALSE),0)</f>
        <v>0</v>
      </c>
      <c r="O24" s="51">
        <f>IFERROR(VLOOKUP($B24,[1]NUM9!$G$3:$T$145,12,FALSE),0)</f>
        <v>0</v>
      </c>
      <c r="P24" s="51">
        <f>IFERROR(VLOOKUP($B24,[1]NUM9!$G$3:$T$145,13,FALSE),0)</f>
        <v>0</v>
      </c>
      <c r="Q24" s="11">
        <f t="shared" si="0"/>
        <v>3</v>
      </c>
    </row>
    <row r="25" spans="1:19" ht="14.4" thickBot="1" x14ac:dyDescent="0.3">
      <c r="A25" s="47" t="s">
        <v>40</v>
      </c>
      <c r="B25" s="62" t="s">
        <v>256</v>
      </c>
      <c r="C25" s="34"/>
      <c r="D25" s="34"/>
      <c r="E25" s="51">
        <f>IFERROR(VLOOKUP($B25,[1]NUM9!$G$3:$T$145,2,FALSE),0)</f>
        <v>28</v>
      </c>
      <c r="F25" s="51">
        <f>IFERROR(VLOOKUP($B25,[1]NUM9!$G$3:$T$145,3,FALSE),0)</f>
        <v>26</v>
      </c>
      <c r="G25" s="51">
        <f>IFERROR(VLOOKUP($B25,[1]NUM9!$G$3:$T$145,4,FALSE),0)</f>
        <v>19</v>
      </c>
      <c r="H25" s="51">
        <f>IFERROR(VLOOKUP($B25,[1]NUM9!$G$3:$T$145,5,FALSE),0)</f>
        <v>17</v>
      </c>
      <c r="I25" s="51">
        <f>IFERROR(VLOOKUP($B25,[1]NUM9!$G$3:$T$145,6,FALSE),0)</f>
        <v>13</v>
      </c>
      <c r="J25" s="51">
        <f>IFERROR(VLOOKUP($B25,[1]NUM9!$G$3:$T$145,7,FALSE),0)</f>
        <v>21</v>
      </c>
      <c r="K25" s="51">
        <f>IFERROR(VLOOKUP($B25,[1]NUM9!$G$3:$T$145,8,FALSE),0)</f>
        <v>16</v>
      </c>
      <c r="L25" s="51">
        <f>IFERROR(VLOOKUP($B25,[1]NUM9!$G$3:$T$145,9,FALSE),0)</f>
        <v>19</v>
      </c>
      <c r="M25" s="51">
        <f>IFERROR(VLOOKUP($B25,[1]NUM9!$G$3:$T$145,10,FALSE),0)</f>
        <v>11</v>
      </c>
      <c r="N25" s="51">
        <f>IFERROR(VLOOKUP($B25,[1]NUM9!$G$3:$T$145,11,FALSE),0)</f>
        <v>15</v>
      </c>
      <c r="O25" s="51">
        <f>IFERROR(VLOOKUP($B25,[1]NUM9!$G$3:$T$145,12,FALSE),0)</f>
        <v>0</v>
      </c>
      <c r="P25" s="51">
        <f>IFERROR(VLOOKUP($B25,[1]NUM9!$G$3:$T$145,13,FALSE),0)</f>
        <v>6</v>
      </c>
      <c r="Q25" s="11">
        <f t="shared" ref="Q25" si="1">SUM(E25:P25)</f>
        <v>191</v>
      </c>
    </row>
    <row r="26" spans="1:19" ht="14.4" thickBot="1" x14ac:dyDescent="0.3">
      <c r="A26" s="344" t="s">
        <v>159</v>
      </c>
      <c r="B26" s="345"/>
      <c r="C26" s="89">
        <f>D26/Metas!K10</f>
        <v>0.98638229098265873</v>
      </c>
      <c r="D26" s="13">
        <f>+Q26/R26</f>
        <v>0.28792499073783806</v>
      </c>
      <c r="E26" s="43">
        <f>SUM(E12:E25)</f>
        <v>644</v>
      </c>
      <c r="F26" s="43">
        <f t="shared" ref="F26:N26" si="2">SUM(F12:F25)</f>
        <v>309</v>
      </c>
      <c r="G26" s="43">
        <f t="shared" si="2"/>
        <v>771</v>
      </c>
      <c r="H26" s="43">
        <f t="shared" si="2"/>
        <v>1410</v>
      </c>
      <c r="I26" s="43">
        <f t="shared" si="2"/>
        <v>1165</v>
      </c>
      <c r="J26" s="43">
        <f t="shared" si="2"/>
        <v>1126</v>
      </c>
      <c r="K26" s="43">
        <f t="shared" si="2"/>
        <v>907</v>
      </c>
      <c r="L26" s="43">
        <f t="shared" si="2"/>
        <v>960</v>
      </c>
      <c r="M26" s="43">
        <f t="shared" si="2"/>
        <v>973</v>
      </c>
      <c r="N26" s="43">
        <f t="shared" si="2"/>
        <v>1022</v>
      </c>
      <c r="O26" s="43">
        <f t="shared" ref="O26:P26" si="3">SUM(O12:O25)</f>
        <v>112</v>
      </c>
      <c r="P26" s="43">
        <f t="shared" si="3"/>
        <v>704</v>
      </c>
      <c r="Q26" s="8">
        <f>SUM(Q12:Q25)</f>
        <v>10103</v>
      </c>
      <c r="R26" s="382">
        <v>35089</v>
      </c>
      <c r="S26" s="383"/>
    </row>
    <row r="27" spans="1:19" ht="14.4" thickBot="1" x14ac:dyDescent="0.3">
      <c r="A27" s="49" t="s">
        <v>41</v>
      </c>
      <c r="B27" s="62" t="s">
        <v>42</v>
      </c>
      <c r="C27" s="34"/>
      <c r="D27" s="34"/>
      <c r="E27" s="51">
        <f>IFERROR(VLOOKUP($B27,[1]NUM9!$G$3:$T$145,2,FALSE),0)</f>
        <v>113</v>
      </c>
      <c r="F27" s="51">
        <f>IFERROR(VLOOKUP($B27,[1]NUM9!$G$3:$T$145,3,FALSE),0)</f>
        <v>98</v>
      </c>
      <c r="G27" s="51">
        <f>IFERROR(VLOOKUP($B27,[1]NUM9!$G$3:$T$145,4,FALSE),0)</f>
        <v>122</v>
      </c>
      <c r="H27" s="51">
        <f>IFERROR(VLOOKUP($B27,[1]NUM9!$G$3:$T$145,5,FALSE),0)</f>
        <v>158</v>
      </c>
      <c r="I27" s="51">
        <f>IFERROR(VLOOKUP($B27,[1]NUM9!$G$3:$T$145,6,FALSE),0)</f>
        <v>157</v>
      </c>
      <c r="J27" s="51">
        <f>IFERROR(VLOOKUP($B27,[1]NUM9!$G$3:$T$145,7,FALSE),0)</f>
        <v>208</v>
      </c>
      <c r="K27" s="51">
        <f>IFERROR(VLOOKUP($B27,[1]NUM9!$G$3:$T$145,8,FALSE),0)</f>
        <v>162</v>
      </c>
      <c r="L27" s="51">
        <f>IFERROR(VLOOKUP($B27,[1]NUM9!$G$3:$T$145,9,FALSE),0)</f>
        <v>158</v>
      </c>
      <c r="M27" s="51">
        <f>IFERROR(VLOOKUP($B27,[1]NUM9!$G$3:$T$145,10,FALSE),0)</f>
        <v>168</v>
      </c>
      <c r="N27" s="51">
        <f>IFERROR(VLOOKUP($B27,[1]NUM9!$G$3:$T$145,11,FALSE),0)</f>
        <v>168</v>
      </c>
      <c r="O27" s="51">
        <f>IFERROR(VLOOKUP($B27,[1]NUM9!$G$3:$T$145,12,FALSE),0)</f>
        <v>22</v>
      </c>
      <c r="P27" s="51">
        <f>IFERROR(VLOOKUP($B27,[1]NUM9!$G$3:$T$145,13,FALSE),0)</f>
        <v>75</v>
      </c>
      <c r="Q27" s="11">
        <f t="shared" ref="Q27:Q61" si="4">SUM(E27:P27)</f>
        <v>1609</v>
      </c>
    </row>
    <row r="28" spans="1:19" ht="14.4" thickBot="1" x14ac:dyDescent="0.3">
      <c r="A28" s="49" t="s">
        <v>41</v>
      </c>
      <c r="B28" s="62" t="s">
        <v>43</v>
      </c>
      <c r="C28" s="34"/>
      <c r="D28" s="34"/>
      <c r="E28" s="51">
        <f>IFERROR(VLOOKUP($B28,[1]NUM9!$G$3:$T$145,2,FALSE),0)</f>
        <v>142</v>
      </c>
      <c r="F28" s="51">
        <f>IFERROR(VLOOKUP($B28,[1]NUM9!$G$3:$T$145,3,FALSE),0)</f>
        <v>111</v>
      </c>
      <c r="G28" s="51">
        <f>IFERROR(VLOOKUP($B28,[1]NUM9!$G$3:$T$145,4,FALSE),0)</f>
        <v>144</v>
      </c>
      <c r="H28" s="51">
        <f>IFERROR(VLOOKUP($B28,[1]NUM9!$G$3:$T$145,5,FALSE),0)</f>
        <v>122</v>
      </c>
      <c r="I28" s="51">
        <f>IFERROR(VLOOKUP($B28,[1]NUM9!$G$3:$T$145,6,FALSE),0)</f>
        <v>97</v>
      </c>
      <c r="J28" s="51">
        <f>IFERROR(VLOOKUP($B28,[1]NUM9!$G$3:$T$145,7,FALSE),0)</f>
        <v>121</v>
      </c>
      <c r="K28" s="51">
        <f>IFERROR(VLOOKUP($B28,[1]NUM9!$G$3:$T$145,8,FALSE),0)</f>
        <v>134</v>
      </c>
      <c r="L28" s="51">
        <f>IFERROR(VLOOKUP($B28,[1]NUM9!$G$3:$T$145,9,FALSE),0)</f>
        <v>130</v>
      </c>
      <c r="M28" s="51">
        <f>IFERROR(VLOOKUP($B28,[1]NUM9!$G$3:$T$145,10,FALSE),0)</f>
        <v>86</v>
      </c>
      <c r="N28" s="51">
        <f>IFERROR(VLOOKUP($B28,[1]NUM9!$G$3:$T$145,11,FALSE),0)</f>
        <v>0</v>
      </c>
      <c r="O28" s="51">
        <f>IFERROR(VLOOKUP($B28,[1]NUM9!$G$3:$T$145,12,FALSE),0)</f>
        <v>0</v>
      </c>
      <c r="P28" s="51">
        <f>IFERROR(VLOOKUP($B28,[1]NUM9!$G$3:$T$145,13,FALSE),0)</f>
        <v>14</v>
      </c>
      <c r="Q28" s="11">
        <f t="shared" si="4"/>
        <v>1101</v>
      </c>
    </row>
    <row r="29" spans="1:19" ht="14.4" thickBot="1" x14ac:dyDescent="0.3">
      <c r="A29" s="49" t="s">
        <v>41</v>
      </c>
      <c r="B29" s="62" t="s">
        <v>44</v>
      </c>
      <c r="C29" s="34"/>
      <c r="D29" s="34"/>
      <c r="E29" s="51">
        <f>IFERROR(VLOOKUP($B29,[1]NUM9!$G$3:$T$145,2,FALSE),0)</f>
        <v>164</v>
      </c>
      <c r="F29" s="51">
        <f>IFERROR(VLOOKUP($B29,[1]NUM9!$G$3:$T$145,3,FALSE),0)</f>
        <v>149</v>
      </c>
      <c r="G29" s="51">
        <f>IFERROR(VLOOKUP($B29,[1]NUM9!$G$3:$T$145,4,FALSE),0)</f>
        <v>128</v>
      </c>
      <c r="H29" s="51">
        <f>IFERROR(VLOOKUP($B29,[1]NUM9!$G$3:$T$145,5,FALSE),0)</f>
        <v>99</v>
      </c>
      <c r="I29" s="51">
        <f>IFERROR(VLOOKUP($B29,[1]NUM9!$G$3:$T$145,6,FALSE),0)</f>
        <v>124</v>
      </c>
      <c r="J29" s="51">
        <f>IFERROR(VLOOKUP($B29,[1]NUM9!$G$3:$T$145,7,FALSE),0)</f>
        <v>153</v>
      </c>
      <c r="K29" s="51">
        <f>IFERROR(VLOOKUP($B29,[1]NUM9!$G$3:$T$145,8,FALSE),0)</f>
        <v>151</v>
      </c>
      <c r="L29" s="51">
        <f>IFERROR(VLOOKUP($B29,[1]NUM9!$G$3:$T$145,9,FALSE),0)</f>
        <v>130</v>
      </c>
      <c r="M29" s="51">
        <f>IFERROR(VLOOKUP($B29,[1]NUM9!$G$3:$T$145,10,FALSE),0)</f>
        <v>138</v>
      </c>
      <c r="N29" s="51">
        <f>IFERROR(VLOOKUP($B29,[1]NUM9!$G$3:$T$145,11,FALSE),0)</f>
        <v>60</v>
      </c>
      <c r="O29" s="51">
        <f>IFERROR(VLOOKUP($B29,[1]NUM9!$G$3:$T$145,12,FALSE),0)</f>
        <v>0</v>
      </c>
      <c r="P29" s="51">
        <f>IFERROR(VLOOKUP($B29,[1]NUM9!$G$3:$T$145,13,FALSE),0)</f>
        <v>125</v>
      </c>
      <c r="Q29" s="11">
        <f t="shared" si="4"/>
        <v>1421</v>
      </c>
    </row>
    <row r="30" spans="1:19" ht="14.4" thickBot="1" x14ac:dyDescent="0.3">
      <c r="A30" s="49" t="s">
        <v>41</v>
      </c>
      <c r="B30" s="62" t="s">
        <v>45</v>
      </c>
      <c r="C30" s="34"/>
      <c r="D30" s="34"/>
      <c r="E30" s="51">
        <f>IFERROR(VLOOKUP($B30,[1]NUM9!$G$3:$T$145,2,FALSE),0)</f>
        <v>18</v>
      </c>
      <c r="F30" s="51">
        <f>IFERROR(VLOOKUP($B30,[1]NUM9!$G$3:$T$145,3,FALSE),0)</f>
        <v>17</v>
      </c>
      <c r="G30" s="51">
        <f>IFERROR(VLOOKUP($B30,[1]NUM9!$G$3:$T$145,4,FALSE),0)</f>
        <v>21</v>
      </c>
      <c r="H30" s="51">
        <f>IFERROR(VLOOKUP($B30,[1]NUM9!$G$3:$T$145,5,FALSE),0)</f>
        <v>37</v>
      </c>
      <c r="I30" s="51">
        <f>IFERROR(VLOOKUP($B30,[1]NUM9!$G$3:$T$145,6,FALSE),0)</f>
        <v>33</v>
      </c>
      <c r="J30" s="51">
        <f>IFERROR(VLOOKUP($B30,[1]NUM9!$G$3:$T$145,7,FALSE),0)</f>
        <v>38</v>
      </c>
      <c r="K30" s="51">
        <f>IFERROR(VLOOKUP($B30,[1]NUM9!$G$3:$T$145,8,FALSE),0)</f>
        <v>32</v>
      </c>
      <c r="L30" s="51">
        <f>IFERROR(VLOOKUP($B30,[1]NUM9!$G$3:$T$145,9,FALSE),0)</f>
        <v>25</v>
      </c>
      <c r="M30" s="51">
        <f>IFERROR(VLOOKUP($B30,[1]NUM9!$G$3:$T$145,10,FALSE),0)</f>
        <v>13</v>
      </c>
      <c r="N30" s="51">
        <f>IFERROR(VLOOKUP($B30,[1]NUM9!$G$3:$T$145,11,FALSE),0)</f>
        <v>17</v>
      </c>
      <c r="O30" s="51">
        <f>IFERROR(VLOOKUP($B30,[1]NUM9!$G$3:$T$145,12,FALSE),0)</f>
        <v>0</v>
      </c>
      <c r="P30" s="51">
        <f>IFERROR(VLOOKUP($B30,[1]NUM9!$G$3:$T$145,13,FALSE),0)</f>
        <v>10</v>
      </c>
      <c r="Q30" s="11">
        <f t="shared" si="4"/>
        <v>261</v>
      </c>
    </row>
    <row r="31" spans="1:19" ht="14.4" thickBot="1" x14ac:dyDescent="0.3">
      <c r="A31" s="49" t="s">
        <v>41</v>
      </c>
      <c r="B31" s="62" t="s">
        <v>46</v>
      </c>
      <c r="C31" s="34"/>
      <c r="D31" s="34"/>
      <c r="E31" s="51">
        <f>IFERROR(VLOOKUP($B31,[1]NUM9!$G$3:$T$145,2,FALSE),0)</f>
        <v>224</v>
      </c>
      <c r="F31" s="51">
        <f>IFERROR(VLOOKUP($B31,[1]NUM9!$G$3:$T$145,3,FALSE),0)</f>
        <v>149</v>
      </c>
      <c r="G31" s="51">
        <f>IFERROR(VLOOKUP($B31,[1]NUM9!$G$3:$T$145,4,FALSE),0)</f>
        <v>180</v>
      </c>
      <c r="H31" s="51">
        <f>IFERROR(VLOOKUP($B31,[1]NUM9!$G$3:$T$145,5,FALSE),0)</f>
        <v>277</v>
      </c>
      <c r="I31" s="51">
        <f>IFERROR(VLOOKUP($B31,[1]NUM9!$G$3:$T$145,6,FALSE),0)</f>
        <v>273</v>
      </c>
      <c r="J31" s="51">
        <f>IFERROR(VLOOKUP($B31,[1]NUM9!$G$3:$T$145,7,FALSE),0)</f>
        <v>197</v>
      </c>
      <c r="K31" s="51">
        <f>IFERROR(VLOOKUP($B31,[1]NUM9!$G$3:$T$145,8,FALSE),0)</f>
        <v>171</v>
      </c>
      <c r="L31" s="51">
        <f>IFERROR(VLOOKUP($B31,[1]NUM9!$G$3:$T$145,9,FALSE),0)</f>
        <v>197</v>
      </c>
      <c r="M31" s="51">
        <f>IFERROR(VLOOKUP($B31,[1]NUM9!$G$3:$T$145,10,FALSE),0)</f>
        <v>138</v>
      </c>
      <c r="N31" s="51">
        <f>IFERROR(VLOOKUP($B31,[1]NUM9!$G$3:$T$145,11,FALSE),0)</f>
        <v>111</v>
      </c>
      <c r="O31" s="51">
        <f>IFERROR(VLOOKUP($B31,[1]NUM9!$G$3:$T$145,12,FALSE),0)</f>
        <v>0</v>
      </c>
      <c r="P31" s="51">
        <f>IFERROR(VLOOKUP($B31,[1]NUM9!$G$3:$T$145,13,FALSE),0)</f>
        <v>51</v>
      </c>
      <c r="Q31" s="11">
        <f t="shared" si="4"/>
        <v>1968</v>
      </c>
    </row>
    <row r="32" spans="1:19" ht="14.4" thickBot="1" x14ac:dyDescent="0.3">
      <c r="A32" s="49" t="s">
        <v>41</v>
      </c>
      <c r="B32" s="62" t="s">
        <v>47</v>
      </c>
      <c r="C32" s="34"/>
      <c r="D32" s="34"/>
      <c r="E32" s="51">
        <f>IFERROR(VLOOKUP($B32,[1]NUM9!$G$3:$T$145,2,FALSE),0)</f>
        <v>0</v>
      </c>
      <c r="F32" s="51">
        <f>IFERROR(VLOOKUP($B32,[1]NUM9!$G$3:$T$145,3,FALSE),0)</f>
        <v>0</v>
      </c>
      <c r="G32" s="51">
        <f>IFERROR(VLOOKUP($B32,[1]NUM9!$G$3:$T$145,4,FALSE),0)</f>
        <v>0</v>
      </c>
      <c r="H32" s="51">
        <f>IFERROR(VLOOKUP($B32,[1]NUM9!$G$3:$T$145,5,FALSE),0)</f>
        <v>0</v>
      </c>
      <c r="I32" s="51">
        <f>IFERROR(VLOOKUP($B32,[1]NUM9!$G$3:$T$145,6,FALSE),0)</f>
        <v>0</v>
      </c>
      <c r="J32" s="51">
        <f>IFERROR(VLOOKUP($B32,[1]NUM9!$G$3:$T$145,7,FALSE),0)</f>
        <v>0</v>
      </c>
      <c r="K32" s="51">
        <f>IFERROR(VLOOKUP($B32,[1]NUM9!$G$3:$T$145,8,FALSE),0)</f>
        <v>0</v>
      </c>
      <c r="L32" s="51">
        <f>IFERROR(VLOOKUP($B32,[1]NUM9!$G$3:$T$145,9,FALSE),0)</f>
        <v>0</v>
      </c>
      <c r="M32" s="51">
        <f>IFERROR(VLOOKUP($B32,[1]NUM9!$G$3:$T$145,10,FALSE),0)</f>
        <v>0</v>
      </c>
      <c r="N32" s="51">
        <f>IFERROR(VLOOKUP($B32,[1]NUM9!$G$3:$T$145,11,FALSE),0)</f>
        <v>0</v>
      </c>
      <c r="O32" s="51">
        <f>IFERROR(VLOOKUP($B32,[1]NUM9!$G$3:$T$145,12,FALSE),0)</f>
        <v>0</v>
      </c>
      <c r="P32" s="51">
        <f>IFERROR(VLOOKUP($B32,[1]NUM9!$G$3:$T$145,13,FALSE),0)</f>
        <v>0</v>
      </c>
      <c r="Q32" s="11">
        <f t="shared" si="4"/>
        <v>0</v>
      </c>
    </row>
    <row r="33" spans="1:19" ht="14.4" thickBot="1" x14ac:dyDescent="0.3">
      <c r="A33" s="49" t="s">
        <v>41</v>
      </c>
      <c r="B33" s="62" t="s">
        <v>48</v>
      </c>
      <c r="C33" s="34"/>
      <c r="D33" s="34"/>
      <c r="E33" s="51">
        <f>IFERROR(VLOOKUP($B33,[1]NUM9!$G$3:$T$145,2,FALSE),0)</f>
        <v>8</v>
      </c>
      <c r="F33" s="51">
        <f>IFERROR(VLOOKUP($B33,[1]NUM9!$G$3:$T$145,3,FALSE),0)</f>
        <v>0</v>
      </c>
      <c r="G33" s="51">
        <f>IFERROR(VLOOKUP($B33,[1]NUM9!$G$3:$T$145,4,FALSE),0)</f>
        <v>6</v>
      </c>
      <c r="H33" s="51">
        <f>IFERROR(VLOOKUP($B33,[1]NUM9!$G$3:$T$145,5,FALSE),0)</f>
        <v>16</v>
      </c>
      <c r="I33" s="51">
        <f>IFERROR(VLOOKUP($B33,[1]NUM9!$G$3:$T$145,6,FALSE),0)</f>
        <v>16</v>
      </c>
      <c r="J33" s="51">
        <f>IFERROR(VLOOKUP($B33,[1]NUM9!$G$3:$T$145,7,FALSE),0)</f>
        <v>22</v>
      </c>
      <c r="K33" s="51">
        <f>IFERROR(VLOOKUP($B33,[1]NUM9!$G$3:$T$145,8,FALSE),0)</f>
        <v>18</v>
      </c>
      <c r="L33" s="51">
        <f>IFERROR(VLOOKUP($B33,[1]NUM9!$G$3:$T$145,9,FALSE),0)</f>
        <v>17</v>
      </c>
      <c r="M33" s="51">
        <f>IFERROR(VLOOKUP($B33,[1]NUM9!$G$3:$T$145,10,FALSE),0)</f>
        <v>39</v>
      </c>
      <c r="N33" s="51">
        <f>IFERROR(VLOOKUP($B33,[1]NUM9!$G$3:$T$145,11,FALSE),0)</f>
        <v>16</v>
      </c>
      <c r="O33" s="51">
        <f>IFERROR(VLOOKUP($B33,[1]NUM9!$G$3:$T$145,12,FALSE),0)</f>
        <v>0</v>
      </c>
      <c r="P33" s="51">
        <f>IFERROR(VLOOKUP($B33,[1]NUM9!$G$3:$T$145,13,FALSE),0)</f>
        <v>3</v>
      </c>
      <c r="Q33" s="11">
        <f t="shared" si="4"/>
        <v>161</v>
      </c>
    </row>
    <row r="34" spans="1:19" ht="14.4" thickBot="1" x14ac:dyDescent="0.3">
      <c r="A34" s="49" t="s">
        <v>41</v>
      </c>
      <c r="B34" s="62" t="s">
        <v>49</v>
      </c>
      <c r="C34" s="34"/>
      <c r="D34" s="34"/>
      <c r="E34" s="51">
        <f>IFERROR(VLOOKUP($B34,[1]NUM9!$G$3:$T$145,2,FALSE),0)</f>
        <v>0</v>
      </c>
      <c r="F34" s="51">
        <f>IFERROR(VLOOKUP($B34,[1]NUM9!$G$3:$T$145,3,FALSE),0)</f>
        <v>0</v>
      </c>
      <c r="G34" s="51">
        <f>IFERROR(VLOOKUP($B34,[1]NUM9!$G$3:$T$145,4,FALSE),0)</f>
        <v>0</v>
      </c>
      <c r="H34" s="51">
        <f>IFERROR(VLOOKUP($B34,[1]NUM9!$G$3:$T$145,5,FALSE),0)</f>
        <v>0</v>
      </c>
      <c r="I34" s="51">
        <f>IFERROR(VLOOKUP($B34,[1]NUM9!$G$3:$T$145,6,FALSE),0)</f>
        <v>0</v>
      </c>
      <c r="J34" s="51">
        <f>IFERROR(VLOOKUP($B34,[1]NUM9!$G$3:$T$145,7,FALSE),0)</f>
        <v>0</v>
      </c>
      <c r="K34" s="51">
        <f>IFERROR(VLOOKUP($B34,[1]NUM9!$G$3:$T$145,8,FALSE),0)</f>
        <v>0</v>
      </c>
      <c r="L34" s="51">
        <f>IFERROR(VLOOKUP($B34,[1]NUM9!$G$3:$T$145,9,FALSE),0)</f>
        <v>0</v>
      </c>
      <c r="M34" s="51">
        <f>IFERROR(VLOOKUP($B34,[1]NUM9!$G$3:$T$145,10,FALSE),0)</f>
        <v>0</v>
      </c>
      <c r="N34" s="51">
        <f>IFERROR(VLOOKUP($B34,[1]NUM9!$G$3:$T$145,11,FALSE),0)</f>
        <v>0</v>
      </c>
      <c r="O34" s="51">
        <f>IFERROR(VLOOKUP($B34,[1]NUM9!$G$3:$T$145,12,FALSE),0)</f>
        <v>0</v>
      </c>
      <c r="P34" s="51">
        <f>IFERROR(VLOOKUP($B34,[1]NUM9!$G$3:$T$145,13,FALSE),0)</f>
        <v>0</v>
      </c>
      <c r="Q34" s="11">
        <f t="shared" si="4"/>
        <v>0</v>
      </c>
    </row>
    <row r="35" spans="1:19" ht="14.4" thickBot="1" x14ac:dyDescent="0.3">
      <c r="A35" s="49" t="s">
        <v>41</v>
      </c>
      <c r="B35" s="62" t="s">
        <v>50</v>
      </c>
      <c r="C35" s="34"/>
      <c r="D35" s="34"/>
      <c r="E35" s="51">
        <f>IFERROR(VLOOKUP($B35,[1]NUM9!$G$3:$T$145,2,FALSE),0)</f>
        <v>26</v>
      </c>
      <c r="F35" s="51">
        <f>IFERROR(VLOOKUP($B35,[1]NUM9!$G$3:$T$145,3,FALSE),0)</f>
        <v>11</v>
      </c>
      <c r="G35" s="51">
        <f>IFERROR(VLOOKUP($B35,[1]NUM9!$G$3:$T$145,4,FALSE),0)</f>
        <v>34</v>
      </c>
      <c r="H35" s="51">
        <f>IFERROR(VLOOKUP($B35,[1]NUM9!$G$3:$T$145,5,FALSE),0)</f>
        <v>29</v>
      </c>
      <c r="I35" s="51">
        <f>IFERROR(VLOOKUP($B35,[1]NUM9!$G$3:$T$145,6,FALSE),0)</f>
        <v>31</v>
      </c>
      <c r="J35" s="51">
        <f>IFERROR(VLOOKUP($B35,[1]NUM9!$G$3:$T$145,7,FALSE),0)</f>
        <v>27</v>
      </c>
      <c r="K35" s="51">
        <f>IFERROR(VLOOKUP($B35,[1]NUM9!$G$3:$T$145,8,FALSE),0)</f>
        <v>21</v>
      </c>
      <c r="L35" s="51">
        <f>IFERROR(VLOOKUP($B35,[1]NUM9!$G$3:$T$145,9,FALSE),0)</f>
        <v>32</v>
      </c>
      <c r="M35" s="51">
        <f>IFERROR(VLOOKUP($B35,[1]NUM9!$G$3:$T$145,10,FALSE),0)</f>
        <v>17</v>
      </c>
      <c r="N35" s="51">
        <f>IFERROR(VLOOKUP($B35,[1]NUM9!$G$3:$T$145,11,FALSE),0)</f>
        <v>18</v>
      </c>
      <c r="O35" s="51">
        <f>IFERROR(VLOOKUP($B35,[1]NUM9!$G$3:$T$145,12,FALSE),0)</f>
        <v>0</v>
      </c>
      <c r="P35" s="51">
        <f>IFERROR(VLOOKUP($B35,[1]NUM9!$G$3:$T$145,13,FALSE),0)</f>
        <v>5</v>
      </c>
      <c r="Q35" s="11">
        <f t="shared" si="4"/>
        <v>251</v>
      </c>
    </row>
    <row r="36" spans="1:19" ht="14.4" thickBot="1" x14ac:dyDescent="0.3">
      <c r="A36" s="49" t="s">
        <v>41</v>
      </c>
      <c r="B36" s="62" t="s">
        <v>240</v>
      </c>
      <c r="C36" s="34"/>
      <c r="D36" s="34"/>
      <c r="E36" s="51">
        <f>IFERROR(VLOOKUP($B36,[1]NUM9!$G$3:$T$145,2,FALSE),0)</f>
        <v>24</v>
      </c>
      <c r="F36" s="51">
        <f>IFERROR(VLOOKUP($B36,[1]NUM9!$G$3:$T$145,3,FALSE),0)</f>
        <v>19</v>
      </c>
      <c r="G36" s="51">
        <f>IFERROR(VLOOKUP($B36,[1]NUM9!$G$3:$T$145,4,FALSE),0)</f>
        <v>35</v>
      </c>
      <c r="H36" s="51">
        <f>IFERROR(VLOOKUP($B36,[1]NUM9!$G$3:$T$145,5,FALSE),0)</f>
        <v>31</v>
      </c>
      <c r="I36" s="51">
        <f>IFERROR(VLOOKUP($B36,[1]NUM9!$G$3:$T$145,6,FALSE),0)</f>
        <v>38</v>
      </c>
      <c r="J36" s="51">
        <f>IFERROR(VLOOKUP($B36,[1]NUM9!$G$3:$T$145,7,FALSE),0)</f>
        <v>26</v>
      </c>
      <c r="K36" s="51">
        <f>IFERROR(VLOOKUP($B36,[1]NUM9!$G$3:$T$145,8,FALSE),0)</f>
        <v>33</v>
      </c>
      <c r="L36" s="51">
        <f>IFERROR(VLOOKUP($B36,[1]NUM9!$G$3:$T$145,9,FALSE),0)</f>
        <v>20</v>
      </c>
      <c r="M36" s="51">
        <f>IFERROR(VLOOKUP($B36,[1]NUM9!$G$3:$T$145,10,FALSE),0)</f>
        <v>26</v>
      </c>
      <c r="N36" s="51">
        <f>IFERROR(VLOOKUP($B36,[1]NUM9!$G$3:$T$145,11,FALSE),0)</f>
        <v>15</v>
      </c>
      <c r="O36" s="51">
        <f>IFERROR(VLOOKUP($B36,[1]NUM9!$G$3:$T$145,12,FALSE),0)</f>
        <v>0</v>
      </c>
      <c r="P36" s="51">
        <f>IFERROR(VLOOKUP($B36,[1]NUM9!$G$3:$T$145,13,FALSE),0)</f>
        <v>2</v>
      </c>
      <c r="Q36" s="11">
        <f t="shared" si="4"/>
        <v>269</v>
      </c>
    </row>
    <row r="37" spans="1:19" x14ac:dyDescent="0.25">
      <c r="A37" s="49" t="s">
        <v>41</v>
      </c>
      <c r="B37" s="229" t="s">
        <v>323</v>
      </c>
      <c r="C37" s="34"/>
      <c r="D37" s="34"/>
      <c r="E37" s="51">
        <f>IFERROR(VLOOKUP($B37,[1]NUM9!$G$3:$T$145,2,FALSE),0)</f>
        <v>0</v>
      </c>
      <c r="F37" s="51">
        <f>IFERROR(VLOOKUP($B37,[1]NUM9!$G$3:$T$145,3,FALSE),0)</f>
        <v>0</v>
      </c>
      <c r="G37" s="51">
        <f>IFERROR(VLOOKUP($B37,[1]NUM9!$G$3:$T$145,4,FALSE),0)</f>
        <v>0</v>
      </c>
      <c r="H37" s="51">
        <f>IFERROR(VLOOKUP($B37,[1]NUM9!$G$3:$T$145,5,FALSE),0)</f>
        <v>0</v>
      </c>
      <c r="I37" s="51">
        <f>IFERROR(VLOOKUP($B37,[1]NUM9!$G$3:$T$145,6,FALSE),0)</f>
        <v>0</v>
      </c>
      <c r="J37" s="51">
        <f>IFERROR(VLOOKUP($B37,[1]NUM9!$G$3:$T$145,7,FALSE),0)</f>
        <v>0</v>
      </c>
      <c r="K37" s="51">
        <f>IFERROR(VLOOKUP($B37,[1]NUM9!$G$3:$T$145,8,FALSE),0)</f>
        <v>0</v>
      </c>
      <c r="L37" s="51">
        <f>IFERROR(VLOOKUP($B37,[1]NUM9!$G$3:$T$145,9,FALSE),0)</f>
        <v>0</v>
      </c>
      <c r="M37" s="51">
        <f>IFERROR(VLOOKUP($B37,[1]NUM9!$G$3:$T$145,10,FALSE),0)</f>
        <v>0</v>
      </c>
      <c r="N37" s="51">
        <f>IFERROR(VLOOKUP($B37,[1]NUM9!$G$3:$T$145,11,FALSE),0)</f>
        <v>0</v>
      </c>
      <c r="O37" s="51">
        <f>IFERROR(VLOOKUP($B37,[1]NUM9!$G$3:$T$145,12,FALSE),0)</f>
        <v>0</v>
      </c>
      <c r="P37" s="51">
        <f>IFERROR(VLOOKUP($B37,[1]NUM9!$G$3:$T$145,13,FALSE),0)</f>
        <v>11</v>
      </c>
      <c r="Q37" s="109">
        <f t="shared" si="4"/>
        <v>11</v>
      </c>
    </row>
    <row r="38" spans="1:19" x14ac:dyDescent="0.25">
      <c r="A38" s="49" t="s">
        <v>41</v>
      </c>
      <c r="B38" s="47" t="s">
        <v>260</v>
      </c>
      <c r="C38" s="34"/>
      <c r="D38" s="34"/>
      <c r="E38" s="51">
        <f>IFERROR(VLOOKUP($B38,[1]NUM9!$G$3:$T$145,2,FALSE),0)</f>
        <v>36</v>
      </c>
      <c r="F38" s="51">
        <f>IFERROR(VLOOKUP($B38,[1]NUM9!$G$3:$T$145,3,FALSE),0)</f>
        <v>52</v>
      </c>
      <c r="G38" s="51">
        <f>IFERROR(VLOOKUP($B38,[1]NUM9!$G$3:$T$145,4,FALSE),0)</f>
        <v>69</v>
      </c>
      <c r="H38" s="51">
        <f>IFERROR(VLOOKUP($B38,[1]NUM9!$G$3:$T$145,5,FALSE),0)</f>
        <v>62</v>
      </c>
      <c r="I38" s="51">
        <f>IFERROR(VLOOKUP($B38,[1]NUM9!$G$3:$T$145,6,FALSE),0)</f>
        <v>56</v>
      </c>
      <c r="J38" s="51">
        <f>IFERROR(VLOOKUP($B38,[1]NUM9!$G$3:$T$145,7,FALSE),0)</f>
        <v>44</v>
      </c>
      <c r="K38" s="51">
        <f>IFERROR(VLOOKUP($B38,[1]NUM9!$G$3:$T$145,8,FALSE),0)</f>
        <v>61</v>
      </c>
      <c r="L38" s="51">
        <f>IFERROR(VLOOKUP($B38,[1]NUM9!$G$3:$T$145,9,FALSE),0)</f>
        <v>55</v>
      </c>
      <c r="M38" s="51">
        <f>IFERROR(VLOOKUP($B38,[1]NUM9!$G$3:$T$145,10,FALSE),0)</f>
        <v>38</v>
      </c>
      <c r="N38" s="51">
        <f>IFERROR(VLOOKUP($B38,[1]NUM9!$G$3:$T$145,11,FALSE),0)</f>
        <v>33</v>
      </c>
      <c r="O38" s="51">
        <f>IFERROR(VLOOKUP($B38,[1]NUM9!$G$3:$T$145,12,FALSE),0)</f>
        <v>0</v>
      </c>
      <c r="P38" s="51">
        <f>IFERROR(VLOOKUP($B38,[1]NUM9!$G$3:$T$145,13,FALSE),0)</f>
        <v>30</v>
      </c>
      <c r="Q38" s="109">
        <f t="shared" si="4"/>
        <v>536</v>
      </c>
    </row>
    <row r="39" spans="1:19" ht="14.4" thickBot="1" x14ac:dyDescent="0.3">
      <c r="A39" s="49" t="s">
        <v>41</v>
      </c>
      <c r="B39" s="47" t="s">
        <v>261</v>
      </c>
      <c r="C39" s="34"/>
      <c r="D39" s="34"/>
      <c r="E39" s="51">
        <f>IFERROR(VLOOKUP($B39,[1]NUM9!$G$3:$T$145,2,FALSE),0)</f>
        <v>48</v>
      </c>
      <c r="F39" s="51">
        <f>IFERROR(VLOOKUP($B39,[1]NUM9!$G$3:$T$145,3,FALSE),0)</f>
        <v>32</v>
      </c>
      <c r="G39" s="51">
        <f>IFERROR(VLOOKUP($B39,[1]NUM9!$G$3:$T$145,4,FALSE),0)</f>
        <v>26</v>
      </c>
      <c r="H39" s="51">
        <f>IFERROR(VLOOKUP($B39,[1]NUM9!$G$3:$T$145,5,FALSE),0)</f>
        <v>57</v>
      </c>
      <c r="I39" s="51">
        <f>IFERROR(VLOOKUP($B39,[1]NUM9!$G$3:$T$145,6,FALSE),0)</f>
        <v>49</v>
      </c>
      <c r="J39" s="51">
        <f>IFERROR(VLOOKUP($B39,[1]NUM9!$G$3:$T$145,7,FALSE),0)</f>
        <v>43</v>
      </c>
      <c r="K39" s="51">
        <f>IFERROR(VLOOKUP($B39,[1]NUM9!$G$3:$T$145,8,FALSE),0)</f>
        <v>35</v>
      </c>
      <c r="L39" s="51">
        <f>IFERROR(VLOOKUP($B39,[1]NUM9!$G$3:$T$145,9,FALSE),0)</f>
        <v>37</v>
      </c>
      <c r="M39" s="51">
        <f>IFERROR(VLOOKUP($B39,[1]NUM9!$G$3:$T$145,10,FALSE),0)</f>
        <v>39</v>
      </c>
      <c r="N39" s="51">
        <f>IFERROR(VLOOKUP($B39,[1]NUM9!$G$3:$T$145,11,FALSE),0)</f>
        <v>20</v>
      </c>
      <c r="O39" s="51">
        <f>IFERROR(VLOOKUP($B39,[1]NUM9!$G$3:$T$145,12,FALSE),0)</f>
        <v>1</v>
      </c>
      <c r="P39" s="51">
        <f>IFERROR(VLOOKUP($B39,[1]NUM9!$G$3:$T$145,13,FALSE),0)</f>
        <v>59</v>
      </c>
      <c r="Q39" s="109">
        <f t="shared" si="4"/>
        <v>446</v>
      </c>
    </row>
    <row r="40" spans="1:19" ht="14.4" thickBot="1" x14ac:dyDescent="0.3">
      <c r="A40" s="344" t="s">
        <v>160</v>
      </c>
      <c r="B40" s="345"/>
      <c r="C40" s="89">
        <f>D40/Metas!K8</f>
        <v>1.0549329341553249</v>
      </c>
      <c r="D40" s="13">
        <f>+Q40/R40</f>
        <v>0.22153591617261822</v>
      </c>
      <c r="E40" s="43">
        <f t="shared" ref="E40:Q40" si="5">SUM(E27:E39)</f>
        <v>803</v>
      </c>
      <c r="F40" s="43">
        <f t="shared" si="5"/>
        <v>638</v>
      </c>
      <c r="G40" s="43">
        <f t="shared" si="5"/>
        <v>765</v>
      </c>
      <c r="H40" s="43">
        <f t="shared" si="5"/>
        <v>888</v>
      </c>
      <c r="I40" s="43">
        <f t="shared" si="5"/>
        <v>874</v>
      </c>
      <c r="J40" s="43">
        <f t="shared" si="5"/>
        <v>879</v>
      </c>
      <c r="K40" s="43">
        <f t="shared" si="5"/>
        <v>818</v>
      </c>
      <c r="L40" s="43">
        <f t="shared" si="5"/>
        <v>801</v>
      </c>
      <c r="M40" s="43">
        <f t="shared" si="5"/>
        <v>702</v>
      </c>
      <c r="N40" s="43">
        <f t="shared" si="5"/>
        <v>458</v>
      </c>
      <c r="O40" s="43">
        <f t="shared" si="5"/>
        <v>23</v>
      </c>
      <c r="P40" s="43">
        <f t="shared" si="5"/>
        <v>385</v>
      </c>
      <c r="Q40" s="43">
        <f t="shared" si="5"/>
        <v>8034</v>
      </c>
      <c r="R40" s="378">
        <v>36265</v>
      </c>
      <c r="S40" s="379"/>
    </row>
    <row r="41" spans="1:19" ht="14.4" thickBot="1" x14ac:dyDescent="0.3">
      <c r="A41" s="49" t="s">
        <v>60</v>
      </c>
      <c r="B41" s="62" t="s">
        <v>51</v>
      </c>
      <c r="C41" s="34"/>
      <c r="D41" s="34"/>
      <c r="E41" s="51">
        <f>IFERROR(VLOOKUP($B41,[1]NUM9!$G$3:$T$145,2,FALSE),0)</f>
        <v>2</v>
      </c>
      <c r="F41" s="51">
        <f>IFERROR(VLOOKUP($B41,[1]NUM9!$G$3:$T$145,3,FALSE),0)</f>
        <v>6</v>
      </c>
      <c r="G41" s="51">
        <f>IFERROR(VLOOKUP($B41,[1]NUM9!$G$3:$T$145,4,FALSE),0)</f>
        <v>14</v>
      </c>
      <c r="H41" s="51">
        <f>IFERROR(VLOOKUP($B41,[1]NUM9!$G$3:$T$145,5,FALSE),0)</f>
        <v>44</v>
      </c>
      <c r="I41" s="51">
        <f>IFERROR(VLOOKUP($B41,[1]NUM9!$G$3:$T$145,6,FALSE),0)</f>
        <v>28</v>
      </c>
      <c r="J41" s="51">
        <f>IFERROR(VLOOKUP($B41,[1]NUM9!$G$3:$T$145,7,FALSE),0)</f>
        <v>12</v>
      </c>
      <c r="K41" s="51">
        <f>IFERROR(VLOOKUP($B41,[1]NUM9!$G$3:$T$145,8,FALSE),0)</f>
        <v>10</v>
      </c>
      <c r="L41" s="51">
        <f>IFERROR(VLOOKUP($B41,[1]NUM9!$G$3:$T$145,9,FALSE),0)</f>
        <v>18</v>
      </c>
      <c r="M41" s="51">
        <f>IFERROR(VLOOKUP($B41,[1]NUM9!$G$3:$T$145,10,FALSE),0)</f>
        <v>0</v>
      </c>
      <c r="N41" s="51">
        <f>IFERROR(VLOOKUP($B41,[1]NUM9!$G$3:$T$145,11,FALSE),0)</f>
        <v>0</v>
      </c>
      <c r="O41" s="51">
        <f>IFERROR(VLOOKUP($B41,[1]NUM9!$G$3:$T$145,12,FALSE),0)</f>
        <v>0</v>
      </c>
      <c r="P41" s="51">
        <f>IFERROR(VLOOKUP($B41,[1]NUM9!$G$3:$T$145,13,FALSE),0)</f>
        <v>7</v>
      </c>
      <c r="Q41" s="11">
        <f t="shared" si="4"/>
        <v>141</v>
      </c>
    </row>
    <row r="42" spans="1:19" ht="14.4" thickBot="1" x14ac:dyDescent="0.3">
      <c r="A42" s="49" t="s">
        <v>60</v>
      </c>
      <c r="B42" s="62" t="s">
        <v>52</v>
      </c>
      <c r="C42" s="34"/>
      <c r="D42" s="34"/>
      <c r="E42" s="51">
        <f>IFERROR(VLOOKUP($B42,[1]NUM9!$G$3:$T$145,2,FALSE),0)</f>
        <v>0</v>
      </c>
      <c r="F42" s="51">
        <f>IFERROR(VLOOKUP($B42,[1]NUM9!$G$3:$T$145,3,FALSE),0)</f>
        <v>0</v>
      </c>
      <c r="G42" s="51">
        <f>IFERROR(VLOOKUP($B42,[1]NUM9!$G$3:$T$145,4,FALSE),0)</f>
        <v>0</v>
      </c>
      <c r="H42" s="51">
        <f>IFERROR(VLOOKUP($B42,[1]NUM9!$G$3:$T$145,5,FALSE),0)</f>
        <v>0</v>
      </c>
      <c r="I42" s="51">
        <f>IFERROR(VLOOKUP($B42,[1]NUM9!$G$3:$T$145,6,FALSE),0)</f>
        <v>0</v>
      </c>
      <c r="J42" s="51">
        <f>IFERROR(VLOOKUP($B42,[1]NUM9!$G$3:$T$145,7,FALSE),0)</f>
        <v>0</v>
      </c>
      <c r="K42" s="51">
        <f>IFERROR(VLOOKUP($B42,[1]NUM9!$G$3:$T$145,8,FALSE),0)</f>
        <v>0</v>
      </c>
      <c r="L42" s="51">
        <f>IFERROR(VLOOKUP($B42,[1]NUM9!$G$3:$T$145,9,FALSE),0)</f>
        <v>0</v>
      </c>
      <c r="M42" s="51">
        <f>IFERROR(VLOOKUP($B42,[1]NUM9!$G$3:$T$145,10,FALSE),0)</f>
        <v>0</v>
      </c>
      <c r="N42" s="51">
        <f>IFERROR(VLOOKUP($B42,[1]NUM9!$G$3:$T$145,11,FALSE),0)</f>
        <v>0</v>
      </c>
      <c r="O42" s="51">
        <f>IFERROR(VLOOKUP($B42,[1]NUM9!$G$3:$T$145,12,FALSE),0)</f>
        <v>0</v>
      </c>
      <c r="P42" s="51">
        <f>IFERROR(VLOOKUP($B42,[1]NUM9!$G$3:$T$145,13,FALSE),0)</f>
        <v>0</v>
      </c>
      <c r="Q42" s="11">
        <f t="shared" si="4"/>
        <v>0</v>
      </c>
    </row>
    <row r="43" spans="1:19" ht="14.4" thickBot="1" x14ac:dyDescent="0.3">
      <c r="A43" s="49" t="s">
        <v>60</v>
      </c>
      <c r="B43" s="62" t="s">
        <v>53</v>
      </c>
      <c r="C43" s="34"/>
      <c r="D43" s="34"/>
      <c r="E43" s="51">
        <f>IFERROR(VLOOKUP($B43,[1]NUM9!$G$3:$T$145,2,FALSE),0)</f>
        <v>12</v>
      </c>
      <c r="F43" s="51">
        <f>IFERROR(VLOOKUP($B43,[1]NUM9!$G$3:$T$145,3,FALSE),0)</f>
        <v>17</v>
      </c>
      <c r="G43" s="51">
        <f>IFERROR(VLOOKUP($B43,[1]NUM9!$G$3:$T$145,4,FALSE),0)</f>
        <v>24</v>
      </c>
      <c r="H43" s="51">
        <f>IFERROR(VLOOKUP($B43,[1]NUM9!$G$3:$T$145,5,FALSE),0)</f>
        <v>35</v>
      </c>
      <c r="I43" s="51">
        <f>IFERROR(VLOOKUP($B43,[1]NUM9!$G$3:$T$145,6,FALSE),0)</f>
        <v>36</v>
      </c>
      <c r="J43" s="51">
        <f>IFERROR(VLOOKUP($B43,[1]NUM9!$G$3:$T$145,7,FALSE),0)</f>
        <v>15</v>
      </c>
      <c r="K43" s="51">
        <f>IFERROR(VLOOKUP($B43,[1]NUM9!$G$3:$T$145,8,FALSE),0)</f>
        <v>15</v>
      </c>
      <c r="L43" s="51">
        <f>IFERROR(VLOOKUP($B43,[1]NUM9!$G$3:$T$145,9,FALSE),0)</f>
        <v>15</v>
      </c>
      <c r="M43" s="51">
        <f>IFERROR(VLOOKUP($B43,[1]NUM9!$G$3:$T$145,10,FALSE),0)</f>
        <v>0</v>
      </c>
      <c r="N43" s="51">
        <f>IFERROR(VLOOKUP($B43,[1]NUM9!$G$3:$T$145,11,FALSE),0)</f>
        <v>7</v>
      </c>
      <c r="O43" s="51">
        <f>IFERROR(VLOOKUP($B43,[1]NUM9!$G$3:$T$145,12,FALSE),0)</f>
        <v>0</v>
      </c>
      <c r="P43" s="51">
        <f>IFERROR(VLOOKUP($B43,[1]NUM9!$G$3:$T$145,13,FALSE),0)</f>
        <v>13</v>
      </c>
      <c r="Q43" s="11">
        <f t="shared" si="4"/>
        <v>189</v>
      </c>
    </row>
    <row r="44" spans="1:19" ht="14.4" thickBot="1" x14ac:dyDescent="0.3">
      <c r="A44" s="49" t="s">
        <v>60</v>
      </c>
      <c r="B44" s="62" t="s">
        <v>54</v>
      </c>
      <c r="C44" s="34"/>
      <c r="D44" s="34"/>
      <c r="E44" s="51">
        <f>IFERROR(VLOOKUP($B44,[1]NUM9!$G$3:$T$145,2,FALSE),0)</f>
        <v>0</v>
      </c>
      <c r="F44" s="51">
        <f>IFERROR(VLOOKUP($B44,[1]NUM9!$G$3:$T$145,3,FALSE),0)</f>
        <v>0</v>
      </c>
      <c r="G44" s="51">
        <f>IFERROR(VLOOKUP($B44,[1]NUM9!$G$3:$T$145,4,FALSE),0)</f>
        <v>0</v>
      </c>
      <c r="H44" s="51">
        <f>IFERROR(VLOOKUP($B44,[1]NUM9!$G$3:$T$145,5,FALSE),0)</f>
        <v>0</v>
      </c>
      <c r="I44" s="51">
        <f>IFERROR(VLOOKUP($B44,[1]NUM9!$G$3:$T$145,6,FALSE),0)</f>
        <v>0</v>
      </c>
      <c r="J44" s="51">
        <f>IFERROR(VLOOKUP($B44,[1]NUM9!$G$3:$T$145,7,FALSE),0)</f>
        <v>0</v>
      </c>
      <c r="K44" s="51">
        <f>IFERROR(VLOOKUP($B44,[1]NUM9!$G$3:$T$145,8,FALSE),0)</f>
        <v>0</v>
      </c>
      <c r="L44" s="51">
        <f>IFERROR(VLOOKUP($B44,[1]NUM9!$G$3:$T$145,9,FALSE),0)</f>
        <v>0</v>
      </c>
      <c r="M44" s="51">
        <f>IFERROR(VLOOKUP($B44,[1]NUM9!$G$3:$T$145,10,FALSE),0)</f>
        <v>0</v>
      </c>
      <c r="N44" s="51">
        <f>IFERROR(VLOOKUP($B44,[1]NUM9!$G$3:$T$145,11,FALSE),0)</f>
        <v>0</v>
      </c>
      <c r="O44" s="51">
        <f>IFERROR(VLOOKUP($B44,[1]NUM9!$G$3:$T$145,12,FALSE),0)</f>
        <v>0</v>
      </c>
      <c r="P44" s="51">
        <f>IFERROR(VLOOKUP($B44,[1]NUM9!$G$3:$T$145,13,FALSE),0)</f>
        <v>0</v>
      </c>
      <c r="Q44" s="11">
        <f t="shared" si="4"/>
        <v>0</v>
      </c>
    </row>
    <row r="45" spans="1:19" ht="14.4" thickBot="1" x14ac:dyDescent="0.3">
      <c r="A45" s="49" t="s">
        <v>60</v>
      </c>
      <c r="B45" s="62" t="s">
        <v>55</v>
      </c>
      <c r="C45" s="34"/>
      <c r="D45" s="34"/>
      <c r="E45" s="51">
        <f>IFERROR(VLOOKUP($B45,[1]NUM9!$G$3:$T$145,2,FALSE),0)</f>
        <v>0</v>
      </c>
      <c r="F45" s="51">
        <f>IFERROR(VLOOKUP($B45,[1]NUM9!$G$3:$T$145,3,FALSE),0)</f>
        <v>0</v>
      </c>
      <c r="G45" s="51">
        <f>IFERROR(VLOOKUP($B45,[1]NUM9!$G$3:$T$145,4,FALSE),0)</f>
        <v>0</v>
      </c>
      <c r="H45" s="51">
        <f>IFERROR(VLOOKUP($B45,[1]NUM9!$G$3:$T$145,5,FALSE),0)</f>
        <v>0</v>
      </c>
      <c r="I45" s="51">
        <f>IFERROR(VLOOKUP($B45,[1]NUM9!$G$3:$T$145,6,FALSE),0)</f>
        <v>0</v>
      </c>
      <c r="J45" s="51">
        <f>IFERROR(VLOOKUP($B45,[1]NUM9!$G$3:$T$145,7,FALSE),0)</f>
        <v>0</v>
      </c>
      <c r="K45" s="51">
        <f>IFERROR(VLOOKUP($B45,[1]NUM9!$G$3:$T$145,8,FALSE),0)</f>
        <v>0</v>
      </c>
      <c r="L45" s="51">
        <f>IFERROR(VLOOKUP($B45,[1]NUM9!$G$3:$T$145,9,FALSE),0)</f>
        <v>0</v>
      </c>
      <c r="M45" s="51">
        <f>IFERROR(VLOOKUP($B45,[1]NUM9!$G$3:$T$145,10,FALSE),0)</f>
        <v>0</v>
      </c>
      <c r="N45" s="51">
        <f>IFERROR(VLOOKUP($B45,[1]NUM9!$G$3:$T$145,11,FALSE),0)</f>
        <v>0</v>
      </c>
      <c r="O45" s="51">
        <f>IFERROR(VLOOKUP($B45,[1]NUM9!$G$3:$T$145,12,FALSE),0)</f>
        <v>0</v>
      </c>
      <c r="P45" s="51">
        <f>IFERROR(VLOOKUP($B45,[1]NUM9!$G$3:$T$145,13,FALSE),0)</f>
        <v>0</v>
      </c>
      <c r="Q45" s="11">
        <f t="shared" si="4"/>
        <v>0</v>
      </c>
    </row>
    <row r="46" spans="1:19" ht="14.4" thickBot="1" x14ac:dyDescent="0.3">
      <c r="A46" s="49" t="s">
        <v>60</v>
      </c>
      <c r="B46" s="62" t="s">
        <v>56</v>
      </c>
      <c r="C46" s="34"/>
      <c r="D46" s="34"/>
      <c r="E46" s="51">
        <f>IFERROR(VLOOKUP($B46,[1]NUM9!$G$3:$T$145,2,FALSE),0)</f>
        <v>0</v>
      </c>
      <c r="F46" s="51">
        <f>IFERROR(VLOOKUP($B46,[1]NUM9!$G$3:$T$145,3,FALSE),0)</f>
        <v>0</v>
      </c>
      <c r="G46" s="51">
        <f>IFERROR(VLOOKUP($B46,[1]NUM9!$G$3:$T$145,4,FALSE),0)</f>
        <v>0</v>
      </c>
      <c r="H46" s="51">
        <f>IFERROR(VLOOKUP($B46,[1]NUM9!$G$3:$T$145,5,FALSE),0)</f>
        <v>0</v>
      </c>
      <c r="I46" s="51">
        <f>IFERROR(VLOOKUP($B46,[1]NUM9!$G$3:$T$145,6,FALSE),0)</f>
        <v>0</v>
      </c>
      <c r="J46" s="51">
        <f>IFERROR(VLOOKUP($B46,[1]NUM9!$G$3:$T$145,7,FALSE),0)</f>
        <v>0</v>
      </c>
      <c r="K46" s="51">
        <f>IFERROR(VLOOKUP($B46,[1]NUM9!$G$3:$T$145,8,FALSE),0)</f>
        <v>0</v>
      </c>
      <c r="L46" s="51">
        <f>IFERROR(VLOOKUP($B46,[1]NUM9!$G$3:$T$145,9,FALSE),0)</f>
        <v>0</v>
      </c>
      <c r="M46" s="51">
        <f>IFERROR(VLOOKUP($B46,[1]NUM9!$G$3:$T$145,10,FALSE),0)</f>
        <v>0</v>
      </c>
      <c r="N46" s="51">
        <f>IFERROR(VLOOKUP($B46,[1]NUM9!$G$3:$T$145,11,FALSE),0)</f>
        <v>0</v>
      </c>
      <c r="O46" s="51">
        <f>IFERROR(VLOOKUP($B46,[1]NUM9!$G$3:$T$145,12,FALSE),0)</f>
        <v>0</v>
      </c>
      <c r="P46" s="51">
        <f>IFERROR(VLOOKUP($B46,[1]NUM9!$G$3:$T$145,13,FALSE),0)</f>
        <v>0</v>
      </c>
      <c r="Q46" s="11">
        <f t="shared" si="4"/>
        <v>0</v>
      </c>
    </row>
    <row r="47" spans="1:19" ht="14.4" thickBot="1" x14ac:dyDescent="0.3">
      <c r="A47" s="49" t="s">
        <v>60</v>
      </c>
      <c r="B47" s="62" t="s">
        <v>57</v>
      </c>
      <c r="C47" s="34"/>
      <c r="D47" s="34"/>
      <c r="E47" s="51">
        <f>IFERROR(VLOOKUP($B47,[1]NUM9!$G$3:$T$145,2,FALSE),0)</f>
        <v>11</v>
      </c>
      <c r="F47" s="51">
        <f>IFERROR(VLOOKUP($B47,[1]NUM9!$G$3:$T$145,3,FALSE),0)</f>
        <v>11</v>
      </c>
      <c r="G47" s="51">
        <f>IFERROR(VLOOKUP($B47,[1]NUM9!$G$3:$T$145,4,FALSE),0)</f>
        <v>29</v>
      </c>
      <c r="H47" s="51">
        <f>IFERROR(VLOOKUP($B47,[1]NUM9!$G$3:$T$145,5,FALSE),0)</f>
        <v>29</v>
      </c>
      <c r="I47" s="51">
        <f>IFERROR(VLOOKUP($B47,[1]NUM9!$G$3:$T$145,6,FALSE),0)</f>
        <v>20</v>
      </c>
      <c r="J47" s="51">
        <f>IFERROR(VLOOKUP($B47,[1]NUM9!$G$3:$T$145,7,FALSE),0)</f>
        <v>13</v>
      </c>
      <c r="K47" s="51">
        <f>IFERROR(VLOOKUP($B47,[1]NUM9!$G$3:$T$145,8,FALSE),0)</f>
        <v>20</v>
      </c>
      <c r="L47" s="51">
        <f>IFERROR(VLOOKUP($B47,[1]NUM9!$G$3:$T$145,9,FALSE),0)</f>
        <v>26</v>
      </c>
      <c r="M47" s="51">
        <f>IFERROR(VLOOKUP($B47,[1]NUM9!$G$3:$T$145,10,FALSE),0)</f>
        <v>8</v>
      </c>
      <c r="N47" s="51">
        <f>IFERROR(VLOOKUP($B47,[1]NUM9!$G$3:$T$145,11,FALSE),0)</f>
        <v>6</v>
      </c>
      <c r="O47" s="51">
        <f>IFERROR(VLOOKUP($B47,[1]NUM9!$G$3:$T$145,12,FALSE),0)</f>
        <v>0</v>
      </c>
      <c r="P47" s="51">
        <f>IFERROR(VLOOKUP($B47,[1]NUM9!$G$3:$T$145,13,FALSE),0)</f>
        <v>0</v>
      </c>
      <c r="Q47" s="11">
        <f t="shared" si="4"/>
        <v>173</v>
      </c>
    </row>
    <row r="48" spans="1:19" ht="14.4" thickBot="1" x14ac:dyDescent="0.3">
      <c r="A48" s="49" t="s">
        <v>60</v>
      </c>
      <c r="B48" s="62" t="s">
        <v>58</v>
      </c>
      <c r="C48" s="34"/>
      <c r="D48" s="34"/>
      <c r="E48" s="51">
        <f>IFERROR(VLOOKUP($B48,[1]NUM9!$G$3:$T$145,2,FALSE),0)</f>
        <v>0</v>
      </c>
      <c r="F48" s="51">
        <f>IFERROR(VLOOKUP($B48,[1]NUM9!$G$3:$T$145,3,FALSE),0)</f>
        <v>0</v>
      </c>
      <c r="G48" s="51">
        <f>IFERROR(VLOOKUP($B48,[1]NUM9!$G$3:$T$145,4,FALSE),0)</f>
        <v>0</v>
      </c>
      <c r="H48" s="51">
        <f>IFERROR(VLOOKUP($B48,[1]NUM9!$G$3:$T$145,5,FALSE),0)</f>
        <v>0</v>
      </c>
      <c r="I48" s="51">
        <f>IFERROR(VLOOKUP($B48,[1]NUM9!$G$3:$T$145,6,FALSE),0)</f>
        <v>0</v>
      </c>
      <c r="J48" s="51">
        <f>IFERROR(VLOOKUP($B48,[1]NUM9!$G$3:$T$145,7,FALSE),0)</f>
        <v>0</v>
      </c>
      <c r="K48" s="51">
        <f>IFERROR(VLOOKUP($B48,[1]NUM9!$G$3:$T$145,8,FALSE),0)</f>
        <v>0</v>
      </c>
      <c r="L48" s="51">
        <f>IFERROR(VLOOKUP($B48,[1]NUM9!$G$3:$T$145,9,FALSE),0)</f>
        <v>0</v>
      </c>
      <c r="M48" s="51">
        <f>IFERROR(VLOOKUP($B48,[1]NUM9!$G$3:$T$145,10,FALSE),0)</f>
        <v>0</v>
      </c>
      <c r="N48" s="51">
        <f>IFERROR(VLOOKUP($B48,[1]NUM9!$G$3:$T$145,11,FALSE),0)</f>
        <v>0</v>
      </c>
      <c r="O48" s="51">
        <f>IFERROR(VLOOKUP($B48,[1]NUM9!$G$3:$T$145,12,FALSE),0)</f>
        <v>0</v>
      </c>
      <c r="P48" s="51">
        <f>IFERROR(VLOOKUP($B48,[1]NUM9!$G$3:$T$145,13,FALSE),0)</f>
        <v>0</v>
      </c>
      <c r="Q48" s="11">
        <f t="shared" si="4"/>
        <v>0</v>
      </c>
    </row>
    <row r="49" spans="1:19" ht="14.4" thickBot="1" x14ac:dyDescent="0.3">
      <c r="A49" s="49" t="s">
        <v>60</v>
      </c>
      <c r="B49" s="62" t="s">
        <v>59</v>
      </c>
      <c r="C49" s="34"/>
      <c r="D49" s="34"/>
      <c r="E49" s="51">
        <f>IFERROR(VLOOKUP($B49,[1]NUM9!$G$3:$T$145,2,FALSE),0)</f>
        <v>0</v>
      </c>
      <c r="F49" s="51">
        <f>IFERROR(VLOOKUP($B49,[1]NUM9!$G$3:$T$145,3,FALSE),0)</f>
        <v>0</v>
      </c>
      <c r="G49" s="51">
        <f>IFERROR(VLOOKUP($B49,[1]NUM9!$G$3:$T$145,4,FALSE),0)</f>
        <v>0</v>
      </c>
      <c r="H49" s="51">
        <f>IFERROR(VLOOKUP($B49,[1]NUM9!$G$3:$T$145,5,FALSE),0)</f>
        <v>0</v>
      </c>
      <c r="I49" s="51">
        <f>IFERROR(VLOOKUP($B49,[1]NUM9!$G$3:$T$145,6,FALSE),0)</f>
        <v>0</v>
      </c>
      <c r="J49" s="51">
        <f>IFERROR(VLOOKUP($B49,[1]NUM9!$G$3:$T$145,7,FALSE),0)</f>
        <v>0</v>
      </c>
      <c r="K49" s="51">
        <f>IFERROR(VLOOKUP($B49,[1]NUM9!$G$3:$T$145,8,FALSE),0)</f>
        <v>0</v>
      </c>
      <c r="L49" s="51">
        <f>IFERROR(VLOOKUP($B49,[1]NUM9!$G$3:$T$145,9,FALSE),0)</f>
        <v>0</v>
      </c>
      <c r="M49" s="51">
        <f>IFERROR(VLOOKUP($B49,[1]NUM9!$G$3:$T$145,10,FALSE),0)</f>
        <v>0</v>
      </c>
      <c r="N49" s="51">
        <f>IFERROR(VLOOKUP($B49,[1]NUM9!$G$3:$T$145,11,FALSE),0)</f>
        <v>0</v>
      </c>
      <c r="O49" s="51">
        <f>IFERROR(VLOOKUP($B49,[1]NUM9!$G$3:$T$145,12,FALSE),0)</f>
        <v>0</v>
      </c>
      <c r="P49" s="51">
        <f>IFERROR(VLOOKUP($B49,[1]NUM9!$G$3:$T$145,13,FALSE),0)</f>
        <v>0</v>
      </c>
      <c r="Q49" s="11">
        <f t="shared" si="4"/>
        <v>0</v>
      </c>
    </row>
    <row r="50" spans="1:19" ht="14.4" thickBot="1" x14ac:dyDescent="0.3">
      <c r="A50" s="47" t="s">
        <v>60</v>
      </c>
      <c r="B50" s="47" t="s">
        <v>263</v>
      </c>
      <c r="C50" s="34"/>
      <c r="D50" s="34"/>
      <c r="E50" s="51">
        <f>IFERROR(VLOOKUP($B50,[1]NUM9!$G$3:$T$145,2,FALSE),0)</f>
        <v>19</v>
      </c>
      <c r="F50" s="51">
        <f>IFERROR(VLOOKUP($B50,[1]NUM9!$G$3:$T$145,3,FALSE),0)</f>
        <v>25</v>
      </c>
      <c r="G50" s="51">
        <f>IFERROR(VLOOKUP($B50,[1]NUM9!$G$3:$T$145,4,FALSE),0)</f>
        <v>11</v>
      </c>
      <c r="H50" s="51">
        <f>IFERROR(VLOOKUP($B50,[1]NUM9!$G$3:$T$145,5,FALSE),0)</f>
        <v>7</v>
      </c>
      <c r="I50" s="51">
        <f>IFERROR(VLOOKUP($B50,[1]NUM9!$G$3:$T$145,6,FALSE),0)</f>
        <v>4</v>
      </c>
      <c r="J50" s="51">
        <f>IFERROR(VLOOKUP($B50,[1]NUM9!$G$3:$T$145,7,FALSE),0)</f>
        <v>5</v>
      </c>
      <c r="K50" s="51">
        <f>IFERROR(VLOOKUP($B50,[1]NUM9!$G$3:$T$145,8,FALSE),0)</f>
        <v>5</v>
      </c>
      <c r="L50" s="51">
        <f>IFERROR(VLOOKUP($B50,[1]NUM9!$G$3:$T$145,9,FALSE),0)</f>
        <v>12</v>
      </c>
      <c r="M50" s="51">
        <f>IFERROR(VLOOKUP($B50,[1]NUM9!$G$3:$T$145,10,FALSE),0)</f>
        <v>11</v>
      </c>
      <c r="N50" s="51">
        <f>IFERROR(VLOOKUP($B50,[1]NUM9!$G$3:$T$145,11,FALSE),0)</f>
        <v>3</v>
      </c>
      <c r="O50" s="51">
        <f>IFERROR(VLOOKUP($B50,[1]NUM9!$G$3:$T$145,12,FALSE),0)</f>
        <v>0</v>
      </c>
      <c r="P50" s="51">
        <f>IFERROR(VLOOKUP($B50,[1]NUM9!$G$3:$T$145,13,FALSE),0)</f>
        <v>1</v>
      </c>
      <c r="Q50" s="11">
        <f t="shared" si="4"/>
        <v>103</v>
      </c>
    </row>
    <row r="51" spans="1:19" ht="14.4" thickBot="1" x14ac:dyDescent="0.3">
      <c r="A51" s="344" t="s">
        <v>161</v>
      </c>
      <c r="B51" s="345"/>
      <c r="C51" s="89">
        <f>D51/Metas!K17</f>
        <v>1.0980564401010211</v>
      </c>
      <c r="D51" s="13">
        <f>+Q51/R51</f>
        <v>0.2328977709454266</v>
      </c>
      <c r="E51" s="43">
        <f t="shared" ref="E51:Q51" si="6">SUM(E41:E50)</f>
        <v>44</v>
      </c>
      <c r="F51" s="43">
        <f t="shared" si="6"/>
        <v>59</v>
      </c>
      <c r="G51" s="43">
        <f t="shared" si="6"/>
        <v>78</v>
      </c>
      <c r="H51" s="43">
        <f t="shared" si="6"/>
        <v>115</v>
      </c>
      <c r="I51" s="43">
        <f t="shared" si="6"/>
        <v>88</v>
      </c>
      <c r="J51" s="43">
        <f t="shared" si="6"/>
        <v>45</v>
      </c>
      <c r="K51" s="43">
        <f t="shared" si="6"/>
        <v>50</v>
      </c>
      <c r="L51" s="43">
        <f t="shared" si="6"/>
        <v>71</v>
      </c>
      <c r="M51" s="43">
        <f t="shared" si="6"/>
        <v>19</v>
      </c>
      <c r="N51" s="43">
        <f t="shared" si="6"/>
        <v>16</v>
      </c>
      <c r="O51" s="43">
        <f t="shared" si="6"/>
        <v>0</v>
      </c>
      <c r="P51" s="43">
        <f t="shared" si="6"/>
        <v>21</v>
      </c>
      <c r="Q51" s="8">
        <f t="shared" si="6"/>
        <v>606</v>
      </c>
      <c r="R51" s="378">
        <v>2602</v>
      </c>
      <c r="S51" s="379"/>
    </row>
    <row r="52" spans="1:19" ht="14.4" thickBot="1" x14ac:dyDescent="0.3">
      <c r="A52" s="63" t="s">
        <v>74</v>
      </c>
      <c r="B52" s="62" t="s">
        <v>61</v>
      </c>
      <c r="C52" s="34"/>
      <c r="D52" s="34"/>
      <c r="E52" s="51">
        <f>IFERROR(VLOOKUP($B52,[1]NUM9!$G$3:$T$145,2,FALSE),0)</f>
        <v>35</v>
      </c>
      <c r="F52" s="51">
        <f>IFERROR(VLOOKUP($B52,[1]NUM9!$G$3:$T$145,3,FALSE),0)</f>
        <v>40</v>
      </c>
      <c r="G52" s="51">
        <f>IFERROR(VLOOKUP($B52,[1]NUM9!$G$3:$T$145,4,FALSE),0)</f>
        <v>9</v>
      </c>
      <c r="H52" s="51">
        <f>IFERROR(VLOOKUP($B52,[1]NUM9!$G$3:$T$145,5,FALSE),0)</f>
        <v>33</v>
      </c>
      <c r="I52" s="51">
        <f>IFERROR(VLOOKUP($B52,[1]NUM9!$G$3:$T$145,6,FALSE),0)</f>
        <v>30</v>
      </c>
      <c r="J52" s="51">
        <f>IFERROR(VLOOKUP($B52,[1]NUM9!$G$3:$T$145,7,FALSE),0)</f>
        <v>37</v>
      </c>
      <c r="K52" s="51">
        <f>IFERROR(VLOOKUP($B52,[1]NUM9!$G$3:$T$145,8,FALSE),0)</f>
        <v>35</v>
      </c>
      <c r="L52" s="51">
        <f>IFERROR(VLOOKUP($B52,[1]NUM9!$G$3:$T$145,9,FALSE),0)</f>
        <v>37</v>
      </c>
      <c r="M52" s="51">
        <f>IFERROR(VLOOKUP($B52,[1]NUM9!$G$3:$T$145,10,FALSE),0)</f>
        <v>30</v>
      </c>
      <c r="N52" s="51">
        <f>IFERROR(VLOOKUP($B52,[1]NUM9!$G$3:$T$145,11,FALSE),0)</f>
        <v>39</v>
      </c>
      <c r="O52" s="51">
        <f>IFERROR(VLOOKUP($B52,[1]NUM9!$G$3:$T$145,12,FALSE),0)</f>
        <v>22</v>
      </c>
      <c r="P52" s="51">
        <f>IFERROR(VLOOKUP($B52,[1]NUM9!$G$3:$T$145,13,FALSE),0)</f>
        <v>30</v>
      </c>
      <c r="Q52" s="11">
        <f t="shared" si="4"/>
        <v>377</v>
      </c>
    </row>
    <row r="53" spans="1:19" ht="14.4" thickBot="1" x14ac:dyDescent="0.3">
      <c r="A53" s="63" t="s">
        <v>74</v>
      </c>
      <c r="B53" s="62" t="s">
        <v>62</v>
      </c>
      <c r="C53" s="34"/>
      <c r="D53" s="34"/>
      <c r="E53" s="51">
        <f>IFERROR(VLOOKUP($B53,[1]NUM9!$G$3:$T$145,2,FALSE),0)</f>
        <v>1</v>
      </c>
      <c r="F53" s="51">
        <f>IFERROR(VLOOKUP($B53,[1]NUM9!$G$3:$T$145,3,FALSE),0)</f>
        <v>0</v>
      </c>
      <c r="G53" s="51">
        <f>IFERROR(VLOOKUP($B53,[1]NUM9!$G$3:$T$145,4,FALSE),0)</f>
        <v>0</v>
      </c>
      <c r="H53" s="51">
        <f>IFERROR(VLOOKUP($B53,[1]NUM9!$G$3:$T$145,5,FALSE),0)</f>
        <v>6</v>
      </c>
      <c r="I53" s="51">
        <f>IFERROR(VLOOKUP($B53,[1]NUM9!$G$3:$T$145,6,FALSE),0)</f>
        <v>9</v>
      </c>
      <c r="J53" s="51">
        <f>IFERROR(VLOOKUP($B53,[1]NUM9!$G$3:$T$145,7,FALSE),0)</f>
        <v>0</v>
      </c>
      <c r="K53" s="51">
        <f>IFERROR(VLOOKUP($B53,[1]NUM9!$G$3:$T$145,8,FALSE),0)</f>
        <v>3</v>
      </c>
      <c r="L53" s="51">
        <f>IFERROR(VLOOKUP($B53,[1]NUM9!$G$3:$T$145,9,FALSE),0)</f>
        <v>2</v>
      </c>
      <c r="M53" s="51">
        <f>IFERROR(VLOOKUP($B53,[1]NUM9!$G$3:$T$145,10,FALSE),0)</f>
        <v>2</v>
      </c>
      <c r="N53" s="51">
        <f>IFERROR(VLOOKUP($B53,[1]NUM9!$G$3:$T$145,11,FALSE),0)</f>
        <v>1</v>
      </c>
      <c r="O53" s="51">
        <f>IFERROR(VLOOKUP($B53,[1]NUM9!$G$3:$T$145,12,FALSE),0)</f>
        <v>4</v>
      </c>
      <c r="P53" s="51">
        <f>IFERROR(VLOOKUP($B53,[1]NUM9!$G$3:$T$145,13,FALSE),0)</f>
        <v>5</v>
      </c>
      <c r="Q53" s="11">
        <f t="shared" si="4"/>
        <v>33</v>
      </c>
    </row>
    <row r="54" spans="1:19" ht="14.4" thickBot="1" x14ac:dyDescent="0.3">
      <c r="A54" s="63" t="s">
        <v>74</v>
      </c>
      <c r="B54" s="62" t="s">
        <v>63</v>
      </c>
      <c r="C54" s="34"/>
      <c r="D54" s="34"/>
      <c r="E54" s="51">
        <f>IFERROR(VLOOKUP($B54,[1]NUM9!$G$3:$T$145,2,FALSE),0)</f>
        <v>2</v>
      </c>
      <c r="F54" s="51">
        <f>IFERROR(VLOOKUP($B54,[1]NUM9!$G$3:$T$145,3,FALSE),0)</f>
        <v>0</v>
      </c>
      <c r="G54" s="51">
        <f>IFERROR(VLOOKUP($B54,[1]NUM9!$G$3:$T$145,4,FALSE),0)</f>
        <v>0</v>
      </c>
      <c r="H54" s="51">
        <f>IFERROR(VLOOKUP($B54,[1]NUM9!$G$3:$T$145,5,FALSE),0)</f>
        <v>0</v>
      </c>
      <c r="I54" s="51">
        <f>IFERROR(VLOOKUP($B54,[1]NUM9!$G$3:$T$145,6,FALSE),0)</f>
        <v>8</v>
      </c>
      <c r="J54" s="51">
        <f>IFERROR(VLOOKUP($B54,[1]NUM9!$G$3:$T$145,7,FALSE),0)</f>
        <v>9</v>
      </c>
      <c r="K54" s="51">
        <f>IFERROR(VLOOKUP($B54,[1]NUM9!$G$3:$T$145,8,FALSE),0)</f>
        <v>0</v>
      </c>
      <c r="L54" s="51">
        <f>IFERROR(VLOOKUP($B54,[1]NUM9!$G$3:$T$145,9,FALSE),0)</f>
        <v>0</v>
      </c>
      <c r="M54" s="51">
        <f>IFERROR(VLOOKUP($B54,[1]NUM9!$G$3:$T$145,10,FALSE),0)</f>
        <v>14</v>
      </c>
      <c r="N54" s="51">
        <f>IFERROR(VLOOKUP($B54,[1]NUM9!$G$3:$T$145,11,FALSE),0)</f>
        <v>2</v>
      </c>
      <c r="O54" s="51">
        <f>IFERROR(VLOOKUP($B54,[1]NUM9!$G$3:$T$145,12,FALSE),0)</f>
        <v>3</v>
      </c>
      <c r="P54" s="51">
        <f>IFERROR(VLOOKUP($B54,[1]NUM9!$G$3:$T$145,13,FALSE),0)</f>
        <v>1</v>
      </c>
      <c r="Q54" s="11">
        <f t="shared" si="4"/>
        <v>39</v>
      </c>
    </row>
    <row r="55" spans="1:19" ht="14.4" thickBot="1" x14ac:dyDescent="0.3">
      <c r="A55" s="63" t="s">
        <v>74</v>
      </c>
      <c r="B55" s="62" t="s">
        <v>64</v>
      </c>
      <c r="C55" s="34"/>
      <c r="D55" s="34"/>
      <c r="E55" s="51">
        <f>IFERROR(VLOOKUP($B55,[1]NUM9!$G$3:$T$145,2,FALSE),0)</f>
        <v>0</v>
      </c>
      <c r="F55" s="51">
        <f>IFERROR(VLOOKUP($B55,[1]NUM9!$G$3:$T$145,3,FALSE),0)</f>
        <v>0</v>
      </c>
      <c r="G55" s="51">
        <f>IFERROR(VLOOKUP($B55,[1]NUM9!$G$3:$T$145,4,FALSE),0)</f>
        <v>0</v>
      </c>
      <c r="H55" s="51">
        <f>IFERROR(VLOOKUP($B55,[1]NUM9!$G$3:$T$145,5,FALSE),0)</f>
        <v>8</v>
      </c>
      <c r="I55" s="51">
        <f>IFERROR(VLOOKUP($B55,[1]NUM9!$G$3:$T$145,6,FALSE),0)</f>
        <v>4</v>
      </c>
      <c r="J55" s="51">
        <f>IFERROR(VLOOKUP($B55,[1]NUM9!$G$3:$T$145,7,FALSE),0)</f>
        <v>1</v>
      </c>
      <c r="K55" s="51">
        <f>IFERROR(VLOOKUP($B55,[1]NUM9!$G$3:$T$145,8,FALSE),0)</f>
        <v>2</v>
      </c>
      <c r="L55" s="51">
        <f>IFERROR(VLOOKUP($B55,[1]NUM9!$G$3:$T$145,9,FALSE),0)</f>
        <v>1</v>
      </c>
      <c r="M55" s="51">
        <f>IFERROR(VLOOKUP($B55,[1]NUM9!$G$3:$T$145,10,FALSE),0)</f>
        <v>0</v>
      </c>
      <c r="N55" s="51">
        <f>IFERROR(VLOOKUP($B55,[1]NUM9!$G$3:$T$145,11,FALSE),0)</f>
        <v>3</v>
      </c>
      <c r="O55" s="51">
        <f>IFERROR(VLOOKUP($B55,[1]NUM9!$G$3:$T$145,12,FALSE),0)</f>
        <v>3</v>
      </c>
      <c r="P55" s="51">
        <f>IFERROR(VLOOKUP($B55,[1]NUM9!$G$3:$T$145,13,FALSE),0)</f>
        <v>2</v>
      </c>
      <c r="Q55" s="11">
        <f t="shared" si="4"/>
        <v>24</v>
      </c>
    </row>
    <row r="56" spans="1:19" ht="14.4" thickBot="1" x14ac:dyDescent="0.3">
      <c r="A56" s="63" t="s">
        <v>74</v>
      </c>
      <c r="B56" s="62" t="s">
        <v>65</v>
      </c>
      <c r="C56" s="34"/>
      <c r="D56" s="34"/>
      <c r="E56" s="51">
        <f>IFERROR(VLOOKUP($B56,[1]NUM9!$G$3:$T$145,2,FALSE),0)</f>
        <v>0</v>
      </c>
      <c r="F56" s="51">
        <f>IFERROR(VLOOKUP($B56,[1]NUM9!$G$3:$T$145,3,FALSE),0)</f>
        <v>0</v>
      </c>
      <c r="G56" s="51">
        <f>IFERROR(VLOOKUP($B56,[1]NUM9!$G$3:$T$145,4,FALSE),0)</f>
        <v>0</v>
      </c>
      <c r="H56" s="51">
        <f>IFERROR(VLOOKUP($B56,[1]NUM9!$G$3:$T$145,5,FALSE),0)</f>
        <v>0</v>
      </c>
      <c r="I56" s="51">
        <f>IFERROR(VLOOKUP($B56,[1]NUM9!$G$3:$T$145,6,FALSE),0)</f>
        <v>4</v>
      </c>
      <c r="J56" s="51">
        <f>IFERROR(VLOOKUP($B56,[1]NUM9!$G$3:$T$145,7,FALSE),0)</f>
        <v>0</v>
      </c>
      <c r="K56" s="51">
        <f>IFERROR(VLOOKUP($B56,[1]NUM9!$G$3:$T$145,8,FALSE),0)</f>
        <v>0</v>
      </c>
      <c r="L56" s="51">
        <f>IFERROR(VLOOKUP($B56,[1]NUM9!$G$3:$T$145,9,FALSE),0)</f>
        <v>0</v>
      </c>
      <c r="M56" s="51">
        <f>IFERROR(VLOOKUP($B56,[1]NUM9!$G$3:$T$145,10,FALSE),0)</f>
        <v>0</v>
      </c>
      <c r="N56" s="51">
        <f>IFERROR(VLOOKUP($B56,[1]NUM9!$G$3:$T$145,11,FALSE),0)</f>
        <v>0</v>
      </c>
      <c r="O56" s="51">
        <f>IFERROR(VLOOKUP($B56,[1]NUM9!$G$3:$T$145,12,FALSE),0)</f>
        <v>0</v>
      </c>
      <c r="P56" s="51">
        <f>IFERROR(VLOOKUP($B56,[1]NUM9!$G$3:$T$145,13,FALSE),0)</f>
        <v>0</v>
      </c>
      <c r="Q56" s="11">
        <f t="shared" si="4"/>
        <v>4</v>
      </c>
    </row>
    <row r="57" spans="1:19" ht="14.4" thickBot="1" x14ac:dyDescent="0.3">
      <c r="A57" s="63" t="s">
        <v>74</v>
      </c>
      <c r="B57" s="62" t="s">
        <v>66</v>
      </c>
      <c r="C57" s="34"/>
      <c r="D57" s="34"/>
      <c r="E57" s="51">
        <f>IFERROR(VLOOKUP($B57,[1]NUM9!$G$3:$T$145,2,FALSE),0)</f>
        <v>2</v>
      </c>
      <c r="F57" s="51">
        <f>IFERROR(VLOOKUP($B57,[1]NUM9!$G$3:$T$145,3,FALSE),0)</f>
        <v>6</v>
      </c>
      <c r="G57" s="51">
        <f>IFERROR(VLOOKUP($B57,[1]NUM9!$G$3:$T$145,4,FALSE),0)</f>
        <v>0</v>
      </c>
      <c r="H57" s="51">
        <f>IFERROR(VLOOKUP($B57,[1]NUM9!$G$3:$T$145,5,FALSE),0)</f>
        <v>6</v>
      </c>
      <c r="I57" s="51">
        <f>IFERROR(VLOOKUP($B57,[1]NUM9!$G$3:$T$145,6,FALSE),0)</f>
        <v>10</v>
      </c>
      <c r="J57" s="51">
        <f>IFERROR(VLOOKUP($B57,[1]NUM9!$G$3:$T$145,7,FALSE),0)</f>
        <v>2</v>
      </c>
      <c r="K57" s="51">
        <f>IFERROR(VLOOKUP($B57,[1]NUM9!$G$3:$T$145,8,FALSE),0)</f>
        <v>4</v>
      </c>
      <c r="L57" s="51">
        <f>IFERROR(VLOOKUP($B57,[1]NUM9!$G$3:$T$145,9,FALSE),0)</f>
        <v>3</v>
      </c>
      <c r="M57" s="51">
        <f>IFERROR(VLOOKUP($B57,[1]NUM9!$G$3:$T$145,10,FALSE),0)</f>
        <v>5</v>
      </c>
      <c r="N57" s="51">
        <f>IFERROR(VLOOKUP($B57,[1]NUM9!$G$3:$T$145,11,FALSE),0)</f>
        <v>4</v>
      </c>
      <c r="O57" s="51">
        <f>IFERROR(VLOOKUP($B57,[1]NUM9!$G$3:$T$145,12,FALSE),0)</f>
        <v>1</v>
      </c>
      <c r="P57" s="51">
        <f>IFERROR(VLOOKUP($B57,[1]NUM9!$G$3:$T$145,13,FALSE),0)</f>
        <v>0</v>
      </c>
      <c r="Q57" s="11">
        <f t="shared" si="4"/>
        <v>43</v>
      </c>
    </row>
    <row r="58" spans="1:19" ht="14.4" thickBot="1" x14ac:dyDescent="0.3">
      <c r="A58" s="63" t="s">
        <v>74</v>
      </c>
      <c r="B58" s="62" t="s">
        <v>67</v>
      </c>
      <c r="C58" s="34"/>
      <c r="D58" s="34"/>
      <c r="E58" s="51">
        <f>IFERROR(VLOOKUP($B58,[1]NUM9!$G$3:$T$145,2,FALSE),0)</f>
        <v>0</v>
      </c>
      <c r="F58" s="51">
        <f>IFERROR(VLOOKUP($B58,[1]NUM9!$G$3:$T$145,3,FALSE),0)</f>
        <v>3</v>
      </c>
      <c r="G58" s="51">
        <f>IFERROR(VLOOKUP($B58,[1]NUM9!$G$3:$T$145,4,FALSE),0)</f>
        <v>0</v>
      </c>
      <c r="H58" s="51">
        <f>IFERROR(VLOOKUP($B58,[1]NUM9!$G$3:$T$145,5,FALSE),0)</f>
        <v>2</v>
      </c>
      <c r="I58" s="51">
        <f>IFERROR(VLOOKUP($B58,[1]NUM9!$G$3:$T$145,6,FALSE),0)</f>
        <v>0</v>
      </c>
      <c r="J58" s="51">
        <f>IFERROR(VLOOKUP($B58,[1]NUM9!$G$3:$T$145,7,FALSE),0)</f>
        <v>1</v>
      </c>
      <c r="K58" s="51">
        <f>IFERROR(VLOOKUP($B58,[1]NUM9!$G$3:$T$145,8,FALSE),0)</f>
        <v>3</v>
      </c>
      <c r="L58" s="51">
        <f>IFERROR(VLOOKUP($B58,[1]NUM9!$G$3:$T$145,9,FALSE),0)</f>
        <v>6</v>
      </c>
      <c r="M58" s="51">
        <f>IFERROR(VLOOKUP($B58,[1]NUM9!$G$3:$T$145,10,FALSE),0)</f>
        <v>3</v>
      </c>
      <c r="N58" s="51">
        <f>IFERROR(VLOOKUP($B58,[1]NUM9!$G$3:$T$145,11,FALSE),0)</f>
        <v>4</v>
      </c>
      <c r="O58" s="51">
        <f>IFERROR(VLOOKUP($B58,[1]NUM9!$G$3:$T$145,12,FALSE),0)</f>
        <v>1</v>
      </c>
      <c r="P58" s="51">
        <f>IFERROR(VLOOKUP($B58,[1]NUM9!$G$3:$T$145,13,FALSE),0)</f>
        <v>1</v>
      </c>
      <c r="Q58" s="11">
        <f t="shared" si="4"/>
        <v>24</v>
      </c>
    </row>
    <row r="59" spans="1:19" ht="14.4" thickBot="1" x14ac:dyDescent="0.3">
      <c r="A59" s="63" t="s">
        <v>74</v>
      </c>
      <c r="B59" s="62" t="s">
        <v>68</v>
      </c>
      <c r="C59" s="34"/>
      <c r="D59" s="34"/>
      <c r="E59" s="51">
        <f>IFERROR(VLOOKUP($B59,[1]NUM9!$G$3:$T$145,2,FALSE),0)</f>
        <v>0</v>
      </c>
      <c r="F59" s="51">
        <f>IFERROR(VLOOKUP($B59,[1]NUM9!$G$3:$T$145,3,FALSE),0)</f>
        <v>0</v>
      </c>
      <c r="G59" s="51">
        <f>IFERROR(VLOOKUP($B59,[1]NUM9!$G$3:$T$145,4,FALSE),0)</f>
        <v>0</v>
      </c>
      <c r="H59" s="51">
        <f>IFERROR(VLOOKUP($B59,[1]NUM9!$G$3:$T$145,5,FALSE),0)</f>
        <v>0</v>
      </c>
      <c r="I59" s="51">
        <f>IFERROR(VLOOKUP($B59,[1]NUM9!$G$3:$T$145,6,FALSE),0)</f>
        <v>0</v>
      </c>
      <c r="J59" s="51">
        <f>IFERROR(VLOOKUP($B59,[1]NUM9!$G$3:$T$145,7,FALSE),0)</f>
        <v>3</v>
      </c>
      <c r="K59" s="51">
        <f>IFERROR(VLOOKUP($B59,[1]NUM9!$G$3:$T$145,8,FALSE),0)</f>
        <v>0</v>
      </c>
      <c r="L59" s="51">
        <f>IFERROR(VLOOKUP($B59,[1]NUM9!$G$3:$T$145,9,FALSE),0)</f>
        <v>0</v>
      </c>
      <c r="M59" s="51">
        <f>IFERROR(VLOOKUP($B59,[1]NUM9!$G$3:$T$145,10,FALSE),0)</f>
        <v>0</v>
      </c>
      <c r="N59" s="51">
        <f>IFERROR(VLOOKUP($B59,[1]NUM9!$G$3:$T$145,11,FALSE),0)</f>
        <v>0</v>
      </c>
      <c r="O59" s="51">
        <f>IFERROR(VLOOKUP($B59,[1]NUM9!$G$3:$T$145,12,FALSE),0)</f>
        <v>0</v>
      </c>
      <c r="P59" s="51">
        <f>IFERROR(VLOOKUP($B59,[1]NUM9!$G$3:$T$145,13,FALSE),0)</f>
        <v>0</v>
      </c>
      <c r="Q59" s="11">
        <f t="shared" si="4"/>
        <v>3</v>
      </c>
    </row>
    <row r="60" spans="1:19" ht="14.4" thickBot="1" x14ac:dyDescent="0.3">
      <c r="A60" s="63" t="s">
        <v>74</v>
      </c>
      <c r="B60" s="62" t="s">
        <v>69</v>
      </c>
      <c r="C60" s="34"/>
      <c r="D60" s="34"/>
      <c r="E60" s="51">
        <f>IFERROR(VLOOKUP($B60,[1]NUM9!$G$3:$T$145,2,FALSE),0)</f>
        <v>2</v>
      </c>
      <c r="F60" s="51">
        <f>IFERROR(VLOOKUP($B60,[1]NUM9!$G$3:$T$145,3,FALSE),0)</f>
        <v>0</v>
      </c>
      <c r="G60" s="51">
        <f>IFERROR(VLOOKUP($B60,[1]NUM9!$G$3:$T$145,4,FALSE),0)</f>
        <v>1</v>
      </c>
      <c r="H60" s="51">
        <f>IFERROR(VLOOKUP($B60,[1]NUM9!$G$3:$T$145,5,FALSE),0)</f>
        <v>1</v>
      </c>
      <c r="I60" s="51">
        <f>IFERROR(VLOOKUP($B60,[1]NUM9!$G$3:$T$145,6,FALSE),0)</f>
        <v>0</v>
      </c>
      <c r="J60" s="51">
        <f>IFERROR(VLOOKUP($B60,[1]NUM9!$G$3:$T$145,7,FALSE),0)</f>
        <v>0</v>
      </c>
      <c r="K60" s="51">
        <f>IFERROR(VLOOKUP($B60,[1]NUM9!$G$3:$T$145,8,FALSE),0)</f>
        <v>3</v>
      </c>
      <c r="L60" s="51">
        <f>IFERROR(VLOOKUP($B60,[1]NUM9!$G$3:$T$145,9,FALSE),0)</f>
        <v>0</v>
      </c>
      <c r="M60" s="51">
        <f>IFERROR(VLOOKUP($B60,[1]NUM9!$G$3:$T$145,10,FALSE),0)</f>
        <v>0</v>
      </c>
      <c r="N60" s="51">
        <f>IFERROR(VLOOKUP($B60,[1]NUM9!$G$3:$T$145,11,FALSE),0)</f>
        <v>0</v>
      </c>
      <c r="O60" s="51">
        <f>IFERROR(VLOOKUP($B60,[1]NUM9!$G$3:$T$145,12,FALSE),0)</f>
        <v>0</v>
      </c>
      <c r="P60" s="51">
        <f>IFERROR(VLOOKUP($B60,[1]NUM9!$G$3:$T$145,13,FALSE),0)</f>
        <v>1</v>
      </c>
      <c r="Q60" s="11">
        <f t="shared" si="4"/>
        <v>8</v>
      </c>
    </row>
    <row r="61" spans="1:19" ht="14.4" thickBot="1" x14ac:dyDescent="0.3">
      <c r="A61" s="63" t="s">
        <v>74</v>
      </c>
      <c r="B61" s="62" t="s">
        <v>70</v>
      </c>
      <c r="C61" s="34"/>
      <c r="D61" s="34"/>
      <c r="E61" s="51">
        <f>IFERROR(VLOOKUP($B61,[1]NUM9!$G$3:$T$145,2,FALSE),0)</f>
        <v>0</v>
      </c>
      <c r="F61" s="51">
        <f>IFERROR(VLOOKUP($B61,[1]NUM9!$G$3:$T$145,3,FALSE),0)</f>
        <v>0</v>
      </c>
      <c r="G61" s="51">
        <f>IFERROR(VLOOKUP($B61,[1]NUM9!$G$3:$T$145,4,FALSE),0)</f>
        <v>0</v>
      </c>
      <c r="H61" s="51">
        <f>IFERROR(VLOOKUP($B61,[1]NUM9!$G$3:$T$145,5,FALSE),0)</f>
        <v>0</v>
      </c>
      <c r="I61" s="51">
        <f>IFERROR(VLOOKUP($B61,[1]NUM9!$G$3:$T$145,6,FALSE),0)</f>
        <v>3</v>
      </c>
      <c r="J61" s="51">
        <f>IFERROR(VLOOKUP($B61,[1]NUM9!$G$3:$T$145,7,FALSE),0)</f>
        <v>0</v>
      </c>
      <c r="K61" s="51">
        <f>IFERROR(VLOOKUP($B61,[1]NUM9!$G$3:$T$145,8,FALSE),0)</f>
        <v>2</v>
      </c>
      <c r="L61" s="51">
        <f>IFERROR(VLOOKUP($B61,[1]NUM9!$G$3:$T$145,9,FALSE),0)</f>
        <v>0</v>
      </c>
      <c r="M61" s="51">
        <f>IFERROR(VLOOKUP($B61,[1]NUM9!$G$3:$T$145,10,FALSE),0)</f>
        <v>0</v>
      </c>
      <c r="N61" s="51">
        <f>IFERROR(VLOOKUP($B61,[1]NUM9!$G$3:$T$145,11,FALSE),0)</f>
        <v>0</v>
      </c>
      <c r="O61" s="51">
        <f>IFERROR(VLOOKUP($B61,[1]NUM9!$G$3:$T$145,12,FALSE),0)</f>
        <v>0</v>
      </c>
      <c r="P61" s="51">
        <f>IFERROR(VLOOKUP($B61,[1]NUM9!$G$3:$T$145,13,FALSE),0)</f>
        <v>1</v>
      </c>
      <c r="Q61" s="11">
        <f t="shared" si="4"/>
        <v>6</v>
      </c>
    </row>
    <row r="62" spans="1:19" ht="14.4" thickBot="1" x14ac:dyDescent="0.3">
      <c r="A62" s="63" t="s">
        <v>74</v>
      </c>
      <c r="B62" s="62" t="s">
        <v>71</v>
      </c>
      <c r="C62" s="34"/>
      <c r="D62" s="34"/>
      <c r="E62" s="51">
        <f>IFERROR(VLOOKUP($B62,[1]NUM9!$G$3:$T$145,2,FALSE),0)</f>
        <v>4</v>
      </c>
      <c r="F62" s="51">
        <f>IFERROR(VLOOKUP($B62,[1]NUM9!$G$3:$T$145,3,FALSE),0)</f>
        <v>19</v>
      </c>
      <c r="G62" s="51">
        <f>IFERROR(VLOOKUP($B62,[1]NUM9!$G$3:$T$145,4,FALSE),0)</f>
        <v>13</v>
      </c>
      <c r="H62" s="51">
        <f>IFERROR(VLOOKUP($B62,[1]NUM9!$G$3:$T$145,5,FALSE),0)</f>
        <v>9</v>
      </c>
      <c r="I62" s="51">
        <f>IFERROR(VLOOKUP($B62,[1]NUM9!$G$3:$T$145,6,FALSE),0)</f>
        <v>7</v>
      </c>
      <c r="J62" s="51">
        <f>IFERROR(VLOOKUP($B62,[1]NUM9!$G$3:$T$145,7,FALSE),0)</f>
        <v>14</v>
      </c>
      <c r="K62" s="51">
        <f>IFERROR(VLOOKUP($B62,[1]NUM9!$G$3:$T$145,8,FALSE),0)</f>
        <v>3</v>
      </c>
      <c r="L62" s="51">
        <f>IFERROR(VLOOKUP($B62,[1]NUM9!$G$3:$T$145,9,FALSE),0)</f>
        <v>14</v>
      </c>
      <c r="M62" s="51">
        <f>IFERROR(VLOOKUP($B62,[1]NUM9!$G$3:$T$145,10,FALSE),0)</f>
        <v>8</v>
      </c>
      <c r="N62" s="51">
        <f>IFERROR(VLOOKUP($B62,[1]NUM9!$G$3:$T$145,11,FALSE),0)</f>
        <v>7</v>
      </c>
      <c r="O62" s="51">
        <f>IFERROR(VLOOKUP($B62,[1]NUM9!$G$3:$T$145,12,FALSE),0)</f>
        <v>8</v>
      </c>
      <c r="P62" s="51">
        <f>IFERROR(VLOOKUP($B62,[1]NUM9!$G$3:$T$145,13,FALSE),0)</f>
        <v>7</v>
      </c>
      <c r="Q62" s="11">
        <f>SUM(E62:P62)</f>
        <v>113</v>
      </c>
    </row>
    <row r="63" spans="1:19" ht="14.4" thickBot="1" x14ac:dyDescent="0.3">
      <c r="A63" s="63" t="s">
        <v>74</v>
      </c>
      <c r="B63" s="62" t="s">
        <v>72</v>
      </c>
      <c r="C63" s="34"/>
      <c r="D63" s="34"/>
      <c r="E63" s="51">
        <f>IFERROR(VLOOKUP($B63,[1]NUM9!$G$3:$T$145,2,FALSE),0)</f>
        <v>3</v>
      </c>
      <c r="F63" s="51">
        <f>IFERROR(VLOOKUP($B63,[1]NUM9!$G$3:$T$145,3,FALSE),0)</f>
        <v>0</v>
      </c>
      <c r="G63" s="51">
        <f>IFERROR(VLOOKUP($B63,[1]NUM9!$G$3:$T$145,4,FALSE),0)</f>
        <v>0</v>
      </c>
      <c r="H63" s="51">
        <f>IFERROR(VLOOKUP($B63,[1]NUM9!$G$3:$T$145,5,FALSE),0)</f>
        <v>0</v>
      </c>
      <c r="I63" s="51">
        <f>IFERROR(VLOOKUP($B63,[1]NUM9!$G$3:$T$145,6,FALSE),0)</f>
        <v>3</v>
      </c>
      <c r="J63" s="51">
        <f>IFERROR(VLOOKUP($B63,[1]NUM9!$G$3:$T$145,7,FALSE),0)</f>
        <v>0</v>
      </c>
      <c r="K63" s="51">
        <f>IFERROR(VLOOKUP($B63,[1]NUM9!$G$3:$T$145,8,FALSE),0)</f>
        <v>1</v>
      </c>
      <c r="L63" s="51">
        <f>IFERROR(VLOOKUP($B63,[1]NUM9!$G$3:$T$145,9,FALSE),0)</f>
        <v>0</v>
      </c>
      <c r="M63" s="51">
        <f>IFERROR(VLOOKUP($B63,[1]NUM9!$G$3:$T$145,10,FALSE),0)</f>
        <v>0</v>
      </c>
      <c r="N63" s="51">
        <f>IFERROR(VLOOKUP($B63,[1]NUM9!$G$3:$T$145,11,FALSE),0)</f>
        <v>1</v>
      </c>
      <c r="O63" s="51">
        <f>IFERROR(VLOOKUP($B63,[1]NUM9!$G$3:$T$145,12,FALSE),0)</f>
        <v>0</v>
      </c>
      <c r="P63" s="51">
        <f>IFERROR(VLOOKUP($B63,[1]NUM9!$G$3:$T$145,13,FALSE),0)</f>
        <v>0</v>
      </c>
      <c r="Q63" s="11">
        <f>SUM(E63:P63)</f>
        <v>8</v>
      </c>
    </row>
    <row r="64" spans="1:19" ht="14.4" thickBot="1" x14ac:dyDescent="0.3">
      <c r="A64" s="63" t="s">
        <v>74</v>
      </c>
      <c r="B64" s="62" t="s">
        <v>73</v>
      </c>
      <c r="C64" s="34"/>
      <c r="D64" s="34"/>
      <c r="E64" s="51">
        <f>IFERROR(VLOOKUP($B64,[1]NUM9!$G$3:$T$145,2,FALSE),0)</f>
        <v>0</v>
      </c>
      <c r="F64" s="51">
        <f>IFERROR(VLOOKUP($B64,[1]NUM9!$G$3:$T$145,3,FALSE),0)</f>
        <v>0</v>
      </c>
      <c r="G64" s="51">
        <f>IFERROR(VLOOKUP($B64,[1]NUM9!$G$3:$T$145,4,FALSE),0)</f>
        <v>1</v>
      </c>
      <c r="H64" s="51">
        <f>IFERROR(VLOOKUP($B64,[1]NUM9!$G$3:$T$145,5,FALSE),0)</f>
        <v>2</v>
      </c>
      <c r="I64" s="51">
        <f>IFERROR(VLOOKUP($B64,[1]NUM9!$G$3:$T$145,6,FALSE),0)</f>
        <v>1</v>
      </c>
      <c r="J64" s="51">
        <f>IFERROR(VLOOKUP($B64,[1]NUM9!$G$3:$T$145,7,FALSE),0)</f>
        <v>4</v>
      </c>
      <c r="K64" s="51">
        <f>IFERROR(VLOOKUP($B64,[1]NUM9!$G$3:$T$145,8,FALSE),0)</f>
        <v>0</v>
      </c>
      <c r="L64" s="51">
        <f>IFERROR(VLOOKUP($B64,[1]NUM9!$G$3:$T$145,9,FALSE),0)</f>
        <v>1</v>
      </c>
      <c r="M64" s="51">
        <f>IFERROR(VLOOKUP($B64,[1]NUM9!$G$3:$T$145,10,FALSE),0)</f>
        <v>0</v>
      </c>
      <c r="N64" s="51">
        <f>IFERROR(VLOOKUP($B64,[1]NUM9!$G$3:$T$145,11,FALSE),0)</f>
        <v>0</v>
      </c>
      <c r="O64" s="51">
        <f>IFERROR(VLOOKUP($B64,[1]NUM9!$G$3:$T$145,12,FALSE),0)</f>
        <v>0</v>
      </c>
      <c r="P64" s="51">
        <f>IFERROR(VLOOKUP($B64,[1]NUM9!$G$3:$T$145,13,FALSE),0)</f>
        <v>1</v>
      </c>
      <c r="Q64" s="11">
        <f>SUM(E64:P64)</f>
        <v>10</v>
      </c>
    </row>
    <row r="65" spans="1:19" ht="14.4" thickBot="1" x14ac:dyDescent="0.3">
      <c r="A65" s="61" t="s">
        <v>74</v>
      </c>
      <c r="B65" s="62" t="s">
        <v>258</v>
      </c>
      <c r="C65" s="34"/>
      <c r="D65" s="34"/>
      <c r="E65" s="51">
        <f>IFERROR(VLOOKUP($B65,[1]NUM9!$G$3:$T$145,2,FALSE),0)</f>
        <v>58</v>
      </c>
      <c r="F65" s="51">
        <f>IFERROR(VLOOKUP($B65,[1]NUM9!$G$3:$T$145,3,FALSE),0)</f>
        <v>118</v>
      </c>
      <c r="G65" s="51">
        <f>IFERROR(VLOOKUP($B65,[1]NUM9!$G$3:$T$145,4,FALSE),0)</f>
        <v>87</v>
      </c>
      <c r="H65" s="51">
        <f>IFERROR(VLOOKUP($B65,[1]NUM9!$G$3:$T$145,5,FALSE),0)</f>
        <v>114</v>
      </c>
      <c r="I65" s="51">
        <f>IFERROR(VLOOKUP($B65,[1]NUM9!$G$3:$T$145,6,FALSE),0)</f>
        <v>83</v>
      </c>
      <c r="J65" s="51">
        <f>IFERROR(VLOOKUP($B65,[1]NUM9!$G$3:$T$145,7,FALSE),0)</f>
        <v>140</v>
      </c>
      <c r="K65" s="51">
        <f>IFERROR(VLOOKUP($B65,[1]NUM9!$G$3:$T$145,8,FALSE),0)</f>
        <v>104</v>
      </c>
      <c r="L65" s="51">
        <f>IFERROR(VLOOKUP($B65,[1]NUM9!$G$3:$T$145,9,FALSE),0)</f>
        <v>59</v>
      </c>
      <c r="M65" s="51">
        <f>IFERROR(VLOOKUP($B65,[1]NUM9!$G$3:$T$145,10,FALSE),0)</f>
        <v>98</v>
      </c>
      <c r="N65" s="51">
        <f>IFERROR(VLOOKUP($B65,[1]NUM9!$G$3:$T$145,11,FALSE),0)</f>
        <v>80</v>
      </c>
      <c r="O65" s="51">
        <f>IFERROR(VLOOKUP($B65,[1]NUM9!$G$3:$T$145,12,FALSE),0)</f>
        <v>120</v>
      </c>
      <c r="P65" s="51">
        <f>IFERROR(VLOOKUP($B65,[1]NUM9!$G$3:$T$145,13,FALSE),0)</f>
        <v>36</v>
      </c>
      <c r="Q65" s="11">
        <f>SUM(E65:P65)</f>
        <v>1097</v>
      </c>
    </row>
    <row r="66" spans="1:19" ht="14.4" thickBot="1" x14ac:dyDescent="0.3">
      <c r="A66" s="344" t="s">
        <v>162</v>
      </c>
      <c r="B66" s="345"/>
      <c r="C66" s="89">
        <f>D66/Metas!K9</f>
        <v>1.1768358705362134</v>
      </c>
      <c r="D66" s="13">
        <f>+Q66/R66</f>
        <v>0.34975562072336264</v>
      </c>
      <c r="E66" s="43">
        <f>SUM(E52:E65)</f>
        <v>107</v>
      </c>
      <c r="F66" s="43">
        <f t="shared" ref="F66:Q66" si="7">SUM(F52:F65)</f>
        <v>186</v>
      </c>
      <c r="G66" s="43">
        <f t="shared" si="7"/>
        <v>111</v>
      </c>
      <c r="H66" s="43">
        <f t="shared" si="7"/>
        <v>181</v>
      </c>
      <c r="I66" s="43">
        <f t="shared" si="7"/>
        <v>162</v>
      </c>
      <c r="J66" s="43">
        <f t="shared" si="7"/>
        <v>211</v>
      </c>
      <c r="K66" s="43">
        <f t="shared" si="7"/>
        <v>160</v>
      </c>
      <c r="L66" s="43">
        <f t="shared" si="7"/>
        <v>123</v>
      </c>
      <c r="M66" s="43">
        <f t="shared" si="7"/>
        <v>160</v>
      </c>
      <c r="N66" s="43">
        <f t="shared" si="7"/>
        <v>141</v>
      </c>
      <c r="O66" s="43">
        <f t="shared" si="7"/>
        <v>162</v>
      </c>
      <c r="P66" s="43">
        <f t="shared" si="7"/>
        <v>85</v>
      </c>
      <c r="Q66" s="43">
        <f t="shared" si="7"/>
        <v>1789</v>
      </c>
      <c r="R66" s="378">
        <v>5115</v>
      </c>
      <c r="S66" s="379"/>
    </row>
    <row r="67" spans="1:19" ht="14.4" thickBot="1" x14ac:dyDescent="0.3">
      <c r="A67" s="63" t="s">
        <v>85</v>
      </c>
      <c r="B67" s="62" t="s">
        <v>75</v>
      </c>
      <c r="C67" s="34"/>
      <c r="D67" s="34"/>
      <c r="E67" s="51">
        <f>IFERROR(VLOOKUP($B67,[1]NUM9!$G$3:$T$145,2,FALSE),0)</f>
        <v>38</v>
      </c>
      <c r="F67" s="51">
        <f>IFERROR(VLOOKUP($B67,[1]NUM9!$G$3:$T$145,3,FALSE),0)</f>
        <v>55</v>
      </c>
      <c r="G67" s="51">
        <f>IFERROR(VLOOKUP($B67,[1]NUM9!$G$3:$T$145,4,FALSE),0)</f>
        <v>38</v>
      </c>
      <c r="H67" s="51">
        <f>IFERROR(VLOOKUP($B67,[1]NUM9!$G$3:$T$145,5,FALSE),0)</f>
        <v>44</v>
      </c>
      <c r="I67" s="51">
        <f>IFERROR(VLOOKUP($B67,[1]NUM9!$G$3:$T$145,6,FALSE),0)</f>
        <v>45</v>
      </c>
      <c r="J67" s="51">
        <f>IFERROR(VLOOKUP($B67,[1]NUM9!$G$3:$T$145,7,FALSE),0)</f>
        <v>43</v>
      </c>
      <c r="K67" s="51">
        <f>IFERROR(VLOOKUP($B67,[1]NUM9!$G$3:$T$145,8,FALSE),0)</f>
        <v>37</v>
      </c>
      <c r="L67" s="51">
        <f>IFERROR(VLOOKUP($B67,[1]NUM9!$G$3:$T$145,9,FALSE),0)</f>
        <v>19</v>
      </c>
      <c r="M67" s="51">
        <f>IFERROR(VLOOKUP($B67,[1]NUM9!$G$3:$T$145,10,FALSE),0)</f>
        <v>5</v>
      </c>
      <c r="N67" s="51">
        <f>IFERROR(VLOOKUP($B67,[1]NUM9!$G$3:$T$145,11,FALSE),0)</f>
        <v>24</v>
      </c>
      <c r="O67" s="51">
        <f>IFERROR(VLOOKUP($B67,[1]NUM9!$G$3:$T$145,12,FALSE),0)</f>
        <v>39</v>
      </c>
      <c r="P67" s="51">
        <f>IFERROR(VLOOKUP($B67,[1]NUM9!$G$3:$T$145,13,FALSE),0)</f>
        <v>32</v>
      </c>
      <c r="Q67" s="11">
        <f t="shared" ref="Q67:Q76" si="8">SUM(E67:P67)</f>
        <v>419</v>
      </c>
    </row>
    <row r="68" spans="1:19" ht="14.4" thickBot="1" x14ac:dyDescent="0.3">
      <c r="A68" s="63" t="s">
        <v>85</v>
      </c>
      <c r="B68" s="62" t="s">
        <v>76</v>
      </c>
      <c r="C68" s="34"/>
      <c r="D68" s="34"/>
      <c r="E68" s="51">
        <f>IFERROR(VLOOKUP($B68,[1]NUM9!$G$3:$T$145,2,FALSE),0)</f>
        <v>7</v>
      </c>
      <c r="F68" s="51">
        <f>IFERROR(VLOOKUP($B68,[1]NUM9!$G$3:$T$145,3,FALSE),0)</f>
        <v>3</v>
      </c>
      <c r="G68" s="51">
        <f>IFERROR(VLOOKUP($B68,[1]NUM9!$G$3:$T$145,4,FALSE),0)</f>
        <v>6</v>
      </c>
      <c r="H68" s="51">
        <f>IFERROR(VLOOKUP($B68,[1]NUM9!$G$3:$T$145,5,FALSE),0)</f>
        <v>13</v>
      </c>
      <c r="I68" s="51">
        <f>IFERROR(VLOOKUP($B68,[1]NUM9!$G$3:$T$145,6,FALSE),0)</f>
        <v>1</v>
      </c>
      <c r="J68" s="51">
        <f>IFERROR(VLOOKUP($B68,[1]NUM9!$G$3:$T$145,7,FALSE),0)</f>
        <v>0</v>
      </c>
      <c r="K68" s="51">
        <f>IFERROR(VLOOKUP($B68,[1]NUM9!$G$3:$T$145,8,FALSE),0)</f>
        <v>0</v>
      </c>
      <c r="L68" s="51">
        <f>IFERROR(VLOOKUP($B68,[1]NUM9!$G$3:$T$145,9,FALSE),0)</f>
        <v>0</v>
      </c>
      <c r="M68" s="51">
        <f>IFERROR(VLOOKUP($B68,[1]NUM9!$G$3:$T$145,10,FALSE),0)</f>
        <v>0</v>
      </c>
      <c r="N68" s="51">
        <f>IFERROR(VLOOKUP($B68,[1]NUM9!$G$3:$T$145,11,FALSE),0)</f>
        <v>4</v>
      </c>
      <c r="O68" s="51">
        <f>IFERROR(VLOOKUP($B68,[1]NUM9!$G$3:$T$145,12,FALSE),0)</f>
        <v>5</v>
      </c>
      <c r="P68" s="51">
        <f>IFERROR(VLOOKUP($B68,[1]NUM9!$G$3:$T$145,13,FALSE),0)</f>
        <v>4</v>
      </c>
      <c r="Q68" s="11">
        <f t="shared" si="8"/>
        <v>43</v>
      </c>
    </row>
    <row r="69" spans="1:19" ht="14.4" thickBot="1" x14ac:dyDescent="0.3">
      <c r="A69" s="63" t="s">
        <v>85</v>
      </c>
      <c r="B69" s="62" t="s">
        <v>77</v>
      </c>
      <c r="C69" s="34"/>
      <c r="D69" s="34"/>
      <c r="E69" s="51">
        <f>IFERROR(VLOOKUP($B69,[1]NUM9!$G$3:$T$145,2,FALSE),0)</f>
        <v>0</v>
      </c>
      <c r="F69" s="51">
        <f>IFERROR(VLOOKUP($B69,[1]NUM9!$G$3:$T$145,3,FALSE),0)</f>
        <v>0</v>
      </c>
      <c r="G69" s="51">
        <f>IFERROR(VLOOKUP($B69,[1]NUM9!$G$3:$T$145,4,FALSE),0)</f>
        <v>1</v>
      </c>
      <c r="H69" s="51">
        <f>IFERROR(VLOOKUP($B69,[1]NUM9!$G$3:$T$145,5,FALSE),0)</f>
        <v>0</v>
      </c>
      <c r="I69" s="51">
        <f>IFERROR(VLOOKUP($B69,[1]NUM9!$G$3:$T$145,6,FALSE),0)</f>
        <v>5</v>
      </c>
      <c r="J69" s="51">
        <f>IFERROR(VLOOKUP($B69,[1]NUM9!$G$3:$T$145,7,FALSE),0)</f>
        <v>4</v>
      </c>
      <c r="K69" s="51">
        <f>IFERROR(VLOOKUP($B69,[1]NUM9!$G$3:$T$145,8,FALSE),0)</f>
        <v>2</v>
      </c>
      <c r="L69" s="51">
        <f>IFERROR(VLOOKUP($B69,[1]NUM9!$G$3:$T$145,9,FALSE),0)</f>
        <v>0</v>
      </c>
      <c r="M69" s="51">
        <f>IFERROR(VLOOKUP($B69,[1]NUM9!$G$3:$T$145,10,FALSE),0)</f>
        <v>0</v>
      </c>
      <c r="N69" s="51">
        <f>IFERROR(VLOOKUP($B69,[1]NUM9!$G$3:$T$145,11,FALSE),0)</f>
        <v>0</v>
      </c>
      <c r="O69" s="51">
        <f>IFERROR(VLOOKUP($B69,[1]NUM9!$G$3:$T$145,12,FALSE),0)</f>
        <v>0</v>
      </c>
      <c r="P69" s="51">
        <f>IFERROR(VLOOKUP($B69,[1]NUM9!$G$3:$T$145,13,FALSE),0)</f>
        <v>0</v>
      </c>
      <c r="Q69" s="11">
        <f t="shared" si="8"/>
        <v>12</v>
      </c>
    </row>
    <row r="70" spans="1:19" ht="14.4" thickBot="1" x14ac:dyDescent="0.3">
      <c r="A70" s="63" t="s">
        <v>85</v>
      </c>
      <c r="B70" s="62" t="s">
        <v>78</v>
      </c>
      <c r="C70" s="34"/>
      <c r="D70" s="34"/>
      <c r="E70" s="51">
        <f>IFERROR(VLOOKUP($B70,[1]NUM9!$G$3:$T$145,2,FALSE),0)</f>
        <v>6</v>
      </c>
      <c r="F70" s="51">
        <f>IFERROR(VLOOKUP($B70,[1]NUM9!$G$3:$T$145,3,FALSE),0)</f>
        <v>0</v>
      </c>
      <c r="G70" s="51">
        <f>IFERROR(VLOOKUP($B70,[1]NUM9!$G$3:$T$145,4,FALSE),0)</f>
        <v>0</v>
      </c>
      <c r="H70" s="51">
        <f>IFERROR(VLOOKUP($B70,[1]NUM9!$G$3:$T$145,5,FALSE),0)</f>
        <v>5</v>
      </c>
      <c r="I70" s="51">
        <f>IFERROR(VLOOKUP($B70,[1]NUM9!$G$3:$T$145,6,FALSE),0)</f>
        <v>22</v>
      </c>
      <c r="J70" s="51">
        <f>IFERROR(VLOOKUP($B70,[1]NUM9!$G$3:$T$145,7,FALSE),0)</f>
        <v>13</v>
      </c>
      <c r="K70" s="51">
        <f>IFERROR(VLOOKUP($B70,[1]NUM9!$G$3:$T$145,8,FALSE),0)</f>
        <v>0</v>
      </c>
      <c r="L70" s="51">
        <f>IFERROR(VLOOKUP($B70,[1]NUM9!$G$3:$T$145,9,FALSE),0)</f>
        <v>0</v>
      </c>
      <c r="M70" s="51">
        <f>IFERROR(VLOOKUP($B70,[1]NUM9!$G$3:$T$145,10,FALSE),0)</f>
        <v>0</v>
      </c>
      <c r="N70" s="51">
        <f>IFERROR(VLOOKUP($B70,[1]NUM9!$G$3:$T$145,11,FALSE),0)</f>
        <v>12</v>
      </c>
      <c r="O70" s="51">
        <f>IFERROR(VLOOKUP($B70,[1]NUM9!$G$3:$T$145,12,FALSE),0)</f>
        <v>6</v>
      </c>
      <c r="P70" s="51">
        <f>IFERROR(VLOOKUP($B70,[1]NUM9!$G$3:$T$145,13,FALSE),0)</f>
        <v>0</v>
      </c>
      <c r="Q70" s="11">
        <f t="shared" si="8"/>
        <v>64</v>
      </c>
    </row>
    <row r="71" spans="1:19" ht="14.4" thickBot="1" x14ac:dyDescent="0.3">
      <c r="A71" s="63" t="s">
        <v>85</v>
      </c>
      <c r="B71" s="62" t="s">
        <v>79</v>
      </c>
      <c r="C71" s="34"/>
      <c r="D71" s="34"/>
      <c r="E71" s="51">
        <f>IFERROR(VLOOKUP($B71,[1]NUM9!$G$3:$T$145,2,FALSE),0)</f>
        <v>0</v>
      </c>
      <c r="F71" s="51">
        <f>IFERROR(VLOOKUP($B71,[1]NUM9!$G$3:$T$145,3,FALSE),0)</f>
        <v>1</v>
      </c>
      <c r="G71" s="51">
        <f>IFERROR(VLOOKUP($B71,[1]NUM9!$G$3:$T$145,4,FALSE),0)</f>
        <v>1</v>
      </c>
      <c r="H71" s="51">
        <f>IFERROR(VLOOKUP($B71,[1]NUM9!$G$3:$T$145,5,FALSE),0)</f>
        <v>4</v>
      </c>
      <c r="I71" s="51">
        <f>IFERROR(VLOOKUP($B71,[1]NUM9!$G$3:$T$145,6,FALSE),0)</f>
        <v>6</v>
      </c>
      <c r="J71" s="51">
        <f>IFERROR(VLOOKUP($B71,[1]NUM9!$G$3:$T$145,7,FALSE),0)</f>
        <v>0</v>
      </c>
      <c r="K71" s="51">
        <f>IFERROR(VLOOKUP($B71,[1]NUM9!$G$3:$T$145,8,FALSE),0)</f>
        <v>0</v>
      </c>
      <c r="L71" s="51">
        <f>IFERROR(VLOOKUP($B71,[1]NUM9!$G$3:$T$145,9,FALSE),0)</f>
        <v>0</v>
      </c>
      <c r="M71" s="51">
        <f>IFERROR(VLOOKUP($B71,[1]NUM9!$G$3:$T$145,10,FALSE),0)</f>
        <v>0</v>
      </c>
      <c r="N71" s="51">
        <f>IFERROR(VLOOKUP($B71,[1]NUM9!$G$3:$T$145,11,FALSE),0)</f>
        <v>5</v>
      </c>
      <c r="O71" s="51">
        <f>IFERROR(VLOOKUP($B71,[1]NUM9!$G$3:$T$145,12,FALSE),0)</f>
        <v>4</v>
      </c>
      <c r="P71" s="51">
        <f>IFERROR(VLOOKUP($B71,[1]NUM9!$G$3:$T$145,13,FALSE),0)</f>
        <v>0</v>
      </c>
      <c r="Q71" s="11">
        <f t="shared" si="8"/>
        <v>21</v>
      </c>
    </row>
    <row r="72" spans="1:19" ht="14.4" thickBot="1" x14ac:dyDescent="0.3">
      <c r="A72" s="63" t="s">
        <v>85</v>
      </c>
      <c r="B72" s="62" t="s">
        <v>80</v>
      </c>
      <c r="C72" s="34"/>
      <c r="D72" s="34"/>
      <c r="E72" s="51">
        <f>IFERROR(VLOOKUP($B72,[1]NUM9!$G$3:$T$145,2,FALSE),0)</f>
        <v>14</v>
      </c>
      <c r="F72" s="51">
        <f>IFERROR(VLOOKUP($B72,[1]NUM9!$G$3:$T$145,3,FALSE),0)</f>
        <v>2</v>
      </c>
      <c r="G72" s="51">
        <f>IFERROR(VLOOKUP($B72,[1]NUM9!$G$3:$T$145,4,FALSE),0)</f>
        <v>0</v>
      </c>
      <c r="H72" s="51">
        <f>IFERROR(VLOOKUP($B72,[1]NUM9!$G$3:$T$145,5,FALSE),0)</f>
        <v>5</v>
      </c>
      <c r="I72" s="51">
        <f>IFERROR(VLOOKUP($B72,[1]NUM9!$G$3:$T$145,6,FALSE),0)</f>
        <v>4</v>
      </c>
      <c r="J72" s="51">
        <f>IFERROR(VLOOKUP($B72,[1]NUM9!$G$3:$T$145,7,FALSE),0)</f>
        <v>1</v>
      </c>
      <c r="K72" s="51">
        <f>IFERROR(VLOOKUP($B72,[1]NUM9!$G$3:$T$145,8,FALSE),0)</f>
        <v>1</v>
      </c>
      <c r="L72" s="51">
        <f>IFERROR(VLOOKUP($B72,[1]NUM9!$G$3:$T$145,9,FALSE),0)</f>
        <v>0</v>
      </c>
      <c r="M72" s="51">
        <f>IFERROR(VLOOKUP($B72,[1]NUM9!$G$3:$T$145,10,FALSE),0)</f>
        <v>0</v>
      </c>
      <c r="N72" s="51">
        <f>IFERROR(VLOOKUP($B72,[1]NUM9!$G$3:$T$145,11,FALSE),0)</f>
        <v>0</v>
      </c>
      <c r="O72" s="51">
        <f>IFERROR(VLOOKUP($B72,[1]NUM9!$G$3:$T$145,12,FALSE),0)</f>
        <v>6</v>
      </c>
      <c r="P72" s="51">
        <f>IFERROR(VLOOKUP($B72,[1]NUM9!$G$3:$T$145,13,FALSE),0)</f>
        <v>0</v>
      </c>
      <c r="Q72" s="11">
        <f t="shared" si="8"/>
        <v>33</v>
      </c>
    </row>
    <row r="73" spans="1:19" ht="14.4" thickBot="1" x14ac:dyDescent="0.3">
      <c r="A73" s="63" t="s">
        <v>85</v>
      </c>
      <c r="B73" s="62" t="s">
        <v>81</v>
      </c>
      <c r="C73" s="34"/>
      <c r="D73" s="34"/>
      <c r="E73" s="51">
        <f>IFERROR(VLOOKUP($B73,[1]NUM9!$G$3:$T$145,2,FALSE),0)</f>
        <v>0</v>
      </c>
      <c r="F73" s="51">
        <f>IFERROR(VLOOKUP($B73,[1]NUM9!$G$3:$T$145,3,FALSE),0)</f>
        <v>0</v>
      </c>
      <c r="G73" s="51">
        <f>IFERROR(VLOOKUP($B73,[1]NUM9!$G$3:$T$145,4,FALSE),0)</f>
        <v>0</v>
      </c>
      <c r="H73" s="51">
        <f>IFERROR(VLOOKUP($B73,[1]NUM9!$G$3:$T$145,5,FALSE),0)</f>
        <v>0</v>
      </c>
      <c r="I73" s="51">
        <f>IFERROR(VLOOKUP($B73,[1]NUM9!$G$3:$T$145,6,FALSE),0)</f>
        <v>0</v>
      </c>
      <c r="J73" s="51">
        <f>IFERROR(VLOOKUP($B73,[1]NUM9!$G$3:$T$145,7,FALSE),0)</f>
        <v>0</v>
      </c>
      <c r="K73" s="51">
        <f>IFERROR(VLOOKUP($B73,[1]NUM9!$G$3:$T$145,8,FALSE),0)</f>
        <v>0</v>
      </c>
      <c r="L73" s="51">
        <f>IFERROR(VLOOKUP($B73,[1]NUM9!$G$3:$T$145,9,FALSE),0)</f>
        <v>0</v>
      </c>
      <c r="M73" s="51">
        <f>IFERROR(VLOOKUP($B73,[1]NUM9!$G$3:$T$145,10,FALSE),0)</f>
        <v>0</v>
      </c>
      <c r="N73" s="51">
        <f>IFERROR(VLOOKUP($B73,[1]NUM9!$G$3:$T$145,11,FALSE),0)</f>
        <v>0</v>
      </c>
      <c r="O73" s="51">
        <f>IFERROR(VLOOKUP($B73,[1]NUM9!$G$3:$T$145,12,FALSE),0)</f>
        <v>0</v>
      </c>
      <c r="P73" s="51">
        <f>IFERROR(VLOOKUP($B73,[1]NUM9!$G$3:$T$145,13,FALSE),0)</f>
        <v>0</v>
      </c>
      <c r="Q73" s="11">
        <f t="shared" si="8"/>
        <v>0</v>
      </c>
    </row>
    <row r="74" spans="1:19" ht="14.4" thickBot="1" x14ac:dyDescent="0.3">
      <c r="A74" s="63" t="s">
        <v>85</v>
      </c>
      <c r="B74" s="62" t="s">
        <v>82</v>
      </c>
      <c r="C74" s="34"/>
      <c r="D74" s="34"/>
      <c r="E74" s="51">
        <f>IFERROR(VLOOKUP($B74,[1]NUM9!$G$3:$T$145,2,FALSE),0)</f>
        <v>0</v>
      </c>
      <c r="F74" s="51">
        <f>IFERROR(VLOOKUP($B74,[1]NUM9!$G$3:$T$145,3,FALSE),0)</f>
        <v>0</v>
      </c>
      <c r="G74" s="51">
        <f>IFERROR(VLOOKUP($B74,[1]NUM9!$G$3:$T$145,4,FALSE),0)</f>
        <v>0</v>
      </c>
      <c r="H74" s="51">
        <f>IFERROR(VLOOKUP($B74,[1]NUM9!$G$3:$T$145,5,FALSE),0)</f>
        <v>0</v>
      </c>
      <c r="I74" s="51">
        <f>IFERROR(VLOOKUP($B74,[1]NUM9!$G$3:$T$145,6,FALSE),0)</f>
        <v>0</v>
      </c>
      <c r="J74" s="51">
        <f>IFERROR(VLOOKUP($B74,[1]NUM9!$G$3:$T$145,7,FALSE),0)</f>
        <v>0</v>
      </c>
      <c r="K74" s="51">
        <f>IFERROR(VLOOKUP($B74,[1]NUM9!$G$3:$T$145,8,FALSE),0)</f>
        <v>0</v>
      </c>
      <c r="L74" s="51">
        <f>IFERROR(VLOOKUP($B74,[1]NUM9!$G$3:$T$145,9,FALSE),0)</f>
        <v>0</v>
      </c>
      <c r="M74" s="51">
        <f>IFERROR(VLOOKUP($B74,[1]NUM9!$G$3:$T$145,10,FALSE),0)</f>
        <v>0</v>
      </c>
      <c r="N74" s="51">
        <f>IFERROR(VLOOKUP($B74,[1]NUM9!$G$3:$T$145,11,FALSE),0)</f>
        <v>0</v>
      </c>
      <c r="O74" s="51">
        <f>IFERROR(VLOOKUP($B74,[1]NUM9!$G$3:$T$145,12,FALSE),0)</f>
        <v>0</v>
      </c>
      <c r="P74" s="51">
        <f>IFERROR(VLOOKUP($B74,[1]NUM9!$G$3:$T$145,13,FALSE),0)</f>
        <v>0</v>
      </c>
      <c r="Q74" s="11">
        <f t="shared" si="8"/>
        <v>0</v>
      </c>
    </row>
    <row r="75" spans="1:19" ht="14.4" thickBot="1" x14ac:dyDescent="0.3">
      <c r="A75" s="63" t="s">
        <v>85</v>
      </c>
      <c r="B75" s="62" t="s">
        <v>83</v>
      </c>
      <c r="C75" s="34"/>
      <c r="D75" s="34"/>
      <c r="E75" s="51">
        <f>IFERROR(VLOOKUP($B75,[1]NUM9!$G$3:$T$145,2,FALSE),0)</f>
        <v>0</v>
      </c>
      <c r="F75" s="51">
        <f>IFERROR(VLOOKUP($B75,[1]NUM9!$G$3:$T$145,3,FALSE),0)</f>
        <v>0</v>
      </c>
      <c r="G75" s="51">
        <f>IFERROR(VLOOKUP($B75,[1]NUM9!$G$3:$T$145,4,FALSE),0)</f>
        <v>0</v>
      </c>
      <c r="H75" s="51">
        <f>IFERROR(VLOOKUP($B75,[1]NUM9!$G$3:$T$145,5,FALSE),0)</f>
        <v>0</v>
      </c>
      <c r="I75" s="51">
        <f>IFERROR(VLOOKUP($B75,[1]NUM9!$G$3:$T$145,6,FALSE),0)</f>
        <v>0</v>
      </c>
      <c r="J75" s="51">
        <f>IFERROR(VLOOKUP($B75,[1]NUM9!$G$3:$T$145,7,FALSE),0)</f>
        <v>0</v>
      </c>
      <c r="K75" s="51">
        <f>IFERROR(VLOOKUP($B75,[1]NUM9!$G$3:$T$145,8,FALSE),0)</f>
        <v>0</v>
      </c>
      <c r="L75" s="51">
        <f>IFERROR(VLOOKUP($B75,[1]NUM9!$G$3:$T$145,9,FALSE),0)</f>
        <v>0</v>
      </c>
      <c r="M75" s="51">
        <f>IFERROR(VLOOKUP($B75,[1]NUM9!$G$3:$T$145,10,FALSE),0)</f>
        <v>0</v>
      </c>
      <c r="N75" s="51">
        <f>IFERROR(VLOOKUP($B75,[1]NUM9!$G$3:$T$145,11,FALSE),0)</f>
        <v>0</v>
      </c>
      <c r="O75" s="51">
        <f>IFERROR(VLOOKUP($B75,[1]NUM9!$G$3:$T$145,12,FALSE),0)</f>
        <v>0</v>
      </c>
      <c r="P75" s="51">
        <f>IFERROR(VLOOKUP($B75,[1]NUM9!$G$3:$T$145,13,FALSE),0)</f>
        <v>0</v>
      </c>
      <c r="Q75" s="11">
        <f t="shared" si="8"/>
        <v>0</v>
      </c>
    </row>
    <row r="76" spans="1:19" ht="14.4" thickBot="1" x14ac:dyDescent="0.3">
      <c r="A76" s="63" t="s">
        <v>85</v>
      </c>
      <c r="B76" s="62" t="s">
        <v>84</v>
      </c>
      <c r="C76" s="34"/>
      <c r="D76" s="34"/>
      <c r="E76" s="51">
        <f>IFERROR(VLOOKUP($B76,[1]NUM9!$G$3:$T$145,2,FALSE),0)</f>
        <v>0</v>
      </c>
      <c r="F76" s="51">
        <f>IFERROR(VLOOKUP($B76,[1]NUM9!$G$3:$T$145,3,FALSE),0)</f>
        <v>0</v>
      </c>
      <c r="G76" s="51">
        <f>IFERROR(VLOOKUP($B76,[1]NUM9!$G$3:$T$145,4,FALSE),0)</f>
        <v>0</v>
      </c>
      <c r="H76" s="51">
        <f>IFERROR(VLOOKUP($B76,[1]NUM9!$G$3:$T$145,5,FALSE),0)</f>
        <v>0</v>
      </c>
      <c r="I76" s="51">
        <f>IFERROR(VLOOKUP($B76,[1]NUM9!$G$3:$T$145,6,FALSE),0)</f>
        <v>0</v>
      </c>
      <c r="J76" s="51">
        <f>IFERROR(VLOOKUP($B76,[1]NUM9!$G$3:$T$145,7,FALSE),0)</f>
        <v>0</v>
      </c>
      <c r="K76" s="51">
        <f>IFERROR(VLOOKUP($B76,[1]NUM9!$G$3:$T$145,8,FALSE),0)</f>
        <v>0</v>
      </c>
      <c r="L76" s="51">
        <f>IFERROR(VLOOKUP($B76,[1]NUM9!$G$3:$T$145,9,FALSE),0)</f>
        <v>0</v>
      </c>
      <c r="M76" s="51">
        <f>IFERROR(VLOOKUP($B76,[1]NUM9!$G$3:$T$145,10,FALSE),0)</f>
        <v>0</v>
      </c>
      <c r="N76" s="51">
        <f>IFERROR(VLOOKUP($B76,[1]NUM9!$G$3:$T$145,11,FALSE),0)</f>
        <v>0</v>
      </c>
      <c r="O76" s="51">
        <f>IFERROR(VLOOKUP($B76,[1]NUM9!$G$3:$T$145,12,FALSE),0)</f>
        <v>0</v>
      </c>
      <c r="P76" s="51">
        <f>IFERROR(VLOOKUP($B76,[1]NUM9!$G$3:$T$145,13,FALSE),0)</f>
        <v>0</v>
      </c>
      <c r="Q76" s="11">
        <f t="shared" si="8"/>
        <v>0</v>
      </c>
    </row>
    <row r="77" spans="1:19" ht="14.4" thickBot="1" x14ac:dyDescent="0.3">
      <c r="A77" s="344" t="s">
        <v>18</v>
      </c>
      <c r="B77" s="345"/>
      <c r="C77" s="89">
        <f>D77/Metas!K6</f>
        <v>0.84088603820946395</v>
      </c>
      <c r="D77" s="13">
        <f>+Q77/R77</f>
        <v>0.37444655281467426</v>
      </c>
      <c r="E77" s="43">
        <f>SUM(E67:E76)</f>
        <v>65</v>
      </c>
      <c r="F77" s="43">
        <f t="shared" ref="F77:H77" si="9">SUM(F67:F76)</f>
        <v>61</v>
      </c>
      <c r="G77" s="43">
        <f t="shared" si="9"/>
        <v>46</v>
      </c>
      <c r="H77" s="43">
        <f t="shared" si="9"/>
        <v>71</v>
      </c>
      <c r="I77" s="43">
        <f t="shared" ref="I77:J77" si="10">SUM(I67:I76)</f>
        <v>83</v>
      </c>
      <c r="J77" s="43">
        <f t="shared" si="10"/>
        <v>61</v>
      </c>
      <c r="K77" s="43">
        <f t="shared" ref="K77:L77" si="11">SUM(K67:K76)</f>
        <v>40</v>
      </c>
      <c r="L77" s="43">
        <f t="shared" si="11"/>
        <v>19</v>
      </c>
      <c r="M77" s="43">
        <f t="shared" ref="M77:N77" si="12">SUM(M67:M76)</f>
        <v>5</v>
      </c>
      <c r="N77" s="43">
        <f t="shared" si="12"/>
        <v>45</v>
      </c>
      <c r="O77" s="43">
        <f t="shared" ref="O77:P77" si="13">SUM(O67:O76)</f>
        <v>60</v>
      </c>
      <c r="P77" s="43">
        <f t="shared" si="13"/>
        <v>36</v>
      </c>
      <c r="Q77" s="43">
        <f>SUM(Q67:Q76)</f>
        <v>592</v>
      </c>
      <c r="R77" s="378">
        <v>1581</v>
      </c>
      <c r="S77" s="379"/>
    </row>
    <row r="78" spans="1:19" ht="14.4" thickBot="1" x14ac:dyDescent="0.3">
      <c r="A78" s="49" t="s">
        <v>91</v>
      </c>
      <c r="B78" s="62" t="s">
        <v>86</v>
      </c>
      <c r="C78" s="34"/>
      <c r="D78" s="34"/>
      <c r="E78" s="51">
        <f>IFERROR(VLOOKUP($B78,[1]NUM9!$G$3:$T$145,2,FALSE),0)</f>
        <v>0</v>
      </c>
      <c r="F78" s="51">
        <f>IFERROR(VLOOKUP($B78,[1]NUM9!$G$3:$T$145,3,FALSE),0)</f>
        <v>0</v>
      </c>
      <c r="G78" s="51">
        <f>IFERROR(VLOOKUP($B78,[1]NUM9!$G$3:$T$145,4,FALSE),0)</f>
        <v>3</v>
      </c>
      <c r="H78" s="51">
        <f>IFERROR(VLOOKUP($B78,[1]NUM9!$G$3:$T$145,5,FALSE),0)</f>
        <v>4</v>
      </c>
      <c r="I78" s="51">
        <f>IFERROR(VLOOKUP($B78,[1]NUM9!$G$3:$T$145,6,FALSE),0)</f>
        <v>6</v>
      </c>
      <c r="J78" s="51">
        <f>IFERROR(VLOOKUP($B78,[1]NUM9!$G$3:$T$145,7,FALSE),0)</f>
        <v>7</v>
      </c>
      <c r="K78" s="51">
        <f>IFERROR(VLOOKUP($B78,[1]NUM9!$G$3:$T$145,8,FALSE),0)</f>
        <v>5</v>
      </c>
      <c r="L78" s="51">
        <f>IFERROR(VLOOKUP($B78,[1]NUM9!$G$3:$T$145,9,FALSE),0)</f>
        <v>3</v>
      </c>
      <c r="M78" s="51">
        <f>IFERROR(VLOOKUP($B78,[1]NUM9!$G$3:$T$145,10,FALSE),0)</f>
        <v>5</v>
      </c>
      <c r="N78" s="51">
        <f>IFERROR(VLOOKUP($B78,[1]NUM9!$G$3:$T$145,11,FALSE),0)</f>
        <v>8</v>
      </c>
      <c r="O78" s="51">
        <f>IFERROR(VLOOKUP($B78,[1]NUM9!$G$3:$T$145,12,FALSE),0)</f>
        <v>1</v>
      </c>
      <c r="P78" s="51">
        <f>IFERROR(VLOOKUP($B78,[1]NUM9!$G$3:$T$145,13,FALSE),0)</f>
        <v>1</v>
      </c>
      <c r="Q78" s="11">
        <f>SUM(E78:P78)</f>
        <v>43</v>
      </c>
    </row>
    <row r="79" spans="1:19" ht="14.4" thickBot="1" x14ac:dyDescent="0.3">
      <c r="A79" s="49" t="s">
        <v>91</v>
      </c>
      <c r="B79" s="62" t="s">
        <v>87</v>
      </c>
      <c r="C79" s="34"/>
      <c r="D79" s="34"/>
      <c r="E79" s="51">
        <f>IFERROR(VLOOKUP($B79,[1]NUM9!$G$3:$T$145,2,FALSE),0)</f>
        <v>0</v>
      </c>
      <c r="F79" s="51">
        <f>IFERROR(VLOOKUP($B79,[1]NUM9!$G$3:$T$145,3,FALSE),0)</f>
        <v>1</v>
      </c>
      <c r="G79" s="51">
        <f>IFERROR(VLOOKUP($B79,[1]NUM9!$G$3:$T$145,4,FALSE),0)</f>
        <v>3</v>
      </c>
      <c r="H79" s="51">
        <f>IFERROR(VLOOKUP($B79,[1]NUM9!$G$3:$T$145,5,FALSE),0)</f>
        <v>0</v>
      </c>
      <c r="I79" s="51">
        <f>IFERROR(VLOOKUP($B79,[1]NUM9!$G$3:$T$145,6,FALSE),0)</f>
        <v>3</v>
      </c>
      <c r="J79" s="51">
        <f>IFERROR(VLOOKUP($B79,[1]NUM9!$G$3:$T$145,7,FALSE),0)</f>
        <v>5</v>
      </c>
      <c r="K79" s="51">
        <f>IFERROR(VLOOKUP($B79,[1]NUM9!$G$3:$T$145,8,FALSE),0)</f>
        <v>1</v>
      </c>
      <c r="L79" s="51">
        <f>IFERROR(VLOOKUP($B79,[1]NUM9!$G$3:$T$145,9,FALSE),0)</f>
        <v>3</v>
      </c>
      <c r="M79" s="51">
        <f>IFERROR(VLOOKUP($B79,[1]NUM9!$G$3:$T$145,10,FALSE),0)</f>
        <v>2</v>
      </c>
      <c r="N79" s="51">
        <f>IFERROR(VLOOKUP($B79,[1]NUM9!$G$3:$T$145,11,FALSE),0)</f>
        <v>0</v>
      </c>
      <c r="O79" s="51">
        <f>IFERROR(VLOOKUP($B79,[1]NUM9!$G$3:$T$145,12,FALSE),0)</f>
        <v>3</v>
      </c>
      <c r="P79" s="51">
        <f>IFERROR(VLOOKUP($B79,[1]NUM9!$G$3:$T$145,13,FALSE),0)</f>
        <v>6</v>
      </c>
      <c r="Q79" s="11">
        <f>SUM(E79:P79)</f>
        <v>27</v>
      </c>
    </row>
    <row r="80" spans="1:19" ht="14.4" thickBot="1" x14ac:dyDescent="0.3">
      <c r="A80" s="49" t="s">
        <v>91</v>
      </c>
      <c r="B80" s="62" t="s">
        <v>88</v>
      </c>
      <c r="C80" s="34"/>
      <c r="D80" s="34"/>
      <c r="E80" s="51">
        <f>IFERROR(VLOOKUP($B80,[1]NUM9!$G$3:$T$145,2,FALSE),0)</f>
        <v>10</v>
      </c>
      <c r="F80" s="51">
        <f>IFERROR(VLOOKUP($B80,[1]NUM9!$G$3:$T$145,3,FALSE),0)</f>
        <v>2</v>
      </c>
      <c r="G80" s="51">
        <f>IFERROR(VLOOKUP($B80,[1]NUM9!$G$3:$T$145,4,FALSE),0)</f>
        <v>28</v>
      </c>
      <c r="H80" s="51">
        <f>IFERROR(VLOOKUP($B80,[1]NUM9!$G$3:$T$145,5,FALSE),0)</f>
        <v>17</v>
      </c>
      <c r="I80" s="51">
        <f>IFERROR(VLOOKUP($B80,[1]NUM9!$G$3:$T$145,6,FALSE),0)</f>
        <v>26</v>
      </c>
      <c r="J80" s="51">
        <f>IFERROR(VLOOKUP($B80,[1]NUM9!$G$3:$T$145,7,FALSE),0)</f>
        <v>40</v>
      </c>
      <c r="K80" s="51">
        <f>IFERROR(VLOOKUP($B80,[1]NUM9!$G$3:$T$145,8,FALSE),0)</f>
        <v>11</v>
      </c>
      <c r="L80" s="51">
        <f>IFERROR(VLOOKUP($B80,[1]NUM9!$G$3:$T$145,9,FALSE),0)</f>
        <v>33</v>
      </c>
      <c r="M80" s="51">
        <f>IFERROR(VLOOKUP($B80,[1]NUM9!$G$3:$T$145,10,FALSE),0)</f>
        <v>32</v>
      </c>
      <c r="N80" s="51">
        <f>IFERROR(VLOOKUP($B80,[1]NUM9!$G$3:$T$145,11,FALSE),0)</f>
        <v>14</v>
      </c>
      <c r="O80" s="51">
        <f>IFERROR(VLOOKUP($B80,[1]NUM9!$G$3:$T$145,12,FALSE),0)</f>
        <v>25</v>
      </c>
      <c r="P80" s="51">
        <f>IFERROR(VLOOKUP($B80,[1]NUM9!$G$3:$T$145,13,FALSE),0)</f>
        <v>19</v>
      </c>
      <c r="Q80" s="11">
        <f>SUM(E80:P80)</f>
        <v>257</v>
      </c>
    </row>
    <row r="81" spans="1:19" ht="14.4" thickBot="1" x14ac:dyDescent="0.3">
      <c r="A81" s="49" t="s">
        <v>91</v>
      </c>
      <c r="B81" s="62" t="s">
        <v>89</v>
      </c>
      <c r="C81" s="34"/>
      <c r="D81" s="34"/>
      <c r="E81" s="51">
        <f>IFERROR(VLOOKUP($B81,[1]NUM9!$G$3:$T$145,2,FALSE),0)</f>
        <v>0</v>
      </c>
      <c r="F81" s="51">
        <f>IFERROR(VLOOKUP($B81,[1]NUM9!$G$3:$T$145,3,FALSE),0)</f>
        <v>0</v>
      </c>
      <c r="G81" s="51">
        <f>IFERROR(VLOOKUP($B81,[1]NUM9!$G$3:$T$145,4,FALSE),0)</f>
        <v>0</v>
      </c>
      <c r="H81" s="51">
        <f>IFERROR(VLOOKUP($B81,[1]NUM9!$G$3:$T$145,5,FALSE),0)</f>
        <v>0</v>
      </c>
      <c r="I81" s="51">
        <f>IFERROR(VLOOKUP($B81,[1]NUM9!$G$3:$T$145,6,FALSE),0)</f>
        <v>1</v>
      </c>
      <c r="J81" s="51">
        <f>IFERROR(VLOOKUP($B81,[1]NUM9!$G$3:$T$145,7,FALSE),0)</f>
        <v>0</v>
      </c>
      <c r="K81" s="51">
        <f>IFERROR(VLOOKUP($B81,[1]NUM9!$G$3:$T$145,8,FALSE),0)</f>
        <v>2</v>
      </c>
      <c r="L81" s="51">
        <f>IFERROR(VLOOKUP($B81,[1]NUM9!$G$3:$T$145,9,FALSE),0)</f>
        <v>0</v>
      </c>
      <c r="M81" s="51">
        <f>IFERROR(VLOOKUP($B81,[1]NUM9!$G$3:$T$145,10,FALSE),0)</f>
        <v>0</v>
      </c>
      <c r="N81" s="51">
        <f>IFERROR(VLOOKUP($B81,[1]NUM9!$G$3:$T$145,11,FALSE),0)</f>
        <v>0</v>
      </c>
      <c r="O81" s="51">
        <f>IFERROR(VLOOKUP($B81,[1]NUM9!$G$3:$T$145,12,FALSE),0)</f>
        <v>0</v>
      </c>
      <c r="P81" s="51">
        <f>IFERROR(VLOOKUP($B81,[1]NUM9!$G$3:$T$145,13,FALSE),0)</f>
        <v>0</v>
      </c>
      <c r="Q81" s="11">
        <f>SUM(E81:P81)</f>
        <v>3</v>
      </c>
    </row>
    <row r="82" spans="1:19" ht="14.4" thickBot="1" x14ac:dyDescent="0.3">
      <c r="A82" s="49" t="s">
        <v>91</v>
      </c>
      <c r="B82" s="62" t="s">
        <v>90</v>
      </c>
      <c r="C82" s="34"/>
      <c r="D82" s="34"/>
      <c r="E82" s="51">
        <f>IFERROR(VLOOKUP($B82,[1]NUM9!$G$3:$T$145,2,FALSE),0)</f>
        <v>0</v>
      </c>
      <c r="F82" s="51">
        <f>IFERROR(VLOOKUP($B82,[1]NUM9!$G$3:$T$145,3,FALSE),0)</f>
        <v>0</v>
      </c>
      <c r="G82" s="51">
        <f>IFERROR(VLOOKUP($B82,[1]NUM9!$G$3:$T$145,4,FALSE),0)</f>
        <v>4</v>
      </c>
      <c r="H82" s="51">
        <f>IFERROR(VLOOKUP($B82,[1]NUM9!$G$3:$T$145,5,FALSE),0)</f>
        <v>3</v>
      </c>
      <c r="I82" s="51">
        <f>IFERROR(VLOOKUP($B82,[1]NUM9!$G$3:$T$145,6,FALSE),0)</f>
        <v>6</v>
      </c>
      <c r="J82" s="51">
        <f>IFERROR(VLOOKUP($B82,[1]NUM9!$G$3:$T$145,7,FALSE),0)</f>
        <v>0</v>
      </c>
      <c r="K82" s="51">
        <f>IFERROR(VLOOKUP($B82,[1]NUM9!$G$3:$T$145,8,FALSE),0)</f>
        <v>8</v>
      </c>
      <c r="L82" s="51">
        <f>IFERROR(VLOOKUP($B82,[1]NUM9!$G$3:$T$145,9,FALSE),0)</f>
        <v>2</v>
      </c>
      <c r="M82" s="51">
        <f>IFERROR(VLOOKUP($B82,[1]NUM9!$G$3:$T$145,10,FALSE),0)</f>
        <v>9</v>
      </c>
      <c r="N82" s="51">
        <f>IFERROR(VLOOKUP($B82,[1]NUM9!$G$3:$T$145,11,FALSE),0)</f>
        <v>9</v>
      </c>
      <c r="O82" s="51">
        <f>IFERROR(VLOOKUP($B82,[1]NUM9!$G$3:$T$145,12,FALSE),0)</f>
        <v>0</v>
      </c>
      <c r="P82" s="51">
        <f>IFERROR(VLOOKUP($B82,[1]NUM9!$G$3:$T$145,13,FALSE),0)</f>
        <v>1</v>
      </c>
      <c r="Q82" s="11">
        <f>SUM(E82:P82)</f>
        <v>42</v>
      </c>
    </row>
    <row r="83" spans="1:19" ht="14.4" thickBot="1" x14ac:dyDescent="0.3">
      <c r="A83" s="344" t="s">
        <v>163</v>
      </c>
      <c r="B83" s="345"/>
      <c r="C83" s="89">
        <f>D83/Metas!K11</f>
        <v>1.075049742724991</v>
      </c>
      <c r="D83" s="13">
        <f>+Q83/R83</f>
        <v>0.31767719897523483</v>
      </c>
      <c r="E83" s="43">
        <f t="shared" ref="E83:Q83" si="14">SUM(E78:E82)</f>
        <v>10</v>
      </c>
      <c r="F83" s="43">
        <f t="shared" si="14"/>
        <v>3</v>
      </c>
      <c r="G83" s="43">
        <f t="shared" si="14"/>
        <v>38</v>
      </c>
      <c r="H83" s="43">
        <f t="shared" si="14"/>
        <v>24</v>
      </c>
      <c r="I83" s="43">
        <f t="shared" ref="I83:J83" si="15">SUM(I78:I82)</f>
        <v>42</v>
      </c>
      <c r="J83" s="43">
        <f t="shared" si="15"/>
        <v>52</v>
      </c>
      <c r="K83" s="43">
        <f t="shared" ref="K83:L83" si="16">SUM(K78:K82)</f>
        <v>27</v>
      </c>
      <c r="L83" s="43">
        <f t="shared" si="16"/>
        <v>41</v>
      </c>
      <c r="M83" s="43">
        <f t="shared" ref="M83:N83" si="17">SUM(M78:M82)</f>
        <v>48</v>
      </c>
      <c r="N83" s="43">
        <f t="shared" si="17"/>
        <v>31</v>
      </c>
      <c r="O83" s="43">
        <f t="shared" ref="O83:P83" si="18">SUM(O78:O82)</f>
        <v>29</v>
      </c>
      <c r="P83" s="43">
        <f t="shared" si="18"/>
        <v>27</v>
      </c>
      <c r="Q83" s="43">
        <f t="shared" si="14"/>
        <v>372</v>
      </c>
      <c r="R83" s="378">
        <v>1171</v>
      </c>
      <c r="S83" s="379"/>
    </row>
    <row r="84" spans="1:19" ht="14.4" thickBot="1" x14ac:dyDescent="0.3">
      <c r="A84" s="49" t="s">
        <v>102</v>
      </c>
      <c r="B84" s="62" t="s">
        <v>92</v>
      </c>
      <c r="C84" s="34"/>
      <c r="D84" s="34"/>
      <c r="E84" s="51">
        <f>IFERROR(VLOOKUP($B84,[1]NUM9!$G$3:$T$145,2,FALSE),0)</f>
        <v>7</v>
      </c>
      <c r="F84" s="51">
        <f>IFERROR(VLOOKUP($B84,[1]NUM9!$G$3:$T$145,3,FALSE),0)</f>
        <v>0</v>
      </c>
      <c r="G84" s="51">
        <f>IFERROR(VLOOKUP($B84,[1]NUM9!$G$3:$T$145,4,FALSE),0)</f>
        <v>7</v>
      </c>
      <c r="H84" s="51">
        <f>IFERROR(VLOOKUP($B84,[1]NUM9!$G$3:$T$145,5,FALSE),0)</f>
        <v>7</v>
      </c>
      <c r="I84" s="51">
        <f>IFERROR(VLOOKUP($B84,[1]NUM9!$G$3:$T$145,6,FALSE),0)</f>
        <v>28</v>
      </c>
      <c r="J84" s="51">
        <f>IFERROR(VLOOKUP($B84,[1]NUM9!$G$3:$T$145,7,FALSE),0)</f>
        <v>0</v>
      </c>
      <c r="K84" s="51">
        <f>IFERROR(VLOOKUP($B84,[1]NUM9!$G$3:$T$145,8,FALSE),0)</f>
        <v>3</v>
      </c>
      <c r="L84" s="51">
        <f>IFERROR(VLOOKUP($B84,[1]NUM9!$G$3:$T$145,9,FALSE),0)</f>
        <v>13</v>
      </c>
      <c r="M84" s="51">
        <f>IFERROR(VLOOKUP($B84,[1]NUM9!$G$3:$T$145,10,FALSE),0)</f>
        <v>5</v>
      </c>
      <c r="N84" s="51">
        <f>IFERROR(VLOOKUP($B84,[1]NUM9!$G$3:$T$145,11,FALSE),0)</f>
        <v>7</v>
      </c>
      <c r="O84" s="51">
        <f>IFERROR(VLOOKUP($B84,[1]NUM9!$G$3:$T$145,12,FALSE),0)</f>
        <v>1</v>
      </c>
      <c r="P84" s="51">
        <f>IFERROR(VLOOKUP($B84,[1]NUM9!$G$3:$T$145,13,FALSE),0)</f>
        <v>4</v>
      </c>
      <c r="Q84" s="11">
        <f t="shared" ref="Q84:Q93" si="19">SUM(E84:P84)</f>
        <v>82</v>
      </c>
    </row>
    <row r="85" spans="1:19" ht="14.4" thickBot="1" x14ac:dyDescent="0.3">
      <c r="A85" s="49" t="s">
        <v>102</v>
      </c>
      <c r="B85" s="62" t="s">
        <v>93</v>
      </c>
      <c r="C85" s="34"/>
      <c r="D85" s="34"/>
      <c r="E85" s="51">
        <f>IFERROR(VLOOKUP($B85,[1]NUM9!$G$3:$T$145,2,FALSE),0)</f>
        <v>17</v>
      </c>
      <c r="F85" s="51">
        <f>IFERROR(VLOOKUP($B85,[1]NUM9!$G$3:$T$145,3,FALSE),0)</f>
        <v>10</v>
      </c>
      <c r="G85" s="51">
        <f>IFERROR(VLOOKUP($B85,[1]NUM9!$G$3:$T$145,4,FALSE),0)</f>
        <v>18</v>
      </c>
      <c r="H85" s="51">
        <f>IFERROR(VLOOKUP($B85,[1]NUM9!$G$3:$T$145,5,FALSE),0)</f>
        <v>9</v>
      </c>
      <c r="I85" s="51">
        <f>IFERROR(VLOOKUP($B85,[1]NUM9!$G$3:$T$145,6,FALSE),0)</f>
        <v>31</v>
      </c>
      <c r="J85" s="51">
        <f>IFERROR(VLOOKUP($B85,[1]NUM9!$G$3:$T$145,7,FALSE),0)</f>
        <v>40</v>
      </c>
      <c r="K85" s="51">
        <f>IFERROR(VLOOKUP($B85,[1]NUM9!$G$3:$T$145,8,FALSE),0)</f>
        <v>22</v>
      </c>
      <c r="L85" s="51">
        <f>IFERROR(VLOOKUP($B85,[1]NUM9!$G$3:$T$145,9,FALSE),0)</f>
        <v>21</v>
      </c>
      <c r="M85" s="51">
        <f>IFERROR(VLOOKUP($B85,[1]NUM9!$G$3:$T$145,10,FALSE),0)</f>
        <v>7</v>
      </c>
      <c r="N85" s="51">
        <f>IFERROR(VLOOKUP($B85,[1]NUM9!$G$3:$T$145,11,FALSE),0)</f>
        <v>5</v>
      </c>
      <c r="O85" s="51">
        <f>IFERROR(VLOOKUP($B85,[1]NUM9!$G$3:$T$145,12,FALSE),0)</f>
        <v>3</v>
      </c>
      <c r="P85" s="51">
        <f>IFERROR(VLOOKUP($B85,[1]NUM9!$G$3:$T$145,13,FALSE),0)</f>
        <v>0</v>
      </c>
      <c r="Q85" s="11">
        <f t="shared" si="19"/>
        <v>183</v>
      </c>
    </row>
    <row r="86" spans="1:19" ht="14.4" thickBot="1" x14ac:dyDescent="0.3">
      <c r="A86" s="49" t="s">
        <v>102</v>
      </c>
      <c r="B86" s="62" t="s">
        <v>94</v>
      </c>
      <c r="C86" s="34"/>
      <c r="D86" s="34"/>
      <c r="E86" s="51">
        <f>IFERROR(VLOOKUP($B86,[1]NUM9!$G$3:$T$145,2,FALSE),0)</f>
        <v>0</v>
      </c>
      <c r="F86" s="51">
        <f>IFERROR(VLOOKUP($B86,[1]NUM9!$G$3:$T$145,3,FALSE),0)</f>
        <v>0</v>
      </c>
      <c r="G86" s="51">
        <f>IFERROR(VLOOKUP($B86,[1]NUM9!$G$3:$T$145,4,FALSE),0)</f>
        <v>0</v>
      </c>
      <c r="H86" s="51">
        <f>IFERROR(VLOOKUP($B86,[1]NUM9!$G$3:$T$145,5,FALSE),0)</f>
        <v>0</v>
      </c>
      <c r="I86" s="51">
        <f>IFERROR(VLOOKUP($B86,[1]NUM9!$G$3:$T$145,6,FALSE),0)</f>
        <v>0</v>
      </c>
      <c r="J86" s="51">
        <f>IFERROR(VLOOKUP($B86,[1]NUM9!$G$3:$T$145,7,FALSE),0)</f>
        <v>0</v>
      </c>
      <c r="K86" s="51">
        <f>IFERROR(VLOOKUP($B86,[1]NUM9!$G$3:$T$145,8,FALSE),0)</f>
        <v>0</v>
      </c>
      <c r="L86" s="51">
        <f>IFERROR(VLOOKUP($B86,[1]NUM9!$G$3:$T$145,9,FALSE),0)</f>
        <v>0</v>
      </c>
      <c r="M86" s="51">
        <f>IFERROR(VLOOKUP($B86,[1]NUM9!$G$3:$T$145,10,FALSE),0)</f>
        <v>0</v>
      </c>
      <c r="N86" s="51">
        <f>IFERROR(VLOOKUP($B86,[1]NUM9!$G$3:$T$145,11,FALSE),0)</f>
        <v>0</v>
      </c>
      <c r="O86" s="51">
        <f>IFERROR(VLOOKUP($B86,[1]NUM9!$G$3:$T$145,12,FALSE),0)</f>
        <v>0</v>
      </c>
      <c r="P86" s="51">
        <f>IFERROR(VLOOKUP($B86,[1]NUM9!$G$3:$T$145,13,FALSE),0)</f>
        <v>0</v>
      </c>
      <c r="Q86" s="11">
        <f t="shared" si="19"/>
        <v>0</v>
      </c>
    </row>
    <row r="87" spans="1:19" ht="14.4" thickBot="1" x14ac:dyDescent="0.3">
      <c r="A87" s="49" t="s">
        <v>102</v>
      </c>
      <c r="B87" s="62" t="s">
        <v>95</v>
      </c>
      <c r="C87" s="34"/>
      <c r="D87" s="34"/>
      <c r="E87" s="51">
        <f>IFERROR(VLOOKUP($B87,[1]NUM9!$G$3:$T$145,2,FALSE),0)</f>
        <v>2</v>
      </c>
      <c r="F87" s="51">
        <f>IFERROR(VLOOKUP($B87,[1]NUM9!$G$3:$T$145,3,FALSE),0)</f>
        <v>3</v>
      </c>
      <c r="G87" s="51">
        <f>IFERROR(VLOOKUP($B87,[1]NUM9!$G$3:$T$145,4,FALSE),0)</f>
        <v>0</v>
      </c>
      <c r="H87" s="51">
        <f>IFERROR(VLOOKUP($B87,[1]NUM9!$G$3:$T$145,5,FALSE),0)</f>
        <v>6</v>
      </c>
      <c r="I87" s="51">
        <f>IFERROR(VLOOKUP($B87,[1]NUM9!$G$3:$T$145,6,FALSE),0)</f>
        <v>21</v>
      </c>
      <c r="J87" s="51">
        <f>IFERROR(VLOOKUP($B87,[1]NUM9!$G$3:$T$145,7,FALSE),0)</f>
        <v>0</v>
      </c>
      <c r="K87" s="51">
        <f>IFERROR(VLOOKUP($B87,[1]NUM9!$G$3:$T$145,8,FALSE),0)</f>
        <v>5</v>
      </c>
      <c r="L87" s="51">
        <f>IFERROR(VLOOKUP($B87,[1]NUM9!$G$3:$T$145,9,FALSE),0)</f>
        <v>10</v>
      </c>
      <c r="M87" s="51">
        <f>IFERROR(VLOOKUP($B87,[1]NUM9!$G$3:$T$145,10,FALSE),0)</f>
        <v>3</v>
      </c>
      <c r="N87" s="51">
        <f>IFERROR(VLOOKUP($B87,[1]NUM9!$G$3:$T$145,11,FALSE),0)</f>
        <v>5</v>
      </c>
      <c r="O87" s="51">
        <f>IFERROR(VLOOKUP($B87,[1]NUM9!$G$3:$T$145,12,FALSE),0)</f>
        <v>0</v>
      </c>
      <c r="P87" s="51">
        <f>IFERROR(VLOOKUP($B87,[1]NUM9!$G$3:$T$145,13,FALSE),0)</f>
        <v>8</v>
      </c>
      <c r="Q87" s="11">
        <f t="shared" si="19"/>
        <v>63</v>
      </c>
    </row>
    <row r="88" spans="1:19" ht="14.4" thickBot="1" x14ac:dyDescent="0.3">
      <c r="A88" s="49" t="s">
        <v>102</v>
      </c>
      <c r="B88" s="62" t="s">
        <v>96</v>
      </c>
      <c r="C88" s="34"/>
      <c r="D88" s="34"/>
      <c r="E88" s="51">
        <f>IFERROR(VLOOKUP($B88,[1]NUM9!$G$3:$T$145,2,FALSE),0)</f>
        <v>3</v>
      </c>
      <c r="F88" s="51">
        <f>IFERROR(VLOOKUP($B88,[1]NUM9!$G$3:$T$145,3,FALSE),0)</f>
        <v>1</v>
      </c>
      <c r="G88" s="51">
        <f>IFERROR(VLOOKUP($B88,[1]NUM9!$G$3:$T$145,4,FALSE),0)</f>
        <v>7</v>
      </c>
      <c r="H88" s="51">
        <f>IFERROR(VLOOKUP($B88,[1]NUM9!$G$3:$T$145,5,FALSE),0)</f>
        <v>4</v>
      </c>
      <c r="I88" s="51">
        <f>IFERROR(VLOOKUP($B88,[1]NUM9!$G$3:$T$145,6,FALSE),0)</f>
        <v>2</v>
      </c>
      <c r="J88" s="51">
        <f>IFERROR(VLOOKUP($B88,[1]NUM9!$G$3:$T$145,7,FALSE),0)</f>
        <v>1</v>
      </c>
      <c r="K88" s="51">
        <f>IFERROR(VLOOKUP($B88,[1]NUM9!$G$3:$T$145,8,FALSE),0)</f>
        <v>5</v>
      </c>
      <c r="L88" s="51">
        <f>IFERROR(VLOOKUP($B88,[1]NUM9!$G$3:$T$145,9,FALSE),0)</f>
        <v>5</v>
      </c>
      <c r="M88" s="51">
        <f>IFERROR(VLOOKUP($B88,[1]NUM9!$G$3:$T$145,10,FALSE),0)</f>
        <v>0</v>
      </c>
      <c r="N88" s="51">
        <f>IFERROR(VLOOKUP($B88,[1]NUM9!$G$3:$T$145,11,FALSE),0)</f>
        <v>2</v>
      </c>
      <c r="O88" s="51">
        <f>IFERROR(VLOOKUP($B88,[1]NUM9!$G$3:$T$145,12,FALSE),0)</f>
        <v>0</v>
      </c>
      <c r="P88" s="51">
        <f>IFERROR(VLOOKUP($B88,[1]NUM9!$G$3:$T$145,13,FALSE),0)</f>
        <v>0</v>
      </c>
      <c r="Q88" s="11">
        <f t="shared" si="19"/>
        <v>30</v>
      </c>
    </row>
    <row r="89" spans="1:19" ht="14.4" thickBot="1" x14ac:dyDescent="0.3">
      <c r="A89" s="49" t="s">
        <v>102</v>
      </c>
      <c r="B89" s="62" t="s">
        <v>97</v>
      </c>
      <c r="C89" s="34"/>
      <c r="D89" s="34"/>
      <c r="E89" s="51">
        <f>IFERROR(VLOOKUP($B89,[1]NUM9!$G$3:$T$145,2,FALSE),0)</f>
        <v>0</v>
      </c>
      <c r="F89" s="51">
        <f>IFERROR(VLOOKUP($B89,[1]NUM9!$G$3:$T$145,3,FALSE),0)</f>
        <v>0</v>
      </c>
      <c r="G89" s="51">
        <f>IFERROR(VLOOKUP($B89,[1]NUM9!$G$3:$T$145,4,FALSE),0)</f>
        <v>2</v>
      </c>
      <c r="H89" s="51">
        <f>IFERROR(VLOOKUP($B89,[1]NUM9!$G$3:$T$145,5,FALSE),0)</f>
        <v>4</v>
      </c>
      <c r="I89" s="51">
        <f>IFERROR(VLOOKUP($B89,[1]NUM9!$G$3:$T$145,6,FALSE),0)</f>
        <v>4</v>
      </c>
      <c r="J89" s="51">
        <f>IFERROR(VLOOKUP($B89,[1]NUM9!$G$3:$T$145,7,FALSE),0)</f>
        <v>3</v>
      </c>
      <c r="K89" s="51">
        <f>IFERROR(VLOOKUP($B89,[1]NUM9!$G$3:$T$145,8,FALSE),0)</f>
        <v>3</v>
      </c>
      <c r="L89" s="51">
        <f>IFERROR(VLOOKUP($B89,[1]NUM9!$G$3:$T$145,9,FALSE),0)</f>
        <v>3</v>
      </c>
      <c r="M89" s="51">
        <f>IFERROR(VLOOKUP($B89,[1]NUM9!$G$3:$T$145,10,FALSE),0)</f>
        <v>0</v>
      </c>
      <c r="N89" s="51">
        <f>IFERROR(VLOOKUP($B89,[1]NUM9!$G$3:$T$145,11,FALSE),0)</f>
        <v>0</v>
      </c>
      <c r="O89" s="51">
        <f>IFERROR(VLOOKUP($B89,[1]NUM9!$G$3:$T$145,12,FALSE),0)</f>
        <v>2</v>
      </c>
      <c r="P89" s="51">
        <f>IFERROR(VLOOKUP($B89,[1]NUM9!$G$3:$T$145,13,FALSE),0)</f>
        <v>0</v>
      </c>
      <c r="Q89" s="11">
        <f t="shared" si="19"/>
        <v>21</v>
      </c>
    </row>
    <row r="90" spans="1:19" ht="14.4" thickBot="1" x14ac:dyDescent="0.3">
      <c r="A90" s="49" t="s">
        <v>102</v>
      </c>
      <c r="B90" s="62" t="s">
        <v>98</v>
      </c>
      <c r="C90" s="34"/>
      <c r="D90" s="34"/>
      <c r="E90" s="51">
        <f>IFERROR(VLOOKUP($B90,[1]NUM9!$G$3:$T$145,2,FALSE),0)</f>
        <v>11</v>
      </c>
      <c r="F90" s="51">
        <f>IFERROR(VLOOKUP($B90,[1]NUM9!$G$3:$T$145,3,FALSE),0)</f>
        <v>15</v>
      </c>
      <c r="G90" s="51">
        <f>IFERROR(VLOOKUP($B90,[1]NUM9!$G$3:$T$145,4,FALSE),0)</f>
        <v>27</v>
      </c>
      <c r="H90" s="51">
        <f>IFERROR(VLOOKUP($B90,[1]NUM9!$G$3:$T$145,5,FALSE),0)</f>
        <v>42</v>
      </c>
      <c r="I90" s="51">
        <f>IFERROR(VLOOKUP($B90,[1]NUM9!$G$3:$T$145,6,FALSE),0)</f>
        <v>71</v>
      </c>
      <c r="J90" s="51">
        <f>IFERROR(VLOOKUP($B90,[1]NUM9!$G$3:$T$145,7,FALSE),0)</f>
        <v>0</v>
      </c>
      <c r="K90" s="51">
        <f>IFERROR(VLOOKUP($B90,[1]NUM9!$G$3:$T$145,8,FALSE),0)</f>
        <v>52</v>
      </c>
      <c r="L90" s="51">
        <f>IFERROR(VLOOKUP($B90,[1]NUM9!$G$3:$T$145,9,FALSE),0)</f>
        <v>93</v>
      </c>
      <c r="M90" s="51">
        <f>IFERROR(VLOOKUP($B90,[1]NUM9!$G$3:$T$145,10,FALSE),0)</f>
        <v>20</v>
      </c>
      <c r="N90" s="51">
        <f>IFERROR(VLOOKUP($B90,[1]NUM9!$G$3:$T$145,11,FALSE),0)</f>
        <v>57</v>
      </c>
      <c r="O90" s="51">
        <f>IFERROR(VLOOKUP($B90,[1]NUM9!$G$3:$T$145,12,FALSE),0)</f>
        <v>153</v>
      </c>
      <c r="P90" s="51">
        <f>IFERROR(VLOOKUP($B90,[1]NUM9!$G$3:$T$145,13,FALSE),0)</f>
        <v>16</v>
      </c>
      <c r="Q90" s="11">
        <f t="shared" si="19"/>
        <v>557</v>
      </c>
    </row>
    <row r="91" spans="1:19" ht="14.4" thickBot="1" x14ac:dyDescent="0.3">
      <c r="A91" s="49" t="s">
        <v>102</v>
      </c>
      <c r="B91" s="62" t="s">
        <v>99</v>
      </c>
      <c r="C91" s="34"/>
      <c r="D91" s="34"/>
      <c r="E91" s="51">
        <f>IFERROR(VLOOKUP($B91,[1]NUM9!$G$3:$T$145,2,FALSE),0)</f>
        <v>19</v>
      </c>
      <c r="F91" s="51">
        <f>IFERROR(VLOOKUP($B91,[1]NUM9!$G$3:$T$145,3,FALSE),0)</f>
        <v>14</v>
      </c>
      <c r="G91" s="51">
        <f>IFERROR(VLOOKUP($B91,[1]NUM9!$G$3:$T$145,4,FALSE),0)</f>
        <v>30</v>
      </c>
      <c r="H91" s="51">
        <f>IFERROR(VLOOKUP($B91,[1]NUM9!$G$3:$T$145,5,FALSE),0)</f>
        <v>19</v>
      </c>
      <c r="I91" s="51">
        <f>IFERROR(VLOOKUP($B91,[1]NUM9!$G$3:$T$145,6,FALSE),0)</f>
        <v>23</v>
      </c>
      <c r="J91" s="51">
        <f>IFERROR(VLOOKUP($B91,[1]NUM9!$G$3:$T$145,7,FALSE),0)</f>
        <v>23</v>
      </c>
      <c r="K91" s="51">
        <f>IFERROR(VLOOKUP($B91,[1]NUM9!$G$3:$T$145,8,FALSE),0)</f>
        <v>14</v>
      </c>
      <c r="L91" s="51">
        <f>IFERROR(VLOOKUP($B91,[1]NUM9!$G$3:$T$145,9,FALSE),0)</f>
        <v>3</v>
      </c>
      <c r="M91" s="51">
        <f>IFERROR(VLOOKUP($B91,[1]NUM9!$G$3:$T$145,10,FALSE),0)</f>
        <v>3</v>
      </c>
      <c r="N91" s="51">
        <f>IFERROR(VLOOKUP($B91,[1]NUM9!$G$3:$T$145,11,FALSE),0)</f>
        <v>1</v>
      </c>
      <c r="O91" s="51">
        <f>IFERROR(VLOOKUP($B91,[1]NUM9!$G$3:$T$145,12,FALSE),0)</f>
        <v>0</v>
      </c>
      <c r="P91" s="51">
        <f>IFERROR(VLOOKUP($B91,[1]NUM9!$G$3:$T$145,13,FALSE),0)</f>
        <v>3</v>
      </c>
      <c r="Q91" s="11">
        <f t="shared" si="19"/>
        <v>152</v>
      </c>
    </row>
    <row r="92" spans="1:19" ht="14.4" thickBot="1" x14ac:dyDescent="0.3">
      <c r="A92" s="49" t="s">
        <v>102</v>
      </c>
      <c r="B92" s="62" t="s">
        <v>100</v>
      </c>
      <c r="C92" s="34"/>
      <c r="D92" s="34"/>
      <c r="E92" s="51">
        <f>IFERROR(VLOOKUP($B92,[1]NUM9!$G$3:$T$145,2,FALSE),0)</f>
        <v>3</v>
      </c>
      <c r="F92" s="51">
        <f>IFERROR(VLOOKUP($B92,[1]NUM9!$G$3:$T$145,3,FALSE),0)</f>
        <v>2</v>
      </c>
      <c r="G92" s="51">
        <f>IFERROR(VLOOKUP($B92,[1]NUM9!$G$3:$T$145,4,FALSE),0)</f>
        <v>2</v>
      </c>
      <c r="H92" s="51">
        <f>IFERROR(VLOOKUP($B92,[1]NUM9!$G$3:$T$145,5,FALSE),0)</f>
        <v>0</v>
      </c>
      <c r="I92" s="51">
        <f>IFERROR(VLOOKUP($B92,[1]NUM9!$G$3:$T$145,6,FALSE),0)</f>
        <v>0</v>
      </c>
      <c r="J92" s="51">
        <f>IFERROR(VLOOKUP($B92,[1]NUM9!$G$3:$T$145,7,FALSE),0)</f>
        <v>11</v>
      </c>
      <c r="K92" s="51">
        <f>IFERROR(VLOOKUP($B92,[1]NUM9!$G$3:$T$145,8,FALSE),0)</f>
        <v>4</v>
      </c>
      <c r="L92" s="51">
        <f>IFERROR(VLOOKUP($B92,[1]NUM9!$G$3:$T$145,9,FALSE),0)</f>
        <v>2</v>
      </c>
      <c r="M92" s="51">
        <f>IFERROR(VLOOKUP($B92,[1]NUM9!$G$3:$T$145,10,FALSE),0)</f>
        <v>1</v>
      </c>
      <c r="N92" s="51">
        <f>IFERROR(VLOOKUP($B92,[1]NUM9!$G$3:$T$145,11,FALSE),0)</f>
        <v>0</v>
      </c>
      <c r="O92" s="51">
        <f>IFERROR(VLOOKUP($B92,[1]NUM9!$G$3:$T$145,12,FALSE),0)</f>
        <v>0</v>
      </c>
      <c r="P92" s="51">
        <f>IFERROR(VLOOKUP($B92,[1]NUM9!$G$3:$T$145,13,FALSE),0)</f>
        <v>0</v>
      </c>
      <c r="Q92" s="11">
        <f t="shared" si="19"/>
        <v>25</v>
      </c>
    </row>
    <row r="93" spans="1:19" ht="14.4" thickBot="1" x14ac:dyDescent="0.3">
      <c r="A93" s="49" t="s">
        <v>102</v>
      </c>
      <c r="B93" s="62" t="s">
        <v>101</v>
      </c>
      <c r="C93" s="34"/>
      <c r="D93" s="34"/>
      <c r="E93" s="51">
        <f>IFERROR(VLOOKUP($B93,[1]NUM9!$G$3:$T$145,2,FALSE),0)</f>
        <v>6</v>
      </c>
      <c r="F93" s="51">
        <f>IFERROR(VLOOKUP($B93,[1]NUM9!$G$3:$T$145,3,FALSE),0)</f>
        <v>16</v>
      </c>
      <c r="G93" s="51">
        <f>IFERROR(VLOOKUP($B93,[1]NUM9!$G$3:$T$145,4,FALSE),0)</f>
        <v>0</v>
      </c>
      <c r="H93" s="51">
        <f>IFERROR(VLOOKUP($B93,[1]NUM9!$G$3:$T$145,5,FALSE),0)</f>
        <v>6</v>
      </c>
      <c r="I93" s="51">
        <f>IFERROR(VLOOKUP($B93,[1]NUM9!$G$3:$T$145,6,FALSE),0)</f>
        <v>2</v>
      </c>
      <c r="J93" s="51">
        <f>IFERROR(VLOOKUP($B93,[1]NUM9!$G$3:$T$145,7,FALSE),0)</f>
        <v>8</v>
      </c>
      <c r="K93" s="51">
        <f>IFERROR(VLOOKUP($B93,[1]NUM9!$G$3:$T$145,8,FALSE),0)</f>
        <v>2</v>
      </c>
      <c r="L93" s="51">
        <f>IFERROR(VLOOKUP($B93,[1]NUM9!$G$3:$T$145,9,FALSE),0)</f>
        <v>0</v>
      </c>
      <c r="M93" s="51">
        <f>IFERROR(VLOOKUP($B93,[1]NUM9!$G$3:$T$145,10,FALSE),0)</f>
        <v>2</v>
      </c>
      <c r="N93" s="51">
        <f>IFERROR(VLOOKUP($B93,[1]NUM9!$G$3:$T$145,11,FALSE),0)</f>
        <v>16</v>
      </c>
      <c r="O93" s="51">
        <f>IFERROR(VLOOKUP($B93,[1]NUM9!$G$3:$T$145,12,FALSE),0)</f>
        <v>1</v>
      </c>
      <c r="P93" s="51">
        <f>IFERROR(VLOOKUP($B93,[1]NUM9!$G$3:$T$145,13,FALSE),0)</f>
        <v>5</v>
      </c>
      <c r="Q93" s="11">
        <f t="shared" si="19"/>
        <v>64</v>
      </c>
    </row>
    <row r="94" spans="1:19" ht="14.4" thickBot="1" x14ac:dyDescent="0.3">
      <c r="A94" s="344" t="s">
        <v>164</v>
      </c>
      <c r="B94" s="345"/>
      <c r="C94" s="89">
        <f>D94/Metas!K16</f>
        <v>1.0443477804104846</v>
      </c>
      <c r="D94" s="13">
        <f>+Q94/R94</f>
        <v>0.51987632508833925</v>
      </c>
      <c r="E94" s="43">
        <f>SUM(E84:E93)</f>
        <v>68</v>
      </c>
      <c r="F94" s="43">
        <f t="shared" ref="F94:H94" si="20">SUM(F84:F93)</f>
        <v>61</v>
      </c>
      <c r="G94" s="43">
        <f t="shared" si="20"/>
        <v>93</v>
      </c>
      <c r="H94" s="43">
        <f t="shared" si="20"/>
        <v>97</v>
      </c>
      <c r="I94" s="43">
        <f t="shared" ref="I94:J94" si="21">SUM(I84:I93)</f>
        <v>182</v>
      </c>
      <c r="J94" s="43">
        <f t="shared" si="21"/>
        <v>86</v>
      </c>
      <c r="K94" s="43">
        <f t="shared" ref="K94:L94" si="22">SUM(K84:K93)</f>
        <v>110</v>
      </c>
      <c r="L94" s="43">
        <f t="shared" si="22"/>
        <v>150</v>
      </c>
      <c r="M94" s="43">
        <f t="shared" ref="M94:N94" si="23">SUM(M84:M93)</f>
        <v>41</v>
      </c>
      <c r="N94" s="43">
        <f t="shared" si="23"/>
        <v>93</v>
      </c>
      <c r="O94" s="43">
        <f t="shared" ref="O94:P94" si="24">SUM(O84:O93)</f>
        <v>160</v>
      </c>
      <c r="P94" s="43">
        <f t="shared" si="24"/>
        <v>36</v>
      </c>
      <c r="Q94" s="43">
        <f>SUM(Q84:Q93)</f>
        <v>1177</v>
      </c>
      <c r="R94" s="378">
        <v>2264</v>
      </c>
      <c r="S94" s="379"/>
    </row>
    <row r="95" spans="1:19" ht="14.4" thickBot="1" x14ac:dyDescent="0.3">
      <c r="A95" s="49" t="s">
        <v>118</v>
      </c>
      <c r="B95" s="62" t="s">
        <v>103</v>
      </c>
      <c r="C95" s="34"/>
      <c r="D95" s="34"/>
      <c r="E95" s="51">
        <f>IFERROR(VLOOKUP($B95,[1]NUM9!$G$3:$T$145,2,FALSE),0)</f>
        <v>45</v>
      </c>
      <c r="F95" s="51">
        <f>IFERROR(VLOOKUP($B95,[1]NUM9!$G$3:$T$145,3,FALSE),0)</f>
        <v>41</v>
      </c>
      <c r="G95" s="51">
        <f>IFERROR(VLOOKUP($B95,[1]NUM9!$G$3:$T$145,4,FALSE),0)</f>
        <v>51</v>
      </c>
      <c r="H95" s="51">
        <f>IFERROR(VLOOKUP($B95,[1]NUM9!$G$3:$T$145,5,FALSE),0)</f>
        <v>54</v>
      </c>
      <c r="I95" s="51">
        <f>IFERROR(VLOOKUP($B95,[1]NUM9!$G$3:$T$145,6,FALSE),0)</f>
        <v>51</v>
      </c>
      <c r="J95" s="51">
        <f>IFERROR(VLOOKUP($B95,[1]NUM9!$G$3:$T$145,7,FALSE),0)</f>
        <v>50</v>
      </c>
      <c r="K95" s="51">
        <f>IFERROR(VLOOKUP($B95,[1]NUM9!$G$3:$T$145,8,FALSE),0)</f>
        <v>38</v>
      </c>
      <c r="L95" s="51">
        <f>IFERROR(VLOOKUP($B95,[1]NUM9!$G$3:$T$145,9,FALSE),0)</f>
        <v>39</v>
      </c>
      <c r="M95" s="51">
        <f>IFERROR(VLOOKUP($B95,[1]NUM9!$G$3:$T$145,10,FALSE),0)</f>
        <v>25</v>
      </c>
      <c r="N95" s="51">
        <f>IFERROR(VLOOKUP($B95,[1]NUM9!$G$3:$T$145,11,FALSE),0)</f>
        <v>7</v>
      </c>
      <c r="O95" s="51">
        <f>IFERROR(VLOOKUP($B95,[1]NUM9!$G$3:$T$145,12,FALSE),0)</f>
        <v>2</v>
      </c>
      <c r="P95" s="51">
        <f>IFERROR(VLOOKUP($B95,[1]NUM9!$G$3:$T$145,13,FALSE),0)</f>
        <v>4</v>
      </c>
      <c r="Q95" s="11">
        <f t="shared" ref="Q95:Q112" si="25">SUM(E95:P95)</f>
        <v>407</v>
      </c>
    </row>
    <row r="96" spans="1:19" ht="14.4" thickBot="1" x14ac:dyDescent="0.3">
      <c r="A96" s="49" t="s">
        <v>118</v>
      </c>
      <c r="B96" s="62" t="s">
        <v>104</v>
      </c>
      <c r="C96" s="34"/>
      <c r="D96" s="34"/>
      <c r="E96" s="51">
        <f>IFERROR(VLOOKUP($B96,[1]NUM9!$G$3:$T$145,2,FALSE),0)</f>
        <v>68</v>
      </c>
      <c r="F96" s="51">
        <f>IFERROR(VLOOKUP($B96,[1]NUM9!$G$3:$T$145,3,FALSE),0)</f>
        <v>30</v>
      </c>
      <c r="G96" s="51">
        <f>IFERROR(VLOOKUP($B96,[1]NUM9!$G$3:$T$145,4,FALSE),0)</f>
        <v>47</v>
      </c>
      <c r="H96" s="51">
        <f>IFERROR(VLOOKUP($B96,[1]NUM9!$G$3:$T$145,5,FALSE),0)</f>
        <v>48</v>
      </c>
      <c r="I96" s="51">
        <f>IFERROR(VLOOKUP($B96,[1]NUM9!$G$3:$T$145,6,FALSE),0)</f>
        <v>157</v>
      </c>
      <c r="J96" s="51">
        <f>IFERROR(VLOOKUP($B96,[1]NUM9!$G$3:$T$145,7,FALSE),0)</f>
        <v>158</v>
      </c>
      <c r="K96" s="51">
        <f>IFERROR(VLOOKUP($B96,[1]NUM9!$G$3:$T$145,8,FALSE),0)</f>
        <v>210</v>
      </c>
      <c r="L96" s="51">
        <f>IFERROR(VLOOKUP($B96,[1]NUM9!$G$3:$T$145,9,FALSE),0)</f>
        <v>120</v>
      </c>
      <c r="M96" s="51">
        <f>IFERROR(VLOOKUP($B96,[1]NUM9!$G$3:$T$145,10,FALSE),0)</f>
        <v>231</v>
      </c>
      <c r="N96" s="51">
        <f>IFERROR(VLOOKUP($B96,[1]NUM9!$G$3:$T$145,11,FALSE),0)</f>
        <v>69</v>
      </c>
      <c r="O96" s="51">
        <f>IFERROR(VLOOKUP($B96,[1]NUM9!$G$3:$T$145,12,FALSE),0)</f>
        <v>36</v>
      </c>
      <c r="P96" s="51">
        <f>IFERROR(VLOOKUP($B96,[1]NUM9!$G$3:$T$145,13,FALSE),0)</f>
        <v>94</v>
      </c>
      <c r="Q96" s="11">
        <f t="shared" si="25"/>
        <v>1268</v>
      </c>
    </row>
    <row r="97" spans="1:17" ht="14.4" thickBot="1" x14ac:dyDescent="0.3">
      <c r="A97" s="49" t="s">
        <v>118</v>
      </c>
      <c r="B97" s="62" t="s">
        <v>105</v>
      </c>
      <c r="C97" s="34"/>
      <c r="D97" s="34"/>
      <c r="E97" s="51">
        <f>IFERROR(VLOOKUP($B97,[1]NUM9!$G$3:$T$145,2,FALSE),0)</f>
        <v>165</v>
      </c>
      <c r="F97" s="51">
        <f>IFERROR(VLOOKUP($B97,[1]NUM9!$G$3:$T$145,3,FALSE),0)</f>
        <v>115</v>
      </c>
      <c r="G97" s="51">
        <f>IFERROR(VLOOKUP($B97,[1]NUM9!$G$3:$T$145,4,FALSE),0)</f>
        <v>157</v>
      </c>
      <c r="H97" s="51">
        <f>IFERROR(VLOOKUP($B97,[1]NUM9!$G$3:$T$145,5,FALSE),0)</f>
        <v>123</v>
      </c>
      <c r="I97" s="51">
        <f>IFERROR(VLOOKUP($B97,[1]NUM9!$G$3:$T$145,6,FALSE),0)</f>
        <v>156</v>
      </c>
      <c r="J97" s="51">
        <f>IFERROR(VLOOKUP($B97,[1]NUM9!$G$3:$T$145,7,FALSE),0)</f>
        <v>442</v>
      </c>
      <c r="K97" s="51">
        <f>IFERROR(VLOOKUP($B97,[1]NUM9!$G$3:$T$145,8,FALSE),0)</f>
        <v>76</v>
      </c>
      <c r="L97" s="51">
        <f>IFERROR(VLOOKUP($B97,[1]NUM9!$G$3:$T$145,9,FALSE),0)</f>
        <v>113</v>
      </c>
      <c r="M97" s="51">
        <f>IFERROR(VLOOKUP($B97,[1]NUM9!$G$3:$T$145,10,FALSE),0)</f>
        <v>204</v>
      </c>
      <c r="N97" s="51">
        <f>IFERROR(VLOOKUP($B97,[1]NUM9!$G$3:$T$145,11,FALSE),0)</f>
        <v>52</v>
      </c>
      <c r="O97" s="51">
        <f>IFERROR(VLOOKUP($B97,[1]NUM9!$G$3:$T$145,12,FALSE),0)</f>
        <v>4</v>
      </c>
      <c r="P97" s="51">
        <f>IFERROR(VLOOKUP($B97,[1]NUM9!$G$3:$T$145,13,FALSE),0)</f>
        <v>154</v>
      </c>
      <c r="Q97" s="11">
        <f t="shared" si="25"/>
        <v>1761</v>
      </c>
    </row>
    <row r="98" spans="1:17" ht="14.4" thickBot="1" x14ac:dyDescent="0.3">
      <c r="A98" s="49" t="s">
        <v>118</v>
      </c>
      <c r="B98" s="62" t="s">
        <v>106</v>
      </c>
      <c r="C98" s="34"/>
      <c r="D98" s="34"/>
      <c r="E98" s="51">
        <f>IFERROR(VLOOKUP($B98,[1]NUM9!$G$3:$T$145,2,FALSE),0)</f>
        <v>34</v>
      </c>
      <c r="F98" s="51">
        <f>IFERROR(VLOOKUP($B98,[1]NUM9!$G$3:$T$145,3,FALSE),0)</f>
        <v>22</v>
      </c>
      <c r="G98" s="51">
        <f>IFERROR(VLOOKUP($B98,[1]NUM9!$G$3:$T$145,4,FALSE),0)</f>
        <v>28</v>
      </c>
      <c r="H98" s="51">
        <f>IFERROR(VLOOKUP($B98,[1]NUM9!$G$3:$T$145,5,FALSE),0)</f>
        <v>41</v>
      </c>
      <c r="I98" s="51">
        <f>IFERROR(VLOOKUP($B98,[1]NUM9!$G$3:$T$145,6,FALSE),0)</f>
        <v>30</v>
      </c>
      <c r="J98" s="51">
        <f>IFERROR(VLOOKUP($B98,[1]NUM9!$G$3:$T$145,7,FALSE),0)</f>
        <v>32</v>
      </c>
      <c r="K98" s="51">
        <f>IFERROR(VLOOKUP($B98,[1]NUM9!$G$3:$T$145,8,FALSE),0)</f>
        <v>31</v>
      </c>
      <c r="L98" s="51">
        <f>IFERROR(VLOOKUP($B98,[1]NUM9!$G$3:$T$145,9,FALSE),0)</f>
        <v>36</v>
      </c>
      <c r="M98" s="51">
        <f>IFERROR(VLOOKUP($B98,[1]NUM9!$G$3:$T$145,10,FALSE),0)</f>
        <v>24</v>
      </c>
      <c r="N98" s="51">
        <f>IFERROR(VLOOKUP($B98,[1]NUM9!$G$3:$T$145,11,FALSE),0)</f>
        <v>16</v>
      </c>
      <c r="O98" s="51">
        <f>IFERROR(VLOOKUP($B98,[1]NUM9!$G$3:$T$145,12,FALSE),0)</f>
        <v>2</v>
      </c>
      <c r="P98" s="51">
        <f>IFERROR(VLOOKUP($B98,[1]NUM9!$G$3:$T$145,13,FALSE),0)</f>
        <v>5</v>
      </c>
      <c r="Q98" s="11">
        <f t="shared" si="25"/>
        <v>301</v>
      </c>
    </row>
    <row r="99" spans="1:17" ht="14.4" thickBot="1" x14ac:dyDescent="0.3">
      <c r="A99" s="49" t="s">
        <v>118</v>
      </c>
      <c r="B99" s="62" t="s">
        <v>107</v>
      </c>
      <c r="C99" s="34"/>
      <c r="D99" s="34"/>
      <c r="E99" s="51">
        <f>IFERROR(VLOOKUP($B99,[1]NUM9!$G$3:$T$145,2,FALSE),0)</f>
        <v>6</v>
      </c>
      <c r="F99" s="51">
        <f>IFERROR(VLOOKUP($B99,[1]NUM9!$G$3:$T$145,3,FALSE),0)</f>
        <v>3</v>
      </c>
      <c r="G99" s="51">
        <f>IFERROR(VLOOKUP($B99,[1]NUM9!$G$3:$T$145,4,FALSE),0)</f>
        <v>0</v>
      </c>
      <c r="H99" s="51">
        <f>IFERROR(VLOOKUP($B99,[1]NUM9!$G$3:$T$145,5,FALSE),0)</f>
        <v>5</v>
      </c>
      <c r="I99" s="51">
        <f>IFERROR(VLOOKUP($B99,[1]NUM9!$G$3:$T$145,6,FALSE),0)</f>
        <v>6</v>
      </c>
      <c r="J99" s="51">
        <f>IFERROR(VLOOKUP($B99,[1]NUM9!$G$3:$T$145,7,FALSE),0)</f>
        <v>2</v>
      </c>
      <c r="K99" s="51">
        <f>IFERROR(VLOOKUP($B99,[1]NUM9!$G$3:$T$145,8,FALSE),0)</f>
        <v>2</v>
      </c>
      <c r="L99" s="51">
        <f>IFERROR(VLOOKUP($B99,[1]NUM9!$G$3:$T$145,9,FALSE),0)</f>
        <v>4</v>
      </c>
      <c r="M99" s="51">
        <f>IFERROR(VLOOKUP($B99,[1]NUM9!$G$3:$T$145,10,FALSE),0)</f>
        <v>0</v>
      </c>
      <c r="N99" s="51">
        <f>IFERROR(VLOOKUP($B99,[1]NUM9!$G$3:$T$145,11,FALSE),0)</f>
        <v>1</v>
      </c>
      <c r="O99" s="51">
        <f>IFERROR(VLOOKUP($B99,[1]NUM9!$G$3:$T$145,12,FALSE),0)</f>
        <v>0</v>
      </c>
      <c r="P99" s="51">
        <f>IFERROR(VLOOKUP($B99,[1]NUM9!$G$3:$T$145,13,FALSE),0)</f>
        <v>0</v>
      </c>
      <c r="Q99" s="11">
        <f t="shared" si="25"/>
        <v>29</v>
      </c>
    </row>
    <row r="100" spans="1:17" ht="14.4" thickBot="1" x14ac:dyDescent="0.3">
      <c r="A100" s="49" t="s">
        <v>118</v>
      </c>
      <c r="B100" s="62" t="s">
        <v>108</v>
      </c>
      <c r="C100" s="34"/>
      <c r="D100" s="34"/>
      <c r="E100" s="51">
        <f>IFERROR(VLOOKUP($B100,[1]NUM9!$G$3:$T$145,2,FALSE),0)</f>
        <v>2</v>
      </c>
      <c r="F100" s="51">
        <f>IFERROR(VLOOKUP($B100,[1]NUM9!$G$3:$T$145,3,FALSE),0)</f>
        <v>6</v>
      </c>
      <c r="G100" s="51">
        <f>IFERROR(VLOOKUP($B100,[1]NUM9!$G$3:$T$145,4,FALSE),0)</f>
        <v>0</v>
      </c>
      <c r="H100" s="51">
        <f>IFERROR(VLOOKUP($B100,[1]NUM9!$G$3:$T$145,5,FALSE),0)</f>
        <v>23</v>
      </c>
      <c r="I100" s="51">
        <f>IFERROR(VLOOKUP($B100,[1]NUM9!$G$3:$T$145,6,FALSE),0)</f>
        <v>20</v>
      </c>
      <c r="J100" s="51">
        <f>IFERROR(VLOOKUP($B100,[1]NUM9!$G$3:$T$145,7,FALSE),0)</f>
        <v>17</v>
      </c>
      <c r="K100" s="51">
        <f>IFERROR(VLOOKUP($B100,[1]NUM9!$G$3:$T$145,8,FALSE),0)</f>
        <v>18</v>
      </c>
      <c r="L100" s="51">
        <f>IFERROR(VLOOKUP($B100,[1]NUM9!$G$3:$T$145,9,FALSE),0)</f>
        <v>11</v>
      </c>
      <c r="M100" s="51">
        <f>IFERROR(VLOOKUP($B100,[1]NUM9!$G$3:$T$145,10,FALSE),0)</f>
        <v>36</v>
      </c>
      <c r="N100" s="51">
        <f>IFERROR(VLOOKUP($B100,[1]NUM9!$G$3:$T$145,11,FALSE),0)</f>
        <v>2</v>
      </c>
      <c r="O100" s="51">
        <f>IFERROR(VLOOKUP($B100,[1]NUM9!$G$3:$T$145,12,FALSE),0)</f>
        <v>1</v>
      </c>
      <c r="P100" s="51">
        <f>IFERROR(VLOOKUP($B100,[1]NUM9!$G$3:$T$145,13,FALSE),0)</f>
        <v>1</v>
      </c>
      <c r="Q100" s="11">
        <f t="shared" si="25"/>
        <v>137</v>
      </c>
    </row>
    <row r="101" spans="1:17" ht="14.4" thickBot="1" x14ac:dyDescent="0.3">
      <c r="A101" s="49" t="s">
        <v>118</v>
      </c>
      <c r="B101" s="62" t="s">
        <v>109</v>
      </c>
      <c r="C101" s="34"/>
      <c r="D101" s="34"/>
      <c r="E101" s="51">
        <f>IFERROR(VLOOKUP($B101,[1]NUM9!$G$3:$T$145,2,FALSE),0)</f>
        <v>0</v>
      </c>
      <c r="F101" s="51">
        <f>IFERROR(VLOOKUP($B101,[1]NUM9!$G$3:$T$145,3,FALSE),0)</f>
        <v>0</v>
      </c>
      <c r="G101" s="51">
        <f>IFERROR(VLOOKUP($B101,[1]NUM9!$G$3:$T$145,4,FALSE),0)</f>
        <v>28</v>
      </c>
      <c r="H101" s="51">
        <f>IFERROR(VLOOKUP($B101,[1]NUM9!$G$3:$T$145,5,FALSE),0)</f>
        <v>8</v>
      </c>
      <c r="I101" s="51">
        <f>IFERROR(VLOOKUP($B101,[1]NUM9!$G$3:$T$145,6,FALSE),0)</f>
        <v>9</v>
      </c>
      <c r="J101" s="51">
        <f>IFERROR(VLOOKUP($B101,[1]NUM9!$G$3:$T$145,7,FALSE),0)</f>
        <v>15</v>
      </c>
      <c r="K101" s="51">
        <f>IFERROR(VLOOKUP($B101,[1]NUM9!$G$3:$T$145,8,FALSE),0)</f>
        <v>7</v>
      </c>
      <c r="L101" s="51">
        <f>IFERROR(VLOOKUP($B101,[1]NUM9!$G$3:$T$145,9,FALSE),0)</f>
        <v>10</v>
      </c>
      <c r="M101" s="51">
        <f>IFERROR(VLOOKUP($B101,[1]NUM9!$G$3:$T$145,10,FALSE),0)</f>
        <v>2</v>
      </c>
      <c r="N101" s="51">
        <f>IFERROR(VLOOKUP($B101,[1]NUM9!$G$3:$T$145,11,FALSE),0)</f>
        <v>0</v>
      </c>
      <c r="O101" s="51">
        <f>IFERROR(VLOOKUP($B101,[1]NUM9!$G$3:$T$145,12,FALSE),0)</f>
        <v>2</v>
      </c>
      <c r="P101" s="51">
        <f>IFERROR(VLOOKUP($B101,[1]NUM9!$G$3:$T$145,13,FALSE),0)</f>
        <v>0</v>
      </c>
      <c r="Q101" s="11">
        <f t="shared" si="25"/>
        <v>81</v>
      </c>
    </row>
    <row r="102" spans="1:17" ht="14.4" thickBot="1" x14ac:dyDescent="0.3">
      <c r="A102" s="49" t="s">
        <v>118</v>
      </c>
      <c r="B102" s="62" t="s">
        <v>110</v>
      </c>
      <c r="C102" s="34"/>
      <c r="D102" s="34"/>
      <c r="E102" s="51">
        <f>IFERROR(VLOOKUP($B102,[1]NUM9!$G$3:$T$145,2,FALSE),0)</f>
        <v>0</v>
      </c>
      <c r="F102" s="51">
        <f>IFERROR(VLOOKUP($B102,[1]NUM9!$G$3:$T$145,3,FALSE),0)</f>
        <v>0</v>
      </c>
      <c r="G102" s="51">
        <f>IFERROR(VLOOKUP($B102,[1]NUM9!$G$3:$T$145,4,FALSE),0)</f>
        <v>1</v>
      </c>
      <c r="H102" s="51">
        <f>IFERROR(VLOOKUP($B102,[1]NUM9!$G$3:$T$145,5,FALSE),0)</f>
        <v>13</v>
      </c>
      <c r="I102" s="51">
        <f>IFERROR(VLOOKUP($B102,[1]NUM9!$G$3:$T$145,6,FALSE),0)</f>
        <v>0</v>
      </c>
      <c r="J102" s="51">
        <f>IFERROR(VLOOKUP($B102,[1]NUM9!$G$3:$T$145,7,FALSE),0)</f>
        <v>0</v>
      </c>
      <c r="K102" s="51">
        <f>IFERROR(VLOOKUP($B102,[1]NUM9!$G$3:$T$145,8,FALSE),0)</f>
        <v>1</v>
      </c>
      <c r="L102" s="51">
        <f>IFERROR(VLOOKUP($B102,[1]NUM9!$G$3:$T$145,9,FALSE),0)</f>
        <v>0</v>
      </c>
      <c r="M102" s="51">
        <f>IFERROR(VLOOKUP($B102,[1]NUM9!$G$3:$T$145,10,FALSE),0)</f>
        <v>0</v>
      </c>
      <c r="N102" s="51">
        <f>IFERROR(VLOOKUP($B102,[1]NUM9!$G$3:$T$145,11,FALSE),0)</f>
        <v>0</v>
      </c>
      <c r="O102" s="51">
        <f>IFERROR(VLOOKUP($B102,[1]NUM9!$G$3:$T$145,12,FALSE),0)</f>
        <v>0</v>
      </c>
      <c r="P102" s="51">
        <f>IFERROR(VLOOKUP($B102,[1]NUM9!$G$3:$T$145,13,FALSE),0)</f>
        <v>0</v>
      </c>
      <c r="Q102" s="11">
        <f t="shared" si="25"/>
        <v>15</v>
      </c>
    </row>
    <row r="103" spans="1:17" ht="14.4" thickBot="1" x14ac:dyDescent="0.3">
      <c r="A103" s="49" t="s">
        <v>118</v>
      </c>
      <c r="B103" s="62" t="s">
        <v>111</v>
      </c>
      <c r="C103" s="34"/>
      <c r="D103" s="34"/>
      <c r="E103" s="51">
        <f>IFERROR(VLOOKUP($B103,[1]NUM9!$G$3:$T$145,2,FALSE),0)</f>
        <v>0</v>
      </c>
      <c r="F103" s="51">
        <f>IFERROR(VLOOKUP($B103,[1]NUM9!$G$3:$T$145,3,FALSE),0)</f>
        <v>0</v>
      </c>
      <c r="G103" s="51">
        <f>IFERROR(VLOOKUP($B103,[1]NUM9!$G$3:$T$145,4,FALSE),0)</f>
        <v>0</v>
      </c>
      <c r="H103" s="51">
        <f>IFERROR(VLOOKUP($B103,[1]NUM9!$G$3:$T$145,5,FALSE),0)</f>
        <v>7</v>
      </c>
      <c r="I103" s="51">
        <f>IFERROR(VLOOKUP($B103,[1]NUM9!$G$3:$T$145,6,FALSE),0)</f>
        <v>0</v>
      </c>
      <c r="J103" s="51">
        <f>IFERROR(VLOOKUP($B103,[1]NUM9!$G$3:$T$145,7,FALSE),0)</f>
        <v>0</v>
      </c>
      <c r="K103" s="51">
        <f>IFERROR(VLOOKUP($B103,[1]NUM9!$G$3:$T$145,8,FALSE),0)</f>
        <v>0</v>
      </c>
      <c r="L103" s="51">
        <f>IFERROR(VLOOKUP($B103,[1]NUM9!$G$3:$T$145,9,FALSE),0)</f>
        <v>0</v>
      </c>
      <c r="M103" s="51">
        <f>IFERROR(VLOOKUP($B103,[1]NUM9!$G$3:$T$145,10,FALSE),0)</f>
        <v>0</v>
      </c>
      <c r="N103" s="51">
        <f>IFERROR(VLOOKUP($B103,[1]NUM9!$G$3:$T$145,11,FALSE),0)</f>
        <v>0</v>
      </c>
      <c r="O103" s="51">
        <f>IFERROR(VLOOKUP($B103,[1]NUM9!$G$3:$T$145,12,FALSE),0)</f>
        <v>0</v>
      </c>
      <c r="P103" s="51">
        <f>IFERROR(VLOOKUP($B103,[1]NUM9!$G$3:$T$145,13,FALSE),0)</f>
        <v>0</v>
      </c>
      <c r="Q103" s="11">
        <f t="shared" si="25"/>
        <v>7</v>
      </c>
    </row>
    <row r="104" spans="1:17" ht="14.4" thickBot="1" x14ac:dyDescent="0.3">
      <c r="A104" s="49" t="s">
        <v>118</v>
      </c>
      <c r="B104" s="62" t="s">
        <v>112</v>
      </c>
      <c r="C104" s="34"/>
      <c r="D104" s="34"/>
      <c r="E104" s="51">
        <f>IFERROR(VLOOKUP($B104,[1]NUM9!$G$3:$T$145,2,FALSE),0)</f>
        <v>0</v>
      </c>
      <c r="F104" s="51">
        <f>IFERROR(VLOOKUP($B104,[1]NUM9!$G$3:$T$145,3,FALSE),0)</f>
        <v>0</v>
      </c>
      <c r="G104" s="51">
        <f>IFERROR(VLOOKUP($B104,[1]NUM9!$G$3:$T$145,4,FALSE),0)</f>
        <v>8</v>
      </c>
      <c r="H104" s="51">
        <f>IFERROR(VLOOKUP($B104,[1]NUM9!$G$3:$T$145,5,FALSE),0)</f>
        <v>4</v>
      </c>
      <c r="I104" s="51">
        <f>IFERROR(VLOOKUP($B104,[1]NUM9!$G$3:$T$145,6,FALSE),0)</f>
        <v>5</v>
      </c>
      <c r="J104" s="51">
        <f>IFERROR(VLOOKUP($B104,[1]NUM9!$G$3:$T$145,7,FALSE),0)</f>
        <v>13</v>
      </c>
      <c r="K104" s="51">
        <f>IFERROR(VLOOKUP($B104,[1]NUM9!$G$3:$T$145,8,FALSE),0)</f>
        <v>11</v>
      </c>
      <c r="L104" s="51">
        <f>IFERROR(VLOOKUP($B104,[1]NUM9!$G$3:$T$145,9,FALSE),0)</f>
        <v>11</v>
      </c>
      <c r="M104" s="51">
        <f>IFERROR(VLOOKUP($B104,[1]NUM9!$G$3:$T$145,10,FALSE),0)</f>
        <v>2</v>
      </c>
      <c r="N104" s="51">
        <f>IFERROR(VLOOKUP($B104,[1]NUM9!$G$3:$T$145,11,FALSE),0)</f>
        <v>3</v>
      </c>
      <c r="O104" s="51">
        <f>IFERROR(VLOOKUP($B104,[1]NUM9!$G$3:$T$145,12,FALSE),0)</f>
        <v>0</v>
      </c>
      <c r="P104" s="51">
        <f>IFERROR(VLOOKUP($B104,[1]NUM9!$G$3:$T$145,13,FALSE),0)</f>
        <v>0</v>
      </c>
      <c r="Q104" s="11">
        <f t="shared" si="25"/>
        <v>57</v>
      </c>
    </row>
    <row r="105" spans="1:17" ht="14.4" thickBot="1" x14ac:dyDescent="0.3">
      <c r="A105" s="49" t="s">
        <v>118</v>
      </c>
      <c r="B105" s="62" t="s">
        <v>113</v>
      </c>
      <c r="C105" s="34"/>
      <c r="D105" s="34"/>
      <c r="E105" s="51">
        <f>IFERROR(VLOOKUP($B105,[1]NUM9!$G$3:$T$145,2,FALSE),0)</f>
        <v>0</v>
      </c>
      <c r="F105" s="51">
        <f>IFERROR(VLOOKUP($B105,[1]NUM9!$G$3:$T$145,3,FALSE),0)</f>
        <v>0</v>
      </c>
      <c r="G105" s="51">
        <f>IFERROR(VLOOKUP($B105,[1]NUM9!$G$3:$T$145,4,FALSE),0)</f>
        <v>0</v>
      </c>
      <c r="H105" s="51">
        <f>IFERROR(VLOOKUP($B105,[1]NUM9!$G$3:$T$145,5,FALSE),0)</f>
        <v>0</v>
      </c>
      <c r="I105" s="51">
        <f>IFERROR(VLOOKUP($B105,[1]NUM9!$G$3:$T$145,6,FALSE),0)</f>
        <v>0</v>
      </c>
      <c r="J105" s="51">
        <f>IFERROR(VLOOKUP($B105,[1]NUM9!$G$3:$T$145,7,FALSE),0)</f>
        <v>4</v>
      </c>
      <c r="K105" s="51">
        <f>IFERROR(VLOOKUP($B105,[1]NUM9!$G$3:$T$145,8,FALSE),0)</f>
        <v>0</v>
      </c>
      <c r="L105" s="51">
        <f>IFERROR(VLOOKUP($B105,[1]NUM9!$G$3:$T$145,9,FALSE),0)</f>
        <v>0</v>
      </c>
      <c r="M105" s="51">
        <f>IFERROR(VLOOKUP($B105,[1]NUM9!$G$3:$T$145,10,FALSE),0)</f>
        <v>1</v>
      </c>
      <c r="N105" s="51">
        <f>IFERROR(VLOOKUP($B105,[1]NUM9!$G$3:$T$145,11,FALSE),0)</f>
        <v>0</v>
      </c>
      <c r="O105" s="51">
        <f>IFERROR(VLOOKUP($B105,[1]NUM9!$G$3:$T$145,12,FALSE),0)</f>
        <v>0</v>
      </c>
      <c r="P105" s="51">
        <f>IFERROR(VLOOKUP($B105,[1]NUM9!$G$3:$T$145,13,FALSE),0)</f>
        <v>0</v>
      </c>
      <c r="Q105" s="11">
        <f t="shared" si="25"/>
        <v>5</v>
      </c>
    </row>
    <row r="106" spans="1:17" ht="14.4" thickBot="1" x14ac:dyDescent="0.3">
      <c r="A106" s="49" t="s">
        <v>118</v>
      </c>
      <c r="B106" s="62" t="s">
        <v>114</v>
      </c>
      <c r="C106" s="34"/>
      <c r="D106" s="34"/>
      <c r="E106" s="51">
        <f>IFERROR(VLOOKUP($B106,[1]NUM9!$G$3:$T$145,2,FALSE),0)</f>
        <v>4</v>
      </c>
      <c r="F106" s="51">
        <f>IFERROR(VLOOKUP($B106,[1]NUM9!$G$3:$T$145,3,FALSE),0)</f>
        <v>2</v>
      </c>
      <c r="G106" s="51">
        <f>IFERROR(VLOOKUP($B106,[1]NUM9!$G$3:$T$145,4,FALSE),0)</f>
        <v>4</v>
      </c>
      <c r="H106" s="51">
        <f>IFERROR(VLOOKUP($B106,[1]NUM9!$G$3:$T$145,5,FALSE),0)</f>
        <v>4</v>
      </c>
      <c r="I106" s="51">
        <f>IFERROR(VLOOKUP($B106,[1]NUM9!$G$3:$T$145,6,FALSE),0)</f>
        <v>43</v>
      </c>
      <c r="J106" s="51">
        <f>IFERROR(VLOOKUP($B106,[1]NUM9!$G$3:$T$145,7,FALSE),0)</f>
        <v>1</v>
      </c>
      <c r="K106" s="51">
        <f>IFERROR(VLOOKUP($B106,[1]NUM9!$G$3:$T$145,8,FALSE),0)</f>
        <v>0</v>
      </c>
      <c r="L106" s="51">
        <f>IFERROR(VLOOKUP($B106,[1]NUM9!$G$3:$T$145,9,FALSE),0)</f>
        <v>7</v>
      </c>
      <c r="M106" s="51">
        <f>IFERROR(VLOOKUP($B106,[1]NUM9!$G$3:$T$145,10,FALSE),0)</f>
        <v>27</v>
      </c>
      <c r="N106" s="51">
        <f>IFERROR(VLOOKUP($B106,[1]NUM9!$G$3:$T$145,11,FALSE),0)</f>
        <v>0</v>
      </c>
      <c r="O106" s="51">
        <f>IFERROR(VLOOKUP($B106,[1]NUM9!$G$3:$T$145,12,FALSE),0)</f>
        <v>0</v>
      </c>
      <c r="P106" s="51">
        <f>IFERROR(VLOOKUP($B106,[1]NUM9!$G$3:$T$145,13,FALSE),0)</f>
        <v>1</v>
      </c>
      <c r="Q106" s="11">
        <f t="shared" si="25"/>
        <v>93</v>
      </c>
    </row>
    <row r="107" spans="1:17" ht="14.4" thickBot="1" x14ac:dyDescent="0.3">
      <c r="A107" s="49" t="s">
        <v>118</v>
      </c>
      <c r="B107" s="62" t="s">
        <v>115</v>
      </c>
      <c r="C107" s="34"/>
      <c r="D107" s="34"/>
      <c r="E107" s="51">
        <f>IFERROR(VLOOKUP($B107,[1]NUM9!$G$3:$T$145,2,FALSE),0)</f>
        <v>3</v>
      </c>
      <c r="F107" s="51">
        <f>IFERROR(VLOOKUP($B107,[1]NUM9!$G$3:$T$145,3,FALSE),0)</f>
        <v>1</v>
      </c>
      <c r="G107" s="51">
        <f>IFERROR(VLOOKUP($B107,[1]NUM9!$G$3:$T$145,4,FALSE),0)</f>
        <v>0</v>
      </c>
      <c r="H107" s="51">
        <f>IFERROR(VLOOKUP($B107,[1]NUM9!$G$3:$T$145,5,FALSE),0)</f>
        <v>14</v>
      </c>
      <c r="I107" s="51">
        <f>IFERROR(VLOOKUP($B107,[1]NUM9!$G$3:$T$145,6,FALSE),0)</f>
        <v>9</v>
      </c>
      <c r="J107" s="51">
        <f>IFERROR(VLOOKUP($B107,[1]NUM9!$G$3:$T$145,7,FALSE),0)</f>
        <v>20</v>
      </c>
      <c r="K107" s="51">
        <f>IFERROR(VLOOKUP($B107,[1]NUM9!$G$3:$T$145,8,FALSE),0)</f>
        <v>0</v>
      </c>
      <c r="L107" s="51">
        <f>IFERROR(VLOOKUP($B107,[1]NUM9!$G$3:$T$145,9,FALSE),0)</f>
        <v>0</v>
      </c>
      <c r="M107" s="51">
        <f>IFERROR(VLOOKUP($B107,[1]NUM9!$G$3:$T$145,10,FALSE),0)</f>
        <v>16</v>
      </c>
      <c r="N107" s="51">
        <f>IFERROR(VLOOKUP($B107,[1]NUM9!$G$3:$T$145,11,FALSE),0)</f>
        <v>34</v>
      </c>
      <c r="O107" s="51">
        <f>IFERROR(VLOOKUP($B107,[1]NUM9!$G$3:$T$145,12,FALSE),0)</f>
        <v>0</v>
      </c>
      <c r="P107" s="51">
        <f>IFERROR(VLOOKUP($B107,[1]NUM9!$G$3:$T$145,13,FALSE),0)</f>
        <v>0</v>
      </c>
      <c r="Q107" s="11">
        <f t="shared" si="25"/>
        <v>97</v>
      </c>
    </row>
    <row r="108" spans="1:17" ht="14.4" thickBot="1" x14ac:dyDescent="0.3">
      <c r="A108" s="49" t="s">
        <v>118</v>
      </c>
      <c r="B108" s="62" t="s">
        <v>116</v>
      </c>
      <c r="C108" s="34"/>
      <c r="D108" s="34"/>
      <c r="E108" s="51">
        <f>IFERROR(VLOOKUP($B108,[1]NUM9!$G$3:$T$145,2,FALSE),0)</f>
        <v>17</v>
      </c>
      <c r="F108" s="51">
        <f>IFERROR(VLOOKUP($B108,[1]NUM9!$G$3:$T$145,3,FALSE),0)</f>
        <v>40</v>
      </c>
      <c r="G108" s="51">
        <f>IFERROR(VLOOKUP($B108,[1]NUM9!$G$3:$T$145,4,FALSE),0)</f>
        <v>20</v>
      </c>
      <c r="H108" s="51">
        <f>IFERROR(VLOOKUP($B108,[1]NUM9!$G$3:$T$145,5,FALSE),0)</f>
        <v>142</v>
      </c>
      <c r="I108" s="51">
        <f>IFERROR(VLOOKUP($B108,[1]NUM9!$G$3:$T$145,6,FALSE),0)</f>
        <v>7</v>
      </c>
      <c r="J108" s="51">
        <f>IFERROR(VLOOKUP($B108,[1]NUM9!$G$3:$T$145,7,FALSE),0)</f>
        <v>2</v>
      </c>
      <c r="K108" s="51">
        <f>IFERROR(VLOOKUP($B108,[1]NUM9!$G$3:$T$145,8,FALSE),0)</f>
        <v>5</v>
      </c>
      <c r="L108" s="51">
        <f>IFERROR(VLOOKUP($B108,[1]NUM9!$G$3:$T$145,9,FALSE),0)</f>
        <v>4</v>
      </c>
      <c r="M108" s="51">
        <f>IFERROR(VLOOKUP($B108,[1]NUM9!$G$3:$T$145,10,FALSE),0)</f>
        <v>11</v>
      </c>
      <c r="N108" s="51">
        <f>IFERROR(VLOOKUP($B108,[1]NUM9!$G$3:$T$145,11,FALSE),0)</f>
        <v>6</v>
      </c>
      <c r="O108" s="51">
        <f>IFERROR(VLOOKUP($B108,[1]NUM9!$G$3:$T$145,12,FALSE),0)</f>
        <v>0</v>
      </c>
      <c r="P108" s="51">
        <f>IFERROR(VLOOKUP($B108,[1]NUM9!$G$3:$T$145,13,FALSE),0)</f>
        <v>1</v>
      </c>
      <c r="Q108" s="11">
        <f t="shared" si="25"/>
        <v>255</v>
      </c>
    </row>
    <row r="109" spans="1:17" ht="14.4" thickBot="1" x14ac:dyDescent="0.3">
      <c r="A109" s="49" t="s">
        <v>118</v>
      </c>
      <c r="B109" s="62" t="s">
        <v>117</v>
      </c>
      <c r="C109" s="34"/>
      <c r="D109" s="34"/>
      <c r="E109" s="51">
        <f>IFERROR(VLOOKUP($B109,[1]NUM9!$G$3:$T$145,2,FALSE),0)</f>
        <v>21</v>
      </c>
      <c r="F109" s="51">
        <f>IFERROR(VLOOKUP($B109,[1]NUM9!$G$3:$T$145,3,FALSE),0)</f>
        <v>22</v>
      </c>
      <c r="G109" s="51">
        <f>IFERROR(VLOOKUP($B109,[1]NUM9!$G$3:$T$145,4,FALSE),0)</f>
        <v>9</v>
      </c>
      <c r="H109" s="51">
        <f>IFERROR(VLOOKUP($B109,[1]NUM9!$G$3:$T$145,5,FALSE),0)</f>
        <v>5</v>
      </c>
      <c r="I109" s="51">
        <f>IFERROR(VLOOKUP($B109,[1]NUM9!$G$3:$T$145,6,FALSE),0)</f>
        <v>10</v>
      </c>
      <c r="J109" s="51">
        <f>IFERROR(VLOOKUP($B109,[1]NUM9!$G$3:$T$145,7,FALSE),0)</f>
        <v>8</v>
      </c>
      <c r="K109" s="51">
        <f>IFERROR(VLOOKUP($B109,[1]NUM9!$G$3:$T$145,8,FALSE),0)</f>
        <v>17</v>
      </c>
      <c r="L109" s="51">
        <f>IFERROR(VLOOKUP($B109,[1]NUM9!$G$3:$T$145,9,FALSE),0)</f>
        <v>35</v>
      </c>
      <c r="M109" s="51">
        <f>IFERROR(VLOOKUP($B109,[1]NUM9!$G$3:$T$145,10,FALSE),0)</f>
        <v>7</v>
      </c>
      <c r="N109" s="51">
        <f>IFERROR(VLOOKUP($B109,[1]NUM9!$G$3:$T$145,11,FALSE),0)</f>
        <v>11</v>
      </c>
      <c r="O109" s="51">
        <f>IFERROR(VLOOKUP($B109,[1]NUM9!$G$3:$T$145,12,FALSE),0)</f>
        <v>0</v>
      </c>
      <c r="P109" s="51">
        <f>IFERROR(VLOOKUP($B109,[1]NUM9!$G$3:$T$145,13,FALSE),0)</f>
        <v>8</v>
      </c>
      <c r="Q109" s="11">
        <f>SUM(E109:P109)</f>
        <v>153</v>
      </c>
    </row>
    <row r="110" spans="1:17" ht="14.4" thickBot="1" x14ac:dyDescent="0.3">
      <c r="A110" s="49" t="s">
        <v>118</v>
      </c>
      <c r="B110" s="62" t="s">
        <v>241</v>
      </c>
      <c r="C110" s="34"/>
      <c r="D110" s="34"/>
      <c r="E110" s="51">
        <f>IFERROR(VLOOKUP($B110,[1]NUM9!$G$3:$T$145,2,FALSE),0)</f>
        <v>12</v>
      </c>
      <c r="F110" s="51">
        <f>IFERROR(VLOOKUP($B110,[1]NUM9!$G$3:$T$145,3,FALSE),0)</f>
        <v>14</v>
      </c>
      <c r="G110" s="51">
        <f>IFERROR(VLOOKUP($B110,[1]NUM9!$G$3:$T$145,4,FALSE),0)</f>
        <v>20</v>
      </c>
      <c r="H110" s="51">
        <f>IFERROR(VLOOKUP($B110,[1]NUM9!$G$3:$T$145,5,FALSE),0)</f>
        <v>11</v>
      </c>
      <c r="I110" s="51">
        <f>IFERROR(VLOOKUP($B110,[1]NUM9!$G$3:$T$145,6,FALSE),0)</f>
        <v>15</v>
      </c>
      <c r="J110" s="51">
        <f>IFERROR(VLOOKUP($B110,[1]NUM9!$G$3:$T$145,7,FALSE),0)</f>
        <v>8</v>
      </c>
      <c r="K110" s="51">
        <f>IFERROR(VLOOKUP($B110,[1]NUM9!$G$3:$T$145,8,FALSE),0)</f>
        <v>16</v>
      </c>
      <c r="L110" s="51">
        <f>IFERROR(VLOOKUP($B110,[1]NUM9!$G$3:$T$145,9,FALSE),0)</f>
        <v>13</v>
      </c>
      <c r="M110" s="51">
        <f>IFERROR(VLOOKUP($B110,[1]NUM9!$G$3:$T$145,10,FALSE),0)</f>
        <v>43</v>
      </c>
      <c r="N110" s="51">
        <f>IFERROR(VLOOKUP($B110,[1]NUM9!$G$3:$T$145,11,FALSE),0)</f>
        <v>9</v>
      </c>
      <c r="O110" s="51">
        <f>IFERROR(VLOOKUP($B110,[1]NUM9!$G$3:$T$145,12,FALSE),0)</f>
        <v>1</v>
      </c>
      <c r="P110" s="51">
        <f>IFERROR(VLOOKUP($B110,[1]NUM9!$G$3:$T$145,13,FALSE),0)</f>
        <v>7</v>
      </c>
      <c r="Q110" s="11">
        <f t="shared" si="25"/>
        <v>169</v>
      </c>
    </row>
    <row r="111" spans="1:17" ht="14.4" thickBot="1" x14ac:dyDescent="0.3">
      <c r="A111" s="49" t="s">
        <v>118</v>
      </c>
      <c r="B111" s="62" t="s">
        <v>255</v>
      </c>
      <c r="C111" s="34"/>
      <c r="D111" s="34"/>
      <c r="E111" s="51">
        <f>IFERROR(VLOOKUP($B111,[1]NUM9!$G$3:$T$145,2,FALSE),0)</f>
        <v>20</v>
      </c>
      <c r="F111" s="51">
        <f>IFERROR(VLOOKUP($B111,[1]NUM9!$G$3:$T$145,3,FALSE),0)</f>
        <v>19</v>
      </c>
      <c r="G111" s="51">
        <f>IFERROR(VLOOKUP($B111,[1]NUM9!$G$3:$T$145,4,FALSE),0)</f>
        <v>10</v>
      </c>
      <c r="H111" s="51">
        <f>IFERROR(VLOOKUP($B111,[1]NUM9!$G$3:$T$145,5,FALSE),0)</f>
        <v>12</v>
      </c>
      <c r="I111" s="51">
        <f>IFERROR(VLOOKUP($B111,[1]NUM9!$G$3:$T$145,6,FALSE),0)</f>
        <v>13</v>
      </c>
      <c r="J111" s="51">
        <f>IFERROR(VLOOKUP($B111,[1]NUM9!$G$3:$T$145,7,FALSE),0)</f>
        <v>5</v>
      </c>
      <c r="K111" s="51">
        <f>IFERROR(VLOOKUP($B111,[1]NUM9!$G$3:$T$145,8,FALSE),0)</f>
        <v>20</v>
      </c>
      <c r="L111" s="51">
        <f>IFERROR(VLOOKUP($B111,[1]NUM9!$G$3:$T$145,9,FALSE),0)</f>
        <v>9</v>
      </c>
      <c r="M111" s="51">
        <f>IFERROR(VLOOKUP($B111,[1]NUM9!$G$3:$T$145,10,FALSE),0)</f>
        <v>3</v>
      </c>
      <c r="N111" s="51">
        <f>IFERROR(VLOOKUP($B111,[1]NUM9!$G$3:$T$145,11,FALSE),0)</f>
        <v>3</v>
      </c>
      <c r="O111" s="51">
        <f>IFERROR(VLOOKUP($B111,[1]NUM9!$G$3:$T$145,12,FALSE),0)</f>
        <v>0</v>
      </c>
      <c r="P111" s="51">
        <f>IFERROR(VLOOKUP($B111,[1]NUM9!$G$3:$T$145,13,FALSE),0)</f>
        <v>1</v>
      </c>
      <c r="Q111" s="11">
        <f t="shared" si="25"/>
        <v>115</v>
      </c>
    </row>
    <row r="112" spans="1:17" ht="14.4" thickBot="1" x14ac:dyDescent="0.3">
      <c r="A112" s="286" t="s">
        <v>118</v>
      </c>
      <c r="B112" s="62" t="s">
        <v>320</v>
      </c>
      <c r="C112" s="34"/>
      <c r="D112" s="34"/>
      <c r="E112" s="51">
        <f>IFERROR(VLOOKUP($B112,[1]NUM9!$G$3:$T$145,2,FALSE),0)</f>
        <v>0</v>
      </c>
      <c r="F112" s="51">
        <f>IFERROR(VLOOKUP($B112,[1]NUM9!$G$3:$T$145,3,FALSE),0)</f>
        <v>0</v>
      </c>
      <c r="G112" s="51">
        <f>IFERROR(VLOOKUP($B112,[1]NUM9!$G$3:$T$145,4,FALSE),0)</f>
        <v>0</v>
      </c>
      <c r="H112" s="51">
        <f>IFERROR(VLOOKUP($B112,[1]NUM9!$G$3:$T$145,5,FALSE),0)</f>
        <v>85</v>
      </c>
      <c r="I112" s="51">
        <f>IFERROR(VLOOKUP($B112,[1]NUM9!$G$3:$T$145,6,FALSE),0)</f>
        <v>19</v>
      </c>
      <c r="J112" s="51">
        <f>IFERROR(VLOOKUP($B112,[1]NUM9!$G$3:$T$145,7,FALSE),0)</f>
        <v>204</v>
      </c>
      <c r="K112" s="51">
        <f>IFERROR(VLOOKUP($B112,[1]NUM9!$G$3:$T$145,8,FALSE),0)</f>
        <v>148</v>
      </c>
      <c r="L112" s="51">
        <f>IFERROR(VLOOKUP($B112,[1]NUM9!$G$3:$T$145,9,FALSE),0)</f>
        <v>72</v>
      </c>
      <c r="M112" s="51">
        <f>IFERROR(VLOOKUP($B112,[1]NUM9!$G$3:$T$145,10,FALSE),0)</f>
        <v>61</v>
      </c>
      <c r="N112" s="51">
        <f>IFERROR(VLOOKUP($B112,[1]NUM9!$G$3:$T$145,11,FALSE),0)</f>
        <v>86</v>
      </c>
      <c r="O112" s="51">
        <f>IFERROR(VLOOKUP($B112,[1]NUM9!$G$3:$T$145,12,FALSE),0)</f>
        <v>3</v>
      </c>
      <c r="P112" s="51">
        <f>IFERROR(VLOOKUP($B112,[1]NUM9!$G$3:$T$145,13,FALSE),0)</f>
        <v>18</v>
      </c>
      <c r="Q112" s="109">
        <f t="shared" si="25"/>
        <v>696</v>
      </c>
    </row>
    <row r="113" spans="1:19" ht="14.4" thickBot="1" x14ac:dyDescent="0.3">
      <c r="A113" s="344" t="s">
        <v>165</v>
      </c>
      <c r="B113" s="345"/>
      <c r="C113" s="89">
        <f>D113/Metas!K13</f>
        <v>1.0174653165698444</v>
      </c>
      <c r="D113" s="13">
        <f>+Q113/R113</f>
        <v>0.28784093805760896</v>
      </c>
      <c r="E113" s="43">
        <f>SUM(E95:E112)</f>
        <v>397</v>
      </c>
      <c r="F113" s="43">
        <f t="shared" ref="F113:Q113" si="26">SUM(F95:F112)</f>
        <v>315</v>
      </c>
      <c r="G113" s="43">
        <f t="shared" si="26"/>
        <v>383</v>
      </c>
      <c r="H113" s="43">
        <f t="shared" si="26"/>
        <v>599</v>
      </c>
      <c r="I113" s="43">
        <f t="shared" si="26"/>
        <v>550</v>
      </c>
      <c r="J113" s="43">
        <f t="shared" si="26"/>
        <v>981</v>
      </c>
      <c r="K113" s="43">
        <f t="shared" si="26"/>
        <v>600</v>
      </c>
      <c r="L113" s="43">
        <f t="shared" si="26"/>
        <v>484</v>
      </c>
      <c r="M113" s="43">
        <f t="shared" si="26"/>
        <v>693</v>
      </c>
      <c r="N113" s="43">
        <f t="shared" si="26"/>
        <v>299</v>
      </c>
      <c r="O113" s="43">
        <f t="shared" si="26"/>
        <v>51</v>
      </c>
      <c r="P113" s="43">
        <f t="shared" si="26"/>
        <v>294</v>
      </c>
      <c r="Q113" s="43">
        <f t="shared" si="26"/>
        <v>5646</v>
      </c>
      <c r="R113" s="378">
        <v>19615</v>
      </c>
      <c r="S113" s="379"/>
    </row>
    <row r="114" spans="1:19" ht="14.4" thickBot="1" x14ac:dyDescent="0.3">
      <c r="A114" s="49" t="s">
        <v>131</v>
      </c>
      <c r="B114" s="62" t="s">
        <v>119</v>
      </c>
      <c r="C114" s="34"/>
      <c r="D114" s="34"/>
      <c r="E114" s="51">
        <f>IFERROR(VLOOKUP($B114,[1]NUM9!$G$3:$T$145,2,FALSE),0)</f>
        <v>0</v>
      </c>
      <c r="F114" s="51">
        <f>IFERROR(VLOOKUP($B114,[1]NUM9!$G$3:$T$145,3,FALSE),0)</f>
        <v>0</v>
      </c>
      <c r="G114" s="51">
        <f>IFERROR(VLOOKUP($B114,[1]NUM9!$G$3:$T$145,4,FALSE),0)</f>
        <v>0</v>
      </c>
      <c r="H114" s="51">
        <f>IFERROR(VLOOKUP($B114,[1]NUM9!$G$3:$T$145,5,FALSE),0)</f>
        <v>0</v>
      </c>
      <c r="I114" s="51">
        <f>IFERROR(VLOOKUP($B114,[1]NUM9!$G$3:$T$145,6,FALSE),0)</f>
        <v>0</v>
      </c>
      <c r="J114" s="51">
        <f>IFERROR(VLOOKUP($B114,[1]NUM9!$G$3:$T$145,7,FALSE),0)</f>
        <v>0</v>
      </c>
      <c r="K114" s="51">
        <f>IFERROR(VLOOKUP($B114,[1]NUM9!$G$3:$T$145,8,FALSE),0)</f>
        <v>0</v>
      </c>
      <c r="L114" s="51">
        <f>IFERROR(VLOOKUP($B114,[1]NUM9!$G$3:$T$145,9,FALSE),0)</f>
        <v>0</v>
      </c>
      <c r="M114" s="51">
        <f>IFERROR(VLOOKUP($B114,[1]NUM9!$G$3:$T$145,10,FALSE),0)</f>
        <v>0</v>
      </c>
      <c r="N114" s="51">
        <f>IFERROR(VLOOKUP($B114,[1]NUM9!$G$3:$T$145,11,FALSE),0)</f>
        <v>0</v>
      </c>
      <c r="O114" s="51">
        <f>IFERROR(VLOOKUP($B114,[1]NUM9!$G$3:$T$145,12,FALSE),0)</f>
        <v>0</v>
      </c>
      <c r="P114" s="51">
        <f>IFERROR(VLOOKUP($B114,[1]NUM9!$G$3:$T$145,13,FALSE),0)</f>
        <v>0</v>
      </c>
      <c r="Q114" s="11">
        <f t="shared" ref="Q114:Q125" si="27">SUM(E114:P114)</f>
        <v>0</v>
      </c>
    </row>
    <row r="115" spans="1:19" ht="14.4" thickBot="1" x14ac:dyDescent="0.3">
      <c r="A115" s="49" t="s">
        <v>131</v>
      </c>
      <c r="B115" s="62" t="s">
        <v>120</v>
      </c>
      <c r="C115" s="34"/>
      <c r="D115" s="34"/>
      <c r="E115" s="51">
        <f>IFERROR(VLOOKUP($B115,[1]NUM9!$G$3:$T$145,2,FALSE),0)</f>
        <v>0</v>
      </c>
      <c r="F115" s="51">
        <f>IFERROR(VLOOKUP($B115,[1]NUM9!$G$3:$T$145,3,FALSE),0)</f>
        <v>0</v>
      </c>
      <c r="G115" s="51">
        <f>IFERROR(VLOOKUP($B115,[1]NUM9!$G$3:$T$145,4,FALSE),0)</f>
        <v>10</v>
      </c>
      <c r="H115" s="51">
        <f>IFERROR(VLOOKUP($B115,[1]NUM9!$G$3:$T$145,5,FALSE),0)</f>
        <v>6</v>
      </c>
      <c r="I115" s="51">
        <f>IFERROR(VLOOKUP($B115,[1]NUM9!$G$3:$T$145,6,FALSE),0)</f>
        <v>4</v>
      </c>
      <c r="J115" s="51">
        <f>IFERROR(VLOOKUP($B115,[1]NUM9!$G$3:$T$145,7,FALSE),0)</f>
        <v>0</v>
      </c>
      <c r="K115" s="51">
        <f>IFERROR(VLOOKUP($B115,[1]NUM9!$G$3:$T$145,8,FALSE),0)</f>
        <v>0</v>
      </c>
      <c r="L115" s="51">
        <f>IFERROR(VLOOKUP($B115,[1]NUM9!$G$3:$T$145,9,FALSE),0)</f>
        <v>0</v>
      </c>
      <c r="M115" s="51">
        <f>IFERROR(VLOOKUP($B115,[1]NUM9!$G$3:$T$145,10,FALSE),0)</f>
        <v>0</v>
      </c>
      <c r="N115" s="51">
        <f>IFERROR(VLOOKUP($B115,[1]NUM9!$G$3:$T$145,11,FALSE),0)</f>
        <v>0</v>
      </c>
      <c r="O115" s="51">
        <f>IFERROR(VLOOKUP($B115,[1]NUM9!$G$3:$T$145,12,FALSE),0)</f>
        <v>0</v>
      </c>
      <c r="P115" s="51">
        <f>IFERROR(VLOOKUP($B115,[1]NUM9!$G$3:$T$145,13,FALSE),0)</f>
        <v>0</v>
      </c>
      <c r="Q115" s="11">
        <f t="shared" si="27"/>
        <v>20</v>
      </c>
    </row>
    <row r="116" spans="1:19" ht="14.4" thickBot="1" x14ac:dyDescent="0.3">
      <c r="A116" s="49" t="s">
        <v>131</v>
      </c>
      <c r="B116" s="62" t="s">
        <v>121</v>
      </c>
      <c r="C116" s="34"/>
      <c r="D116" s="34"/>
      <c r="E116" s="51">
        <f>IFERROR(VLOOKUP($B116,[1]NUM9!$G$3:$T$145,2,FALSE),0)</f>
        <v>0</v>
      </c>
      <c r="F116" s="51">
        <f>IFERROR(VLOOKUP($B116,[1]NUM9!$G$3:$T$145,3,FALSE),0)</f>
        <v>0</v>
      </c>
      <c r="G116" s="51">
        <f>IFERROR(VLOOKUP($B116,[1]NUM9!$G$3:$T$145,4,FALSE),0)</f>
        <v>0</v>
      </c>
      <c r="H116" s="51">
        <f>IFERROR(VLOOKUP($B116,[1]NUM9!$G$3:$T$145,5,FALSE),0)</f>
        <v>33</v>
      </c>
      <c r="I116" s="51">
        <f>IFERROR(VLOOKUP($B116,[1]NUM9!$G$3:$T$145,6,FALSE),0)</f>
        <v>10</v>
      </c>
      <c r="J116" s="51">
        <f>IFERROR(VLOOKUP($B116,[1]NUM9!$G$3:$T$145,7,FALSE),0)</f>
        <v>0</v>
      </c>
      <c r="K116" s="51">
        <f>IFERROR(VLOOKUP($B116,[1]NUM9!$G$3:$T$145,8,FALSE),0)</f>
        <v>7</v>
      </c>
      <c r="L116" s="51">
        <f>IFERROR(VLOOKUP($B116,[1]NUM9!$G$3:$T$145,9,FALSE),0)</f>
        <v>2</v>
      </c>
      <c r="M116" s="51">
        <f>IFERROR(VLOOKUP($B116,[1]NUM9!$G$3:$T$145,10,FALSE),0)</f>
        <v>0</v>
      </c>
      <c r="N116" s="51">
        <f>IFERROR(VLOOKUP($B116,[1]NUM9!$G$3:$T$145,11,FALSE),0)</f>
        <v>0</v>
      </c>
      <c r="O116" s="51">
        <f>IFERROR(VLOOKUP($B116,[1]NUM9!$G$3:$T$145,12,FALSE),0)</f>
        <v>0</v>
      </c>
      <c r="P116" s="51">
        <f>IFERROR(VLOOKUP($B116,[1]NUM9!$G$3:$T$145,13,FALSE),0)</f>
        <v>0</v>
      </c>
      <c r="Q116" s="11">
        <f t="shared" si="27"/>
        <v>52</v>
      </c>
    </row>
    <row r="117" spans="1:19" ht="14.4" thickBot="1" x14ac:dyDescent="0.3">
      <c r="A117" s="49" t="s">
        <v>131</v>
      </c>
      <c r="B117" s="62" t="s">
        <v>122</v>
      </c>
      <c r="C117" s="34"/>
      <c r="D117" s="34"/>
      <c r="E117" s="51">
        <f>IFERROR(VLOOKUP($B117,[1]NUM9!$G$3:$T$145,2,FALSE),0)</f>
        <v>0</v>
      </c>
      <c r="F117" s="51">
        <f>IFERROR(VLOOKUP($B117,[1]NUM9!$G$3:$T$145,3,FALSE),0)</f>
        <v>0</v>
      </c>
      <c r="G117" s="51">
        <f>IFERROR(VLOOKUP($B117,[1]NUM9!$G$3:$T$145,4,FALSE),0)</f>
        <v>0</v>
      </c>
      <c r="H117" s="51">
        <f>IFERROR(VLOOKUP($B117,[1]NUM9!$G$3:$T$145,5,FALSE),0)</f>
        <v>0</v>
      </c>
      <c r="I117" s="51">
        <f>IFERROR(VLOOKUP($B117,[1]NUM9!$G$3:$T$145,6,FALSE),0)</f>
        <v>0</v>
      </c>
      <c r="J117" s="51">
        <f>IFERROR(VLOOKUP($B117,[1]NUM9!$G$3:$T$145,7,FALSE),0)</f>
        <v>0</v>
      </c>
      <c r="K117" s="51">
        <f>IFERROR(VLOOKUP($B117,[1]NUM9!$G$3:$T$145,8,FALSE),0)</f>
        <v>0</v>
      </c>
      <c r="L117" s="51">
        <f>IFERROR(VLOOKUP($B117,[1]NUM9!$G$3:$T$145,9,FALSE),0)</f>
        <v>12</v>
      </c>
      <c r="M117" s="51">
        <f>IFERROR(VLOOKUP($B117,[1]NUM9!$G$3:$T$145,10,FALSE),0)</f>
        <v>8</v>
      </c>
      <c r="N117" s="51">
        <f>IFERROR(VLOOKUP($B117,[1]NUM9!$G$3:$T$145,11,FALSE),0)</f>
        <v>9</v>
      </c>
      <c r="O117" s="51">
        <f>IFERROR(VLOOKUP($B117,[1]NUM9!$G$3:$T$145,12,FALSE),0)</f>
        <v>0</v>
      </c>
      <c r="P117" s="51">
        <f>IFERROR(VLOOKUP($B117,[1]NUM9!$G$3:$T$145,13,FALSE),0)</f>
        <v>0</v>
      </c>
      <c r="Q117" s="11">
        <f t="shared" si="27"/>
        <v>29</v>
      </c>
    </row>
    <row r="118" spans="1:19" ht="14.4" thickBot="1" x14ac:dyDescent="0.3">
      <c r="A118" s="49" t="s">
        <v>131</v>
      </c>
      <c r="B118" s="62" t="s">
        <v>123</v>
      </c>
      <c r="C118" s="34"/>
      <c r="D118" s="34"/>
      <c r="E118" s="51">
        <f>IFERROR(VLOOKUP($B118,[1]NUM9!$G$3:$T$145,2,FALSE),0)</f>
        <v>0</v>
      </c>
      <c r="F118" s="51">
        <f>IFERROR(VLOOKUP($B118,[1]NUM9!$G$3:$T$145,3,FALSE),0)</f>
        <v>0</v>
      </c>
      <c r="G118" s="51">
        <f>IFERROR(VLOOKUP($B118,[1]NUM9!$G$3:$T$145,4,FALSE),0)</f>
        <v>0</v>
      </c>
      <c r="H118" s="51">
        <f>IFERROR(VLOOKUP($B118,[1]NUM9!$G$3:$T$145,5,FALSE),0)</f>
        <v>0</v>
      </c>
      <c r="I118" s="51">
        <f>IFERROR(VLOOKUP($B118,[1]NUM9!$G$3:$T$145,6,FALSE),0)</f>
        <v>0</v>
      </c>
      <c r="J118" s="51">
        <f>IFERROR(VLOOKUP($B118,[1]NUM9!$G$3:$T$145,7,FALSE),0)</f>
        <v>0</v>
      </c>
      <c r="K118" s="51">
        <f>IFERROR(VLOOKUP($B118,[1]NUM9!$G$3:$T$145,8,FALSE),0)</f>
        <v>28</v>
      </c>
      <c r="L118" s="51">
        <f>IFERROR(VLOOKUP($B118,[1]NUM9!$G$3:$T$145,9,FALSE),0)</f>
        <v>8</v>
      </c>
      <c r="M118" s="51">
        <f>IFERROR(VLOOKUP($B118,[1]NUM9!$G$3:$T$145,10,FALSE),0)</f>
        <v>0</v>
      </c>
      <c r="N118" s="51">
        <f>IFERROR(VLOOKUP($B118,[1]NUM9!$G$3:$T$145,11,FALSE),0)</f>
        <v>0</v>
      </c>
      <c r="O118" s="51">
        <f>IFERROR(VLOOKUP($B118,[1]NUM9!$G$3:$T$145,12,FALSE),0)</f>
        <v>0</v>
      </c>
      <c r="P118" s="51">
        <f>IFERROR(VLOOKUP($B118,[1]NUM9!$G$3:$T$145,13,FALSE),0)</f>
        <v>2</v>
      </c>
      <c r="Q118" s="11">
        <f t="shared" si="27"/>
        <v>38</v>
      </c>
    </row>
    <row r="119" spans="1:19" ht="14.4" thickBot="1" x14ac:dyDescent="0.3">
      <c r="A119" s="49" t="s">
        <v>131</v>
      </c>
      <c r="B119" s="62" t="s">
        <v>124</v>
      </c>
      <c r="C119" s="34"/>
      <c r="D119" s="34"/>
      <c r="E119" s="51">
        <f>IFERROR(VLOOKUP($B119,[1]NUM9!$G$3:$T$145,2,FALSE),0)</f>
        <v>0</v>
      </c>
      <c r="F119" s="51">
        <f>IFERROR(VLOOKUP($B119,[1]NUM9!$G$3:$T$145,3,FALSE),0)</f>
        <v>0</v>
      </c>
      <c r="G119" s="51">
        <f>IFERROR(VLOOKUP($B119,[1]NUM9!$G$3:$T$145,4,FALSE),0)</f>
        <v>0</v>
      </c>
      <c r="H119" s="51">
        <f>IFERROR(VLOOKUP($B119,[1]NUM9!$G$3:$T$145,5,FALSE),0)</f>
        <v>0</v>
      </c>
      <c r="I119" s="51">
        <f>IFERROR(VLOOKUP($B119,[1]NUM9!$G$3:$T$145,6,FALSE),0)</f>
        <v>0</v>
      </c>
      <c r="J119" s="51">
        <f>IFERROR(VLOOKUP($B119,[1]NUM9!$G$3:$T$145,7,FALSE),0)</f>
        <v>0</v>
      </c>
      <c r="K119" s="51">
        <f>IFERROR(VLOOKUP($B119,[1]NUM9!$G$3:$T$145,8,FALSE),0)</f>
        <v>0</v>
      </c>
      <c r="L119" s="51">
        <f>IFERROR(VLOOKUP($B119,[1]NUM9!$G$3:$T$145,9,FALSE),0)</f>
        <v>0</v>
      </c>
      <c r="M119" s="51">
        <f>IFERROR(VLOOKUP($B119,[1]NUM9!$G$3:$T$145,10,FALSE),0)</f>
        <v>0</v>
      </c>
      <c r="N119" s="51">
        <f>IFERROR(VLOOKUP($B119,[1]NUM9!$G$3:$T$145,11,FALSE),0)</f>
        <v>0</v>
      </c>
      <c r="O119" s="51">
        <f>IFERROR(VLOOKUP($B119,[1]NUM9!$G$3:$T$145,12,FALSE),0)</f>
        <v>0</v>
      </c>
      <c r="P119" s="51">
        <f>IFERROR(VLOOKUP($B119,[1]NUM9!$G$3:$T$145,13,FALSE),0)</f>
        <v>0</v>
      </c>
      <c r="Q119" s="11">
        <f t="shared" si="27"/>
        <v>0</v>
      </c>
    </row>
    <row r="120" spans="1:19" ht="14.4" thickBot="1" x14ac:dyDescent="0.3">
      <c r="A120" s="49" t="s">
        <v>131</v>
      </c>
      <c r="B120" s="62" t="s">
        <v>125</v>
      </c>
      <c r="C120" s="34"/>
      <c r="D120" s="34"/>
      <c r="E120" s="51">
        <f>IFERROR(VLOOKUP($B120,[1]NUM9!$G$3:$T$145,2,FALSE),0)</f>
        <v>0</v>
      </c>
      <c r="F120" s="51">
        <f>IFERROR(VLOOKUP($B120,[1]NUM9!$G$3:$T$145,3,FALSE),0)</f>
        <v>0</v>
      </c>
      <c r="G120" s="51">
        <f>IFERROR(VLOOKUP($B120,[1]NUM9!$G$3:$T$145,4,FALSE),0)</f>
        <v>0</v>
      </c>
      <c r="H120" s="51">
        <f>IFERROR(VLOOKUP($B120,[1]NUM9!$G$3:$T$145,5,FALSE),0)</f>
        <v>0</v>
      </c>
      <c r="I120" s="51">
        <f>IFERROR(VLOOKUP($B120,[1]NUM9!$G$3:$T$145,6,FALSE),0)</f>
        <v>0</v>
      </c>
      <c r="J120" s="51">
        <f>IFERROR(VLOOKUP($B120,[1]NUM9!$G$3:$T$145,7,FALSE),0)</f>
        <v>0</v>
      </c>
      <c r="K120" s="51">
        <f>IFERROR(VLOOKUP($B120,[1]NUM9!$G$3:$T$145,8,FALSE),0)</f>
        <v>0</v>
      </c>
      <c r="L120" s="51">
        <f>IFERROR(VLOOKUP($B120,[1]NUM9!$G$3:$T$145,9,FALSE),0)</f>
        <v>0</v>
      </c>
      <c r="M120" s="51">
        <f>IFERROR(VLOOKUP($B120,[1]NUM9!$G$3:$T$145,10,FALSE),0)</f>
        <v>0</v>
      </c>
      <c r="N120" s="51">
        <f>IFERROR(VLOOKUP($B120,[1]NUM9!$G$3:$T$145,11,FALSE),0)</f>
        <v>0</v>
      </c>
      <c r="O120" s="51">
        <f>IFERROR(VLOOKUP($B120,[1]NUM9!$G$3:$T$145,12,FALSE),0)</f>
        <v>0</v>
      </c>
      <c r="P120" s="51">
        <f>IFERROR(VLOOKUP($B120,[1]NUM9!$G$3:$T$145,13,FALSE),0)</f>
        <v>0</v>
      </c>
      <c r="Q120" s="11">
        <f t="shared" si="27"/>
        <v>0</v>
      </c>
    </row>
    <row r="121" spans="1:19" ht="14.4" thickBot="1" x14ac:dyDescent="0.3">
      <c r="A121" s="49" t="s">
        <v>131</v>
      </c>
      <c r="B121" s="62" t="s">
        <v>126</v>
      </c>
      <c r="C121" s="34"/>
      <c r="D121" s="34"/>
      <c r="E121" s="51">
        <f>IFERROR(VLOOKUP($B121,[1]NUM9!$G$3:$T$145,2,FALSE),0)</f>
        <v>0</v>
      </c>
      <c r="F121" s="51">
        <f>IFERROR(VLOOKUP($B121,[1]NUM9!$G$3:$T$145,3,FALSE),0)</f>
        <v>0</v>
      </c>
      <c r="G121" s="51">
        <f>IFERROR(VLOOKUP($B121,[1]NUM9!$G$3:$T$145,4,FALSE),0)</f>
        <v>0</v>
      </c>
      <c r="H121" s="51">
        <f>IFERROR(VLOOKUP($B121,[1]NUM9!$G$3:$T$145,5,FALSE),0)</f>
        <v>0</v>
      </c>
      <c r="I121" s="51">
        <f>IFERROR(VLOOKUP($B121,[1]NUM9!$G$3:$T$145,6,FALSE),0)</f>
        <v>0</v>
      </c>
      <c r="J121" s="51">
        <f>IFERROR(VLOOKUP($B121,[1]NUM9!$G$3:$T$145,7,FALSE),0)</f>
        <v>0</v>
      </c>
      <c r="K121" s="51">
        <f>IFERROR(VLOOKUP($B121,[1]NUM9!$G$3:$T$145,8,FALSE),0)</f>
        <v>0</v>
      </c>
      <c r="L121" s="51">
        <f>IFERROR(VLOOKUP($B121,[1]NUM9!$G$3:$T$145,9,FALSE),0)</f>
        <v>10</v>
      </c>
      <c r="M121" s="51">
        <f>IFERROR(VLOOKUP($B121,[1]NUM9!$G$3:$T$145,10,FALSE),0)</f>
        <v>0</v>
      </c>
      <c r="N121" s="51">
        <f>IFERROR(VLOOKUP($B121,[1]NUM9!$G$3:$T$145,11,FALSE),0)</f>
        <v>35</v>
      </c>
      <c r="O121" s="51">
        <f>IFERROR(VLOOKUP($B121,[1]NUM9!$G$3:$T$145,12,FALSE),0)</f>
        <v>0</v>
      </c>
      <c r="P121" s="51">
        <f>IFERROR(VLOOKUP($B121,[1]NUM9!$G$3:$T$145,13,FALSE),0)</f>
        <v>2</v>
      </c>
      <c r="Q121" s="11">
        <f t="shared" si="27"/>
        <v>47</v>
      </c>
    </row>
    <row r="122" spans="1:19" ht="14.4" thickBot="1" x14ac:dyDescent="0.3">
      <c r="A122" s="49" t="s">
        <v>131</v>
      </c>
      <c r="B122" s="62" t="s">
        <v>127</v>
      </c>
      <c r="C122" s="34"/>
      <c r="D122" s="34"/>
      <c r="E122" s="51">
        <f>IFERROR(VLOOKUP($B122,[1]NUM9!$G$3:$T$145,2,FALSE),0)</f>
        <v>0</v>
      </c>
      <c r="F122" s="51">
        <f>IFERROR(VLOOKUP($B122,[1]NUM9!$G$3:$T$145,3,FALSE),0)</f>
        <v>0</v>
      </c>
      <c r="G122" s="51">
        <f>IFERROR(VLOOKUP($B122,[1]NUM9!$G$3:$T$145,4,FALSE),0)</f>
        <v>0</v>
      </c>
      <c r="H122" s="51">
        <f>IFERROR(VLOOKUP($B122,[1]NUM9!$G$3:$T$145,5,FALSE),0)</f>
        <v>0</v>
      </c>
      <c r="I122" s="51">
        <f>IFERROR(VLOOKUP($B122,[1]NUM9!$G$3:$T$145,6,FALSE),0)</f>
        <v>4</v>
      </c>
      <c r="J122" s="51">
        <f>IFERROR(VLOOKUP($B122,[1]NUM9!$G$3:$T$145,7,FALSE),0)</f>
        <v>0</v>
      </c>
      <c r="K122" s="51">
        <f>IFERROR(VLOOKUP($B122,[1]NUM9!$G$3:$T$145,8,FALSE),0)</f>
        <v>0</v>
      </c>
      <c r="L122" s="51">
        <f>IFERROR(VLOOKUP($B122,[1]NUM9!$G$3:$T$145,9,FALSE),0)</f>
        <v>0</v>
      </c>
      <c r="M122" s="51">
        <f>IFERROR(VLOOKUP($B122,[1]NUM9!$G$3:$T$145,10,FALSE),0)</f>
        <v>0</v>
      </c>
      <c r="N122" s="51">
        <f>IFERROR(VLOOKUP($B122,[1]NUM9!$G$3:$T$145,11,FALSE),0)</f>
        <v>0</v>
      </c>
      <c r="O122" s="51">
        <f>IFERROR(VLOOKUP($B122,[1]NUM9!$G$3:$T$145,12,FALSE),0)</f>
        <v>0</v>
      </c>
      <c r="P122" s="51">
        <f>IFERROR(VLOOKUP($B122,[1]NUM9!$G$3:$T$145,13,FALSE),0)</f>
        <v>0</v>
      </c>
      <c r="Q122" s="11">
        <f t="shared" si="27"/>
        <v>4</v>
      </c>
    </row>
    <row r="123" spans="1:19" ht="14.4" thickBot="1" x14ac:dyDescent="0.3">
      <c r="A123" s="49" t="s">
        <v>131</v>
      </c>
      <c r="B123" s="62" t="s">
        <v>128</v>
      </c>
      <c r="C123" s="34"/>
      <c r="D123" s="34"/>
      <c r="E123" s="51">
        <f>IFERROR(VLOOKUP($B123,[1]NUM9!$G$3:$T$145,2,FALSE),0)</f>
        <v>26</v>
      </c>
      <c r="F123" s="51">
        <f>IFERROR(VLOOKUP($B123,[1]NUM9!$G$3:$T$145,3,FALSE),0)</f>
        <v>0</v>
      </c>
      <c r="G123" s="51">
        <f>IFERROR(VLOOKUP($B123,[1]NUM9!$G$3:$T$145,4,FALSE),0)</f>
        <v>0</v>
      </c>
      <c r="H123" s="51">
        <f>IFERROR(VLOOKUP($B123,[1]NUM9!$G$3:$T$145,5,FALSE),0)</f>
        <v>0</v>
      </c>
      <c r="I123" s="51">
        <f>IFERROR(VLOOKUP($B123,[1]NUM9!$G$3:$T$145,6,FALSE),0)</f>
        <v>0</v>
      </c>
      <c r="J123" s="51">
        <f>IFERROR(VLOOKUP($B123,[1]NUM9!$G$3:$T$145,7,FALSE),0)</f>
        <v>0</v>
      </c>
      <c r="K123" s="51">
        <f>IFERROR(VLOOKUP($B123,[1]NUM9!$G$3:$T$145,8,FALSE),0)</f>
        <v>0</v>
      </c>
      <c r="L123" s="51">
        <f>IFERROR(VLOOKUP($B123,[1]NUM9!$G$3:$T$145,9,FALSE),0)</f>
        <v>0</v>
      </c>
      <c r="M123" s="51">
        <f>IFERROR(VLOOKUP($B123,[1]NUM9!$G$3:$T$145,10,FALSE),0)</f>
        <v>0</v>
      </c>
      <c r="N123" s="51">
        <f>IFERROR(VLOOKUP($B123,[1]NUM9!$G$3:$T$145,11,FALSE),0)</f>
        <v>0</v>
      </c>
      <c r="O123" s="51">
        <f>IFERROR(VLOOKUP($B123,[1]NUM9!$G$3:$T$145,12,FALSE),0)</f>
        <v>0</v>
      </c>
      <c r="P123" s="51">
        <f>IFERROR(VLOOKUP($B123,[1]NUM9!$G$3:$T$145,13,FALSE),0)</f>
        <v>0</v>
      </c>
      <c r="Q123" s="11">
        <f t="shared" si="27"/>
        <v>26</v>
      </c>
    </row>
    <row r="124" spans="1:19" ht="14.4" thickBot="1" x14ac:dyDescent="0.3">
      <c r="A124" s="49" t="s">
        <v>131</v>
      </c>
      <c r="B124" s="62" t="s">
        <v>129</v>
      </c>
      <c r="C124" s="34"/>
      <c r="D124" s="34"/>
      <c r="E124" s="51">
        <f>IFERROR(VLOOKUP($B124,[1]NUM9!$G$3:$T$145,2,FALSE),0)</f>
        <v>0</v>
      </c>
      <c r="F124" s="51">
        <f>IFERROR(VLOOKUP($B124,[1]NUM9!$G$3:$T$145,3,FALSE),0)</f>
        <v>7</v>
      </c>
      <c r="G124" s="51">
        <f>IFERROR(VLOOKUP($B124,[1]NUM9!$G$3:$T$145,4,FALSE),0)</f>
        <v>14</v>
      </c>
      <c r="H124" s="51">
        <f>IFERROR(VLOOKUP($B124,[1]NUM9!$G$3:$T$145,5,FALSE),0)</f>
        <v>0</v>
      </c>
      <c r="I124" s="51">
        <f>IFERROR(VLOOKUP($B124,[1]NUM9!$G$3:$T$145,6,FALSE),0)</f>
        <v>0</v>
      </c>
      <c r="J124" s="51">
        <f>IFERROR(VLOOKUP($B124,[1]NUM9!$G$3:$T$145,7,FALSE),0)</f>
        <v>0</v>
      </c>
      <c r="K124" s="51">
        <f>IFERROR(VLOOKUP($B124,[1]NUM9!$G$3:$T$145,8,FALSE),0)</f>
        <v>0</v>
      </c>
      <c r="L124" s="51">
        <f>IFERROR(VLOOKUP($B124,[1]NUM9!$G$3:$T$145,9,FALSE),0)</f>
        <v>0</v>
      </c>
      <c r="M124" s="51">
        <f>IFERROR(VLOOKUP($B124,[1]NUM9!$G$3:$T$145,10,FALSE),0)</f>
        <v>0</v>
      </c>
      <c r="N124" s="51">
        <f>IFERROR(VLOOKUP($B124,[1]NUM9!$G$3:$T$145,11,FALSE),0)</f>
        <v>0</v>
      </c>
      <c r="O124" s="51">
        <f>IFERROR(VLOOKUP($B124,[1]NUM9!$G$3:$T$145,12,FALSE),0)</f>
        <v>0</v>
      </c>
      <c r="P124" s="51">
        <f>IFERROR(VLOOKUP($B124,[1]NUM9!$G$3:$T$145,13,FALSE),0)</f>
        <v>0</v>
      </c>
      <c r="Q124" s="11">
        <f t="shared" si="27"/>
        <v>21</v>
      </c>
    </row>
    <row r="125" spans="1:19" ht="14.4" thickBot="1" x14ac:dyDescent="0.3">
      <c r="A125" s="49" t="s">
        <v>131</v>
      </c>
      <c r="B125" s="62" t="s">
        <v>130</v>
      </c>
      <c r="C125" s="34"/>
      <c r="D125" s="34"/>
      <c r="E125" s="51">
        <f>IFERROR(VLOOKUP($B125,[1]NUM9!$G$3:$T$145,2,FALSE),0)</f>
        <v>0</v>
      </c>
      <c r="F125" s="51">
        <f>IFERROR(VLOOKUP($B125,[1]NUM9!$G$3:$T$145,3,FALSE),0)</f>
        <v>13</v>
      </c>
      <c r="G125" s="51">
        <f>IFERROR(VLOOKUP($B125,[1]NUM9!$G$3:$T$145,4,FALSE),0)</f>
        <v>0</v>
      </c>
      <c r="H125" s="51">
        <f>IFERROR(VLOOKUP($B125,[1]NUM9!$G$3:$T$145,5,FALSE),0)</f>
        <v>0</v>
      </c>
      <c r="I125" s="51">
        <f>IFERROR(VLOOKUP($B125,[1]NUM9!$G$3:$T$145,6,FALSE),0)</f>
        <v>0</v>
      </c>
      <c r="J125" s="51">
        <f>IFERROR(VLOOKUP($B125,[1]NUM9!$G$3:$T$145,7,FALSE),0)</f>
        <v>0</v>
      </c>
      <c r="K125" s="51">
        <f>IFERROR(VLOOKUP($B125,[1]NUM9!$G$3:$T$145,8,FALSE),0)</f>
        <v>0</v>
      </c>
      <c r="L125" s="51">
        <f>IFERROR(VLOOKUP($B125,[1]NUM9!$G$3:$T$145,9,FALSE),0)</f>
        <v>0</v>
      </c>
      <c r="M125" s="51">
        <f>IFERROR(VLOOKUP($B125,[1]NUM9!$G$3:$T$145,10,FALSE),0)</f>
        <v>0</v>
      </c>
      <c r="N125" s="51">
        <f>IFERROR(VLOOKUP($B125,[1]NUM9!$G$3:$T$145,11,FALSE),0)</f>
        <v>0</v>
      </c>
      <c r="O125" s="51">
        <f>IFERROR(VLOOKUP($B125,[1]NUM9!$G$3:$T$145,12,FALSE),0)</f>
        <v>5</v>
      </c>
      <c r="P125" s="51">
        <f>IFERROR(VLOOKUP($B125,[1]NUM9!$G$3:$T$145,13,FALSE),0)</f>
        <v>0</v>
      </c>
      <c r="Q125" s="11">
        <f t="shared" si="27"/>
        <v>18</v>
      </c>
    </row>
    <row r="126" spans="1:19" ht="14.4" thickBot="1" x14ac:dyDescent="0.3">
      <c r="A126" s="344" t="s">
        <v>166</v>
      </c>
      <c r="B126" s="345"/>
      <c r="C126" s="89">
        <f>D126/Metas!K7</f>
        <v>0.99217967868163826</v>
      </c>
      <c r="D126" s="13">
        <f>+Q126/R126</f>
        <v>0.28683914510686165</v>
      </c>
      <c r="E126" s="43">
        <f>SUM(E114:E125)</f>
        <v>26</v>
      </c>
      <c r="F126" s="43">
        <f t="shared" ref="F126:H126" si="28">SUM(F114:F125)</f>
        <v>20</v>
      </c>
      <c r="G126" s="43">
        <f t="shared" si="28"/>
        <v>24</v>
      </c>
      <c r="H126" s="43">
        <f t="shared" si="28"/>
        <v>39</v>
      </c>
      <c r="I126" s="43">
        <f t="shared" ref="I126:J126" si="29">SUM(I114:I125)</f>
        <v>18</v>
      </c>
      <c r="J126" s="43">
        <f t="shared" si="29"/>
        <v>0</v>
      </c>
      <c r="K126" s="43">
        <f t="shared" ref="K126:L126" si="30">SUM(K114:K125)</f>
        <v>35</v>
      </c>
      <c r="L126" s="43">
        <f t="shared" si="30"/>
        <v>32</v>
      </c>
      <c r="M126" s="43">
        <f t="shared" ref="M126:N126" si="31">SUM(M114:M125)</f>
        <v>8</v>
      </c>
      <c r="N126" s="43">
        <f t="shared" si="31"/>
        <v>44</v>
      </c>
      <c r="O126" s="43">
        <f t="shared" ref="O126:P126" si="32">SUM(O114:O125)</f>
        <v>5</v>
      </c>
      <c r="P126" s="43">
        <f t="shared" si="32"/>
        <v>4</v>
      </c>
      <c r="Q126" s="43">
        <f>SUM(Q114:Q125)</f>
        <v>255</v>
      </c>
      <c r="R126" s="378">
        <v>889</v>
      </c>
      <c r="S126" s="379"/>
    </row>
    <row r="127" spans="1:19" ht="14.4" thickBot="1" x14ac:dyDescent="0.3">
      <c r="A127" s="49" t="s">
        <v>145</v>
      </c>
      <c r="B127" s="62" t="s">
        <v>132</v>
      </c>
      <c r="C127" s="34"/>
      <c r="D127" s="34"/>
      <c r="E127" s="51">
        <f>IFERROR(VLOOKUP($B127,[1]NUM9!$G$3:$T$145,2,FALSE),0)</f>
        <v>39</v>
      </c>
      <c r="F127" s="51">
        <f>IFERROR(VLOOKUP($B127,[1]NUM9!$G$3:$T$145,3,FALSE),0)</f>
        <v>11</v>
      </c>
      <c r="G127" s="51">
        <f>IFERROR(VLOOKUP($B127,[1]NUM9!$G$3:$T$145,4,FALSE),0)</f>
        <v>61</v>
      </c>
      <c r="H127" s="51">
        <f>IFERROR(VLOOKUP($B127,[1]NUM9!$G$3:$T$145,5,FALSE),0)</f>
        <v>41</v>
      </c>
      <c r="I127" s="51">
        <f>IFERROR(VLOOKUP($B127,[1]NUM9!$G$3:$T$145,6,FALSE),0)</f>
        <v>22</v>
      </c>
      <c r="J127" s="51">
        <f>IFERROR(VLOOKUP($B127,[1]NUM9!$G$3:$T$145,7,FALSE),0)</f>
        <v>59</v>
      </c>
      <c r="K127" s="51">
        <f>IFERROR(VLOOKUP($B127,[1]NUM9!$G$3:$T$145,8,FALSE),0)</f>
        <v>25</v>
      </c>
      <c r="L127" s="51">
        <f>IFERROR(VLOOKUP($B127,[1]NUM9!$G$3:$T$145,9,FALSE),0)</f>
        <v>28</v>
      </c>
      <c r="M127" s="51">
        <f>IFERROR(VLOOKUP($B127,[1]NUM9!$G$3:$T$145,10,FALSE),0)</f>
        <v>141</v>
      </c>
      <c r="N127" s="51">
        <f>IFERROR(VLOOKUP($B127,[1]NUM9!$G$3:$T$145,11,FALSE),0)</f>
        <v>33</v>
      </c>
      <c r="O127" s="51">
        <f>IFERROR(VLOOKUP($B127,[1]NUM9!$G$3:$T$145,12,FALSE),0)</f>
        <v>6</v>
      </c>
      <c r="P127" s="51">
        <f>IFERROR(VLOOKUP($B127,[1]NUM9!$G$3:$T$145,13,FALSE),0)</f>
        <v>91</v>
      </c>
      <c r="Q127" s="11">
        <f t="shared" ref="Q127:Q139" si="33">SUM(E127:P127)</f>
        <v>557</v>
      </c>
    </row>
    <row r="128" spans="1:19" ht="14.4" thickBot="1" x14ac:dyDescent="0.3">
      <c r="A128" s="49" t="s">
        <v>145</v>
      </c>
      <c r="B128" s="62" t="s">
        <v>133</v>
      </c>
      <c r="C128" s="34"/>
      <c r="D128" s="34"/>
      <c r="E128" s="51">
        <f>IFERROR(VLOOKUP($B128,[1]NUM9!$G$3:$T$145,2,FALSE),0)</f>
        <v>17</v>
      </c>
      <c r="F128" s="51">
        <f>IFERROR(VLOOKUP($B128,[1]NUM9!$G$3:$T$145,3,FALSE),0)</f>
        <v>15</v>
      </c>
      <c r="G128" s="51">
        <f>IFERROR(VLOOKUP($B128,[1]NUM9!$G$3:$T$145,4,FALSE),0)</f>
        <v>17</v>
      </c>
      <c r="H128" s="51">
        <f>IFERROR(VLOOKUP($B128,[1]NUM9!$G$3:$T$145,5,FALSE),0)</f>
        <v>16</v>
      </c>
      <c r="I128" s="51">
        <f>IFERROR(VLOOKUP($B128,[1]NUM9!$G$3:$T$145,6,FALSE),0)</f>
        <v>20</v>
      </c>
      <c r="J128" s="51">
        <f>IFERROR(VLOOKUP($B128,[1]NUM9!$G$3:$T$145,7,FALSE),0)</f>
        <v>23</v>
      </c>
      <c r="K128" s="51">
        <f>IFERROR(VLOOKUP($B128,[1]NUM9!$G$3:$T$145,8,FALSE),0)</f>
        <v>32</v>
      </c>
      <c r="L128" s="51">
        <f>IFERROR(VLOOKUP($B128,[1]NUM9!$G$3:$T$145,9,FALSE),0)</f>
        <v>45</v>
      </c>
      <c r="M128" s="51">
        <f>IFERROR(VLOOKUP($B128,[1]NUM9!$G$3:$T$145,10,FALSE),0)</f>
        <v>24</v>
      </c>
      <c r="N128" s="51">
        <f>IFERROR(VLOOKUP($B128,[1]NUM9!$G$3:$T$145,11,FALSE),0)</f>
        <v>13</v>
      </c>
      <c r="O128" s="51">
        <f>IFERROR(VLOOKUP($B128,[1]NUM9!$G$3:$T$145,12,FALSE),0)</f>
        <v>3</v>
      </c>
      <c r="P128" s="51">
        <f>IFERROR(VLOOKUP($B128,[1]NUM9!$G$3:$T$145,13,FALSE),0)</f>
        <v>21</v>
      </c>
      <c r="Q128" s="11">
        <f t="shared" si="33"/>
        <v>246</v>
      </c>
    </row>
    <row r="129" spans="1:19" ht="14.4" thickBot="1" x14ac:dyDescent="0.3">
      <c r="A129" s="49" t="s">
        <v>145</v>
      </c>
      <c r="B129" s="62" t="s">
        <v>134</v>
      </c>
      <c r="C129" s="34"/>
      <c r="D129" s="34"/>
      <c r="E129" s="51">
        <f>IFERROR(VLOOKUP($B129,[1]NUM9!$G$3:$T$145,2,FALSE),0)</f>
        <v>10</v>
      </c>
      <c r="F129" s="51">
        <f>IFERROR(VLOOKUP($B129,[1]NUM9!$G$3:$T$145,3,FALSE),0)</f>
        <v>3</v>
      </c>
      <c r="G129" s="51">
        <f>IFERROR(VLOOKUP($B129,[1]NUM9!$G$3:$T$145,4,FALSE),0)</f>
        <v>26</v>
      </c>
      <c r="H129" s="51">
        <f>IFERROR(VLOOKUP($B129,[1]NUM9!$G$3:$T$145,5,FALSE),0)</f>
        <v>15</v>
      </c>
      <c r="I129" s="51">
        <f>IFERROR(VLOOKUP($B129,[1]NUM9!$G$3:$T$145,6,FALSE),0)</f>
        <v>0</v>
      </c>
      <c r="J129" s="51">
        <f>IFERROR(VLOOKUP($B129,[1]NUM9!$G$3:$T$145,7,FALSE),0)</f>
        <v>15</v>
      </c>
      <c r="K129" s="51">
        <f>IFERROR(VLOOKUP($B129,[1]NUM9!$G$3:$T$145,8,FALSE),0)</f>
        <v>5</v>
      </c>
      <c r="L129" s="51">
        <f>IFERROR(VLOOKUP($B129,[1]NUM9!$G$3:$T$145,9,FALSE),0)</f>
        <v>13</v>
      </c>
      <c r="M129" s="51">
        <f>IFERROR(VLOOKUP($B129,[1]NUM9!$G$3:$T$145,10,FALSE),0)</f>
        <v>0</v>
      </c>
      <c r="N129" s="51">
        <f>IFERROR(VLOOKUP($B129,[1]NUM9!$G$3:$T$145,11,FALSE),0)</f>
        <v>27</v>
      </c>
      <c r="O129" s="51">
        <f>IFERROR(VLOOKUP($B129,[1]NUM9!$G$3:$T$145,12,FALSE),0)</f>
        <v>0</v>
      </c>
      <c r="P129" s="51">
        <f>IFERROR(VLOOKUP($B129,[1]NUM9!$G$3:$T$145,13,FALSE),0)</f>
        <v>26</v>
      </c>
      <c r="Q129" s="11">
        <f t="shared" si="33"/>
        <v>140</v>
      </c>
    </row>
    <row r="130" spans="1:19" ht="14.4" thickBot="1" x14ac:dyDescent="0.3">
      <c r="A130" s="49" t="s">
        <v>145</v>
      </c>
      <c r="B130" s="62" t="s">
        <v>135</v>
      </c>
      <c r="C130" s="34"/>
      <c r="D130" s="34"/>
      <c r="E130" s="51">
        <f>IFERROR(VLOOKUP($B130,[1]NUM9!$G$3:$T$145,2,FALSE),0)</f>
        <v>28</v>
      </c>
      <c r="F130" s="51">
        <f>IFERROR(VLOOKUP($B130,[1]NUM9!$G$3:$T$145,3,FALSE),0)</f>
        <v>8</v>
      </c>
      <c r="G130" s="51">
        <f>IFERROR(VLOOKUP($B130,[1]NUM9!$G$3:$T$145,4,FALSE),0)</f>
        <v>20</v>
      </c>
      <c r="H130" s="51">
        <f>IFERROR(VLOOKUP($B130,[1]NUM9!$G$3:$T$145,5,FALSE),0)</f>
        <v>36</v>
      </c>
      <c r="I130" s="51">
        <f>IFERROR(VLOOKUP($B130,[1]NUM9!$G$3:$T$145,6,FALSE),0)</f>
        <v>44</v>
      </c>
      <c r="J130" s="51">
        <f>IFERROR(VLOOKUP($B130,[1]NUM9!$G$3:$T$145,7,FALSE),0)</f>
        <v>44</v>
      </c>
      <c r="K130" s="51">
        <f>IFERROR(VLOOKUP($B130,[1]NUM9!$G$3:$T$145,8,FALSE),0)</f>
        <v>48</v>
      </c>
      <c r="L130" s="51">
        <f>IFERROR(VLOOKUP($B130,[1]NUM9!$G$3:$T$145,9,FALSE),0)</f>
        <v>34</v>
      </c>
      <c r="M130" s="51">
        <f>IFERROR(VLOOKUP($B130,[1]NUM9!$G$3:$T$145,10,FALSE),0)</f>
        <v>13</v>
      </c>
      <c r="N130" s="51">
        <f>IFERROR(VLOOKUP($B130,[1]NUM9!$G$3:$T$145,11,FALSE),0)</f>
        <v>21</v>
      </c>
      <c r="O130" s="51">
        <f>IFERROR(VLOOKUP($B130,[1]NUM9!$G$3:$T$145,12,FALSE),0)</f>
        <v>37</v>
      </c>
      <c r="P130" s="51">
        <f>IFERROR(VLOOKUP($B130,[1]NUM9!$G$3:$T$145,13,FALSE),0)</f>
        <v>45</v>
      </c>
      <c r="Q130" s="11">
        <f t="shared" si="33"/>
        <v>378</v>
      </c>
    </row>
    <row r="131" spans="1:19" ht="14.4" thickBot="1" x14ac:dyDescent="0.3">
      <c r="A131" s="49" t="s">
        <v>145</v>
      </c>
      <c r="B131" s="62" t="s">
        <v>136</v>
      </c>
      <c r="C131" s="34"/>
      <c r="D131" s="34"/>
      <c r="E131" s="51">
        <f>IFERROR(VLOOKUP($B131,[1]NUM9!$G$3:$T$145,2,FALSE),0)</f>
        <v>0</v>
      </c>
      <c r="F131" s="51">
        <f>IFERROR(VLOOKUP($B131,[1]NUM9!$G$3:$T$145,3,FALSE),0)</f>
        <v>0</v>
      </c>
      <c r="G131" s="51">
        <f>IFERROR(VLOOKUP($B131,[1]NUM9!$G$3:$T$145,4,FALSE),0)</f>
        <v>0</v>
      </c>
      <c r="H131" s="51">
        <f>IFERROR(VLOOKUP($B131,[1]NUM9!$G$3:$T$145,5,FALSE),0)</f>
        <v>0</v>
      </c>
      <c r="I131" s="51">
        <f>IFERROR(VLOOKUP($B131,[1]NUM9!$G$3:$T$145,6,FALSE),0)</f>
        <v>0</v>
      </c>
      <c r="J131" s="51">
        <f>IFERROR(VLOOKUP($B131,[1]NUM9!$G$3:$T$145,7,FALSE),0)</f>
        <v>0</v>
      </c>
      <c r="K131" s="51">
        <f>IFERROR(VLOOKUP($B131,[1]NUM9!$G$3:$T$145,8,FALSE),0)</f>
        <v>0</v>
      </c>
      <c r="L131" s="51">
        <f>IFERROR(VLOOKUP($B131,[1]NUM9!$G$3:$T$145,9,FALSE),0)</f>
        <v>0</v>
      </c>
      <c r="M131" s="51">
        <f>IFERROR(VLOOKUP($B131,[1]NUM9!$G$3:$T$145,10,FALSE),0)</f>
        <v>6</v>
      </c>
      <c r="N131" s="51">
        <f>IFERROR(VLOOKUP($B131,[1]NUM9!$G$3:$T$145,11,FALSE),0)</f>
        <v>0</v>
      </c>
      <c r="O131" s="51">
        <f>IFERROR(VLOOKUP($B131,[1]NUM9!$G$3:$T$145,12,FALSE),0)</f>
        <v>0</v>
      </c>
      <c r="P131" s="51">
        <f>IFERROR(VLOOKUP($B131,[1]NUM9!$G$3:$T$145,13,FALSE),0)</f>
        <v>0</v>
      </c>
      <c r="Q131" s="11">
        <f t="shared" si="33"/>
        <v>6</v>
      </c>
    </row>
    <row r="132" spans="1:19" ht="14.4" thickBot="1" x14ac:dyDescent="0.3">
      <c r="A132" s="49" t="s">
        <v>145</v>
      </c>
      <c r="B132" s="62" t="s">
        <v>137</v>
      </c>
      <c r="C132" s="34"/>
      <c r="D132" s="34"/>
      <c r="E132" s="51">
        <f>IFERROR(VLOOKUP($B132,[1]NUM9!$G$3:$T$145,2,FALSE),0)</f>
        <v>0</v>
      </c>
      <c r="F132" s="51">
        <f>IFERROR(VLOOKUP($B132,[1]NUM9!$G$3:$T$145,3,FALSE),0)</f>
        <v>0</v>
      </c>
      <c r="G132" s="51">
        <f>IFERROR(VLOOKUP($B132,[1]NUM9!$G$3:$T$145,4,FALSE),0)</f>
        <v>0</v>
      </c>
      <c r="H132" s="51">
        <f>IFERROR(VLOOKUP($B132,[1]NUM9!$G$3:$T$145,5,FALSE),0)</f>
        <v>0</v>
      </c>
      <c r="I132" s="51">
        <f>IFERROR(VLOOKUP($B132,[1]NUM9!$G$3:$T$145,6,FALSE),0)</f>
        <v>0</v>
      </c>
      <c r="J132" s="51">
        <f>IFERROR(VLOOKUP($B132,[1]NUM9!$G$3:$T$145,7,FALSE),0)</f>
        <v>0</v>
      </c>
      <c r="K132" s="51">
        <f>IFERROR(VLOOKUP($B132,[1]NUM9!$G$3:$T$145,8,FALSE),0)</f>
        <v>0</v>
      </c>
      <c r="L132" s="51">
        <f>IFERROR(VLOOKUP($B132,[1]NUM9!$G$3:$T$145,9,FALSE),0)</f>
        <v>0</v>
      </c>
      <c r="M132" s="51">
        <f>IFERROR(VLOOKUP($B132,[1]NUM9!$G$3:$T$145,10,FALSE),0)</f>
        <v>0</v>
      </c>
      <c r="N132" s="51">
        <f>IFERROR(VLOOKUP($B132,[1]NUM9!$G$3:$T$145,11,FALSE),0)</f>
        <v>0</v>
      </c>
      <c r="O132" s="51">
        <f>IFERROR(VLOOKUP($B132,[1]NUM9!$G$3:$T$145,12,FALSE),0)</f>
        <v>0</v>
      </c>
      <c r="P132" s="51">
        <f>IFERROR(VLOOKUP($B132,[1]NUM9!$G$3:$T$145,13,FALSE),0)</f>
        <v>0</v>
      </c>
      <c r="Q132" s="11">
        <f t="shared" si="33"/>
        <v>0</v>
      </c>
    </row>
    <row r="133" spans="1:19" ht="14.4" thickBot="1" x14ac:dyDescent="0.3">
      <c r="A133" s="49" t="s">
        <v>145</v>
      </c>
      <c r="B133" s="62" t="s">
        <v>138</v>
      </c>
      <c r="C133" s="34"/>
      <c r="D133" s="34"/>
      <c r="E133" s="51">
        <f>IFERROR(VLOOKUP($B133,[1]NUM9!$G$3:$T$145,2,FALSE),0)</f>
        <v>0</v>
      </c>
      <c r="F133" s="51">
        <f>IFERROR(VLOOKUP($B133,[1]NUM9!$G$3:$T$145,3,FALSE),0)</f>
        <v>0</v>
      </c>
      <c r="G133" s="51">
        <f>IFERROR(VLOOKUP($B133,[1]NUM9!$G$3:$T$145,4,FALSE),0)</f>
        <v>0</v>
      </c>
      <c r="H133" s="51">
        <f>IFERROR(VLOOKUP($B133,[1]NUM9!$G$3:$T$145,5,FALSE),0)</f>
        <v>0</v>
      </c>
      <c r="I133" s="51">
        <f>IFERROR(VLOOKUP($B133,[1]NUM9!$G$3:$T$145,6,FALSE),0)</f>
        <v>2</v>
      </c>
      <c r="J133" s="51">
        <f>IFERROR(VLOOKUP($B133,[1]NUM9!$G$3:$T$145,7,FALSE),0)</f>
        <v>0</v>
      </c>
      <c r="K133" s="51">
        <f>IFERROR(VLOOKUP($B133,[1]NUM9!$G$3:$T$145,8,FALSE),0)</f>
        <v>0</v>
      </c>
      <c r="L133" s="51">
        <f>IFERROR(VLOOKUP($B133,[1]NUM9!$G$3:$T$145,9,FALSE),0)</f>
        <v>0</v>
      </c>
      <c r="M133" s="51">
        <f>IFERROR(VLOOKUP($B133,[1]NUM9!$G$3:$T$145,10,FALSE),0)</f>
        <v>1</v>
      </c>
      <c r="N133" s="51">
        <f>IFERROR(VLOOKUP($B133,[1]NUM9!$G$3:$T$145,11,FALSE),0)</f>
        <v>0</v>
      </c>
      <c r="O133" s="51">
        <f>IFERROR(VLOOKUP($B133,[1]NUM9!$G$3:$T$145,12,FALSE),0)</f>
        <v>0</v>
      </c>
      <c r="P133" s="51">
        <f>IFERROR(VLOOKUP($B133,[1]NUM9!$G$3:$T$145,13,FALSE),0)</f>
        <v>0</v>
      </c>
      <c r="Q133" s="11">
        <f t="shared" si="33"/>
        <v>3</v>
      </c>
    </row>
    <row r="134" spans="1:19" ht="14.4" thickBot="1" x14ac:dyDescent="0.3">
      <c r="A134" s="49" t="s">
        <v>145</v>
      </c>
      <c r="B134" s="62" t="s">
        <v>139</v>
      </c>
      <c r="C134" s="34"/>
      <c r="D134" s="34"/>
      <c r="E134" s="51">
        <f>IFERROR(VLOOKUP($B134,[1]NUM9!$G$3:$T$145,2,FALSE),0)</f>
        <v>0</v>
      </c>
      <c r="F134" s="51">
        <f>IFERROR(VLOOKUP($B134,[1]NUM9!$G$3:$T$145,3,FALSE),0)</f>
        <v>0</v>
      </c>
      <c r="G134" s="51">
        <f>IFERROR(VLOOKUP($B134,[1]NUM9!$G$3:$T$145,4,FALSE),0)</f>
        <v>0</v>
      </c>
      <c r="H134" s="51">
        <f>IFERROR(VLOOKUP($B134,[1]NUM9!$G$3:$T$145,5,FALSE),0)</f>
        <v>0</v>
      </c>
      <c r="I134" s="51">
        <f>IFERROR(VLOOKUP($B134,[1]NUM9!$G$3:$T$145,6,FALSE),0)</f>
        <v>0</v>
      </c>
      <c r="J134" s="51">
        <f>IFERROR(VLOOKUP($B134,[1]NUM9!$G$3:$T$145,7,FALSE),0)</f>
        <v>0</v>
      </c>
      <c r="K134" s="51">
        <f>IFERROR(VLOOKUP($B134,[1]NUM9!$G$3:$T$145,8,FALSE),0)</f>
        <v>0</v>
      </c>
      <c r="L134" s="51">
        <f>IFERROR(VLOOKUP($B134,[1]NUM9!$G$3:$T$145,9,FALSE),0)</f>
        <v>0</v>
      </c>
      <c r="M134" s="51">
        <f>IFERROR(VLOOKUP($B134,[1]NUM9!$G$3:$T$145,10,FALSE),0)</f>
        <v>4</v>
      </c>
      <c r="N134" s="51">
        <f>IFERROR(VLOOKUP($B134,[1]NUM9!$G$3:$T$145,11,FALSE),0)</f>
        <v>0</v>
      </c>
      <c r="O134" s="51">
        <f>IFERROR(VLOOKUP($B134,[1]NUM9!$G$3:$T$145,12,FALSE),0)</f>
        <v>0</v>
      </c>
      <c r="P134" s="51">
        <f>IFERROR(VLOOKUP($B134,[1]NUM9!$G$3:$T$145,13,FALSE),0)</f>
        <v>0</v>
      </c>
      <c r="Q134" s="11">
        <f t="shared" si="33"/>
        <v>4</v>
      </c>
    </row>
    <row r="135" spans="1:19" ht="14.4" thickBot="1" x14ac:dyDescent="0.3">
      <c r="A135" s="49" t="s">
        <v>145</v>
      </c>
      <c r="B135" s="62" t="s">
        <v>140</v>
      </c>
      <c r="C135" s="34"/>
      <c r="D135" s="34"/>
      <c r="E135" s="51">
        <f>IFERROR(VLOOKUP($B135,[1]NUM9!$G$3:$T$145,2,FALSE),0)</f>
        <v>1</v>
      </c>
      <c r="F135" s="51">
        <f>IFERROR(VLOOKUP($B135,[1]NUM9!$G$3:$T$145,3,FALSE),0)</f>
        <v>0</v>
      </c>
      <c r="G135" s="51">
        <f>IFERROR(VLOOKUP($B135,[1]NUM9!$G$3:$T$145,4,FALSE),0)</f>
        <v>1</v>
      </c>
      <c r="H135" s="51">
        <f>IFERROR(VLOOKUP($B135,[1]NUM9!$G$3:$T$145,5,FALSE),0)</f>
        <v>9</v>
      </c>
      <c r="I135" s="51">
        <f>IFERROR(VLOOKUP($B135,[1]NUM9!$G$3:$T$145,6,FALSE),0)</f>
        <v>0</v>
      </c>
      <c r="J135" s="51">
        <f>IFERROR(VLOOKUP($B135,[1]NUM9!$G$3:$T$145,7,FALSE),0)</f>
        <v>0</v>
      </c>
      <c r="K135" s="51">
        <f>IFERROR(VLOOKUP($B135,[1]NUM9!$G$3:$T$145,8,FALSE),0)</f>
        <v>1</v>
      </c>
      <c r="L135" s="51">
        <f>IFERROR(VLOOKUP($B135,[1]NUM9!$G$3:$T$145,9,FALSE),0)</f>
        <v>5</v>
      </c>
      <c r="M135" s="51">
        <f>IFERROR(VLOOKUP($B135,[1]NUM9!$G$3:$T$145,10,FALSE),0)</f>
        <v>0</v>
      </c>
      <c r="N135" s="51">
        <f>IFERROR(VLOOKUP($B135,[1]NUM9!$G$3:$T$145,11,FALSE),0)</f>
        <v>0</v>
      </c>
      <c r="O135" s="51">
        <f>IFERROR(VLOOKUP($B135,[1]NUM9!$G$3:$T$145,12,FALSE),0)</f>
        <v>0</v>
      </c>
      <c r="P135" s="51">
        <f>IFERROR(VLOOKUP($B135,[1]NUM9!$G$3:$T$145,13,FALSE),0)</f>
        <v>0</v>
      </c>
      <c r="Q135" s="11">
        <f t="shared" si="33"/>
        <v>17</v>
      </c>
    </row>
    <row r="136" spans="1:19" ht="14.4" thickBot="1" x14ac:dyDescent="0.3">
      <c r="A136" s="49" t="s">
        <v>145</v>
      </c>
      <c r="B136" s="62" t="s">
        <v>141</v>
      </c>
      <c r="C136" s="34"/>
      <c r="D136" s="34"/>
      <c r="E136" s="51">
        <f>IFERROR(VLOOKUP($B136,[1]NUM9!$G$3:$T$145,2,FALSE),0)</f>
        <v>0</v>
      </c>
      <c r="F136" s="51">
        <f>IFERROR(VLOOKUP($B136,[1]NUM9!$G$3:$T$145,3,FALSE),0)</f>
        <v>0</v>
      </c>
      <c r="G136" s="51">
        <f>IFERROR(VLOOKUP($B136,[1]NUM9!$G$3:$T$145,4,FALSE),0)</f>
        <v>0</v>
      </c>
      <c r="H136" s="51">
        <f>IFERROR(VLOOKUP($B136,[1]NUM9!$G$3:$T$145,5,FALSE),0)</f>
        <v>0</v>
      </c>
      <c r="I136" s="51">
        <f>IFERROR(VLOOKUP($B136,[1]NUM9!$G$3:$T$145,6,FALSE),0)</f>
        <v>0</v>
      </c>
      <c r="J136" s="51">
        <f>IFERROR(VLOOKUP($B136,[1]NUM9!$G$3:$T$145,7,FALSE),0)</f>
        <v>0</v>
      </c>
      <c r="K136" s="51">
        <f>IFERROR(VLOOKUP($B136,[1]NUM9!$G$3:$T$145,8,FALSE),0)</f>
        <v>0</v>
      </c>
      <c r="L136" s="51">
        <f>IFERROR(VLOOKUP($B136,[1]NUM9!$G$3:$T$145,9,FALSE),0)</f>
        <v>0</v>
      </c>
      <c r="M136" s="51">
        <f>IFERROR(VLOOKUP($B136,[1]NUM9!$G$3:$T$145,10,FALSE),0)</f>
        <v>0</v>
      </c>
      <c r="N136" s="51">
        <f>IFERROR(VLOOKUP($B136,[1]NUM9!$G$3:$T$145,11,FALSE),0)</f>
        <v>0</v>
      </c>
      <c r="O136" s="51">
        <f>IFERROR(VLOOKUP($B136,[1]NUM9!$G$3:$T$145,12,FALSE),0)</f>
        <v>0</v>
      </c>
      <c r="P136" s="51">
        <f>IFERROR(VLOOKUP($B136,[1]NUM9!$G$3:$T$145,13,FALSE),0)</f>
        <v>0</v>
      </c>
      <c r="Q136" s="11">
        <f t="shared" si="33"/>
        <v>0</v>
      </c>
    </row>
    <row r="137" spans="1:19" ht="14.4" thickBot="1" x14ac:dyDescent="0.3">
      <c r="A137" s="49" t="s">
        <v>145</v>
      </c>
      <c r="B137" s="62" t="s">
        <v>142</v>
      </c>
      <c r="C137" s="34"/>
      <c r="D137" s="34"/>
      <c r="E137" s="51">
        <f>IFERROR(VLOOKUP($B137,[1]NUM9!$G$3:$T$145,2,FALSE),0)</f>
        <v>0</v>
      </c>
      <c r="F137" s="51">
        <f>IFERROR(VLOOKUP($B137,[1]NUM9!$G$3:$T$145,3,FALSE),0)</f>
        <v>0</v>
      </c>
      <c r="G137" s="51">
        <f>IFERROR(VLOOKUP($B137,[1]NUM9!$G$3:$T$145,4,FALSE),0)</f>
        <v>1</v>
      </c>
      <c r="H137" s="51">
        <f>IFERROR(VLOOKUP($B137,[1]NUM9!$G$3:$T$145,5,FALSE),0)</f>
        <v>0</v>
      </c>
      <c r="I137" s="51">
        <f>IFERROR(VLOOKUP($B137,[1]NUM9!$G$3:$T$145,6,FALSE),0)</f>
        <v>4</v>
      </c>
      <c r="J137" s="51">
        <f>IFERROR(VLOOKUP($B137,[1]NUM9!$G$3:$T$145,7,FALSE),0)</f>
        <v>0</v>
      </c>
      <c r="K137" s="51">
        <f>IFERROR(VLOOKUP($B137,[1]NUM9!$G$3:$T$145,8,FALSE),0)</f>
        <v>5</v>
      </c>
      <c r="L137" s="51">
        <f>IFERROR(VLOOKUP($B137,[1]NUM9!$G$3:$T$145,9,FALSE),0)</f>
        <v>5</v>
      </c>
      <c r="M137" s="51">
        <f>IFERROR(VLOOKUP($B137,[1]NUM9!$G$3:$T$145,10,FALSE),0)</f>
        <v>1</v>
      </c>
      <c r="N137" s="51">
        <f>IFERROR(VLOOKUP($B137,[1]NUM9!$G$3:$T$145,11,FALSE),0)</f>
        <v>0</v>
      </c>
      <c r="O137" s="51">
        <f>IFERROR(VLOOKUP($B137,[1]NUM9!$G$3:$T$145,12,FALSE),0)</f>
        <v>0</v>
      </c>
      <c r="P137" s="51">
        <f>IFERROR(VLOOKUP($B137,[1]NUM9!$G$3:$T$145,13,FALSE),0)</f>
        <v>6</v>
      </c>
      <c r="Q137" s="11">
        <f t="shared" si="33"/>
        <v>22</v>
      </c>
    </row>
    <row r="138" spans="1:19" ht="14.4" thickBot="1" x14ac:dyDescent="0.3">
      <c r="A138" s="49" t="s">
        <v>145</v>
      </c>
      <c r="B138" s="62" t="s">
        <v>143</v>
      </c>
      <c r="C138" s="34"/>
      <c r="D138" s="34"/>
      <c r="E138" s="51">
        <f>IFERROR(VLOOKUP($B138,[1]NUM9!$G$3:$T$145,2,FALSE),0)</f>
        <v>4</v>
      </c>
      <c r="F138" s="51">
        <f>IFERROR(VLOOKUP($B138,[1]NUM9!$G$3:$T$145,3,FALSE),0)</f>
        <v>0</v>
      </c>
      <c r="G138" s="51">
        <f>IFERROR(VLOOKUP($B138,[1]NUM9!$G$3:$T$145,4,FALSE),0)</f>
        <v>0</v>
      </c>
      <c r="H138" s="51">
        <f>IFERROR(VLOOKUP($B138,[1]NUM9!$G$3:$T$145,5,FALSE),0)</f>
        <v>0</v>
      </c>
      <c r="I138" s="51">
        <f>IFERROR(VLOOKUP($B138,[1]NUM9!$G$3:$T$145,6,FALSE),0)</f>
        <v>0</v>
      </c>
      <c r="J138" s="51">
        <f>IFERROR(VLOOKUP($B138,[1]NUM9!$G$3:$T$145,7,FALSE),0)</f>
        <v>1</v>
      </c>
      <c r="K138" s="51">
        <f>IFERROR(VLOOKUP($B138,[1]NUM9!$G$3:$T$145,8,FALSE),0)</f>
        <v>1</v>
      </c>
      <c r="L138" s="51">
        <f>IFERROR(VLOOKUP($B138,[1]NUM9!$G$3:$T$145,9,FALSE),0)</f>
        <v>0</v>
      </c>
      <c r="M138" s="51">
        <f>IFERROR(VLOOKUP($B138,[1]NUM9!$G$3:$T$145,10,FALSE),0)</f>
        <v>0</v>
      </c>
      <c r="N138" s="51">
        <f>IFERROR(VLOOKUP($B138,[1]NUM9!$G$3:$T$145,11,FALSE),0)</f>
        <v>3</v>
      </c>
      <c r="O138" s="51">
        <f>IFERROR(VLOOKUP($B138,[1]NUM9!$G$3:$T$145,12,FALSE),0)</f>
        <v>1</v>
      </c>
      <c r="P138" s="51">
        <f>IFERROR(VLOOKUP($B138,[1]NUM9!$G$3:$T$145,13,FALSE),0)</f>
        <v>3</v>
      </c>
      <c r="Q138" s="11">
        <f t="shared" si="33"/>
        <v>13</v>
      </c>
    </row>
    <row r="139" spans="1:19" ht="14.4" thickBot="1" x14ac:dyDescent="0.3">
      <c r="A139" s="49" t="s">
        <v>145</v>
      </c>
      <c r="B139" s="62" t="s">
        <v>144</v>
      </c>
      <c r="C139" s="34"/>
      <c r="D139" s="34"/>
      <c r="E139" s="51">
        <f>IFERROR(VLOOKUP($B139,[1]NUM9!$G$3:$T$145,2,FALSE),0)</f>
        <v>0</v>
      </c>
      <c r="F139" s="51">
        <f>IFERROR(VLOOKUP($B139,[1]NUM9!$G$3:$T$145,3,FALSE),0)</f>
        <v>0</v>
      </c>
      <c r="G139" s="51">
        <f>IFERROR(VLOOKUP($B139,[1]NUM9!$G$3:$T$145,4,FALSE),0)</f>
        <v>1</v>
      </c>
      <c r="H139" s="51">
        <f>IFERROR(VLOOKUP($B139,[1]NUM9!$G$3:$T$145,5,FALSE),0)</f>
        <v>1</v>
      </c>
      <c r="I139" s="51">
        <f>IFERROR(VLOOKUP($B139,[1]NUM9!$G$3:$T$145,6,FALSE),0)</f>
        <v>0</v>
      </c>
      <c r="J139" s="51">
        <f>IFERROR(VLOOKUP($B139,[1]NUM9!$G$3:$T$145,7,FALSE),0)</f>
        <v>0</v>
      </c>
      <c r="K139" s="51">
        <f>IFERROR(VLOOKUP($B139,[1]NUM9!$G$3:$T$145,8,FALSE),0)</f>
        <v>0</v>
      </c>
      <c r="L139" s="51">
        <f>IFERROR(VLOOKUP($B139,[1]NUM9!$G$3:$T$145,9,FALSE),0)</f>
        <v>1</v>
      </c>
      <c r="M139" s="51">
        <f>IFERROR(VLOOKUP($B139,[1]NUM9!$G$3:$T$145,10,FALSE),0)</f>
        <v>1</v>
      </c>
      <c r="N139" s="51">
        <f>IFERROR(VLOOKUP($B139,[1]NUM9!$G$3:$T$145,11,FALSE),0)</f>
        <v>0</v>
      </c>
      <c r="O139" s="51">
        <f>IFERROR(VLOOKUP($B139,[1]NUM9!$G$3:$T$145,12,FALSE),0)</f>
        <v>0</v>
      </c>
      <c r="P139" s="51">
        <f>IFERROR(VLOOKUP($B139,[1]NUM9!$G$3:$T$145,13,FALSE),0)</f>
        <v>1</v>
      </c>
      <c r="Q139" s="11">
        <f t="shared" si="33"/>
        <v>5</v>
      </c>
    </row>
    <row r="140" spans="1:19" ht="14.4" thickBot="1" x14ac:dyDescent="0.3">
      <c r="A140" s="344" t="s">
        <v>167</v>
      </c>
      <c r="B140" s="345"/>
      <c r="C140" s="89">
        <f>D140/Metas!K12</f>
        <v>1.0028943343031103</v>
      </c>
      <c r="D140" s="13">
        <f>+Q140/R140</f>
        <v>0.22946222368855163</v>
      </c>
      <c r="E140" s="43">
        <f>SUM(E127:E139)</f>
        <v>99</v>
      </c>
      <c r="F140" s="43">
        <f t="shared" ref="F140:H140" si="34">SUM(F127:F139)</f>
        <v>37</v>
      </c>
      <c r="G140" s="43">
        <f t="shared" si="34"/>
        <v>127</v>
      </c>
      <c r="H140" s="43">
        <f t="shared" si="34"/>
        <v>118</v>
      </c>
      <c r="I140" s="43">
        <f t="shared" ref="I140:J140" si="35">SUM(I127:I139)</f>
        <v>92</v>
      </c>
      <c r="J140" s="43">
        <f t="shared" si="35"/>
        <v>142</v>
      </c>
      <c r="K140" s="43">
        <f t="shared" ref="K140:L140" si="36">SUM(K127:K139)</f>
        <v>117</v>
      </c>
      <c r="L140" s="43">
        <f t="shared" si="36"/>
        <v>131</v>
      </c>
      <c r="M140" s="43">
        <f t="shared" ref="M140:N140" si="37">SUM(M127:M139)</f>
        <v>191</v>
      </c>
      <c r="N140" s="43">
        <f t="shared" si="37"/>
        <v>97</v>
      </c>
      <c r="O140" s="43">
        <f t="shared" ref="O140:P140" si="38">SUM(O127:O139)</f>
        <v>47</v>
      </c>
      <c r="P140" s="43">
        <f t="shared" si="38"/>
        <v>193</v>
      </c>
      <c r="Q140" s="43">
        <f>SUM(Q127:Q139)</f>
        <v>1391</v>
      </c>
      <c r="R140" s="378">
        <v>6062</v>
      </c>
      <c r="S140" s="379"/>
    </row>
    <row r="141" spans="1:19" ht="14.4" thickBot="1" x14ac:dyDescent="0.3">
      <c r="A141" s="49" t="s">
        <v>150</v>
      </c>
      <c r="B141" s="62" t="s">
        <v>146</v>
      </c>
      <c r="C141" s="34"/>
      <c r="D141" s="34"/>
      <c r="E141" s="51">
        <f>IFERROR(VLOOKUP($B141,[1]NUM9!$G$3:$T$145,2,FALSE),0)</f>
        <v>24</v>
      </c>
      <c r="F141" s="51">
        <f>IFERROR(VLOOKUP($B141,[1]NUM9!$G$3:$T$145,3,FALSE),0)</f>
        <v>60</v>
      </c>
      <c r="G141" s="51">
        <f>IFERROR(VLOOKUP($B141,[1]NUM9!$G$3:$T$145,4,FALSE),0)</f>
        <v>46</v>
      </c>
      <c r="H141" s="51">
        <f>IFERROR(VLOOKUP($B141,[1]NUM9!$G$3:$T$145,5,FALSE),0)</f>
        <v>94</v>
      </c>
      <c r="I141" s="51">
        <f>IFERROR(VLOOKUP($B141,[1]NUM9!$G$3:$T$145,6,FALSE),0)</f>
        <v>79</v>
      </c>
      <c r="J141" s="51">
        <f>IFERROR(VLOOKUP($B141,[1]NUM9!$G$3:$T$145,7,FALSE),0)</f>
        <v>85</v>
      </c>
      <c r="K141" s="51">
        <f>IFERROR(VLOOKUP($B141,[1]NUM9!$G$3:$T$145,8,FALSE),0)</f>
        <v>111</v>
      </c>
      <c r="L141" s="51">
        <f>IFERROR(VLOOKUP($B141,[1]NUM9!$G$3:$T$145,9,FALSE),0)</f>
        <v>59</v>
      </c>
      <c r="M141" s="51">
        <f>IFERROR(VLOOKUP($B141,[1]NUM9!$G$3:$T$145,10,FALSE),0)</f>
        <v>37</v>
      </c>
      <c r="N141" s="51">
        <f>IFERROR(VLOOKUP($B141,[1]NUM9!$G$3:$T$145,11,FALSE),0)</f>
        <v>75</v>
      </c>
      <c r="O141" s="51">
        <f>IFERROR(VLOOKUP($B141,[1]NUM9!$G$3:$T$145,12,FALSE),0)</f>
        <v>0</v>
      </c>
      <c r="P141" s="51">
        <f>IFERROR(VLOOKUP($B141,[1]NUM9!$G$3:$T$145,13,FALSE),0)</f>
        <v>26</v>
      </c>
      <c r="Q141" s="11">
        <f>SUM(E141:P141)</f>
        <v>696</v>
      </c>
    </row>
    <row r="142" spans="1:19" ht="14.4" thickBot="1" x14ac:dyDescent="0.3">
      <c r="A142" s="49" t="s">
        <v>150</v>
      </c>
      <c r="B142" s="62" t="s">
        <v>147</v>
      </c>
      <c r="C142" s="34"/>
      <c r="D142" s="34"/>
      <c r="E142" s="51">
        <f>IFERROR(VLOOKUP($B142,[1]NUM9!$G$3:$T$145,2,FALSE),0)</f>
        <v>0</v>
      </c>
      <c r="F142" s="51">
        <f>IFERROR(VLOOKUP($B142,[1]NUM9!$G$3:$T$145,3,FALSE),0)</f>
        <v>0</v>
      </c>
      <c r="G142" s="51">
        <f>IFERROR(VLOOKUP($B142,[1]NUM9!$G$3:$T$145,4,FALSE),0)</f>
        <v>0</v>
      </c>
      <c r="H142" s="51">
        <f>IFERROR(VLOOKUP($B142,[1]NUM9!$G$3:$T$145,5,FALSE),0)</f>
        <v>0</v>
      </c>
      <c r="I142" s="51">
        <f>IFERROR(VLOOKUP($B142,[1]NUM9!$G$3:$T$145,6,FALSE),0)</f>
        <v>0</v>
      </c>
      <c r="J142" s="51">
        <f>IFERROR(VLOOKUP($B142,[1]NUM9!$G$3:$T$145,7,FALSE),0)</f>
        <v>0</v>
      </c>
      <c r="K142" s="51">
        <f>IFERROR(VLOOKUP($B142,[1]NUM9!$G$3:$T$145,8,FALSE),0)</f>
        <v>0</v>
      </c>
      <c r="L142" s="51">
        <f>IFERROR(VLOOKUP($B142,[1]NUM9!$G$3:$T$145,9,FALSE),0)</f>
        <v>0</v>
      </c>
      <c r="M142" s="51">
        <f>IFERROR(VLOOKUP($B142,[1]NUM9!$G$3:$T$145,10,FALSE),0)</f>
        <v>0</v>
      </c>
      <c r="N142" s="51">
        <f>IFERROR(VLOOKUP($B142,[1]NUM9!$G$3:$T$145,11,FALSE),0)</f>
        <v>0</v>
      </c>
      <c r="O142" s="51">
        <f>IFERROR(VLOOKUP($B142,[1]NUM9!$G$3:$T$145,12,FALSE),0)</f>
        <v>0</v>
      </c>
      <c r="P142" s="51">
        <f>IFERROR(VLOOKUP($B142,[1]NUM9!$G$3:$T$145,13,FALSE),0)</f>
        <v>0</v>
      </c>
      <c r="Q142" s="11">
        <f>SUM(E142:P142)</f>
        <v>0</v>
      </c>
    </row>
    <row r="143" spans="1:19" ht="14.4" thickBot="1" x14ac:dyDescent="0.3">
      <c r="A143" s="49" t="s">
        <v>150</v>
      </c>
      <c r="B143" s="62" t="s">
        <v>148</v>
      </c>
      <c r="C143" s="34"/>
      <c r="D143" s="34"/>
      <c r="E143" s="51">
        <f>IFERROR(VLOOKUP($B143,[1]NUM9!$G$3:$T$145,2,FALSE),0)</f>
        <v>0</v>
      </c>
      <c r="F143" s="51">
        <f>IFERROR(VLOOKUP($B143,[1]NUM9!$G$3:$T$145,3,FALSE),0)</f>
        <v>0</v>
      </c>
      <c r="G143" s="51">
        <f>IFERROR(VLOOKUP($B143,[1]NUM9!$G$3:$T$145,4,FALSE),0)</f>
        <v>0</v>
      </c>
      <c r="H143" s="51">
        <f>IFERROR(VLOOKUP($B143,[1]NUM9!$G$3:$T$145,5,FALSE),0)</f>
        <v>0</v>
      </c>
      <c r="I143" s="51">
        <f>IFERROR(VLOOKUP($B143,[1]NUM9!$G$3:$T$145,6,FALSE),0)</f>
        <v>0</v>
      </c>
      <c r="J143" s="51">
        <f>IFERROR(VLOOKUP($B143,[1]NUM9!$G$3:$T$145,7,FALSE),0)</f>
        <v>0</v>
      </c>
      <c r="K143" s="51">
        <f>IFERROR(VLOOKUP($B143,[1]NUM9!$G$3:$T$145,8,FALSE),0)</f>
        <v>0</v>
      </c>
      <c r="L143" s="51">
        <f>IFERROR(VLOOKUP($B143,[1]NUM9!$G$3:$T$145,9,FALSE),0)</f>
        <v>0</v>
      </c>
      <c r="M143" s="51">
        <f>IFERROR(VLOOKUP($B143,[1]NUM9!$G$3:$T$145,10,FALSE),0)</f>
        <v>0</v>
      </c>
      <c r="N143" s="51">
        <f>IFERROR(VLOOKUP($B143,[1]NUM9!$G$3:$T$145,11,FALSE),0)</f>
        <v>6</v>
      </c>
      <c r="O143" s="51">
        <f>IFERROR(VLOOKUP($B143,[1]NUM9!$G$3:$T$145,12,FALSE),0)</f>
        <v>0</v>
      </c>
      <c r="P143" s="51">
        <f>IFERROR(VLOOKUP($B143,[1]NUM9!$G$3:$T$145,13,FALSE),0)</f>
        <v>0</v>
      </c>
      <c r="Q143" s="11">
        <f>SUM(E143:P143)</f>
        <v>6</v>
      </c>
    </row>
    <row r="144" spans="1:19" ht="14.4" thickBot="1" x14ac:dyDescent="0.3">
      <c r="A144" s="49" t="s">
        <v>150</v>
      </c>
      <c r="B144" s="62" t="s">
        <v>149</v>
      </c>
      <c r="C144" s="34"/>
      <c r="D144" s="34"/>
      <c r="E144" s="51">
        <f>IFERROR(VLOOKUP($B144,[1]NUM9!$G$3:$T$145,2,FALSE),0)</f>
        <v>0</v>
      </c>
      <c r="F144" s="51">
        <f>IFERROR(VLOOKUP($B144,[1]NUM9!$G$3:$T$145,3,FALSE),0)</f>
        <v>0</v>
      </c>
      <c r="G144" s="51">
        <f>IFERROR(VLOOKUP($B144,[1]NUM9!$G$3:$T$145,4,FALSE),0)</f>
        <v>0</v>
      </c>
      <c r="H144" s="51">
        <f>IFERROR(VLOOKUP($B144,[1]NUM9!$G$3:$T$145,5,FALSE),0)</f>
        <v>0</v>
      </c>
      <c r="I144" s="51">
        <f>IFERROR(VLOOKUP($B144,[1]NUM9!$G$3:$T$145,6,FALSE),0)</f>
        <v>0</v>
      </c>
      <c r="J144" s="51">
        <f>IFERROR(VLOOKUP($B144,[1]NUM9!$G$3:$T$145,7,FALSE),0)</f>
        <v>0</v>
      </c>
      <c r="K144" s="51">
        <f>IFERROR(VLOOKUP($B144,[1]NUM9!$G$3:$T$145,8,FALSE),0)</f>
        <v>0</v>
      </c>
      <c r="L144" s="51">
        <f>IFERROR(VLOOKUP($B144,[1]NUM9!$G$3:$T$145,9,FALSE),0)</f>
        <v>0</v>
      </c>
      <c r="M144" s="51">
        <f>IFERROR(VLOOKUP($B144,[1]NUM9!$G$3:$T$145,10,FALSE),0)</f>
        <v>0</v>
      </c>
      <c r="N144" s="51">
        <f>IFERROR(VLOOKUP($B144,[1]NUM9!$G$3:$T$145,11,FALSE),0)</f>
        <v>2</v>
      </c>
      <c r="O144" s="51">
        <f>IFERROR(VLOOKUP($B144,[1]NUM9!$G$3:$T$145,12,FALSE),0)</f>
        <v>0</v>
      </c>
      <c r="P144" s="51">
        <f>IFERROR(VLOOKUP($B144,[1]NUM9!$G$3:$T$145,13,FALSE),0)</f>
        <v>0</v>
      </c>
      <c r="Q144" s="11">
        <f>SUM(E144:P144)</f>
        <v>2</v>
      </c>
    </row>
    <row r="145" spans="1:19" ht="14.4" thickBot="1" x14ac:dyDescent="0.3">
      <c r="A145" s="344" t="s">
        <v>168</v>
      </c>
      <c r="B145" s="345"/>
      <c r="C145" s="89">
        <f>D145/Metas!K14</f>
        <v>0.99018813574579168</v>
      </c>
      <c r="D145" s="13">
        <f>+Q145/R145</f>
        <v>0.29151138716356106</v>
      </c>
      <c r="E145" s="43">
        <f>SUM(E141:E144)</f>
        <v>24</v>
      </c>
      <c r="F145" s="43">
        <f t="shared" ref="F145:H145" si="39">SUM(F141:F144)</f>
        <v>60</v>
      </c>
      <c r="G145" s="43">
        <f t="shared" si="39"/>
        <v>46</v>
      </c>
      <c r="H145" s="43">
        <f t="shared" si="39"/>
        <v>94</v>
      </c>
      <c r="I145" s="43">
        <f t="shared" ref="I145:J145" si="40">SUM(I141:I144)</f>
        <v>79</v>
      </c>
      <c r="J145" s="43">
        <f t="shared" si="40"/>
        <v>85</v>
      </c>
      <c r="K145" s="43">
        <f t="shared" ref="K145:L145" si="41">SUM(K141:K144)</f>
        <v>111</v>
      </c>
      <c r="L145" s="43">
        <f t="shared" si="41"/>
        <v>59</v>
      </c>
      <c r="M145" s="43">
        <f t="shared" ref="M145:N145" si="42">SUM(M141:M144)</f>
        <v>37</v>
      </c>
      <c r="N145" s="43">
        <f t="shared" si="42"/>
        <v>83</v>
      </c>
      <c r="O145" s="43">
        <f t="shared" ref="O145:P145" si="43">SUM(O141:O144)</f>
        <v>0</v>
      </c>
      <c r="P145" s="43">
        <f t="shared" si="43"/>
        <v>26</v>
      </c>
      <c r="Q145" s="43">
        <f>SUM(Q141:Q144)</f>
        <v>704</v>
      </c>
      <c r="R145" s="378">
        <v>2415</v>
      </c>
      <c r="S145" s="379"/>
    </row>
    <row r="146" spans="1:19" ht="14.4" thickBot="1" x14ac:dyDescent="0.3">
      <c r="A146" s="49" t="s">
        <v>158</v>
      </c>
      <c r="B146" s="62" t="s">
        <v>151</v>
      </c>
      <c r="C146" s="34"/>
      <c r="D146" s="34"/>
      <c r="E146" s="51">
        <f>IFERROR(VLOOKUP($B146,[1]NUM9!$G$3:$T$145,2,FALSE),0)</f>
        <v>31</v>
      </c>
      <c r="F146" s="51">
        <f>IFERROR(VLOOKUP($B146,[1]NUM9!$G$3:$T$145,3,FALSE),0)</f>
        <v>7</v>
      </c>
      <c r="G146" s="51">
        <f>IFERROR(VLOOKUP($B146,[1]NUM9!$G$3:$T$145,4,FALSE),0)</f>
        <v>22</v>
      </c>
      <c r="H146" s="51">
        <f>IFERROR(VLOOKUP($B146,[1]NUM9!$G$3:$T$145,5,FALSE),0)</f>
        <v>18</v>
      </c>
      <c r="I146" s="51">
        <f>IFERROR(VLOOKUP($B146,[1]NUM9!$G$3:$T$145,6,FALSE),0)</f>
        <v>8</v>
      </c>
      <c r="J146" s="51">
        <f>IFERROR(VLOOKUP($B146,[1]NUM9!$G$3:$T$145,7,FALSE),0)</f>
        <v>1</v>
      </c>
      <c r="K146" s="51">
        <f>IFERROR(VLOOKUP($B146,[1]NUM9!$G$3:$T$145,8,FALSE),0)</f>
        <v>5</v>
      </c>
      <c r="L146" s="51">
        <f>IFERROR(VLOOKUP($B146,[1]NUM9!$G$3:$T$145,9,FALSE),0)</f>
        <v>24</v>
      </c>
      <c r="M146" s="51">
        <f>IFERROR(VLOOKUP($B146,[1]NUM9!$G$3:$T$145,10,FALSE),0)</f>
        <v>9</v>
      </c>
      <c r="N146" s="51">
        <f>IFERROR(VLOOKUP($B146,[1]NUM9!$G$3:$T$145,11,FALSE),0)</f>
        <v>11</v>
      </c>
      <c r="O146" s="51">
        <f>IFERROR(VLOOKUP($B146,[1]NUM9!$G$3:$T$145,12,FALSE),0)</f>
        <v>1</v>
      </c>
      <c r="P146" s="51">
        <f>IFERROR(VLOOKUP($B146,[1]NUM9!$G$3:$T$145,13,FALSE),0)</f>
        <v>0</v>
      </c>
      <c r="Q146" s="11">
        <f t="shared" ref="Q146:Q152" si="44">SUM(E146:P146)</f>
        <v>137</v>
      </c>
    </row>
    <row r="147" spans="1:19" ht="14.4" thickBot="1" x14ac:dyDescent="0.3">
      <c r="A147" s="49" t="s">
        <v>158</v>
      </c>
      <c r="B147" s="62" t="s">
        <v>152</v>
      </c>
      <c r="C147" s="34"/>
      <c r="D147" s="34"/>
      <c r="E147" s="51">
        <f>IFERROR(VLOOKUP($B147,[1]NUM9!$G$3:$T$145,2,FALSE),0)</f>
        <v>1</v>
      </c>
      <c r="F147" s="51">
        <f>IFERROR(VLOOKUP($B147,[1]NUM9!$G$3:$T$145,3,FALSE),0)</f>
        <v>1</v>
      </c>
      <c r="G147" s="51">
        <f>IFERROR(VLOOKUP($B147,[1]NUM9!$G$3:$T$145,4,FALSE),0)</f>
        <v>0</v>
      </c>
      <c r="H147" s="51">
        <f>IFERROR(VLOOKUP($B147,[1]NUM9!$G$3:$T$145,5,FALSE),0)</f>
        <v>0</v>
      </c>
      <c r="I147" s="51">
        <f>IFERROR(VLOOKUP($B147,[1]NUM9!$G$3:$T$145,6,FALSE),0)</f>
        <v>0</v>
      </c>
      <c r="J147" s="51">
        <f>IFERROR(VLOOKUP($B147,[1]NUM9!$G$3:$T$145,7,FALSE),0)</f>
        <v>0</v>
      </c>
      <c r="K147" s="51">
        <f>IFERROR(VLOOKUP($B147,[1]NUM9!$G$3:$T$145,8,FALSE),0)</f>
        <v>0</v>
      </c>
      <c r="L147" s="51">
        <f>IFERROR(VLOOKUP($B147,[1]NUM9!$G$3:$T$145,9,FALSE),0)</f>
        <v>4</v>
      </c>
      <c r="M147" s="51">
        <f>IFERROR(VLOOKUP($B147,[1]NUM9!$G$3:$T$145,10,FALSE),0)</f>
        <v>2</v>
      </c>
      <c r="N147" s="51">
        <f>IFERROR(VLOOKUP($B147,[1]NUM9!$G$3:$T$145,11,FALSE),0)</f>
        <v>1</v>
      </c>
      <c r="O147" s="51">
        <f>IFERROR(VLOOKUP($B147,[1]NUM9!$G$3:$T$145,12,FALSE),0)</f>
        <v>0</v>
      </c>
      <c r="P147" s="51">
        <f>IFERROR(VLOOKUP($B147,[1]NUM9!$G$3:$T$145,13,FALSE),0)</f>
        <v>0</v>
      </c>
      <c r="Q147" s="11">
        <f t="shared" si="44"/>
        <v>9</v>
      </c>
    </row>
    <row r="148" spans="1:19" ht="14.4" thickBot="1" x14ac:dyDescent="0.3">
      <c r="A148" s="49" t="s">
        <v>158</v>
      </c>
      <c r="B148" s="62" t="s">
        <v>153</v>
      </c>
      <c r="C148" s="34"/>
      <c r="D148" s="34"/>
      <c r="E148" s="51">
        <f>IFERROR(VLOOKUP($B148,[1]NUM9!$G$3:$T$145,2,FALSE),0)</f>
        <v>3</v>
      </c>
      <c r="F148" s="51">
        <f>IFERROR(VLOOKUP($B148,[1]NUM9!$G$3:$T$145,3,FALSE),0)</f>
        <v>0</v>
      </c>
      <c r="G148" s="51">
        <f>IFERROR(VLOOKUP($B148,[1]NUM9!$G$3:$T$145,4,FALSE),0)</f>
        <v>11</v>
      </c>
      <c r="H148" s="51">
        <f>IFERROR(VLOOKUP($B148,[1]NUM9!$G$3:$T$145,5,FALSE),0)</f>
        <v>3</v>
      </c>
      <c r="I148" s="51">
        <f>IFERROR(VLOOKUP($B148,[1]NUM9!$G$3:$T$145,6,FALSE),0)</f>
        <v>6</v>
      </c>
      <c r="J148" s="51">
        <f>IFERROR(VLOOKUP($B148,[1]NUM9!$G$3:$T$145,7,FALSE),0)</f>
        <v>9</v>
      </c>
      <c r="K148" s="51">
        <f>IFERROR(VLOOKUP($B148,[1]NUM9!$G$3:$T$145,8,FALSE),0)</f>
        <v>1</v>
      </c>
      <c r="L148" s="51">
        <f>IFERROR(VLOOKUP($B148,[1]NUM9!$G$3:$T$145,9,FALSE),0)</f>
        <v>20</v>
      </c>
      <c r="M148" s="51">
        <f>IFERROR(VLOOKUP($B148,[1]NUM9!$G$3:$T$145,10,FALSE),0)</f>
        <v>0</v>
      </c>
      <c r="N148" s="51">
        <f>IFERROR(VLOOKUP($B148,[1]NUM9!$G$3:$T$145,11,FALSE),0)</f>
        <v>1</v>
      </c>
      <c r="O148" s="51">
        <f>IFERROR(VLOOKUP($B148,[1]NUM9!$G$3:$T$145,12,FALSE),0)</f>
        <v>0</v>
      </c>
      <c r="P148" s="51">
        <f>IFERROR(VLOOKUP($B148,[1]NUM9!$G$3:$T$145,13,FALSE),0)</f>
        <v>0</v>
      </c>
      <c r="Q148" s="11">
        <f t="shared" si="44"/>
        <v>54</v>
      </c>
    </row>
    <row r="149" spans="1:19" ht="14.4" thickBot="1" x14ac:dyDescent="0.3">
      <c r="A149" s="49" t="s">
        <v>158</v>
      </c>
      <c r="B149" s="62" t="s">
        <v>154</v>
      </c>
      <c r="C149" s="34"/>
      <c r="D149" s="34"/>
      <c r="E149" s="51">
        <f>IFERROR(VLOOKUP($B149,[1]NUM9!$G$3:$T$145,2,FALSE),0)</f>
        <v>0</v>
      </c>
      <c r="F149" s="51">
        <f>IFERROR(VLOOKUP($B149,[1]NUM9!$G$3:$T$145,3,FALSE),0)</f>
        <v>1</v>
      </c>
      <c r="G149" s="51">
        <f>IFERROR(VLOOKUP($B149,[1]NUM9!$G$3:$T$145,4,FALSE),0)</f>
        <v>2</v>
      </c>
      <c r="H149" s="51">
        <f>IFERROR(VLOOKUP($B149,[1]NUM9!$G$3:$T$145,5,FALSE),0)</f>
        <v>2</v>
      </c>
      <c r="I149" s="51">
        <f>IFERROR(VLOOKUP($B149,[1]NUM9!$G$3:$T$145,6,FALSE),0)</f>
        <v>2</v>
      </c>
      <c r="J149" s="51">
        <f>IFERROR(VLOOKUP($B149,[1]NUM9!$G$3:$T$145,7,FALSE),0)</f>
        <v>3</v>
      </c>
      <c r="K149" s="51">
        <f>IFERROR(VLOOKUP($B149,[1]NUM9!$G$3:$T$145,8,FALSE),0)</f>
        <v>0</v>
      </c>
      <c r="L149" s="51">
        <f>IFERROR(VLOOKUP($B149,[1]NUM9!$G$3:$T$145,9,FALSE),0)</f>
        <v>1</v>
      </c>
      <c r="M149" s="51">
        <f>IFERROR(VLOOKUP($B149,[1]NUM9!$G$3:$T$145,10,FALSE),0)</f>
        <v>4</v>
      </c>
      <c r="N149" s="51">
        <f>IFERROR(VLOOKUP($B149,[1]NUM9!$G$3:$T$145,11,FALSE),0)</f>
        <v>0</v>
      </c>
      <c r="O149" s="51">
        <f>IFERROR(VLOOKUP($B149,[1]NUM9!$G$3:$T$145,12,FALSE),0)</f>
        <v>0</v>
      </c>
      <c r="P149" s="51">
        <f>IFERROR(VLOOKUP($B149,[1]NUM9!$G$3:$T$145,13,FALSE),0)</f>
        <v>0</v>
      </c>
      <c r="Q149" s="11">
        <f t="shared" si="44"/>
        <v>15</v>
      </c>
    </row>
    <row r="150" spans="1:19" ht="14.4" thickBot="1" x14ac:dyDescent="0.3">
      <c r="A150" s="49" t="s">
        <v>158</v>
      </c>
      <c r="B150" s="62" t="s">
        <v>155</v>
      </c>
      <c r="C150" s="34"/>
      <c r="D150" s="34"/>
      <c r="E150" s="51">
        <f>IFERROR(VLOOKUP($B150,[1]NUM9!$G$3:$T$145,2,FALSE),0)</f>
        <v>0</v>
      </c>
      <c r="F150" s="51">
        <f>IFERROR(VLOOKUP($B150,[1]NUM9!$G$3:$T$145,3,FALSE),0)</f>
        <v>5</v>
      </c>
      <c r="G150" s="51">
        <f>IFERROR(VLOOKUP($B150,[1]NUM9!$G$3:$T$145,4,FALSE),0)</f>
        <v>5</v>
      </c>
      <c r="H150" s="51">
        <f>IFERROR(VLOOKUP($B150,[1]NUM9!$G$3:$T$145,5,FALSE),0)</f>
        <v>6</v>
      </c>
      <c r="I150" s="51">
        <f>IFERROR(VLOOKUP($B150,[1]NUM9!$G$3:$T$145,6,FALSE),0)</f>
        <v>3</v>
      </c>
      <c r="J150" s="51">
        <f>IFERROR(VLOOKUP($B150,[1]NUM9!$G$3:$T$145,7,FALSE),0)</f>
        <v>2</v>
      </c>
      <c r="K150" s="51">
        <f>IFERROR(VLOOKUP($B150,[1]NUM9!$G$3:$T$145,8,FALSE),0)</f>
        <v>1</v>
      </c>
      <c r="L150" s="51">
        <f>IFERROR(VLOOKUP($B150,[1]NUM9!$G$3:$T$145,9,FALSE),0)</f>
        <v>15</v>
      </c>
      <c r="M150" s="51">
        <f>IFERROR(VLOOKUP($B150,[1]NUM9!$G$3:$T$145,10,FALSE),0)</f>
        <v>10</v>
      </c>
      <c r="N150" s="51">
        <f>IFERROR(VLOOKUP($B150,[1]NUM9!$G$3:$T$145,11,FALSE),0)</f>
        <v>5</v>
      </c>
      <c r="O150" s="51">
        <f>IFERROR(VLOOKUP($B150,[1]NUM9!$G$3:$T$145,12,FALSE),0)</f>
        <v>0</v>
      </c>
      <c r="P150" s="51">
        <f>IFERROR(VLOOKUP($B150,[1]NUM9!$G$3:$T$145,13,FALSE),0)</f>
        <v>0</v>
      </c>
      <c r="Q150" s="11">
        <f t="shared" si="44"/>
        <v>52</v>
      </c>
    </row>
    <row r="151" spans="1:19" ht="14.4" thickBot="1" x14ac:dyDescent="0.3">
      <c r="A151" s="49" t="s">
        <v>158</v>
      </c>
      <c r="B151" s="62" t="s">
        <v>156</v>
      </c>
      <c r="C151" s="34"/>
      <c r="D151" s="34"/>
      <c r="E151" s="51">
        <f>IFERROR(VLOOKUP($B151,[1]NUM9!$G$3:$T$145,2,FALSE),0)</f>
        <v>0</v>
      </c>
      <c r="F151" s="51">
        <f>IFERROR(VLOOKUP($B151,[1]NUM9!$G$3:$T$145,3,FALSE),0)</f>
        <v>6</v>
      </c>
      <c r="G151" s="51">
        <f>IFERROR(VLOOKUP($B151,[1]NUM9!$G$3:$T$145,4,FALSE),0)</f>
        <v>3</v>
      </c>
      <c r="H151" s="51">
        <f>IFERROR(VLOOKUP($B151,[1]NUM9!$G$3:$T$145,5,FALSE),0)</f>
        <v>3</v>
      </c>
      <c r="I151" s="51">
        <f>IFERROR(VLOOKUP($B151,[1]NUM9!$G$3:$T$145,6,FALSE),0)</f>
        <v>1</v>
      </c>
      <c r="J151" s="51">
        <f>IFERROR(VLOOKUP($B151,[1]NUM9!$G$3:$T$145,7,FALSE),0)</f>
        <v>5</v>
      </c>
      <c r="K151" s="51">
        <f>IFERROR(VLOOKUP($B151,[1]NUM9!$G$3:$T$145,8,FALSE),0)</f>
        <v>4</v>
      </c>
      <c r="L151" s="51">
        <f>IFERROR(VLOOKUP($B151,[1]NUM9!$G$3:$T$145,9,FALSE),0)</f>
        <v>6</v>
      </c>
      <c r="M151" s="51">
        <f>IFERROR(VLOOKUP($B151,[1]NUM9!$G$3:$T$145,10,FALSE),0)</f>
        <v>2</v>
      </c>
      <c r="N151" s="51">
        <f>IFERROR(VLOOKUP($B151,[1]NUM9!$G$3:$T$145,11,FALSE),0)</f>
        <v>7</v>
      </c>
      <c r="O151" s="51">
        <f>IFERROR(VLOOKUP($B151,[1]NUM9!$G$3:$T$145,12,FALSE),0)</f>
        <v>0</v>
      </c>
      <c r="P151" s="51">
        <f>IFERROR(VLOOKUP($B151,[1]NUM9!$G$3:$T$145,13,FALSE),0)</f>
        <v>0</v>
      </c>
      <c r="Q151" s="11">
        <f t="shared" si="44"/>
        <v>37</v>
      </c>
    </row>
    <row r="152" spans="1:19" ht="14.4" thickBot="1" x14ac:dyDescent="0.3">
      <c r="A152" s="49" t="s">
        <v>158</v>
      </c>
      <c r="B152" s="62" t="s">
        <v>157</v>
      </c>
      <c r="C152" s="34"/>
      <c r="D152" s="34"/>
      <c r="E152" s="51">
        <f>IFERROR(VLOOKUP($B152,[1]NUM9!$G$3:$T$145,2,FALSE),0)</f>
        <v>1</v>
      </c>
      <c r="F152" s="51">
        <f>IFERROR(VLOOKUP($B152,[1]NUM9!$G$3:$T$145,3,FALSE),0)</f>
        <v>2</v>
      </c>
      <c r="G152" s="51">
        <f>IFERROR(VLOOKUP($B152,[1]NUM9!$G$3:$T$145,4,FALSE),0)</f>
        <v>1</v>
      </c>
      <c r="H152" s="51">
        <f>IFERROR(VLOOKUP($B152,[1]NUM9!$G$3:$T$145,5,FALSE),0)</f>
        <v>1</v>
      </c>
      <c r="I152" s="51">
        <f>IFERROR(VLOOKUP($B152,[1]NUM9!$G$3:$T$145,6,FALSE),0)</f>
        <v>0</v>
      </c>
      <c r="J152" s="51">
        <f>IFERROR(VLOOKUP($B152,[1]NUM9!$G$3:$T$145,7,FALSE),0)</f>
        <v>4</v>
      </c>
      <c r="K152" s="51">
        <f>IFERROR(VLOOKUP($B152,[1]NUM9!$G$3:$T$145,8,FALSE),0)</f>
        <v>0</v>
      </c>
      <c r="L152" s="51">
        <f>IFERROR(VLOOKUP($B152,[1]NUM9!$G$3:$T$145,9,FALSE),0)</f>
        <v>7</v>
      </c>
      <c r="M152" s="51">
        <f>IFERROR(VLOOKUP($B152,[1]NUM9!$G$3:$T$145,10,FALSE),0)</f>
        <v>4</v>
      </c>
      <c r="N152" s="51">
        <f>IFERROR(VLOOKUP($B152,[1]NUM9!$G$3:$T$145,11,FALSE),0)</f>
        <v>2</v>
      </c>
      <c r="O152" s="51">
        <f>IFERROR(VLOOKUP($B152,[1]NUM9!$G$3:$T$145,12,FALSE),0)</f>
        <v>0</v>
      </c>
      <c r="P152" s="51">
        <f>IFERROR(VLOOKUP($B152,[1]NUM9!$G$3:$T$145,13,FALSE),0)</f>
        <v>0</v>
      </c>
      <c r="Q152" s="11">
        <f t="shared" si="44"/>
        <v>22</v>
      </c>
    </row>
    <row r="153" spans="1:19" ht="14.4" thickBot="1" x14ac:dyDescent="0.3">
      <c r="A153" s="344" t="s">
        <v>169</v>
      </c>
      <c r="B153" s="345"/>
      <c r="C153" s="89">
        <f>D153/Metas!K15</f>
        <v>0.99388850034420262</v>
      </c>
      <c r="D153" s="13">
        <f>+Q153/R153</f>
        <v>0.45152354570637121</v>
      </c>
      <c r="E153" s="43">
        <f>SUM(E146:E152)</f>
        <v>36</v>
      </c>
      <c r="F153" s="43">
        <f t="shared" ref="F153:H153" si="45">SUM(F146:F152)</f>
        <v>22</v>
      </c>
      <c r="G153" s="43">
        <f t="shared" si="45"/>
        <v>44</v>
      </c>
      <c r="H153" s="43">
        <f t="shared" si="45"/>
        <v>33</v>
      </c>
      <c r="I153" s="43">
        <f t="shared" ref="I153:J153" si="46">SUM(I146:I152)</f>
        <v>20</v>
      </c>
      <c r="J153" s="43">
        <f t="shared" si="46"/>
        <v>24</v>
      </c>
      <c r="K153" s="43">
        <f t="shared" ref="K153:L153" si="47">SUM(K146:K152)</f>
        <v>11</v>
      </c>
      <c r="L153" s="43">
        <f t="shared" si="47"/>
        <v>77</v>
      </c>
      <c r="M153" s="43">
        <f t="shared" ref="M153:N153" si="48">SUM(M146:M152)</f>
        <v>31</v>
      </c>
      <c r="N153" s="43">
        <f t="shared" si="48"/>
        <v>27</v>
      </c>
      <c r="O153" s="43">
        <f t="shared" ref="O153:P153" si="49">SUM(O146:O152)</f>
        <v>1</v>
      </c>
      <c r="P153" s="43">
        <f t="shared" si="49"/>
        <v>0</v>
      </c>
      <c r="Q153" s="43">
        <f>SUM(Q146:Q152)</f>
        <v>326</v>
      </c>
      <c r="R153" s="378">
        <v>722</v>
      </c>
      <c r="S153" s="379"/>
    </row>
    <row r="154" spans="1:19" x14ac:dyDescent="0.25">
      <c r="C154" s="91"/>
      <c r="D154" s="46"/>
    </row>
    <row r="156" spans="1:19" x14ac:dyDescent="0.25">
      <c r="Q156" s="39"/>
    </row>
  </sheetData>
  <sheetProtection selectLockedCells="1" selectUnlockedCells="1"/>
  <mergeCells count="33">
    <mergeCell ref="R2:S9"/>
    <mergeCell ref="R10:S11"/>
    <mergeCell ref="E1:S1"/>
    <mergeCell ref="A1:A10"/>
    <mergeCell ref="B1:B10"/>
    <mergeCell ref="E2:Q9"/>
    <mergeCell ref="E10:Q10"/>
    <mergeCell ref="D1:D10"/>
    <mergeCell ref="C1:C11"/>
    <mergeCell ref="A51:B51"/>
    <mergeCell ref="R51:S51"/>
    <mergeCell ref="A26:B26"/>
    <mergeCell ref="R26:S26"/>
    <mergeCell ref="A40:B40"/>
    <mergeCell ref="R40:S40"/>
    <mergeCell ref="A66:B66"/>
    <mergeCell ref="R66:S66"/>
    <mergeCell ref="A77:B77"/>
    <mergeCell ref="R77:S77"/>
    <mergeCell ref="A83:B83"/>
    <mergeCell ref="R83:S83"/>
    <mergeCell ref="A94:B94"/>
    <mergeCell ref="R94:S94"/>
    <mergeCell ref="A113:B113"/>
    <mergeCell ref="R113:S113"/>
    <mergeCell ref="A126:B126"/>
    <mergeCell ref="R126:S126"/>
    <mergeCell ref="A140:B140"/>
    <mergeCell ref="R140:S140"/>
    <mergeCell ref="A145:B145"/>
    <mergeCell ref="R145:S145"/>
    <mergeCell ref="A153:B153"/>
    <mergeCell ref="R153:S153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54"/>
  <sheetViews>
    <sheetView zoomScale="80" zoomScaleNormal="80" workbookViewId="0">
      <pane xSplit="2" ySplit="11" topLeftCell="C12" activePane="bottomRight" state="frozen"/>
      <selection activeCell="B12" sqref="B12"/>
      <selection pane="topRight" activeCell="B12" sqref="B12"/>
      <selection pane="bottomLeft" activeCell="B12" sqref="B12"/>
      <selection pane="bottomRight" activeCell="C12" sqref="C12"/>
    </sheetView>
  </sheetViews>
  <sheetFormatPr baseColWidth="10" defaultColWidth="11.44140625" defaultRowHeight="13.8" x14ac:dyDescent="0.25"/>
  <cols>
    <col min="1" max="1" width="24.33203125" style="49" bestFit="1" customWidth="1"/>
    <col min="2" max="2" width="48.109375" style="49" bestFit="1" customWidth="1"/>
    <col min="3" max="3" width="17.5546875" style="35" customWidth="1"/>
    <col min="4" max="4" width="14.33203125" style="84" bestFit="1" customWidth="1"/>
    <col min="5" max="5" width="13.33203125" style="40" bestFit="1" customWidth="1"/>
    <col min="6" max="6" width="11.88671875" style="40" bestFit="1" customWidth="1"/>
    <col min="7" max="9" width="11.109375" style="40" bestFit="1" customWidth="1"/>
    <col min="10" max="10" width="9.6640625" style="40" customWidth="1"/>
    <col min="11" max="11" width="10.6640625" style="40" customWidth="1"/>
    <col min="12" max="14" width="9.6640625" style="40" customWidth="1"/>
    <col min="15" max="18" width="9.6640625" style="40" bestFit="1" customWidth="1"/>
    <col min="19" max="20" width="9.88671875" style="40" bestFit="1" customWidth="1"/>
    <col min="21" max="21" width="8.88671875" style="40" customWidth="1"/>
    <col min="22" max="22" width="11.109375" style="40" bestFit="1" customWidth="1"/>
    <col min="23" max="23" width="8.44140625" style="40" bestFit="1" customWidth="1"/>
    <col min="24" max="24" width="11" style="40" bestFit="1" customWidth="1"/>
    <col min="25" max="25" width="8.88671875" style="40" bestFit="1" customWidth="1"/>
    <col min="26" max="27" width="7.5546875" style="40" customWidth="1"/>
    <col min="28" max="28" width="9.6640625" style="40" bestFit="1" customWidth="1"/>
    <col min="29" max="29" width="7.5546875" style="40" customWidth="1"/>
    <col min="30" max="30" width="9.88671875" style="40" bestFit="1" customWidth="1"/>
    <col min="31" max="31" width="9.5546875" style="40" bestFit="1" customWidth="1"/>
    <col min="32" max="33" width="9.88671875" style="40" bestFit="1" customWidth="1"/>
    <col min="34" max="34" width="9.109375" style="40" bestFit="1" customWidth="1"/>
    <col min="35" max="35" width="9.6640625" style="40" customWidth="1"/>
    <col min="36" max="36" width="26" style="40" customWidth="1"/>
    <col min="37" max="16384" width="11.44140625" style="35"/>
  </cols>
  <sheetData>
    <row r="1" spans="1:36" s="232" customFormat="1" ht="73.5" customHeight="1" thickBot="1" x14ac:dyDescent="0.3">
      <c r="A1" s="312" t="s">
        <v>0</v>
      </c>
      <c r="B1" s="315" t="s">
        <v>1</v>
      </c>
      <c r="C1" s="315" t="s">
        <v>174</v>
      </c>
      <c r="D1" s="319" t="s">
        <v>172</v>
      </c>
      <c r="E1" s="400" t="s">
        <v>287</v>
      </c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1"/>
      <c r="AH1" s="401"/>
      <c r="AI1" s="401"/>
      <c r="AJ1" s="402"/>
    </row>
    <row r="2" spans="1:36" s="232" customFormat="1" ht="15" customHeight="1" thickTop="1" x14ac:dyDescent="0.25">
      <c r="A2" s="313"/>
      <c r="B2" s="316"/>
      <c r="C2" s="318"/>
      <c r="D2" s="320"/>
      <c r="E2" s="393" t="s">
        <v>2</v>
      </c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4"/>
      <c r="AH2" s="394"/>
      <c r="AI2" s="405"/>
      <c r="AJ2" s="408" t="s">
        <v>3</v>
      </c>
    </row>
    <row r="3" spans="1:36" s="232" customFormat="1" ht="15" customHeight="1" x14ac:dyDescent="0.25">
      <c r="A3" s="313"/>
      <c r="B3" s="316"/>
      <c r="C3" s="318"/>
      <c r="D3" s="320"/>
      <c r="E3" s="396"/>
      <c r="F3" s="326"/>
      <c r="G3" s="326"/>
      <c r="H3" s="326"/>
      <c r="I3" s="326"/>
      <c r="J3" s="326"/>
      <c r="K3" s="326"/>
      <c r="L3" s="326"/>
      <c r="M3" s="326"/>
      <c r="N3" s="326"/>
      <c r="O3" s="326"/>
      <c r="P3" s="326"/>
      <c r="Q3" s="326"/>
      <c r="R3" s="326"/>
      <c r="S3" s="326"/>
      <c r="T3" s="326"/>
      <c r="U3" s="326"/>
      <c r="V3" s="326"/>
      <c r="W3" s="326"/>
      <c r="X3" s="326"/>
      <c r="Y3" s="326"/>
      <c r="Z3" s="326"/>
      <c r="AA3" s="326"/>
      <c r="AB3" s="326"/>
      <c r="AC3" s="326"/>
      <c r="AD3" s="326"/>
      <c r="AE3" s="326"/>
      <c r="AF3" s="326"/>
      <c r="AG3" s="326"/>
      <c r="AH3" s="326"/>
      <c r="AI3" s="406"/>
      <c r="AJ3" s="409"/>
    </row>
    <row r="4" spans="1:36" s="232" customFormat="1" ht="15" customHeight="1" x14ac:dyDescent="0.25">
      <c r="A4" s="313"/>
      <c r="B4" s="316"/>
      <c r="C4" s="318"/>
      <c r="D4" s="320"/>
      <c r="E4" s="396"/>
      <c r="F4" s="326"/>
      <c r="G4" s="326"/>
      <c r="H4" s="326"/>
      <c r="I4" s="326"/>
      <c r="J4" s="326"/>
      <c r="K4" s="326"/>
      <c r="L4" s="326"/>
      <c r="M4" s="326"/>
      <c r="N4" s="326"/>
      <c r="O4" s="326"/>
      <c r="P4" s="326"/>
      <c r="Q4" s="326"/>
      <c r="R4" s="326"/>
      <c r="S4" s="326"/>
      <c r="T4" s="326"/>
      <c r="U4" s="326"/>
      <c r="V4" s="326"/>
      <c r="W4" s="326"/>
      <c r="X4" s="326"/>
      <c r="Y4" s="326"/>
      <c r="Z4" s="326"/>
      <c r="AA4" s="326"/>
      <c r="AB4" s="326"/>
      <c r="AC4" s="326"/>
      <c r="AD4" s="326"/>
      <c r="AE4" s="326"/>
      <c r="AF4" s="326"/>
      <c r="AG4" s="326"/>
      <c r="AH4" s="326"/>
      <c r="AI4" s="406"/>
      <c r="AJ4" s="409"/>
    </row>
    <row r="5" spans="1:36" s="232" customFormat="1" ht="15" customHeight="1" x14ac:dyDescent="0.25">
      <c r="A5" s="313"/>
      <c r="B5" s="316"/>
      <c r="C5" s="318"/>
      <c r="D5" s="320"/>
      <c r="E5" s="396"/>
      <c r="F5" s="326"/>
      <c r="G5" s="326"/>
      <c r="H5" s="326"/>
      <c r="I5" s="326"/>
      <c r="J5" s="326"/>
      <c r="K5" s="326"/>
      <c r="L5" s="326"/>
      <c r="M5" s="326"/>
      <c r="N5" s="326"/>
      <c r="O5" s="326"/>
      <c r="P5" s="326"/>
      <c r="Q5" s="326"/>
      <c r="R5" s="326"/>
      <c r="S5" s="326"/>
      <c r="T5" s="326"/>
      <c r="U5" s="326"/>
      <c r="V5" s="326"/>
      <c r="W5" s="326"/>
      <c r="X5" s="326"/>
      <c r="Y5" s="326"/>
      <c r="Z5" s="326"/>
      <c r="AA5" s="326"/>
      <c r="AB5" s="326"/>
      <c r="AC5" s="326"/>
      <c r="AD5" s="326"/>
      <c r="AE5" s="326"/>
      <c r="AF5" s="326"/>
      <c r="AG5" s="326"/>
      <c r="AH5" s="326"/>
      <c r="AI5" s="406"/>
      <c r="AJ5" s="409"/>
    </row>
    <row r="6" spans="1:36" s="232" customFormat="1" ht="15" customHeight="1" x14ac:dyDescent="0.25">
      <c r="A6" s="313"/>
      <c r="B6" s="316"/>
      <c r="C6" s="318"/>
      <c r="D6" s="320"/>
      <c r="E6" s="396"/>
      <c r="F6" s="326"/>
      <c r="G6" s="326"/>
      <c r="H6" s="326"/>
      <c r="I6" s="326"/>
      <c r="J6" s="326"/>
      <c r="K6" s="326"/>
      <c r="L6" s="326"/>
      <c r="M6" s="326"/>
      <c r="N6" s="326"/>
      <c r="O6" s="326"/>
      <c r="P6" s="326"/>
      <c r="Q6" s="326"/>
      <c r="R6" s="326"/>
      <c r="S6" s="326"/>
      <c r="T6" s="326"/>
      <c r="U6" s="326"/>
      <c r="V6" s="326"/>
      <c r="W6" s="326"/>
      <c r="X6" s="326"/>
      <c r="Y6" s="326"/>
      <c r="Z6" s="326"/>
      <c r="AA6" s="326"/>
      <c r="AB6" s="326"/>
      <c r="AC6" s="326"/>
      <c r="AD6" s="326"/>
      <c r="AE6" s="326"/>
      <c r="AF6" s="326"/>
      <c r="AG6" s="326"/>
      <c r="AH6" s="326"/>
      <c r="AI6" s="406"/>
      <c r="AJ6" s="409"/>
    </row>
    <row r="7" spans="1:36" s="232" customFormat="1" ht="15" customHeight="1" x14ac:dyDescent="0.25">
      <c r="A7" s="313"/>
      <c r="B7" s="316"/>
      <c r="C7" s="318"/>
      <c r="D7" s="320"/>
      <c r="E7" s="39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6"/>
      <c r="S7" s="326"/>
      <c r="T7" s="326"/>
      <c r="U7" s="326"/>
      <c r="V7" s="326"/>
      <c r="W7" s="326"/>
      <c r="X7" s="326"/>
      <c r="Y7" s="326"/>
      <c r="Z7" s="326"/>
      <c r="AA7" s="326"/>
      <c r="AB7" s="326"/>
      <c r="AC7" s="326"/>
      <c r="AD7" s="326"/>
      <c r="AE7" s="326"/>
      <c r="AF7" s="326"/>
      <c r="AG7" s="326"/>
      <c r="AH7" s="326"/>
      <c r="AI7" s="406"/>
      <c r="AJ7" s="409"/>
    </row>
    <row r="8" spans="1:36" s="232" customFormat="1" ht="15" customHeight="1" x14ac:dyDescent="0.25">
      <c r="A8" s="313"/>
      <c r="B8" s="316"/>
      <c r="C8" s="318"/>
      <c r="D8" s="320"/>
      <c r="E8" s="396"/>
      <c r="F8" s="326"/>
      <c r="G8" s="326"/>
      <c r="H8" s="326"/>
      <c r="I8" s="326"/>
      <c r="J8" s="326"/>
      <c r="K8" s="326"/>
      <c r="L8" s="326"/>
      <c r="M8" s="326"/>
      <c r="N8" s="326"/>
      <c r="O8" s="326"/>
      <c r="P8" s="326"/>
      <c r="Q8" s="326"/>
      <c r="R8" s="326"/>
      <c r="S8" s="326"/>
      <c r="T8" s="326"/>
      <c r="U8" s="326"/>
      <c r="V8" s="326"/>
      <c r="W8" s="326"/>
      <c r="X8" s="326"/>
      <c r="Y8" s="326"/>
      <c r="Z8" s="326"/>
      <c r="AA8" s="326"/>
      <c r="AB8" s="326"/>
      <c r="AC8" s="326"/>
      <c r="AD8" s="326"/>
      <c r="AE8" s="326"/>
      <c r="AF8" s="326"/>
      <c r="AG8" s="326"/>
      <c r="AH8" s="326"/>
      <c r="AI8" s="406"/>
      <c r="AJ8" s="409"/>
    </row>
    <row r="9" spans="1:36" s="232" customFormat="1" ht="15.75" customHeight="1" thickBot="1" x14ac:dyDescent="0.3">
      <c r="A9" s="313"/>
      <c r="B9" s="316"/>
      <c r="C9" s="318"/>
      <c r="D9" s="320"/>
      <c r="E9" s="397"/>
      <c r="F9" s="398"/>
      <c r="G9" s="398"/>
      <c r="H9" s="398"/>
      <c r="I9" s="398"/>
      <c r="J9" s="398"/>
      <c r="K9" s="398"/>
      <c r="L9" s="398"/>
      <c r="M9" s="398"/>
      <c r="N9" s="398"/>
      <c r="O9" s="398"/>
      <c r="P9" s="398"/>
      <c r="Q9" s="398"/>
      <c r="R9" s="398"/>
      <c r="S9" s="398"/>
      <c r="T9" s="398"/>
      <c r="U9" s="398"/>
      <c r="V9" s="398"/>
      <c r="W9" s="398"/>
      <c r="X9" s="398"/>
      <c r="Y9" s="398"/>
      <c r="Z9" s="398"/>
      <c r="AA9" s="398"/>
      <c r="AB9" s="398"/>
      <c r="AC9" s="398"/>
      <c r="AD9" s="398"/>
      <c r="AE9" s="398"/>
      <c r="AF9" s="398"/>
      <c r="AG9" s="398"/>
      <c r="AH9" s="398"/>
      <c r="AI9" s="407"/>
      <c r="AJ9" s="410"/>
    </row>
    <row r="10" spans="1:36" s="232" customFormat="1" ht="64.5" customHeight="1" thickTop="1" thickBot="1" x14ac:dyDescent="0.3">
      <c r="A10" s="314"/>
      <c r="B10" s="317"/>
      <c r="C10" s="318"/>
      <c r="D10" s="321"/>
      <c r="E10" s="390" t="s">
        <v>203</v>
      </c>
      <c r="F10" s="391"/>
      <c r="G10" s="391"/>
      <c r="H10" s="391"/>
      <c r="I10" s="411"/>
      <c r="J10" s="390" t="s">
        <v>204</v>
      </c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0" t="s">
        <v>205</v>
      </c>
      <c r="X10" s="391"/>
      <c r="Y10" s="391"/>
      <c r="Z10" s="391"/>
      <c r="AA10" s="391"/>
      <c r="AB10" s="391"/>
      <c r="AC10" s="391"/>
      <c r="AD10" s="391"/>
      <c r="AE10" s="391"/>
      <c r="AF10" s="391"/>
      <c r="AG10" s="391"/>
      <c r="AH10" s="391"/>
      <c r="AI10" s="411"/>
      <c r="AJ10" s="412" t="s">
        <v>207</v>
      </c>
    </row>
    <row r="11" spans="1:36" s="232" customFormat="1" ht="29.25" customHeight="1" thickBot="1" x14ac:dyDescent="0.3">
      <c r="A11" s="133"/>
      <c r="B11" s="134"/>
      <c r="C11" s="317"/>
      <c r="D11" s="135" t="s">
        <v>173</v>
      </c>
      <c r="E11" s="136" t="s">
        <v>275</v>
      </c>
      <c r="F11" s="217" t="s">
        <v>236</v>
      </c>
      <c r="G11" s="136" t="s">
        <v>237</v>
      </c>
      <c r="H11" s="217" t="s">
        <v>269</v>
      </c>
      <c r="I11" s="136" t="s">
        <v>19</v>
      </c>
      <c r="J11" s="136" t="s">
        <v>4</v>
      </c>
      <c r="K11" s="136" t="s">
        <v>5</v>
      </c>
      <c r="L11" s="136" t="s">
        <v>6</v>
      </c>
      <c r="M11" s="136" t="s">
        <v>7</v>
      </c>
      <c r="N11" s="136" t="s">
        <v>8</v>
      </c>
      <c r="O11" s="136" t="s">
        <v>9</v>
      </c>
      <c r="P11" s="136" t="s">
        <v>10</v>
      </c>
      <c r="Q11" s="136" t="s">
        <v>11</v>
      </c>
      <c r="R11" s="136" t="s">
        <v>12</v>
      </c>
      <c r="S11" s="136" t="s">
        <v>13</v>
      </c>
      <c r="T11" s="136" t="s">
        <v>14</v>
      </c>
      <c r="U11" s="136" t="s">
        <v>15</v>
      </c>
      <c r="V11" s="136" t="s">
        <v>16</v>
      </c>
      <c r="W11" s="136" t="s">
        <v>4</v>
      </c>
      <c r="X11" s="136" t="s">
        <v>5</v>
      </c>
      <c r="Y11" s="136" t="s">
        <v>6</v>
      </c>
      <c r="Z11" s="136" t="s">
        <v>7</v>
      </c>
      <c r="AA11" s="136" t="s">
        <v>8</v>
      </c>
      <c r="AB11" s="136" t="s">
        <v>9</v>
      </c>
      <c r="AC11" s="136" t="s">
        <v>10</v>
      </c>
      <c r="AD11" s="136" t="s">
        <v>11</v>
      </c>
      <c r="AE11" s="136" t="s">
        <v>12</v>
      </c>
      <c r="AF11" s="136" t="s">
        <v>13</v>
      </c>
      <c r="AG11" s="136" t="s">
        <v>14</v>
      </c>
      <c r="AH11" s="136" t="s">
        <v>15</v>
      </c>
      <c r="AI11" s="217" t="s">
        <v>16</v>
      </c>
      <c r="AJ11" s="413"/>
    </row>
    <row r="12" spans="1:36" ht="14.4" thickBot="1" x14ac:dyDescent="0.3">
      <c r="A12" s="49" t="s">
        <v>40</v>
      </c>
      <c r="B12" s="62" t="s">
        <v>27</v>
      </c>
      <c r="C12" s="34"/>
      <c r="D12" s="80"/>
      <c r="E12" s="182">
        <f>IFERROR(VLOOKUP($B12,'[2]10 2018'!$G$3:$J$160,3,FALSE),0)</f>
        <v>1868</v>
      </c>
      <c r="F12" s="215">
        <f>E12+(J12+K12+L12+M12)-(W12+X12+Y12+Z12)</f>
        <v>1868</v>
      </c>
      <c r="G12" s="182">
        <f>IFERROR(VLOOKUP($B12,[3]NUM10!$G$3:$H$149,2,FALSE),0)+P12-AC12</f>
        <v>1921</v>
      </c>
      <c r="H12" s="216">
        <f>IFERROR(VLOOKUP($B12,[3]NUM10!$G$3:$H$149,2,FALSE),0)+(P12+Q12+R12)-(AC12+AD12+AE12)</f>
        <v>1921</v>
      </c>
      <c r="I12" s="182">
        <f>IFERROR(VLOOKUP($B12,[1]NUM10!$G$3:$J$160,3,FALSE),0)</f>
        <v>1921</v>
      </c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182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182"/>
    </row>
    <row r="13" spans="1:36" ht="14.4" thickBot="1" x14ac:dyDescent="0.3">
      <c r="A13" s="49" t="s">
        <v>40</v>
      </c>
      <c r="B13" s="62" t="s">
        <v>28</v>
      </c>
      <c r="C13" s="34"/>
      <c r="D13" s="80"/>
      <c r="E13" s="11">
        <f>IFERROR(VLOOKUP($B13,'[2]10 2018'!$G$3:$J$160,3,FALSE),0)</f>
        <v>1047</v>
      </c>
      <c r="F13" s="27">
        <f t="shared" ref="F13:F25" si="0">E13+(J13+K13+L13+M13)-(W13+X13+Y13+Z13)</f>
        <v>1047</v>
      </c>
      <c r="G13" s="11">
        <f>IFERROR(VLOOKUP($B13,[3]NUM10!$G$3:$H$149,2,FALSE),0)+P13-AC13</f>
        <v>946</v>
      </c>
      <c r="H13" s="32">
        <f>IFERROR(VLOOKUP($B13,[3]NUM10!$G$3:$H$149,2,FALSE),0)+(P13+Q13+R13)-(AC13+AD13+AE13)</f>
        <v>946</v>
      </c>
      <c r="I13" s="11">
        <f>IFERROR(VLOOKUP($B13,[1]NUM10!$G$3:$J$160,3,FALSE),0)</f>
        <v>1116</v>
      </c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11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11"/>
    </row>
    <row r="14" spans="1:36" ht="14.4" thickBot="1" x14ac:dyDescent="0.3">
      <c r="A14" s="49" t="s">
        <v>40</v>
      </c>
      <c r="B14" s="62" t="s">
        <v>29</v>
      </c>
      <c r="C14" s="34"/>
      <c r="D14" s="80"/>
      <c r="E14" s="11">
        <f>IFERROR(VLOOKUP($B14,'[2]10 2018'!$G$3:$J$160,3,FALSE),0)</f>
        <v>1308</v>
      </c>
      <c r="F14" s="27">
        <f t="shared" si="0"/>
        <v>1308</v>
      </c>
      <c r="G14" s="11">
        <f>IFERROR(VLOOKUP($B14,[3]NUM10!$G$3:$H$149,2,FALSE),0)+P14-AC14</f>
        <v>1389</v>
      </c>
      <c r="H14" s="32">
        <f>IFERROR(VLOOKUP($B14,[3]NUM10!$G$3:$H$149,2,FALSE),0)+(P14+Q14+R14)-(AC14+AD14+AE14)</f>
        <v>1389</v>
      </c>
      <c r="I14" s="11">
        <f>IFERROR(VLOOKUP($B14,[1]NUM10!$G$3:$J$160,3,FALSE),0)</f>
        <v>1275</v>
      </c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11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11"/>
    </row>
    <row r="15" spans="1:36" ht="14.4" thickBot="1" x14ac:dyDescent="0.3">
      <c r="A15" s="49" t="s">
        <v>40</v>
      </c>
      <c r="B15" s="62" t="s">
        <v>30</v>
      </c>
      <c r="C15" s="34"/>
      <c r="D15" s="80"/>
      <c r="E15" s="11">
        <f>IFERROR(VLOOKUP($B15,'[2]10 2018'!$G$3:$J$160,3,FALSE),0)</f>
        <v>1543</v>
      </c>
      <c r="F15" s="27">
        <f t="shared" si="0"/>
        <v>1543</v>
      </c>
      <c r="G15" s="11">
        <f>IFERROR(VLOOKUP($B15,[3]NUM10!$G$3:$H$149,2,FALSE),0)+P15-AC15</f>
        <v>1491</v>
      </c>
      <c r="H15" s="32">
        <f>IFERROR(VLOOKUP($B15,[3]NUM10!$G$3:$H$149,2,FALSE),0)+(P15+Q15+R15)-(AC15+AD15+AE15)</f>
        <v>1491</v>
      </c>
      <c r="I15" s="11">
        <f>IFERROR(VLOOKUP($B15,[1]NUM10!$G$3:$J$160,3,FALSE),0)</f>
        <v>1533</v>
      </c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11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11"/>
    </row>
    <row r="16" spans="1:36" ht="14.4" thickBot="1" x14ac:dyDescent="0.3">
      <c r="A16" s="49" t="s">
        <v>40</v>
      </c>
      <c r="B16" s="62" t="s">
        <v>31</v>
      </c>
      <c r="C16" s="36"/>
      <c r="D16" s="80"/>
      <c r="E16" s="11">
        <f>IFERROR(VLOOKUP($B16,'[2]10 2018'!$G$3:$J$160,3,FALSE),0)</f>
        <v>931</v>
      </c>
      <c r="F16" s="27">
        <f t="shared" si="0"/>
        <v>931</v>
      </c>
      <c r="G16" s="11">
        <f>IFERROR(VLOOKUP($B16,[3]NUM10!$G$3:$H$149,2,FALSE),0)+P16-AC16</f>
        <v>906</v>
      </c>
      <c r="H16" s="32">
        <f>IFERROR(VLOOKUP($B16,[3]NUM10!$G$3:$H$149,2,FALSE),0)+(P16+Q16+R16)-(AC16+AD16+AE16)</f>
        <v>906</v>
      </c>
      <c r="I16" s="11">
        <f>IFERROR(VLOOKUP($B16,[1]NUM10!$G$3:$J$160,3,FALSE),0)</f>
        <v>930</v>
      </c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11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11"/>
    </row>
    <row r="17" spans="1:36" ht="14.4" thickBot="1" x14ac:dyDescent="0.3">
      <c r="A17" s="49" t="s">
        <v>40</v>
      </c>
      <c r="B17" s="62" t="s">
        <v>32</v>
      </c>
      <c r="C17" s="34"/>
      <c r="D17" s="80"/>
      <c r="E17" s="11">
        <f>IFERROR(VLOOKUP($B17,'[2]10 2018'!$G$3:$J$160,3,FALSE),0)</f>
        <v>799</v>
      </c>
      <c r="F17" s="27">
        <f t="shared" si="0"/>
        <v>799</v>
      </c>
      <c r="G17" s="11">
        <f>IFERROR(VLOOKUP($B17,[3]NUM10!$G$3:$H$149,2,FALSE),0)+P17-AC17</f>
        <v>746</v>
      </c>
      <c r="H17" s="32">
        <f>IFERROR(VLOOKUP($B17,[3]NUM10!$G$3:$H$149,2,FALSE),0)+(P17+Q17+R17)-(AC17+AD17+AE17)</f>
        <v>746</v>
      </c>
      <c r="I17" s="11">
        <f>IFERROR(VLOOKUP($B17,[1]NUM10!$G$3:$J$160,3,FALSE),0)</f>
        <v>889</v>
      </c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11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11"/>
    </row>
    <row r="18" spans="1:36" ht="14.4" thickBot="1" x14ac:dyDescent="0.3">
      <c r="A18" s="49" t="s">
        <v>40</v>
      </c>
      <c r="B18" s="62" t="s">
        <v>33</v>
      </c>
      <c r="C18" s="34"/>
      <c r="D18" s="80"/>
      <c r="E18" s="11">
        <f>IFERROR(VLOOKUP($B18,'[2]10 2018'!$G$3:$J$160,3,FALSE),0)</f>
        <v>193</v>
      </c>
      <c r="F18" s="27">
        <f t="shared" si="0"/>
        <v>193</v>
      </c>
      <c r="G18" s="11">
        <f>IFERROR(VLOOKUP($B18,[3]NUM10!$G$3:$H$149,2,FALSE),0)+P18-AC18</f>
        <v>188</v>
      </c>
      <c r="H18" s="32">
        <f>IFERROR(VLOOKUP($B18,[3]NUM10!$G$3:$H$149,2,FALSE),0)+(P18+Q18+R18)-(AC18+AD18+AE18)</f>
        <v>188</v>
      </c>
      <c r="I18" s="11">
        <f>IFERROR(VLOOKUP($B18,[1]NUM10!$G$3:$J$160,3,FALSE),0)</f>
        <v>196</v>
      </c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11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11"/>
    </row>
    <row r="19" spans="1:36" ht="14.4" thickBot="1" x14ac:dyDescent="0.3">
      <c r="A19" s="49" t="s">
        <v>40</v>
      </c>
      <c r="B19" s="62" t="s">
        <v>34</v>
      </c>
      <c r="C19" s="34"/>
      <c r="D19" s="80"/>
      <c r="E19" s="11">
        <f>IFERROR(VLOOKUP($B19,'[2]10 2018'!$G$3:$J$160,3,FALSE),0)</f>
        <v>60</v>
      </c>
      <c r="F19" s="27">
        <f t="shared" si="0"/>
        <v>60</v>
      </c>
      <c r="G19" s="11">
        <f>IFERROR(VLOOKUP($B19,[3]NUM10!$G$3:$H$149,2,FALSE),0)+P19-AC19</f>
        <v>54</v>
      </c>
      <c r="H19" s="32">
        <f>IFERROR(VLOOKUP($B19,[3]NUM10!$G$3:$H$149,2,FALSE),0)+(P19+Q19+R19)-(AC19+AD19+AE19)</f>
        <v>54</v>
      </c>
      <c r="I19" s="11">
        <f>IFERROR(VLOOKUP($B19,[1]NUM10!$G$3:$J$160,3,FALSE),0)</f>
        <v>45</v>
      </c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11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11"/>
    </row>
    <row r="20" spans="1:36" ht="14.4" thickBot="1" x14ac:dyDescent="0.3">
      <c r="A20" s="49" t="s">
        <v>40</v>
      </c>
      <c r="B20" s="62" t="s">
        <v>35</v>
      </c>
      <c r="C20" s="34"/>
      <c r="D20" s="80"/>
      <c r="E20" s="11">
        <f>IFERROR(VLOOKUP($B20,'[2]10 2018'!$G$3:$J$160,3,FALSE),0)</f>
        <v>47</v>
      </c>
      <c r="F20" s="27">
        <f t="shared" si="0"/>
        <v>47</v>
      </c>
      <c r="G20" s="11">
        <f>IFERROR(VLOOKUP($B20,[3]NUM10!$G$3:$H$149,2,FALSE),0)+P20-AC20</f>
        <v>41</v>
      </c>
      <c r="H20" s="32">
        <f>IFERROR(VLOOKUP($B20,[3]NUM10!$G$3:$H$149,2,FALSE),0)+(P20+Q20+R20)-(AC20+AD20+AE20)</f>
        <v>41</v>
      </c>
      <c r="I20" s="11">
        <f>IFERROR(VLOOKUP($B20,[1]NUM10!$G$3:$J$160,3,FALSE),0)</f>
        <v>46</v>
      </c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11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11"/>
    </row>
    <row r="21" spans="1:36" ht="14.4" thickBot="1" x14ac:dyDescent="0.3">
      <c r="A21" s="49" t="s">
        <v>40</v>
      </c>
      <c r="B21" s="62" t="s">
        <v>36</v>
      </c>
      <c r="C21" s="37"/>
      <c r="D21" s="81"/>
      <c r="E21" s="11">
        <f>IFERROR(VLOOKUP($B21,'[2]10 2018'!$G$3:$J$160,3,FALSE),0)</f>
        <v>39</v>
      </c>
      <c r="F21" s="27">
        <f t="shared" si="0"/>
        <v>39</v>
      </c>
      <c r="G21" s="11">
        <f>IFERROR(VLOOKUP($B21,[3]NUM10!$G$3:$H$149,2,FALSE),0)+P21-AC21</f>
        <v>55</v>
      </c>
      <c r="H21" s="32">
        <f>IFERROR(VLOOKUP($B21,[3]NUM10!$G$3:$H$149,2,FALSE),0)+(P21+Q21+R21)-(AC21+AD21+AE21)</f>
        <v>55</v>
      </c>
      <c r="I21" s="11">
        <f>IFERROR(VLOOKUP($B21,[1]NUM10!$G$3:$J$160,3,FALSE),0)</f>
        <v>41</v>
      </c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11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11"/>
    </row>
    <row r="22" spans="1:36" ht="14.4" thickBot="1" x14ac:dyDescent="0.3">
      <c r="A22" s="49" t="s">
        <v>40</v>
      </c>
      <c r="B22" s="62" t="s">
        <v>37</v>
      </c>
      <c r="C22" s="34"/>
      <c r="D22" s="80"/>
      <c r="E22" s="11">
        <f>IFERROR(VLOOKUP($B22,'[2]10 2018'!$G$3:$J$160,3,FALSE),0)</f>
        <v>220</v>
      </c>
      <c r="F22" s="27">
        <f t="shared" si="0"/>
        <v>220</v>
      </c>
      <c r="G22" s="11">
        <f>IFERROR(VLOOKUP($B22,[3]NUM10!$G$3:$H$149,2,FALSE),0)+P22-AC22</f>
        <v>236</v>
      </c>
      <c r="H22" s="32">
        <f>IFERROR(VLOOKUP($B22,[3]NUM10!$G$3:$H$149,2,FALSE),0)+(P22+Q22+R22)-(AC22+AD22+AE22)</f>
        <v>236</v>
      </c>
      <c r="I22" s="11">
        <f>IFERROR(VLOOKUP($B22,[1]NUM10!$G$3:$J$160,3,FALSE),0)</f>
        <v>203</v>
      </c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11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11"/>
    </row>
    <row r="23" spans="1:36" ht="14.4" thickBot="1" x14ac:dyDescent="0.3">
      <c r="A23" s="49" t="s">
        <v>40</v>
      </c>
      <c r="B23" s="62" t="s">
        <v>38</v>
      </c>
      <c r="C23" s="34"/>
      <c r="D23" s="80"/>
      <c r="E23" s="11">
        <f>IFERROR(VLOOKUP($B23,'[2]10 2018'!$G$3:$J$160,3,FALSE),0)</f>
        <v>116</v>
      </c>
      <c r="F23" s="27">
        <f t="shared" si="0"/>
        <v>116</v>
      </c>
      <c r="G23" s="11">
        <f>IFERROR(VLOOKUP($B23,[3]NUM10!$G$3:$H$149,2,FALSE),0)+P23-AC23</f>
        <v>114</v>
      </c>
      <c r="H23" s="32">
        <f>IFERROR(VLOOKUP($B23,[3]NUM10!$G$3:$H$149,2,FALSE),0)+(P23+Q23+R23)-(AC23+AD23+AE23)</f>
        <v>114</v>
      </c>
      <c r="I23" s="11">
        <f>IFERROR(VLOOKUP($B23,[1]NUM10!$G$3:$J$160,3,FALSE),0)</f>
        <v>113</v>
      </c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11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11"/>
    </row>
    <row r="24" spans="1:36" ht="14.4" thickBot="1" x14ac:dyDescent="0.3">
      <c r="A24" s="49" t="s">
        <v>40</v>
      </c>
      <c r="B24" s="62" t="s">
        <v>39</v>
      </c>
      <c r="C24" s="34"/>
      <c r="D24" s="80"/>
      <c r="E24" s="11">
        <f>IFERROR(VLOOKUP($B24,'[2]10 2018'!$G$3:$J$160,3,FALSE),0)</f>
        <v>118</v>
      </c>
      <c r="F24" s="27">
        <f t="shared" si="0"/>
        <v>118</v>
      </c>
      <c r="G24" s="11">
        <f>IFERROR(VLOOKUP($B24,[3]NUM10!$G$3:$H$149,2,FALSE),0)+P24-AC24</f>
        <v>121</v>
      </c>
      <c r="H24" s="32">
        <f>IFERROR(VLOOKUP($B24,[3]NUM10!$G$3:$H$149,2,FALSE),0)+(P24+Q24+R24)-(AC24+AD24+AE24)</f>
        <v>121</v>
      </c>
      <c r="I24" s="11">
        <f>IFERROR(VLOOKUP($B24,[1]NUM10!$G$3:$J$160,3,FALSE),0)</f>
        <v>115</v>
      </c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11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11"/>
    </row>
    <row r="25" spans="1:36" ht="14.4" thickBot="1" x14ac:dyDescent="0.3">
      <c r="A25" s="47" t="s">
        <v>40</v>
      </c>
      <c r="B25" s="62" t="s">
        <v>256</v>
      </c>
      <c r="C25" s="34"/>
      <c r="D25" s="80"/>
      <c r="E25" s="11">
        <f>IFERROR(VLOOKUP($B25,'[2]10 2018'!$G$3:$J$160,3,FALSE),0)</f>
        <v>51</v>
      </c>
      <c r="F25" s="27">
        <f t="shared" si="0"/>
        <v>51</v>
      </c>
      <c r="G25" s="11">
        <f>IFERROR(VLOOKUP($B25,[3]NUM10!$G$3:$H$149,2,FALSE),0)+P25-AC25</f>
        <v>93</v>
      </c>
      <c r="H25" s="32">
        <f>IFERROR(VLOOKUP($B25,[3]NUM10!$G$3:$H$149,2,FALSE),0)+(P25+Q25+R25)-(AC25+AD25+AE25)</f>
        <v>93</v>
      </c>
      <c r="I25" s="11">
        <f>IFERROR(VLOOKUP($B25,[1]NUM10!$G$3:$J$160,3,FALSE),0)</f>
        <v>133</v>
      </c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11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11"/>
    </row>
    <row r="26" spans="1:36" ht="14.4" thickBot="1" x14ac:dyDescent="0.3">
      <c r="A26" s="344" t="s">
        <v>159</v>
      </c>
      <c r="B26" s="345"/>
      <c r="C26" s="89">
        <f>D26/Metas!L10</f>
        <v>1.0260537914816212</v>
      </c>
      <c r="D26" s="82">
        <f>I26/AJ26</f>
        <v>0.21126447566606582</v>
      </c>
      <c r="E26" s="8">
        <f>SUM(E12:E25)</f>
        <v>8340</v>
      </c>
      <c r="F26" s="8">
        <f t="shared" ref="F26:G26" si="1">SUM(F12:F25)</f>
        <v>8340</v>
      </c>
      <c r="G26" s="8">
        <f t="shared" si="1"/>
        <v>8301</v>
      </c>
      <c r="H26" s="8">
        <f>SUM(H12:H25)</f>
        <v>8301</v>
      </c>
      <c r="I26" s="8">
        <f t="shared" ref="I26" si="2">SUM(I12:I25)</f>
        <v>8556</v>
      </c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>
        <v>40499</v>
      </c>
    </row>
    <row r="27" spans="1:36" ht="14.4" thickBot="1" x14ac:dyDescent="0.3">
      <c r="A27" s="49" t="s">
        <v>41</v>
      </c>
      <c r="B27" s="62" t="s">
        <v>42</v>
      </c>
      <c r="C27" s="34"/>
      <c r="D27" s="80"/>
      <c r="E27" s="11">
        <f>IFERROR(VLOOKUP($B27,'[2]10 2018'!$G$3:$J$160,3,FALSE),0)</f>
        <v>891</v>
      </c>
      <c r="F27" s="27">
        <f t="shared" ref="F27:F39" si="3">E27+(J27+K27+L27+M27)-(W27+X27+Y27+Z27)</f>
        <v>891</v>
      </c>
      <c r="G27" s="11">
        <f>IFERROR(VLOOKUP($B27,[3]NUM10!$G$3:$H$149,2,FALSE),0)+P27-AC27</f>
        <v>1258</v>
      </c>
      <c r="H27" s="32">
        <f>IFERROR(VLOOKUP($B27,[3]NUM10!$G$3:$H$149,2,FALSE),0)+(P27+Q27+R27)-(AC27+AD27+AE27)</f>
        <v>1258</v>
      </c>
      <c r="I27" s="11">
        <f>IFERROR(VLOOKUP($B27,[1]NUM10!$G$3:$J$160,3,FALSE),0)</f>
        <v>1081</v>
      </c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11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11"/>
    </row>
    <row r="28" spans="1:36" ht="14.4" thickBot="1" x14ac:dyDescent="0.3">
      <c r="A28" s="49" t="s">
        <v>41</v>
      </c>
      <c r="B28" s="62" t="s">
        <v>43</v>
      </c>
      <c r="C28" s="34"/>
      <c r="D28" s="80"/>
      <c r="E28" s="11">
        <f>IFERROR(VLOOKUP($B28,'[2]10 2018'!$G$3:$J$160,3,FALSE),0)</f>
        <v>836</v>
      </c>
      <c r="F28" s="27">
        <f t="shared" si="3"/>
        <v>836</v>
      </c>
      <c r="G28" s="11">
        <f>IFERROR(VLOOKUP($B28,[3]NUM10!$G$3:$H$149,2,FALSE),0)+P28-AC28</f>
        <v>1004</v>
      </c>
      <c r="H28" s="32">
        <f>IFERROR(VLOOKUP($B28,[3]NUM10!$G$3:$H$149,2,FALSE),0)+(P28+Q28+R28)-(AC28+AD28+AE28)</f>
        <v>1004</v>
      </c>
      <c r="I28" s="11">
        <f>IFERROR(VLOOKUP($B28,[1]NUM10!$G$3:$J$160,3,FALSE),0)</f>
        <v>1010</v>
      </c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11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11"/>
    </row>
    <row r="29" spans="1:36" ht="14.4" thickBot="1" x14ac:dyDescent="0.3">
      <c r="A29" s="49" t="s">
        <v>41</v>
      </c>
      <c r="B29" s="62" t="s">
        <v>44</v>
      </c>
      <c r="C29" s="34"/>
      <c r="D29" s="80"/>
      <c r="E29" s="11">
        <f>IFERROR(VLOOKUP($B29,'[2]10 2018'!$G$3:$J$160,3,FALSE),0)</f>
        <v>1692</v>
      </c>
      <c r="F29" s="27">
        <f t="shared" si="3"/>
        <v>1692</v>
      </c>
      <c r="G29" s="11">
        <f>IFERROR(VLOOKUP($B29,[3]NUM10!$G$3:$H$149,2,FALSE),0)+P29-AC29</f>
        <v>1696</v>
      </c>
      <c r="H29" s="32">
        <f>IFERROR(VLOOKUP($B29,[3]NUM10!$G$3:$H$149,2,FALSE),0)+(P29+Q29+R29)-(AC29+AD29+AE29)</f>
        <v>1696</v>
      </c>
      <c r="I29" s="11">
        <f>IFERROR(VLOOKUP($B29,[1]NUM10!$G$3:$J$160,3,FALSE),0)</f>
        <v>1700</v>
      </c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11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11"/>
    </row>
    <row r="30" spans="1:36" ht="14.4" thickBot="1" x14ac:dyDescent="0.3">
      <c r="A30" s="49" t="s">
        <v>41</v>
      </c>
      <c r="B30" s="62" t="s">
        <v>45</v>
      </c>
      <c r="C30" s="34"/>
      <c r="D30" s="80"/>
      <c r="E30" s="11">
        <f>IFERROR(VLOOKUP($B30,'[2]10 2018'!$G$3:$J$160,3,FALSE),0)</f>
        <v>357</v>
      </c>
      <c r="F30" s="27">
        <f t="shared" si="3"/>
        <v>357</v>
      </c>
      <c r="G30" s="11">
        <f>IFERROR(VLOOKUP($B30,[3]NUM10!$G$3:$H$149,2,FALSE),0)+P30-AC30</f>
        <v>371</v>
      </c>
      <c r="H30" s="32">
        <f>IFERROR(VLOOKUP($B30,[3]NUM10!$G$3:$H$149,2,FALSE),0)+(P30+Q30+R30)-(AC30+AD30+AE30)</f>
        <v>371</v>
      </c>
      <c r="I30" s="11">
        <f>IFERROR(VLOOKUP($B30,[1]NUM10!$G$3:$J$160,3,FALSE),0)</f>
        <v>301</v>
      </c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11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11"/>
    </row>
    <row r="31" spans="1:36" ht="14.4" thickBot="1" x14ac:dyDescent="0.3">
      <c r="A31" s="49" t="s">
        <v>41</v>
      </c>
      <c r="B31" s="62" t="s">
        <v>46</v>
      </c>
      <c r="C31" s="34"/>
      <c r="D31" s="80"/>
      <c r="E31" s="11">
        <f>IFERROR(VLOOKUP($B31,'[2]10 2018'!$G$3:$J$160,3,FALSE),0)</f>
        <v>1842</v>
      </c>
      <c r="F31" s="27">
        <f t="shared" si="3"/>
        <v>1842</v>
      </c>
      <c r="G31" s="11">
        <f>IFERROR(VLOOKUP($B31,[3]NUM10!$G$3:$H$149,2,FALSE),0)+P31-AC31</f>
        <v>1839</v>
      </c>
      <c r="H31" s="32">
        <f>IFERROR(VLOOKUP($B31,[3]NUM10!$G$3:$H$149,2,FALSE),0)+(P31+Q31+R31)-(AC31+AD31+AE31)</f>
        <v>1839</v>
      </c>
      <c r="I31" s="11">
        <f>IFERROR(VLOOKUP($B31,[1]NUM10!$G$3:$J$160,3,FALSE),0)</f>
        <v>1767</v>
      </c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11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11"/>
    </row>
    <row r="32" spans="1:36" ht="14.4" thickBot="1" x14ac:dyDescent="0.3">
      <c r="A32" s="49" t="s">
        <v>41</v>
      </c>
      <c r="B32" s="62" t="s">
        <v>47</v>
      </c>
      <c r="C32" s="34"/>
      <c r="D32" s="80"/>
      <c r="E32" s="11">
        <f>IFERROR(VLOOKUP($B32,'[2]10 2018'!$G$3:$J$160,3,FALSE),0)</f>
        <v>6</v>
      </c>
      <c r="F32" s="27">
        <f t="shared" si="3"/>
        <v>6</v>
      </c>
      <c r="G32" s="11">
        <f>IFERROR(VLOOKUP($B32,[3]NUM10!$G$3:$H$149,2,FALSE),0)+P32-AC32</f>
        <v>7</v>
      </c>
      <c r="H32" s="32">
        <f>IFERROR(VLOOKUP($B32,[3]NUM10!$G$3:$H$149,2,FALSE),0)+(P32+Q32+R32)-(AC32+AD32+AE32)</f>
        <v>7</v>
      </c>
      <c r="I32" s="11">
        <f>IFERROR(VLOOKUP($B32,[1]NUM10!$G$3:$J$160,3,FALSE),0)</f>
        <v>5</v>
      </c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11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11"/>
    </row>
    <row r="33" spans="1:36" ht="14.4" thickBot="1" x14ac:dyDescent="0.3">
      <c r="A33" s="49" t="s">
        <v>41</v>
      </c>
      <c r="B33" s="62" t="s">
        <v>48</v>
      </c>
      <c r="C33" s="34"/>
      <c r="D33" s="80"/>
      <c r="E33" s="11">
        <f>IFERROR(VLOOKUP($B33,'[2]10 2018'!$G$3:$J$160,3,FALSE),0)</f>
        <v>125</v>
      </c>
      <c r="F33" s="27">
        <f t="shared" si="3"/>
        <v>125</v>
      </c>
      <c r="G33" s="11">
        <f>IFERROR(VLOOKUP($B33,[3]NUM10!$G$3:$H$149,2,FALSE),0)+P33-AC33</f>
        <v>120</v>
      </c>
      <c r="H33" s="32">
        <f>IFERROR(VLOOKUP($B33,[3]NUM10!$G$3:$H$149,2,FALSE),0)+(P33+Q33+R33)-(AC33+AD33+AE33)</f>
        <v>120</v>
      </c>
      <c r="I33" s="11">
        <f>IFERROR(VLOOKUP($B33,[1]NUM10!$G$3:$J$160,3,FALSE),0)</f>
        <v>137</v>
      </c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11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11"/>
    </row>
    <row r="34" spans="1:36" ht="14.4" thickBot="1" x14ac:dyDescent="0.3">
      <c r="A34" s="49" t="s">
        <v>41</v>
      </c>
      <c r="B34" s="62" t="s">
        <v>49</v>
      </c>
      <c r="C34" s="34"/>
      <c r="D34" s="80"/>
      <c r="E34" s="11">
        <f>IFERROR(VLOOKUP($B34,'[2]10 2018'!$G$3:$J$160,3,FALSE),0)</f>
        <v>20</v>
      </c>
      <c r="F34" s="27">
        <f t="shared" si="3"/>
        <v>20</v>
      </c>
      <c r="G34" s="11">
        <f>IFERROR(VLOOKUP($B34,[3]NUM10!$G$3:$H$149,2,FALSE),0)+P34-AC34</f>
        <v>14</v>
      </c>
      <c r="H34" s="32">
        <f>IFERROR(VLOOKUP($B34,[3]NUM10!$G$3:$H$149,2,FALSE),0)+(P34+Q34+R34)-(AC34+AD34+AE34)</f>
        <v>14</v>
      </c>
      <c r="I34" s="11">
        <f>IFERROR(VLOOKUP($B34,[1]NUM10!$G$3:$J$160,3,FALSE),0)</f>
        <v>20</v>
      </c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11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11"/>
    </row>
    <row r="35" spans="1:36" ht="14.4" thickBot="1" x14ac:dyDescent="0.3">
      <c r="A35" s="49" t="s">
        <v>41</v>
      </c>
      <c r="B35" s="62" t="s">
        <v>50</v>
      </c>
      <c r="C35" s="34"/>
      <c r="D35" s="80"/>
      <c r="E35" s="11">
        <f>IFERROR(VLOOKUP($B35,'[2]10 2018'!$G$3:$J$160,3,FALSE),0)</f>
        <v>196</v>
      </c>
      <c r="F35" s="27">
        <f t="shared" si="3"/>
        <v>196</v>
      </c>
      <c r="G35" s="11">
        <f>IFERROR(VLOOKUP($B35,[3]NUM10!$G$3:$H$149,2,FALSE),0)+P35-AC35</f>
        <v>201</v>
      </c>
      <c r="H35" s="32">
        <f>IFERROR(VLOOKUP($B35,[3]NUM10!$G$3:$H$149,2,FALSE),0)+(P35+Q35+R35)-(AC35+AD35+AE35)</f>
        <v>201</v>
      </c>
      <c r="I35" s="11">
        <f>IFERROR(VLOOKUP($B35,[1]NUM10!$G$3:$J$160,3,FALSE),0)</f>
        <v>0</v>
      </c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11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11"/>
    </row>
    <row r="36" spans="1:36" ht="14.4" thickBot="1" x14ac:dyDescent="0.3">
      <c r="A36" s="49" t="s">
        <v>41</v>
      </c>
      <c r="B36" s="62" t="s">
        <v>240</v>
      </c>
      <c r="C36" s="34"/>
      <c r="D36" s="80"/>
      <c r="E36" s="11">
        <f>IFERROR(VLOOKUP($B36,'[2]10 2018'!$G$3:$J$160,3,FALSE),0)</f>
        <v>156</v>
      </c>
      <c r="F36" s="27">
        <f t="shared" si="3"/>
        <v>156</v>
      </c>
      <c r="G36" s="11">
        <f>IFERROR(VLOOKUP($B36,[3]NUM10!$G$3:$H$149,2,FALSE),0)+P36-AC36</f>
        <v>182</v>
      </c>
      <c r="H36" s="32">
        <f>IFERROR(VLOOKUP($B36,[3]NUM10!$G$3:$H$149,2,FALSE),0)+(P36+Q36+R36)-(AC36+AD36+AE36)</f>
        <v>182</v>
      </c>
      <c r="I36" s="11">
        <f>IFERROR(VLOOKUP($B36,[1]NUM10!$G$3:$J$160,3,FALSE),0)</f>
        <v>156</v>
      </c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11"/>
      <c r="W36" s="50"/>
      <c r="X36" s="50"/>
      <c r="Y36" s="50"/>
      <c r="Z36" s="50"/>
      <c r="AA36" s="50"/>
      <c r="AB36" s="50"/>
      <c r="AC36" s="50"/>
      <c r="AD36" s="50"/>
      <c r="AE36" s="50"/>
      <c r="AF36" s="50"/>
      <c r="AG36" s="50"/>
      <c r="AH36" s="50"/>
      <c r="AI36" s="11"/>
    </row>
    <row r="37" spans="1:36" ht="14.4" thickBot="1" x14ac:dyDescent="0.3">
      <c r="A37" s="49" t="s">
        <v>41</v>
      </c>
      <c r="B37" s="229" t="s">
        <v>323</v>
      </c>
      <c r="C37" s="34"/>
      <c r="D37" s="80"/>
      <c r="E37" s="11"/>
      <c r="F37" s="27"/>
      <c r="G37" s="11"/>
      <c r="H37" s="32"/>
      <c r="I37" s="11">
        <f>IFERROR(VLOOKUP($B37,[1]NUM10!$G$3:$J$160,3,FALSE),0)</f>
        <v>0</v>
      </c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11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11"/>
    </row>
    <row r="38" spans="1:36" ht="14.4" thickBot="1" x14ac:dyDescent="0.3">
      <c r="A38" s="49" t="s">
        <v>41</v>
      </c>
      <c r="B38" s="47" t="s">
        <v>260</v>
      </c>
      <c r="C38" s="34"/>
      <c r="D38" s="80"/>
      <c r="E38" s="11">
        <f>IFERROR(VLOOKUP($B38,'[2]10 2018'!$G$3:$J$160,3,FALSE),0)</f>
        <v>274</v>
      </c>
      <c r="F38" s="27">
        <f t="shared" si="3"/>
        <v>274</v>
      </c>
      <c r="G38" s="11">
        <f>IFERROR(VLOOKUP($B38,[3]NUM10!$G$3:$H$149,2,FALSE),0)+P38-AC38</f>
        <v>508</v>
      </c>
      <c r="H38" s="32">
        <f>IFERROR(VLOOKUP($B38,[3]NUM10!$G$3:$H$149,2,FALSE),0)+(P38+Q38+R38)-(AC38+AD38+AE38)</f>
        <v>508</v>
      </c>
      <c r="I38" s="11">
        <f>IFERROR(VLOOKUP($B38,[1]NUM10!$G$3:$J$160,3,FALSE),0)</f>
        <v>382</v>
      </c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11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11"/>
    </row>
    <row r="39" spans="1:36" ht="14.4" thickBot="1" x14ac:dyDescent="0.3">
      <c r="A39" s="49" t="s">
        <v>41</v>
      </c>
      <c r="B39" s="47" t="s">
        <v>261</v>
      </c>
      <c r="C39" s="34"/>
      <c r="D39" s="80"/>
      <c r="E39" s="11">
        <f>IFERROR(VLOOKUP($B39,'[2]10 2018'!$G$3:$J$160,3,FALSE),0)</f>
        <v>315</v>
      </c>
      <c r="F39" s="27">
        <f t="shared" si="3"/>
        <v>315</v>
      </c>
      <c r="G39" s="11">
        <f>IFERROR(VLOOKUP($B39,[3]NUM10!$G$3:$H$149,2,FALSE),0)+P39-AC39</f>
        <v>357</v>
      </c>
      <c r="H39" s="32">
        <f>IFERROR(VLOOKUP($B39,[3]NUM10!$G$3:$H$149,2,FALSE),0)+(P39+Q39+R39)-(AC39+AD39+AE39)</f>
        <v>357</v>
      </c>
      <c r="I39" s="11">
        <f>IFERROR(VLOOKUP($B39,[1]NUM10!$G$3:$J$160,3,FALSE),0)</f>
        <v>569</v>
      </c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11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11"/>
    </row>
    <row r="40" spans="1:36" ht="14.4" thickBot="1" x14ac:dyDescent="0.3">
      <c r="A40" s="344" t="s">
        <v>160</v>
      </c>
      <c r="B40" s="345"/>
      <c r="C40" s="89">
        <f>D40/Metas!L8</f>
        <v>1.0621103602398809</v>
      </c>
      <c r="D40" s="82">
        <f>I40/AJ40</f>
        <v>0.18204571574511558</v>
      </c>
      <c r="E40" s="8">
        <f>SUM(E27:E39)</f>
        <v>6710</v>
      </c>
      <c r="F40" s="8">
        <f>SUM(F27:F39)</f>
        <v>6710</v>
      </c>
      <c r="G40" s="8">
        <f>SUM(G27:G39)</f>
        <v>7557</v>
      </c>
      <c r="H40" s="8">
        <f>SUM(H27:H39)</f>
        <v>7557</v>
      </c>
      <c r="I40" s="8">
        <f>SUM(I27:I39)</f>
        <v>7128</v>
      </c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>
        <v>39155</v>
      </c>
    </row>
    <row r="41" spans="1:36" ht="14.4" thickBot="1" x14ac:dyDescent="0.3">
      <c r="A41" s="49" t="s">
        <v>60</v>
      </c>
      <c r="B41" s="62" t="s">
        <v>51</v>
      </c>
      <c r="C41" s="34"/>
      <c r="D41" s="80"/>
      <c r="E41" s="11">
        <f>IFERROR(VLOOKUP($B41,'[2]10 2018'!$G$3:$J$160,3,FALSE),0)</f>
        <v>89</v>
      </c>
      <c r="F41" s="27">
        <f t="shared" ref="F41:F50" si="4">E41+(J41+K41+L41+M41)-(W41+X41+Y41+Z41)</f>
        <v>89</v>
      </c>
      <c r="G41" s="11">
        <f>IFERROR(VLOOKUP($B41,[3]NUM10!$G$3:$H$149,2,FALSE),0)+P41-AC41</f>
        <v>62</v>
      </c>
      <c r="H41" s="32">
        <f>IFERROR(VLOOKUP($B41,[3]NUM10!$G$3:$H$149,2,FALSE),0)+(P41+Q41+R41)-(AC41+AD41+AE41)</f>
        <v>62</v>
      </c>
      <c r="I41" s="11">
        <f>IFERROR(VLOOKUP($B41,[1]NUM10!$G$3:$J$160,3,FALSE),0)</f>
        <v>72</v>
      </c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11"/>
      <c r="W41" s="50"/>
      <c r="X41" s="50"/>
      <c r="Y41" s="50"/>
      <c r="Z41" s="50"/>
      <c r="AA41" s="50"/>
      <c r="AB41" s="50"/>
      <c r="AC41" s="50"/>
      <c r="AD41" s="50"/>
      <c r="AE41" s="50"/>
      <c r="AF41" s="50"/>
      <c r="AG41" s="50"/>
      <c r="AH41" s="50"/>
      <c r="AI41" s="11"/>
    </row>
    <row r="42" spans="1:36" ht="14.4" thickBot="1" x14ac:dyDescent="0.3">
      <c r="A42" s="49" t="s">
        <v>60</v>
      </c>
      <c r="B42" s="62" t="s">
        <v>52</v>
      </c>
      <c r="C42" s="34"/>
      <c r="D42" s="80"/>
      <c r="E42" s="11">
        <f>IFERROR(VLOOKUP($B42,'[2]10 2018'!$G$3:$J$160,3,FALSE),0)</f>
        <v>102</v>
      </c>
      <c r="F42" s="27">
        <f t="shared" si="4"/>
        <v>102</v>
      </c>
      <c r="G42" s="11">
        <f>IFERROR(VLOOKUP($B42,[3]NUM10!$G$3:$H$149,2,FALSE),0)+P42-AC42</f>
        <v>109</v>
      </c>
      <c r="H42" s="32">
        <f>IFERROR(VLOOKUP($B42,[3]NUM10!$G$3:$H$149,2,FALSE),0)+(P42+Q42+R42)-(AC42+AD42+AE42)</f>
        <v>109</v>
      </c>
      <c r="I42" s="11">
        <f>IFERROR(VLOOKUP($B42,[1]NUM10!$G$3:$J$160,3,FALSE),0)</f>
        <v>113</v>
      </c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11"/>
      <c r="W42" s="50"/>
      <c r="X42" s="50"/>
      <c r="Y42" s="50"/>
      <c r="Z42" s="50"/>
      <c r="AA42" s="50"/>
      <c r="AB42" s="50"/>
      <c r="AC42" s="50"/>
      <c r="AD42" s="50"/>
      <c r="AE42" s="50"/>
      <c r="AF42" s="50"/>
      <c r="AG42" s="50"/>
      <c r="AH42" s="50"/>
      <c r="AI42" s="11"/>
    </row>
    <row r="43" spans="1:36" ht="14.4" thickBot="1" x14ac:dyDescent="0.3">
      <c r="A43" s="49" t="s">
        <v>60</v>
      </c>
      <c r="B43" s="62" t="s">
        <v>53</v>
      </c>
      <c r="C43" s="34"/>
      <c r="D43" s="80"/>
      <c r="E43" s="11">
        <f>IFERROR(VLOOKUP($B43,'[2]10 2018'!$G$3:$J$160,3,FALSE),0)</f>
        <v>118</v>
      </c>
      <c r="F43" s="27">
        <f t="shared" si="4"/>
        <v>118</v>
      </c>
      <c r="G43" s="11">
        <f>IFERROR(VLOOKUP($B43,[3]NUM10!$G$3:$H$149,2,FALSE),0)+P43-AC43</f>
        <v>120</v>
      </c>
      <c r="H43" s="32">
        <f>IFERROR(VLOOKUP($B43,[3]NUM10!$G$3:$H$149,2,FALSE),0)+(P43+Q43+R43)-(AC43+AD43+AE43)</f>
        <v>120</v>
      </c>
      <c r="I43" s="11">
        <f>IFERROR(VLOOKUP($B43,[1]NUM10!$G$3:$J$160,3,FALSE),0)</f>
        <v>124</v>
      </c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11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11"/>
    </row>
    <row r="44" spans="1:36" ht="14.4" thickBot="1" x14ac:dyDescent="0.3">
      <c r="A44" s="49" t="s">
        <v>60</v>
      </c>
      <c r="B44" s="62" t="s">
        <v>54</v>
      </c>
      <c r="C44" s="34"/>
      <c r="D44" s="80"/>
      <c r="E44" s="11">
        <f>IFERROR(VLOOKUP($B44,'[2]10 2018'!$G$3:$J$160,3,FALSE),0)</f>
        <v>6</v>
      </c>
      <c r="F44" s="27">
        <f t="shared" si="4"/>
        <v>6</v>
      </c>
      <c r="G44" s="11">
        <f>IFERROR(VLOOKUP($B44,[3]NUM10!$G$3:$H$149,2,FALSE),0)+P44-AC44</f>
        <v>7</v>
      </c>
      <c r="H44" s="32">
        <f>IFERROR(VLOOKUP($B44,[3]NUM10!$G$3:$H$149,2,FALSE),0)+(P44+Q44+R44)-(AC44+AD44+AE44)</f>
        <v>7</v>
      </c>
      <c r="I44" s="11">
        <f>IFERROR(VLOOKUP($B44,[1]NUM10!$G$3:$J$160,3,FALSE),0)</f>
        <v>8</v>
      </c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11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11"/>
    </row>
    <row r="45" spans="1:36" ht="14.4" thickBot="1" x14ac:dyDescent="0.3">
      <c r="A45" s="49" t="s">
        <v>60</v>
      </c>
      <c r="B45" s="62" t="s">
        <v>55</v>
      </c>
      <c r="C45" s="34"/>
      <c r="D45" s="80"/>
      <c r="E45" s="11">
        <f>IFERROR(VLOOKUP($B45,'[2]10 2018'!$G$3:$J$160,3,FALSE),0)</f>
        <v>166</v>
      </c>
      <c r="F45" s="27">
        <f t="shared" si="4"/>
        <v>166</v>
      </c>
      <c r="G45" s="11">
        <f>IFERROR(VLOOKUP($B45,[3]NUM10!$G$3:$H$149,2,FALSE),0)+P45-AC45</f>
        <v>136</v>
      </c>
      <c r="H45" s="32">
        <f>IFERROR(VLOOKUP($B45,[3]NUM10!$G$3:$H$149,2,FALSE),0)+(P45+Q45+R45)-(AC45+AD45+AE45)</f>
        <v>136</v>
      </c>
      <c r="I45" s="11">
        <f>IFERROR(VLOOKUP($B45,[1]NUM10!$G$3:$J$160,3,FALSE),0)</f>
        <v>149</v>
      </c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11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11"/>
    </row>
    <row r="46" spans="1:36" ht="14.4" thickBot="1" x14ac:dyDescent="0.3">
      <c r="A46" s="49" t="s">
        <v>60</v>
      </c>
      <c r="B46" s="62" t="s">
        <v>56</v>
      </c>
      <c r="C46" s="34"/>
      <c r="D46" s="80"/>
      <c r="E46" s="11">
        <f>IFERROR(VLOOKUP($B46,'[2]10 2018'!$G$3:$J$160,3,FALSE),0)</f>
        <v>49</v>
      </c>
      <c r="F46" s="27">
        <f t="shared" si="4"/>
        <v>49</v>
      </c>
      <c r="G46" s="11">
        <f>IFERROR(VLOOKUP($B46,[3]NUM10!$G$3:$H$149,2,FALSE),0)+P46-AC46</f>
        <v>36</v>
      </c>
      <c r="H46" s="32">
        <f>IFERROR(VLOOKUP($B46,[3]NUM10!$G$3:$H$149,2,FALSE),0)+(P46+Q46+R46)-(AC46+AD46+AE46)</f>
        <v>36</v>
      </c>
      <c r="I46" s="11">
        <f>IFERROR(VLOOKUP($B46,[1]NUM10!$G$3:$J$160,3,FALSE),0)</f>
        <v>44</v>
      </c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11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50"/>
      <c r="AH46" s="50"/>
      <c r="AI46" s="11"/>
    </row>
    <row r="47" spans="1:36" ht="14.4" thickBot="1" x14ac:dyDescent="0.3">
      <c r="A47" s="49" t="s">
        <v>60</v>
      </c>
      <c r="B47" s="62" t="s">
        <v>57</v>
      </c>
      <c r="C47" s="34"/>
      <c r="D47" s="80"/>
      <c r="E47" s="11">
        <f>IFERROR(VLOOKUP($B47,'[2]10 2018'!$G$3:$J$160,3,FALSE),0)</f>
        <v>109</v>
      </c>
      <c r="F47" s="27">
        <f t="shared" si="4"/>
        <v>109</v>
      </c>
      <c r="G47" s="11">
        <f>IFERROR(VLOOKUP($B47,[3]NUM10!$G$3:$H$149,2,FALSE),0)+P47-AC47</f>
        <v>127</v>
      </c>
      <c r="H47" s="32">
        <f>IFERROR(VLOOKUP($B47,[3]NUM10!$G$3:$H$149,2,FALSE),0)+(P47+Q47+R47)-(AC47+AD47+AE47)</f>
        <v>127</v>
      </c>
      <c r="I47" s="11">
        <f>IFERROR(VLOOKUP($B47,[1]NUM10!$G$3:$J$160,3,FALSE),0)</f>
        <v>130</v>
      </c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11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50"/>
      <c r="AI47" s="11"/>
    </row>
    <row r="48" spans="1:36" ht="14.4" thickBot="1" x14ac:dyDescent="0.3">
      <c r="A48" s="49" t="s">
        <v>60</v>
      </c>
      <c r="B48" s="62" t="s">
        <v>58</v>
      </c>
      <c r="C48" s="34"/>
      <c r="D48" s="80"/>
      <c r="E48" s="11">
        <f>IFERROR(VLOOKUP($B48,'[2]10 2018'!$G$3:$J$160,3,FALSE),0)</f>
        <v>24</v>
      </c>
      <c r="F48" s="27">
        <f t="shared" si="4"/>
        <v>24</v>
      </c>
      <c r="G48" s="11">
        <f>IFERROR(VLOOKUP($B48,[3]NUM10!$G$3:$H$149,2,FALSE),0)+P48-AC48</f>
        <v>13</v>
      </c>
      <c r="H48" s="32">
        <f>IFERROR(VLOOKUP($B48,[3]NUM10!$G$3:$H$149,2,FALSE),0)+(P48+Q48+R48)-(AC48+AD48+AE48)</f>
        <v>13</v>
      </c>
      <c r="I48" s="11">
        <f>IFERROR(VLOOKUP($B48,[1]NUM10!$G$3:$J$160,3,FALSE),0)</f>
        <v>21</v>
      </c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11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50"/>
      <c r="AI48" s="11"/>
    </row>
    <row r="49" spans="1:36" ht="14.4" thickBot="1" x14ac:dyDescent="0.3">
      <c r="A49" s="49" t="s">
        <v>60</v>
      </c>
      <c r="B49" s="62" t="s">
        <v>59</v>
      </c>
      <c r="C49" s="34"/>
      <c r="D49" s="80"/>
      <c r="E49" s="11">
        <f>IFERROR(VLOOKUP($B49,'[2]10 2018'!$G$3:$J$160,3,FALSE),0)</f>
        <v>60</v>
      </c>
      <c r="F49" s="27">
        <f t="shared" si="4"/>
        <v>60</v>
      </c>
      <c r="G49" s="11">
        <f>IFERROR(VLOOKUP($B49,[3]NUM10!$G$3:$H$149,2,FALSE),0)+P49-AC49</f>
        <v>62</v>
      </c>
      <c r="H49" s="32">
        <f>IFERROR(VLOOKUP($B49,[3]NUM10!$G$3:$H$149,2,FALSE),0)+(P49+Q49+R49)-(AC49+AD49+AE49)</f>
        <v>62</v>
      </c>
      <c r="I49" s="11">
        <f>IFERROR(VLOOKUP($B49,[1]NUM10!$G$3:$J$160,3,FALSE),0)</f>
        <v>64</v>
      </c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11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50"/>
      <c r="AI49" s="11"/>
    </row>
    <row r="50" spans="1:36" ht="14.4" thickBot="1" x14ac:dyDescent="0.3">
      <c r="A50" s="47" t="s">
        <v>60</v>
      </c>
      <c r="B50" s="47" t="s">
        <v>263</v>
      </c>
      <c r="C50" s="34"/>
      <c r="D50" s="80"/>
      <c r="E50" s="11">
        <f>IFERROR(VLOOKUP($B50,'[2]10 2018'!$G$3:$J$160,3,FALSE),0)</f>
        <v>231</v>
      </c>
      <c r="F50" s="27">
        <f t="shared" si="4"/>
        <v>231</v>
      </c>
      <c r="G50" s="11">
        <f>IFERROR(VLOOKUP($B50,[3]NUM10!$G$3:$H$149,2,FALSE),0)+P50-AC50</f>
        <v>220</v>
      </c>
      <c r="H50" s="32">
        <f>IFERROR(VLOOKUP($B50,[3]NUM10!$G$3:$H$149,2,FALSE),0)+(P50+Q50+R50)-(AC50+AD50+AE50)</f>
        <v>220</v>
      </c>
      <c r="I50" s="11">
        <f>IFERROR(VLOOKUP($B50,[1]NUM10!$G$3:$J$160,3,FALSE),0)</f>
        <v>239</v>
      </c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11"/>
      <c r="W50" s="50"/>
      <c r="X50" s="50"/>
      <c r="Y50" s="50"/>
      <c r="Z50" s="50"/>
      <c r="AA50" s="50"/>
      <c r="AB50" s="50"/>
      <c r="AC50" s="50"/>
      <c r="AD50" s="50"/>
      <c r="AE50" s="50"/>
      <c r="AF50" s="50"/>
      <c r="AG50" s="50"/>
      <c r="AH50" s="50"/>
      <c r="AI50" s="11"/>
    </row>
    <row r="51" spans="1:36" ht="16.5" customHeight="1" thickBot="1" x14ac:dyDescent="0.3">
      <c r="A51" s="344" t="s">
        <v>161</v>
      </c>
      <c r="B51" s="345"/>
      <c r="C51" s="89">
        <f>D51/Metas!L17</f>
        <v>1.0107548934062505</v>
      </c>
      <c r="D51" s="82">
        <f>I51/AJ51</f>
        <v>0.31596197967879386</v>
      </c>
      <c r="E51" s="8">
        <f t="shared" ref="E51:I51" si="5">SUM(E41:E50)</f>
        <v>954</v>
      </c>
      <c r="F51" s="8">
        <f t="shared" si="5"/>
        <v>954</v>
      </c>
      <c r="G51" s="8">
        <f t="shared" si="5"/>
        <v>892</v>
      </c>
      <c r="H51" s="8">
        <f t="shared" si="5"/>
        <v>892</v>
      </c>
      <c r="I51" s="8">
        <f t="shared" si="5"/>
        <v>964</v>
      </c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>
        <v>3051</v>
      </c>
    </row>
    <row r="52" spans="1:36" ht="14.4" thickBot="1" x14ac:dyDescent="0.3">
      <c r="A52" s="63" t="s">
        <v>74</v>
      </c>
      <c r="B52" s="62" t="s">
        <v>61</v>
      </c>
      <c r="C52" s="34"/>
      <c r="D52" s="80"/>
      <c r="E52" s="11">
        <f>IFERROR(VLOOKUP($B52,'[2]10 2018'!$G$3:$J$160,3,FALSE),0)</f>
        <v>455</v>
      </c>
      <c r="F52" s="27">
        <f t="shared" ref="F52:F65" si="6">E52+(J52+K52+L52+M52)-(W52+X52+Y52+Z52)</f>
        <v>455</v>
      </c>
      <c r="G52" s="11">
        <f>IFERROR(VLOOKUP($B52,[3]NUM10!$G$3:$H$149,2,FALSE),0)+P52-AC52</f>
        <v>485</v>
      </c>
      <c r="H52" s="32">
        <f>IFERROR(VLOOKUP($B52,[3]NUM10!$G$3:$H$149,2,FALSE),0)+(P52+Q52+R52)-(AC52+AD52+AE52)</f>
        <v>485</v>
      </c>
      <c r="I52" s="11">
        <f>IFERROR(VLOOKUP($B52,[1]NUM10!$G$3:$J$160,3,FALSE),0)</f>
        <v>387</v>
      </c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11"/>
      <c r="W52" s="50"/>
      <c r="X52" s="50"/>
      <c r="Y52" s="50"/>
      <c r="Z52" s="50"/>
      <c r="AA52" s="50"/>
      <c r="AB52" s="50"/>
      <c r="AC52" s="50"/>
      <c r="AD52" s="50"/>
      <c r="AE52" s="50"/>
      <c r="AF52" s="50"/>
      <c r="AG52" s="50"/>
      <c r="AH52" s="50"/>
      <c r="AI52" s="11"/>
    </row>
    <row r="53" spans="1:36" ht="14.4" thickBot="1" x14ac:dyDescent="0.3">
      <c r="A53" s="63" t="s">
        <v>74</v>
      </c>
      <c r="B53" s="62" t="s">
        <v>62</v>
      </c>
      <c r="C53" s="34"/>
      <c r="D53" s="80"/>
      <c r="E53" s="11">
        <f>IFERROR(VLOOKUP($B53,'[2]10 2018'!$G$3:$J$160,3,FALSE),0)</f>
        <v>22</v>
      </c>
      <c r="F53" s="27">
        <f t="shared" si="6"/>
        <v>22</v>
      </c>
      <c r="G53" s="11">
        <f>IFERROR(VLOOKUP($B53,[3]NUM10!$G$3:$H$149,2,FALSE),0)+P53-AC53</f>
        <v>27</v>
      </c>
      <c r="H53" s="32">
        <f>IFERROR(VLOOKUP($B53,[3]NUM10!$G$3:$H$149,2,FALSE),0)+(P53+Q53+R53)-(AC53+AD53+AE53)</f>
        <v>27</v>
      </c>
      <c r="I53" s="11">
        <f>IFERROR(VLOOKUP($B53,[1]NUM10!$G$3:$J$160,3,FALSE),0)</f>
        <v>32</v>
      </c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11"/>
      <c r="W53" s="50"/>
      <c r="X53" s="50"/>
      <c r="Y53" s="50"/>
      <c r="Z53" s="50"/>
      <c r="AA53" s="50"/>
      <c r="AB53" s="50"/>
      <c r="AC53" s="50"/>
      <c r="AD53" s="50"/>
      <c r="AE53" s="50"/>
      <c r="AF53" s="50"/>
      <c r="AG53" s="50"/>
      <c r="AH53" s="50"/>
      <c r="AI53" s="11"/>
    </row>
    <row r="54" spans="1:36" ht="14.4" thickBot="1" x14ac:dyDescent="0.3">
      <c r="A54" s="63" t="s">
        <v>74</v>
      </c>
      <c r="B54" s="62" t="s">
        <v>63</v>
      </c>
      <c r="C54" s="34"/>
      <c r="D54" s="80"/>
      <c r="E54" s="11">
        <f>IFERROR(VLOOKUP($B54,'[2]10 2018'!$G$3:$J$160,3,FALSE),0)</f>
        <v>13</v>
      </c>
      <c r="F54" s="27">
        <f t="shared" si="6"/>
        <v>13</v>
      </c>
      <c r="G54" s="11">
        <f>IFERROR(VLOOKUP($B54,[3]NUM10!$G$3:$H$149,2,FALSE),0)+P54-AC54</f>
        <v>15</v>
      </c>
      <c r="H54" s="32">
        <f>IFERROR(VLOOKUP($B54,[3]NUM10!$G$3:$H$149,2,FALSE),0)+(P54+Q54+R54)-(AC54+AD54+AE54)</f>
        <v>15</v>
      </c>
      <c r="I54" s="11">
        <f>IFERROR(VLOOKUP($B54,[1]NUM10!$G$3:$J$160,3,FALSE),0)</f>
        <v>16</v>
      </c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11"/>
      <c r="W54" s="50"/>
      <c r="X54" s="50"/>
      <c r="Y54" s="50"/>
      <c r="Z54" s="50"/>
      <c r="AA54" s="50"/>
      <c r="AB54" s="50"/>
      <c r="AC54" s="50"/>
      <c r="AD54" s="50"/>
      <c r="AE54" s="50"/>
      <c r="AF54" s="50"/>
      <c r="AG54" s="50"/>
      <c r="AH54" s="50"/>
      <c r="AI54" s="11"/>
    </row>
    <row r="55" spans="1:36" ht="14.4" thickBot="1" x14ac:dyDescent="0.3">
      <c r="A55" s="63" t="s">
        <v>74</v>
      </c>
      <c r="B55" s="62" t="s">
        <v>64</v>
      </c>
      <c r="C55" s="34"/>
      <c r="D55" s="80"/>
      <c r="E55" s="11">
        <f>IFERROR(VLOOKUP($B55,'[2]10 2018'!$G$3:$J$160,3,FALSE),0)</f>
        <v>13</v>
      </c>
      <c r="F55" s="27">
        <f t="shared" si="6"/>
        <v>13</v>
      </c>
      <c r="G55" s="11">
        <f>IFERROR(VLOOKUP($B55,[3]NUM10!$G$3:$H$149,2,FALSE),0)+P55-AC55</f>
        <v>17</v>
      </c>
      <c r="H55" s="32">
        <f>IFERROR(VLOOKUP($B55,[3]NUM10!$G$3:$H$149,2,FALSE),0)+(P55+Q55+R55)-(AC55+AD55+AE55)</f>
        <v>17</v>
      </c>
      <c r="I55" s="11">
        <f>IFERROR(VLOOKUP($B55,[1]NUM10!$G$3:$J$160,3,FALSE),0)</f>
        <v>17</v>
      </c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11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11"/>
    </row>
    <row r="56" spans="1:36" ht="14.4" thickBot="1" x14ac:dyDescent="0.3">
      <c r="A56" s="63" t="s">
        <v>74</v>
      </c>
      <c r="B56" s="62" t="s">
        <v>65</v>
      </c>
      <c r="C56" s="34"/>
      <c r="D56" s="80"/>
      <c r="E56" s="11">
        <f>IFERROR(VLOOKUP($B56,'[2]10 2018'!$G$3:$J$160,3,FALSE),0)</f>
        <v>7</v>
      </c>
      <c r="F56" s="27">
        <f t="shared" si="6"/>
        <v>7</v>
      </c>
      <c r="G56" s="11">
        <f>IFERROR(VLOOKUP($B56,[3]NUM10!$G$3:$H$149,2,FALSE),0)+P56-AC56</f>
        <v>4</v>
      </c>
      <c r="H56" s="32">
        <f>IFERROR(VLOOKUP($B56,[3]NUM10!$G$3:$H$149,2,FALSE),0)+(P56+Q56+R56)-(AC56+AD56+AE56)</f>
        <v>4</v>
      </c>
      <c r="I56" s="11">
        <f>IFERROR(VLOOKUP($B56,[1]NUM10!$G$3:$J$160,3,FALSE),0)</f>
        <v>5</v>
      </c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11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50"/>
      <c r="AI56" s="11"/>
    </row>
    <row r="57" spans="1:36" ht="14.4" thickBot="1" x14ac:dyDescent="0.3">
      <c r="A57" s="63" t="s">
        <v>74</v>
      </c>
      <c r="B57" s="62" t="s">
        <v>66</v>
      </c>
      <c r="C57" s="34"/>
      <c r="D57" s="80"/>
      <c r="E57" s="11">
        <f>IFERROR(VLOOKUP($B57,'[2]10 2018'!$G$3:$J$160,3,FALSE),0)</f>
        <v>6</v>
      </c>
      <c r="F57" s="27">
        <f t="shared" si="6"/>
        <v>6</v>
      </c>
      <c r="G57" s="11">
        <f>IFERROR(VLOOKUP($B57,[3]NUM10!$G$3:$H$149,2,FALSE),0)+P57-AC57</f>
        <v>7</v>
      </c>
      <c r="H57" s="32">
        <f>IFERROR(VLOOKUP($B57,[3]NUM10!$G$3:$H$149,2,FALSE),0)+(P57+Q57+R57)-(AC57+AD57+AE57)</f>
        <v>7</v>
      </c>
      <c r="I57" s="11">
        <f>IFERROR(VLOOKUP($B57,[1]NUM10!$G$3:$J$160,3,FALSE),0)</f>
        <v>9</v>
      </c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11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0"/>
      <c r="AH57" s="50"/>
      <c r="AI57" s="11"/>
    </row>
    <row r="58" spans="1:36" ht="14.4" thickBot="1" x14ac:dyDescent="0.3">
      <c r="A58" s="63" t="s">
        <v>74</v>
      </c>
      <c r="B58" s="62" t="s">
        <v>67</v>
      </c>
      <c r="C58" s="34"/>
      <c r="D58" s="80"/>
      <c r="E58" s="11">
        <f>IFERROR(VLOOKUP($B58,'[2]10 2018'!$G$3:$J$160,3,FALSE),0)</f>
        <v>8</v>
      </c>
      <c r="F58" s="27">
        <f t="shared" si="6"/>
        <v>8</v>
      </c>
      <c r="G58" s="11">
        <f>IFERROR(VLOOKUP($B58,[3]NUM10!$G$3:$H$149,2,FALSE),0)+P58-AC58</f>
        <v>9</v>
      </c>
      <c r="H58" s="32">
        <f>IFERROR(VLOOKUP($B58,[3]NUM10!$G$3:$H$149,2,FALSE),0)+(P58+Q58+R58)-(AC58+AD58+AE58)</f>
        <v>9</v>
      </c>
      <c r="I58" s="11">
        <f>IFERROR(VLOOKUP($B58,[1]NUM10!$G$3:$J$160,3,FALSE),0)</f>
        <v>13</v>
      </c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11"/>
      <c r="W58" s="50"/>
      <c r="X58" s="50"/>
      <c r="Y58" s="50"/>
      <c r="Z58" s="50"/>
      <c r="AA58" s="50"/>
      <c r="AB58" s="50"/>
      <c r="AC58" s="50"/>
      <c r="AD58" s="50"/>
      <c r="AE58" s="50"/>
      <c r="AF58" s="50"/>
      <c r="AG58" s="50"/>
      <c r="AH58" s="50"/>
      <c r="AI58" s="11"/>
    </row>
    <row r="59" spans="1:36" ht="14.4" thickBot="1" x14ac:dyDescent="0.3">
      <c r="A59" s="63" t="s">
        <v>74</v>
      </c>
      <c r="B59" s="62" t="s">
        <v>68</v>
      </c>
      <c r="C59" s="34"/>
      <c r="D59" s="80"/>
      <c r="E59" s="11">
        <f>IFERROR(VLOOKUP($B59,'[2]10 2018'!$G$3:$J$160,3,FALSE),0)</f>
        <v>7</v>
      </c>
      <c r="F59" s="27">
        <f t="shared" si="6"/>
        <v>7</v>
      </c>
      <c r="G59" s="11">
        <f>IFERROR(VLOOKUP($B59,[3]NUM10!$G$3:$H$149,2,FALSE),0)+P59-AC59</f>
        <v>4</v>
      </c>
      <c r="H59" s="32">
        <f>IFERROR(VLOOKUP($B59,[3]NUM10!$G$3:$H$149,2,FALSE),0)+(P59+Q59+R59)-(AC59+AD59+AE59)</f>
        <v>4</v>
      </c>
      <c r="I59" s="11">
        <f>IFERROR(VLOOKUP($B59,[1]NUM10!$G$3:$J$160,3,FALSE),0)</f>
        <v>3</v>
      </c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11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11"/>
    </row>
    <row r="60" spans="1:36" ht="14.4" thickBot="1" x14ac:dyDescent="0.3">
      <c r="A60" s="63" t="s">
        <v>74</v>
      </c>
      <c r="B60" s="62" t="s">
        <v>69</v>
      </c>
      <c r="C60" s="34"/>
      <c r="D60" s="80"/>
      <c r="E60" s="11">
        <f>IFERROR(VLOOKUP($B60,'[2]10 2018'!$G$3:$J$160,3,FALSE),0)</f>
        <v>5</v>
      </c>
      <c r="F60" s="27">
        <f t="shared" si="6"/>
        <v>5</v>
      </c>
      <c r="G60" s="11">
        <f>IFERROR(VLOOKUP($B60,[3]NUM10!$G$3:$H$149,2,FALSE),0)+P60-AC60</f>
        <v>7</v>
      </c>
      <c r="H60" s="32">
        <f>IFERROR(VLOOKUP($B60,[3]NUM10!$G$3:$H$149,2,FALSE),0)+(P60+Q60+R60)-(AC60+AD60+AE60)</f>
        <v>7</v>
      </c>
      <c r="I60" s="11">
        <f>IFERROR(VLOOKUP($B60,[1]NUM10!$G$3:$J$160,3,FALSE),0)</f>
        <v>7</v>
      </c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11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11"/>
    </row>
    <row r="61" spans="1:36" ht="14.4" thickBot="1" x14ac:dyDescent="0.3">
      <c r="A61" s="63" t="s">
        <v>74</v>
      </c>
      <c r="B61" s="62" t="s">
        <v>70</v>
      </c>
      <c r="C61" s="34"/>
      <c r="D61" s="80"/>
      <c r="E61" s="11">
        <f>IFERROR(VLOOKUP($B61,'[2]10 2018'!$G$3:$J$160,3,FALSE),0)</f>
        <v>10</v>
      </c>
      <c r="F61" s="27">
        <f t="shared" si="6"/>
        <v>10</v>
      </c>
      <c r="G61" s="11">
        <f>IFERROR(VLOOKUP($B61,[3]NUM10!$G$3:$H$149,2,FALSE),0)+P61-AC61</f>
        <v>9</v>
      </c>
      <c r="H61" s="32">
        <f>IFERROR(VLOOKUP($B61,[3]NUM10!$G$3:$H$149,2,FALSE),0)+(P61+Q61+R61)-(AC61+AD61+AE61)</f>
        <v>9</v>
      </c>
      <c r="I61" s="11">
        <f>IFERROR(VLOOKUP($B61,[1]NUM10!$G$3:$J$160,3,FALSE),0)</f>
        <v>10</v>
      </c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11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11"/>
    </row>
    <row r="62" spans="1:36" ht="14.4" thickBot="1" x14ac:dyDescent="0.3">
      <c r="A62" s="63" t="s">
        <v>74</v>
      </c>
      <c r="B62" s="62" t="s">
        <v>71</v>
      </c>
      <c r="C62" s="34"/>
      <c r="D62" s="80"/>
      <c r="E62" s="11">
        <f>IFERROR(VLOOKUP($B62,'[2]10 2018'!$G$3:$J$160,3,FALSE),0)</f>
        <v>33</v>
      </c>
      <c r="F62" s="27">
        <f t="shared" si="6"/>
        <v>33</v>
      </c>
      <c r="G62" s="11">
        <f>IFERROR(VLOOKUP($B62,[3]NUM10!$G$3:$H$149,2,FALSE),0)+P62-AC62</f>
        <v>41</v>
      </c>
      <c r="H62" s="32">
        <f>IFERROR(VLOOKUP($B62,[3]NUM10!$G$3:$H$149,2,FALSE),0)+(P62+Q62+R62)-(AC62+AD62+AE62)</f>
        <v>41</v>
      </c>
      <c r="I62" s="11">
        <f>IFERROR(VLOOKUP($B62,[1]NUM10!$G$3:$J$160,3,FALSE),0)</f>
        <v>40</v>
      </c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11"/>
      <c r="W62" s="50"/>
      <c r="X62" s="50"/>
      <c r="Y62" s="50"/>
      <c r="Z62" s="50"/>
      <c r="AA62" s="50"/>
      <c r="AB62" s="50"/>
      <c r="AC62" s="50"/>
      <c r="AD62" s="50"/>
      <c r="AE62" s="50"/>
      <c r="AF62" s="50"/>
      <c r="AG62" s="50"/>
      <c r="AH62" s="50"/>
      <c r="AI62" s="11"/>
    </row>
    <row r="63" spans="1:36" ht="14.4" thickBot="1" x14ac:dyDescent="0.3">
      <c r="A63" s="63" t="s">
        <v>74</v>
      </c>
      <c r="B63" s="62" t="s">
        <v>72</v>
      </c>
      <c r="C63" s="34"/>
      <c r="D63" s="80"/>
      <c r="E63" s="11">
        <f>IFERROR(VLOOKUP($B63,'[2]10 2018'!$G$3:$J$160,3,FALSE),0)</f>
        <v>9</v>
      </c>
      <c r="F63" s="27">
        <f t="shared" si="6"/>
        <v>9</v>
      </c>
      <c r="G63" s="11">
        <f>IFERROR(VLOOKUP($B63,[3]NUM10!$G$3:$H$149,2,FALSE),0)+P63-AC63</f>
        <v>11</v>
      </c>
      <c r="H63" s="32">
        <f>IFERROR(VLOOKUP($B63,[3]NUM10!$G$3:$H$149,2,FALSE),0)+(P63+Q63+R63)-(AC63+AD63+AE63)</f>
        <v>11</v>
      </c>
      <c r="I63" s="11">
        <f>IFERROR(VLOOKUP($B63,[1]NUM10!$G$3:$J$160,3,FALSE),0)</f>
        <v>13</v>
      </c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11"/>
      <c r="W63" s="50"/>
      <c r="X63" s="50"/>
      <c r="Y63" s="50"/>
      <c r="Z63" s="50"/>
      <c r="AA63" s="50"/>
      <c r="AB63" s="50"/>
      <c r="AC63" s="50"/>
      <c r="AD63" s="50"/>
      <c r="AE63" s="50"/>
      <c r="AF63" s="50"/>
      <c r="AG63" s="50"/>
      <c r="AH63" s="50"/>
      <c r="AI63" s="11"/>
    </row>
    <row r="64" spans="1:36" ht="14.4" thickBot="1" x14ac:dyDescent="0.3">
      <c r="A64" s="63" t="s">
        <v>74</v>
      </c>
      <c r="B64" s="62" t="s">
        <v>73</v>
      </c>
      <c r="C64" s="34"/>
      <c r="D64" s="80"/>
      <c r="E64" s="11">
        <f>IFERROR(VLOOKUP($B64,'[2]10 2018'!$G$3:$J$160,3,FALSE),0)</f>
        <v>5</v>
      </c>
      <c r="F64" s="27">
        <f t="shared" si="6"/>
        <v>5</v>
      </c>
      <c r="G64" s="11">
        <f>IFERROR(VLOOKUP($B64,[3]NUM10!$G$3:$H$149,2,FALSE),0)+P64-AC64</f>
        <v>8</v>
      </c>
      <c r="H64" s="32">
        <f>IFERROR(VLOOKUP($B64,[3]NUM10!$G$3:$H$149,2,FALSE),0)+(P64+Q64+R64)-(AC64+AD64+AE64)</f>
        <v>8</v>
      </c>
      <c r="I64" s="11">
        <f>IFERROR(VLOOKUP($B64,[1]NUM10!$G$3:$J$160,3,FALSE),0)</f>
        <v>7</v>
      </c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11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50"/>
      <c r="AI64" s="11"/>
    </row>
    <row r="65" spans="1:36" ht="14.4" thickBot="1" x14ac:dyDescent="0.3">
      <c r="A65" s="61" t="s">
        <v>74</v>
      </c>
      <c r="B65" s="62" t="s">
        <v>258</v>
      </c>
      <c r="C65" s="34"/>
      <c r="D65" s="80"/>
      <c r="E65" s="11">
        <f>IFERROR(VLOOKUP($B65,'[2]10 2018'!$G$3:$J$160,3,FALSE),0)</f>
        <v>309</v>
      </c>
      <c r="F65" s="27">
        <f t="shared" si="6"/>
        <v>309</v>
      </c>
      <c r="G65" s="11">
        <f>IFERROR(VLOOKUP($B65,[3]NUM10!$G$3:$H$149,2,FALSE),0)+P65-AC65</f>
        <v>428</v>
      </c>
      <c r="H65" s="32">
        <f>IFERROR(VLOOKUP($B65,[3]NUM10!$G$3:$H$149,2,FALSE),0)+(P65+Q65+R65)-(AC65+AD65+AE65)</f>
        <v>428</v>
      </c>
      <c r="I65" s="11">
        <f>IFERROR(VLOOKUP($B65,[1]NUM10!$G$3:$J$160,3,FALSE),0)</f>
        <v>453</v>
      </c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11"/>
      <c r="W65" s="50"/>
      <c r="X65" s="50"/>
      <c r="Y65" s="50"/>
      <c r="Z65" s="50"/>
      <c r="AA65" s="50"/>
      <c r="AB65" s="50"/>
      <c r="AC65" s="50"/>
      <c r="AD65" s="50"/>
      <c r="AE65" s="50"/>
      <c r="AF65" s="50"/>
      <c r="AG65" s="50"/>
      <c r="AH65" s="50"/>
      <c r="AI65" s="11"/>
    </row>
    <row r="66" spans="1:36" ht="14.4" thickBot="1" x14ac:dyDescent="0.3">
      <c r="A66" s="344" t="s">
        <v>162</v>
      </c>
      <c r="B66" s="345"/>
      <c r="C66" s="89">
        <f>D66/Metas!L9</f>
        <v>1.0598079359926273</v>
      </c>
      <c r="D66" s="82">
        <f>I66/AJ66</f>
        <v>0.18016734911874666</v>
      </c>
      <c r="E66" s="8">
        <f>SUM(E52:E65)</f>
        <v>902</v>
      </c>
      <c r="F66" s="8">
        <f t="shared" ref="F66:I66" si="7">SUM(F52:F65)</f>
        <v>902</v>
      </c>
      <c r="G66" s="8">
        <f t="shared" si="7"/>
        <v>1072</v>
      </c>
      <c r="H66" s="8">
        <f>SUM(H52:H65)</f>
        <v>1072</v>
      </c>
      <c r="I66" s="8">
        <f t="shared" si="7"/>
        <v>1012</v>
      </c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>
        <v>5617</v>
      </c>
    </row>
    <row r="67" spans="1:36" ht="14.4" thickBot="1" x14ac:dyDescent="0.3">
      <c r="A67" s="63" t="s">
        <v>85</v>
      </c>
      <c r="B67" s="62" t="s">
        <v>75</v>
      </c>
      <c r="C67" s="34"/>
      <c r="D67" s="80"/>
      <c r="E67" s="11">
        <f>IFERROR(VLOOKUP($B67,'[2]10 2018'!$G$3:$J$160,3,FALSE),0)</f>
        <v>132</v>
      </c>
      <c r="F67" s="27">
        <f t="shared" ref="F67:F76" si="8">E67+(J67+K67+L67+M67)-(W67+X67+Y67+Z67)</f>
        <v>132</v>
      </c>
      <c r="G67" s="11">
        <f>IFERROR(VLOOKUP($B67,[3]NUM10!$G$3:$H$149,2,FALSE),0)+P67-AC67</f>
        <v>176</v>
      </c>
      <c r="H67" s="32">
        <f>IFERROR(VLOOKUP($B67,[3]NUM10!$G$3:$H$149,2,FALSE),0)+(P67+Q67+R67)-(AC67+AD67+AE67)</f>
        <v>176</v>
      </c>
      <c r="I67" s="11">
        <f>IFERROR(VLOOKUP($B67,[1]NUM10!$G$3:$J$160,3,FALSE),0)</f>
        <v>149</v>
      </c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11"/>
      <c r="W67" s="50"/>
      <c r="X67" s="50"/>
      <c r="Y67" s="50"/>
      <c r="Z67" s="50"/>
      <c r="AA67" s="50"/>
      <c r="AB67" s="50"/>
      <c r="AC67" s="50"/>
      <c r="AD67" s="50"/>
      <c r="AE67" s="50"/>
      <c r="AF67" s="50"/>
      <c r="AG67" s="50"/>
      <c r="AH67" s="50"/>
      <c r="AI67" s="11"/>
    </row>
    <row r="68" spans="1:36" ht="14.4" thickBot="1" x14ac:dyDescent="0.3">
      <c r="A68" s="63" t="s">
        <v>85</v>
      </c>
      <c r="B68" s="62" t="s">
        <v>76</v>
      </c>
      <c r="C68" s="34"/>
      <c r="D68" s="80"/>
      <c r="E68" s="11">
        <f>IFERROR(VLOOKUP($B68,'[2]10 2018'!$G$3:$J$160,3,FALSE),0)</f>
        <v>52</v>
      </c>
      <c r="F68" s="27">
        <f t="shared" si="8"/>
        <v>52</v>
      </c>
      <c r="G68" s="11">
        <f>IFERROR(VLOOKUP($B68,[3]NUM10!$G$3:$H$149,2,FALSE),0)+P68-AC68</f>
        <v>58</v>
      </c>
      <c r="H68" s="32">
        <f>IFERROR(VLOOKUP($B68,[3]NUM10!$G$3:$H$149,2,FALSE),0)+(P68+Q68+R68)-(AC68+AD68+AE68)</f>
        <v>58</v>
      </c>
      <c r="I68" s="11">
        <f>IFERROR(VLOOKUP($B68,[1]NUM10!$G$3:$J$160,3,FALSE),0)</f>
        <v>60</v>
      </c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11"/>
      <c r="W68" s="50"/>
      <c r="X68" s="50"/>
      <c r="Y68" s="50"/>
      <c r="Z68" s="50"/>
      <c r="AA68" s="50"/>
      <c r="AB68" s="50"/>
      <c r="AC68" s="50"/>
      <c r="AD68" s="50"/>
      <c r="AE68" s="50"/>
      <c r="AF68" s="50"/>
      <c r="AG68" s="50"/>
      <c r="AH68" s="50"/>
      <c r="AI68" s="11"/>
    </row>
    <row r="69" spans="1:36" ht="14.4" thickBot="1" x14ac:dyDescent="0.3">
      <c r="A69" s="63" t="s">
        <v>85</v>
      </c>
      <c r="B69" s="62" t="s">
        <v>77</v>
      </c>
      <c r="C69" s="34"/>
      <c r="D69" s="80"/>
      <c r="E69" s="11">
        <f>IFERROR(VLOOKUP($B69,'[2]10 2018'!$G$3:$J$160,3,FALSE),0)</f>
        <v>10</v>
      </c>
      <c r="F69" s="27">
        <f t="shared" si="8"/>
        <v>10</v>
      </c>
      <c r="G69" s="11">
        <f>IFERROR(VLOOKUP($B69,[3]NUM10!$G$3:$H$149,2,FALSE),0)+P69-AC69</f>
        <v>13</v>
      </c>
      <c r="H69" s="32">
        <f>IFERROR(VLOOKUP($B69,[3]NUM10!$G$3:$H$149,2,FALSE),0)+(P69+Q69+R69)-(AC69+AD69+AE69)</f>
        <v>13</v>
      </c>
      <c r="I69" s="11">
        <f>IFERROR(VLOOKUP($B69,[1]NUM10!$G$3:$J$160,3,FALSE),0)</f>
        <v>15</v>
      </c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11"/>
      <c r="W69" s="50"/>
      <c r="X69" s="50"/>
      <c r="Y69" s="50"/>
      <c r="Z69" s="50"/>
      <c r="AA69" s="50"/>
      <c r="AB69" s="50"/>
      <c r="AC69" s="50"/>
      <c r="AD69" s="50"/>
      <c r="AE69" s="50"/>
      <c r="AF69" s="50"/>
      <c r="AG69" s="50"/>
      <c r="AH69" s="50"/>
      <c r="AI69" s="11"/>
    </row>
    <row r="70" spans="1:36" ht="14.4" thickBot="1" x14ac:dyDescent="0.3">
      <c r="A70" s="63" t="s">
        <v>85</v>
      </c>
      <c r="B70" s="62" t="s">
        <v>78</v>
      </c>
      <c r="C70" s="34"/>
      <c r="D70" s="80"/>
      <c r="E70" s="11">
        <f>IFERROR(VLOOKUP($B70,'[2]10 2018'!$G$3:$J$160,3,FALSE),0)</f>
        <v>6</v>
      </c>
      <c r="F70" s="27">
        <f t="shared" si="8"/>
        <v>6</v>
      </c>
      <c r="G70" s="11">
        <f>IFERROR(VLOOKUP($B70,[3]NUM10!$G$3:$H$149,2,FALSE),0)+P70-AC70</f>
        <v>18</v>
      </c>
      <c r="H70" s="32">
        <f>IFERROR(VLOOKUP($B70,[3]NUM10!$G$3:$H$149,2,FALSE),0)+(P70+Q70+R70)-(AC70+AD70+AE70)</f>
        <v>18</v>
      </c>
      <c r="I70" s="11">
        <f>IFERROR(VLOOKUP($B70,[1]NUM10!$G$3:$J$160,3,FALSE),0)</f>
        <v>18</v>
      </c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11"/>
      <c r="W70" s="50"/>
      <c r="X70" s="50"/>
      <c r="Y70" s="50"/>
      <c r="Z70" s="50"/>
      <c r="AA70" s="50"/>
      <c r="AB70" s="50"/>
      <c r="AC70" s="50"/>
      <c r="AD70" s="50"/>
      <c r="AE70" s="50"/>
      <c r="AF70" s="50"/>
      <c r="AG70" s="50"/>
      <c r="AH70" s="50"/>
      <c r="AI70" s="11"/>
    </row>
    <row r="71" spans="1:36" ht="14.4" thickBot="1" x14ac:dyDescent="0.3">
      <c r="A71" s="63" t="s">
        <v>85</v>
      </c>
      <c r="B71" s="62" t="s">
        <v>79</v>
      </c>
      <c r="C71" s="34"/>
      <c r="D71" s="80"/>
      <c r="E71" s="11">
        <f>IFERROR(VLOOKUP($B71,'[2]10 2018'!$G$3:$J$160,3,FALSE),0)</f>
        <v>4</v>
      </c>
      <c r="F71" s="27">
        <f t="shared" si="8"/>
        <v>4</v>
      </c>
      <c r="G71" s="11">
        <f>IFERROR(VLOOKUP($B71,[3]NUM10!$G$3:$H$149,2,FALSE),0)+P71-AC71</f>
        <v>9</v>
      </c>
      <c r="H71" s="32">
        <f>IFERROR(VLOOKUP($B71,[3]NUM10!$G$3:$H$149,2,FALSE),0)+(P71+Q71+R71)-(AC71+AD71+AE71)</f>
        <v>9</v>
      </c>
      <c r="I71" s="11">
        <f>IFERROR(VLOOKUP($B71,[1]NUM10!$G$3:$J$160,3,FALSE),0)</f>
        <v>10</v>
      </c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11"/>
      <c r="W71" s="50"/>
      <c r="X71" s="50"/>
      <c r="Y71" s="50"/>
      <c r="Z71" s="50"/>
      <c r="AA71" s="50"/>
      <c r="AB71" s="50"/>
      <c r="AC71" s="50"/>
      <c r="AD71" s="50"/>
      <c r="AE71" s="50"/>
      <c r="AF71" s="50"/>
      <c r="AG71" s="50"/>
      <c r="AH71" s="50"/>
      <c r="AI71" s="11"/>
    </row>
    <row r="72" spans="1:36" ht="14.4" thickBot="1" x14ac:dyDescent="0.3">
      <c r="A72" s="63" t="s">
        <v>85</v>
      </c>
      <c r="B72" s="62" t="s">
        <v>80</v>
      </c>
      <c r="C72" s="34"/>
      <c r="D72" s="80"/>
      <c r="E72" s="11">
        <f>IFERROR(VLOOKUP($B72,'[2]10 2018'!$G$3:$J$160,3,FALSE),0)</f>
        <v>40</v>
      </c>
      <c r="F72" s="27">
        <f t="shared" si="8"/>
        <v>40</v>
      </c>
      <c r="G72" s="11">
        <f>IFERROR(VLOOKUP($B72,[3]NUM10!$G$3:$H$149,2,FALSE),0)+P72-AC72</f>
        <v>31</v>
      </c>
      <c r="H72" s="32">
        <f>IFERROR(VLOOKUP($B72,[3]NUM10!$G$3:$H$149,2,FALSE),0)+(P72+Q72+R72)-(AC72+AD72+AE72)</f>
        <v>31</v>
      </c>
      <c r="I72" s="11">
        <f>IFERROR(VLOOKUP($B72,[1]NUM10!$G$3:$J$160,3,FALSE),0)</f>
        <v>29</v>
      </c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11"/>
      <c r="W72" s="50"/>
      <c r="X72" s="50"/>
      <c r="Y72" s="50"/>
      <c r="Z72" s="50"/>
      <c r="AA72" s="50"/>
      <c r="AB72" s="50"/>
      <c r="AC72" s="50"/>
      <c r="AD72" s="50"/>
      <c r="AE72" s="50"/>
      <c r="AF72" s="50"/>
      <c r="AG72" s="50"/>
      <c r="AH72" s="50"/>
      <c r="AI72" s="11"/>
    </row>
    <row r="73" spans="1:36" ht="14.4" thickBot="1" x14ac:dyDescent="0.3">
      <c r="A73" s="63" t="s">
        <v>85</v>
      </c>
      <c r="B73" s="62" t="s">
        <v>81</v>
      </c>
      <c r="C73" s="34"/>
      <c r="D73" s="80"/>
      <c r="E73" s="11">
        <f>IFERROR(VLOOKUP($B73,'[2]10 2018'!$G$3:$J$160,3,FALSE),0)</f>
        <v>11</v>
      </c>
      <c r="F73" s="27">
        <f t="shared" si="8"/>
        <v>11</v>
      </c>
      <c r="G73" s="11">
        <f>IFERROR(VLOOKUP($B73,[3]NUM10!$G$3:$H$149,2,FALSE),0)+P73-AC73</f>
        <v>11</v>
      </c>
      <c r="H73" s="32">
        <f>IFERROR(VLOOKUP($B73,[3]NUM10!$G$3:$H$149,2,FALSE),0)+(P73+Q73+R73)-(AC73+AD73+AE73)</f>
        <v>11</v>
      </c>
      <c r="I73" s="11">
        <f>IFERROR(VLOOKUP($B73,[1]NUM10!$G$3:$J$160,3,FALSE),0)</f>
        <v>11</v>
      </c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11"/>
      <c r="W73" s="50"/>
      <c r="X73" s="50"/>
      <c r="Y73" s="50"/>
      <c r="Z73" s="50"/>
      <c r="AA73" s="50"/>
      <c r="AB73" s="50"/>
      <c r="AC73" s="50"/>
      <c r="AD73" s="50"/>
      <c r="AE73" s="50"/>
      <c r="AF73" s="50"/>
      <c r="AG73" s="50"/>
      <c r="AH73" s="50"/>
      <c r="AI73" s="11"/>
    </row>
    <row r="74" spans="1:36" ht="14.4" thickBot="1" x14ac:dyDescent="0.3">
      <c r="A74" s="63" t="s">
        <v>85</v>
      </c>
      <c r="B74" s="62" t="s">
        <v>82</v>
      </c>
      <c r="C74" s="34"/>
      <c r="D74" s="80"/>
      <c r="E74" s="11">
        <f>IFERROR(VLOOKUP($B74,'[2]10 2018'!$G$3:$J$160,3,FALSE),0)</f>
        <v>4</v>
      </c>
      <c r="F74" s="27">
        <f t="shared" si="8"/>
        <v>4</v>
      </c>
      <c r="G74" s="11">
        <f>IFERROR(VLOOKUP($B74,[3]NUM10!$G$3:$H$149,2,FALSE),0)+P74-AC74</f>
        <v>6</v>
      </c>
      <c r="H74" s="32">
        <f>IFERROR(VLOOKUP($B74,[3]NUM10!$G$3:$H$149,2,FALSE),0)+(P74+Q74+R74)-(AC74+AD74+AE74)</f>
        <v>6</v>
      </c>
      <c r="I74" s="11">
        <f>IFERROR(VLOOKUP($B74,[1]NUM10!$G$3:$J$160,3,FALSE),0)</f>
        <v>5</v>
      </c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11"/>
      <c r="W74" s="50"/>
      <c r="X74" s="50"/>
      <c r="Y74" s="50"/>
      <c r="Z74" s="50"/>
      <c r="AA74" s="50"/>
      <c r="AB74" s="50"/>
      <c r="AC74" s="50"/>
      <c r="AD74" s="50"/>
      <c r="AE74" s="50"/>
      <c r="AF74" s="50"/>
      <c r="AG74" s="50"/>
      <c r="AH74" s="50"/>
      <c r="AI74" s="11"/>
    </row>
    <row r="75" spans="1:36" ht="14.4" thickBot="1" x14ac:dyDescent="0.3">
      <c r="A75" s="63" t="s">
        <v>85</v>
      </c>
      <c r="B75" s="62" t="s">
        <v>83</v>
      </c>
      <c r="C75" s="34"/>
      <c r="D75" s="80"/>
      <c r="E75" s="11">
        <f>IFERROR(VLOOKUP($B75,'[2]10 2018'!$G$3:$J$160,3,FALSE),0)</f>
        <v>3</v>
      </c>
      <c r="F75" s="27">
        <f t="shared" si="8"/>
        <v>3</v>
      </c>
      <c r="G75" s="11">
        <f>IFERROR(VLOOKUP($B75,[3]NUM10!$G$3:$H$149,2,FALSE),0)+P75-AC75</f>
        <v>3</v>
      </c>
      <c r="H75" s="32">
        <f>IFERROR(VLOOKUP($B75,[3]NUM10!$G$3:$H$149,2,FALSE),0)+(P75+Q75+R75)-(AC75+AD75+AE75)</f>
        <v>3</v>
      </c>
      <c r="I75" s="11">
        <f>IFERROR(VLOOKUP($B75,[1]NUM10!$G$3:$J$160,3,FALSE),0)</f>
        <v>3</v>
      </c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11"/>
      <c r="W75" s="50"/>
      <c r="X75" s="50"/>
      <c r="Y75" s="50"/>
      <c r="Z75" s="50"/>
      <c r="AA75" s="50"/>
      <c r="AB75" s="50"/>
      <c r="AC75" s="50"/>
      <c r="AD75" s="50"/>
      <c r="AE75" s="50"/>
      <c r="AF75" s="50"/>
      <c r="AG75" s="50"/>
      <c r="AH75" s="50"/>
      <c r="AI75" s="11"/>
    </row>
    <row r="76" spans="1:36" ht="14.4" thickBot="1" x14ac:dyDescent="0.3">
      <c r="A76" s="63" t="s">
        <v>85</v>
      </c>
      <c r="B76" s="62" t="s">
        <v>84</v>
      </c>
      <c r="C76" s="34"/>
      <c r="D76" s="80"/>
      <c r="E76" s="11">
        <f>IFERROR(VLOOKUP($B76,'[2]10 2018'!$G$3:$J$160,3,FALSE),0)</f>
        <v>9</v>
      </c>
      <c r="F76" s="27">
        <f t="shared" si="8"/>
        <v>9</v>
      </c>
      <c r="G76" s="11">
        <f>IFERROR(VLOOKUP($B76,[3]NUM10!$G$3:$H$149,2,FALSE),0)+P76-AC76</f>
        <v>9</v>
      </c>
      <c r="H76" s="32">
        <f>IFERROR(VLOOKUP($B76,[3]NUM10!$G$3:$H$149,2,FALSE),0)+(P76+Q76+R76)-(AC76+AD76+AE76)</f>
        <v>9</v>
      </c>
      <c r="I76" s="11">
        <f>IFERROR(VLOOKUP($B76,[1]NUM10!$G$3:$J$160,3,FALSE),0)</f>
        <v>9</v>
      </c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11"/>
      <c r="W76" s="50"/>
      <c r="X76" s="50"/>
      <c r="Y76" s="50"/>
      <c r="Z76" s="50"/>
      <c r="AA76" s="50"/>
      <c r="AB76" s="50"/>
      <c r="AC76" s="50"/>
      <c r="AD76" s="50"/>
      <c r="AE76" s="50"/>
      <c r="AF76" s="50"/>
      <c r="AG76" s="50"/>
      <c r="AH76" s="50"/>
      <c r="AI76" s="11"/>
    </row>
    <row r="77" spans="1:36" ht="14.4" thickBot="1" x14ac:dyDescent="0.3">
      <c r="A77" s="344" t="s">
        <v>18</v>
      </c>
      <c r="B77" s="345"/>
      <c r="C77" s="89">
        <f>D77/Metas!L6</f>
        <v>0.91384970277703836</v>
      </c>
      <c r="D77" s="82">
        <f>I77/AJ77</f>
        <v>0.15535444947209653</v>
      </c>
      <c r="E77" s="8">
        <f t="shared" ref="E77:G77" si="9">SUM(E67:E76)</f>
        <v>271</v>
      </c>
      <c r="F77" s="8">
        <f t="shared" si="9"/>
        <v>271</v>
      </c>
      <c r="G77" s="8">
        <f t="shared" si="9"/>
        <v>334</v>
      </c>
      <c r="H77" s="8">
        <f>SUM(H67:H76)</f>
        <v>334</v>
      </c>
      <c r="I77" s="8">
        <f t="shared" ref="I77" si="10">SUM(I67:I76)</f>
        <v>309</v>
      </c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>
        <v>1989</v>
      </c>
    </row>
    <row r="78" spans="1:36" ht="14.4" thickBot="1" x14ac:dyDescent="0.3">
      <c r="A78" s="49" t="s">
        <v>91</v>
      </c>
      <c r="B78" s="62" t="s">
        <v>86</v>
      </c>
      <c r="C78" s="34"/>
      <c r="D78" s="80"/>
      <c r="E78" s="11">
        <f>IFERROR(VLOOKUP($B78,'[2]10 2018'!$G$3:$J$160,3,FALSE),0)</f>
        <v>27</v>
      </c>
      <c r="F78" s="27">
        <f t="shared" ref="F78:F82" si="11">E78+(J78+K78+L78+M78)-(W78+X78+Y78+Z78)</f>
        <v>27</v>
      </c>
      <c r="G78" s="11">
        <f>IFERROR(VLOOKUP($B78,[3]NUM10!$G$3:$H$149,2,FALSE),0)+P78-AC78</f>
        <v>25</v>
      </c>
      <c r="H78" s="32">
        <f>IFERROR(VLOOKUP($B78,[3]NUM10!$G$3:$H$149,2,FALSE),0)+(P78+Q78+R78)-(AC78+AD78+AE78)</f>
        <v>25</v>
      </c>
      <c r="I78" s="11">
        <f>IFERROR(VLOOKUP($B78,[1]NUM10!$G$3:$J$160,3,FALSE),0)</f>
        <v>29</v>
      </c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11"/>
      <c r="W78" s="50"/>
      <c r="X78" s="50"/>
      <c r="Y78" s="50"/>
      <c r="Z78" s="50"/>
      <c r="AA78" s="50"/>
      <c r="AB78" s="50"/>
      <c r="AC78" s="50"/>
      <c r="AD78" s="50"/>
      <c r="AE78" s="50"/>
      <c r="AF78" s="50"/>
      <c r="AG78" s="50"/>
      <c r="AH78" s="50"/>
      <c r="AI78" s="11"/>
    </row>
    <row r="79" spans="1:36" ht="14.4" thickBot="1" x14ac:dyDescent="0.3">
      <c r="A79" s="49" t="s">
        <v>91</v>
      </c>
      <c r="B79" s="62" t="s">
        <v>87</v>
      </c>
      <c r="C79" s="34"/>
      <c r="D79" s="80"/>
      <c r="E79" s="11">
        <f>IFERROR(VLOOKUP($B79,'[2]10 2018'!$G$3:$J$160,3,FALSE),0)</f>
        <v>36</v>
      </c>
      <c r="F79" s="27">
        <f t="shared" si="11"/>
        <v>36</v>
      </c>
      <c r="G79" s="11">
        <f>IFERROR(VLOOKUP($B79,[3]NUM10!$G$3:$H$149,2,FALSE),0)+P79-AC79</f>
        <v>38</v>
      </c>
      <c r="H79" s="32">
        <f>IFERROR(VLOOKUP($B79,[3]NUM10!$G$3:$H$149,2,FALSE),0)+(P79+Q79+R79)-(AC79+AD79+AE79)</f>
        <v>38</v>
      </c>
      <c r="I79" s="11">
        <f>IFERROR(VLOOKUP($B79,[1]NUM10!$G$3:$J$160,3,FALSE),0)</f>
        <v>39</v>
      </c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11"/>
      <c r="W79" s="50"/>
      <c r="X79" s="50"/>
      <c r="Y79" s="50"/>
      <c r="Z79" s="50"/>
      <c r="AA79" s="50"/>
      <c r="AB79" s="50"/>
      <c r="AC79" s="50"/>
      <c r="AD79" s="50"/>
      <c r="AE79" s="50"/>
      <c r="AF79" s="50"/>
      <c r="AG79" s="50"/>
      <c r="AH79" s="50"/>
      <c r="AI79" s="11"/>
    </row>
    <row r="80" spans="1:36" ht="14.4" thickBot="1" x14ac:dyDescent="0.3">
      <c r="A80" s="49" t="s">
        <v>91</v>
      </c>
      <c r="B80" s="62" t="s">
        <v>88</v>
      </c>
      <c r="C80" s="34"/>
      <c r="D80" s="80"/>
      <c r="E80" s="11">
        <f>IFERROR(VLOOKUP($B80,'[2]10 2018'!$G$3:$J$160,3,FALSE),0)</f>
        <v>115</v>
      </c>
      <c r="F80" s="27">
        <f t="shared" si="11"/>
        <v>115</v>
      </c>
      <c r="G80" s="11">
        <f>IFERROR(VLOOKUP($B80,[3]NUM10!$G$3:$H$149,2,FALSE),0)+P80-AC80</f>
        <v>152</v>
      </c>
      <c r="H80" s="32">
        <f>IFERROR(VLOOKUP($B80,[3]NUM10!$G$3:$H$149,2,FALSE),0)+(P80+Q80+R80)-(AC80+AD80+AE80)</f>
        <v>152</v>
      </c>
      <c r="I80" s="11">
        <f>IFERROR(VLOOKUP($B80,[1]NUM10!$G$3:$J$160,3,FALSE),0)</f>
        <v>159</v>
      </c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11"/>
      <c r="W80" s="50"/>
      <c r="X80" s="50"/>
      <c r="Y80" s="50"/>
      <c r="Z80" s="50"/>
      <c r="AA80" s="50"/>
      <c r="AB80" s="50"/>
      <c r="AC80" s="50"/>
      <c r="AD80" s="50"/>
      <c r="AE80" s="50"/>
      <c r="AF80" s="50"/>
      <c r="AG80" s="50"/>
      <c r="AH80" s="50"/>
      <c r="AI80" s="11"/>
    </row>
    <row r="81" spans="1:36" ht="14.4" thickBot="1" x14ac:dyDescent="0.3">
      <c r="A81" s="49" t="s">
        <v>91</v>
      </c>
      <c r="B81" s="62" t="s">
        <v>89</v>
      </c>
      <c r="C81" s="34"/>
      <c r="D81" s="80"/>
      <c r="E81" s="11">
        <f>IFERROR(VLOOKUP($B81,'[2]10 2018'!$G$3:$J$160,3,FALSE),0)</f>
        <v>11</v>
      </c>
      <c r="F81" s="27">
        <f t="shared" si="11"/>
        <v>11</v>
      </c>
      <c r="G81" s="11">
        <f>IFERROR(VLOOKUP($B81,[3]NUM10!$G$3:$H$149,2,FALSE),0)+P81-AC81</f>
        <v>15</v>
      </c>
      <c r="H81" s="32">
        <f>IFERROR(VLOOKUP($B81,[3]NUM10!$G$3:$H$149,2,FALSE),0)+(P81+Q81+R81)-(AC81+AD81+AE81)</f>
        <v>15</v>
      </c>
      <c r="I81" s="11">
        <f>IFERROR(VLOOKUP($B81,[1]NUM10!$G$3:$J$160,3,FALSE),0)</f>
        <v>13</v>
      </c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11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11"/>
    </row>
    <row r="82" spans="1:36" ht="14.4" thickBot="1" x14ac:dyDescent="0.3">
      <c r="A82" s="49" t="s">
        <v>91</v>
      </c>
      <c r="B82" s="62" t="s">
        <v>90</v>
      </c>
      <c r="C82" s="34"/>
      <c r="D82" s="80"/>
      <c r="E82" s="11">
        <f>IFERROR(VLOOKUP($B82,'[2]10 2018'!$G$3:$J$160,3,FALSE),0)</f>
        <v>15</v>
      </c>
      <c r="F82" s="27">
        <f t="shared" si="11"/>
        <v>15</v>
      </c>
      <c r="G82" s="11">
        <f>IFERROR(VLOOKUP($B82,[3]NUM10!$G$3:$H$149,2,FALSE),0)+P82-AC82</f>
        <v>21</v>
      </c>
      <c r="H82" s="32">
        <f>IFERROR(VLOOKUP($B82,[3]NUM10!$G$3:$H$149,2,FALSE),0)+(P82+Q82+R82)-(AC82+AD82+AE82)</f>
        <v>21</v>
      </c>
      <c r="I82" s="11">
        <f>IFERROR(VLOOKUP($B82,[1]NUM10!$G$3:$J$160,3,FALSE),0)</f>
        <v>18</v>
      </c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11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11"/>
    </row>
    <row r="83" spans="1:36" ht="14.4" thickBot="1" x14ac:dyDescent="0.3">
      <c r="A83" s="344" t="s">
        <v>163</v>
      </c>
      <c r="B83" s="345"/>
      <c r="C83" s="89">
        <f>D83/Metas!L11</f>
        <v>1.1116626336580422</v>
      </c>
      <c r="D83" s="82">
        <f>I83/AJ83</f>
        <v>0.1894273127753304</v>
      </c>
      <c r="E83" s="8">
        <f t="shared" ref="E83:G83" si="12">SUM(E78:E82)</f>
        <v>204</v>
      </c>
      <c r="F83" s="8">
        <f t="shared" si="12"/>
        <v>204</v>
      </c>
      <c r="G83" s="8">
        <f t="shared" si="12"/>
        <v>251</v>
      </c>
      <c r="H83" s="8">
        <f>SUM(H78:H82)</f>
        <v>251</v>
      </c>
      <c r="I83" s="8">
        <f t="shared" ref="I83" si="13">SUM(I78:I82)</f>
        <v>258</v>
      </c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>
        <v>1362</v>
      </c>
    </row>
    <row r="84" spans="1:36" ht="14.4" thickBot="1" x14ac:dyDescent="0.3">
      <c r="A84" s="49" t="s">
        <v>102</v>
      </c>
      <c r="B84" s="62" t="s">
        <v>92</v>
      </c>
      <c r="C84" s="34"/>
      <c r="D84" s="80"/>
      <c r="E84" s="11">
        <f>IFERROR(VLOOKUP($B84,'[2]10 2018'!$G$3:$J$160,3,FALSE),0)</f>
        <v>38</v>
      </c>
      <c r="F84" s="27">
        <f t="shared" ref="F84:F93" si="14">E84+(J84+K84+L84+M84)-(W84+X84+Y84+Z84)</f>
        <v>38</v>
      </c>
      <c r="G84" s="11">
        <f>IFERROR(VLOOKUP($B84,[3]NUM10!$G$3:$H$149,2,FALSE),0)+P84-AC84</f>
        <v>34</v>
      </c>
      <c r="H84" s="32">
        <f>IFERROR(VLOOKUP($B84,[3]NUM10!$G$3:$H$149,2,FALSE),0)+(P84+Q84+R84)-(AC84+AD84+AE84)</f>
        <v>34</v>
      </c>
      <c r="I84" s="11">
        <f>IFERROR(VLOOKUP($B84,[1]NUM10!$G$3:$J$160,3,FALSE),0)</f>
        <v>38</v>
      </c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11"/>
      <c r="W84" s="50"/>
      <c r="X84" s="50"/>
      <c r="Y84" s="50"/>
      <c r="Z84" s="50"/>
      <c r="AA84" s="50"/>
      <c r="AB84" s="50"/>
      <c r="AC84" s="50"/>
      <c r="AD84" s="50"/>
      <c r="AE84" s="50"/>
      <c r="AF84" s="50"/>
      <c r="AG84" s="50"/>
      <c r="AH84" s="50"/>
      <c r="AI84" s="11"/>
    </row>
    <row r="85" spans="1:36" ht="14.4" thickBot="1" x14ac:dyDescent="0.3">
      <c r="A85" s="49" t="s">
        <v>102</v>
      </c>
      <c r="B85" s="62" t="s">
        <v>93</v>
      </c>
      <c r="C85" s="34"/>
      <c r="D85" s="80"/>
      <c r="E85" s="11">
        <f>IFERROR(VLOOKUP($B85,'[2]10 2018'!$G$3:$J$160,3,FALSE),0)</f>
        <v>119</v>
      </c>
      <c r="F85" s="27">
        <f t="shared" si="14"/>
        <v>119</v>
      </c>
      <c r="G85" s="11">
        <f>IFERROR(VLOOKUP($B85,[3]NUM10!$G$3:$H$149,2,FALSE),0)+P85-AC85</f>
        <v>92</v>
      </c>
      <c r="H85" s="32">
        <f>IFERROR(VLOOKUP($B85,[3]NUM10!$G$3:$H$149,2,FALSE),0)+(P85+Q85+R85)-(AC85+AD85+AE85)</f>
        <v>92</v>
      </c>
      <c r="I85" s="11">
        <f>IFERROR(VLOOKUP($B85,[1]NUM10!$G$3:$J$160,3,FALSE),0)</f>
        <v>100</v>
      </c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11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50"/>
      <c r="AH85" s="50"/>
      <c r="AI85" s="11"/>
    </row>
    <row r="86" spans="1:36" ht="14.4" thickBot="1" x14ac:dyDescent="0.3">
      <c r="A86" s="49" t="s">
        <v>102</v>
      </c>
      <c r="B86" s="62" t="s">
        <v>94</v>
      </c>
      <c r="C86" s="34"/>
      <c r="D86" s="80"/>
      <c r="E86" s="11">
        <f>IFERROR(VLOOKUP($B86,'[2]10 2018'!$G$3:$J$160,3,FALSE),0)</f>
        <v>14</v>
      </c>
      <c r="F86" s="27">
        <f t="shared" si="14"/>
        <v>14</v>
      </c>
      <c r="G86" s="11">
        <f>IFERROR(VLOOKUP($B86,[3]NUM10!$G$3:$H$149,2,FALSE),0)+P86-AC86</f>
        <v>15</v>
      </c>
      <c r="H86" s="32">
        <f>IFERROR(VLOOKUP($B86,[3]NUM10!$G$3:$H$149,2,FALSE),0)+(P86+Q86+R86)-(AC86+AD86+AE86)</f>
        <v>15</v>
      </c>
      <c r="I86" s="11">
        <f>IFERROR(VLOOKUP($B86,[1]NUM10!$G$3:$J$160,3,FALSE),0)</f>
        <v>15</v>
      </c>
      <c r="J86" s="50"/>
      <c r="K86" s="50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11"/>
      <c r="W86" s="50"/>
      <c r="X86" s="50"/>
      <c r="Y86" s="50"/>
      <c r="Z86" s="50"/>
      <c r="AA86" s="50"/>
      <c r="AB86" s="50"/>
      <c r="AC86" s="50"/>
      <c r="AD86" s="50"/>
      <c r="AE86" s="50"/>
      <c r="AF86" s="50"/>
      <c r="AG86" s="50"/>
      <c r="AH86" s="50"/>
      <c r="AI86" s="11"/>
    </row>
    <row r="87" spans="1:36" ht="14.4" thickBot="1" x14ac:dyDescent="0.3">
      <c r="A87" s="49" t="s">
        <v>102</v>
      </c>
      <c r="B87" s="62" t="s">
        <v>95</v>
      </c>
      <c r="C87" s="34"/>
      <c r="D87" s="80"/>
      <c r="E87" s="11">
        <f>IFERROR(VLOOKUP($B87,'[2]10 2018'!$G$3:$J$160,3,FALSE),0)</f>
        <v>60</v>
      </c>
      <c r="F87" s="27">
        <f t="shared" si="14"/>
        <v>60</v>
      </c>
      <c r="G87" s="11">
        <f>IFERROR(VLOOKUP($B87,[3]NUM10!$G$3:$H$149,2,FALSE),0)+P87-AC87</f>
        <v>63</v>
      </c>
      <c r="H87" s="32">
        <f>IFERROR(VLOOKUP($B87,[3]NUM10!$G$3:$H$149,2,FALSE),0)+(P87+Q87+R87)-(AC87+AD87+AE87)</f>
        <v>63</v>
      </c>
      <c r="I87" s="11">
        <f>IFERROR(VLOOKUP($B87,[1]NUM10!$G$3:$J$160,3,FALSE),0)</f>
        <v>68</v>
      </c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11"/>
      <c r="W87" s="50"/>
      <c r="X87" s="50"/>
      <c r="Y87" s="50"/>
      <c r="Z87" s="50"/>
      <c r="AA87" s="50"/>
      <c r="AB87" s="50"/>
      <c r="AC87" s="50"/>
      <c r="AD87" s="50"/>
      <c r="AE87" s="50"/>
      <c r="AF87" s="50"/>
      <c r="AG87" s="50"/>
      <c r="AH87" s="50"/>
      <c r="AI87" s="11"/>
    </row>
    <row r="88" spans="1:36" ht="14.4" thickBot="1" x14ac:dyDescent="0.3">
      <c r="A88" s="49" t="s">
        <v>102</v>
      </c>
      <c r="B88" s="62" t="s">
        <v>96</v>
      </c>
      <c r="C88" s="34"/>
      <c r="D88" s="80"/>
      <c r="E88" s="11">
        <f>IFERROR(VLOOKUP($B88,'[2]10 2018'!$G$3:$J$160,3,FALSE),0)</f>
        <v>71</v>
      </c>
      <c r="F88" s="27">
        <f t="shared" si="14"/>
        <v>71</v>
      </c>
      <c r="G88" s="11">
        <f>IFERROR(VLOOKUP($B88,[3]NUM10!$G$3:$H$149,2,FALSE),0)+P88-AC88</f>
        <v>62</v>
      </c>
      <c r="H88" s="32">
        <f>IFERROR(VLOOKUP($B88,[3]NUM10!$G$3:$H$149,2,FALSE),0)+(P88+Q88+R88)-(AC88+AD88+AE88)</f>
        <v>62</v>
      </c>
      <c r="I88" s="11">
        <f>IFERROR(VLOOKUP($B88,[1]NUM10!$G$3:$J$160,3,FALSE),0)</f>
        <v>58</v>
      </c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11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11"/>
    </row>
    <row r="89" spans="1:36" ht="14.4" thickBot="1" x14ac:dyDescent="0.3">
      <c r="A89" s="49" t="s">
        <v>102</v>
      </c>
      <c r="B89" s="62" t="s">
        <v>97</v>
      </c>
      <c r="C89" s="34"/>
      <c r="D89" s="80"/>
      <c r="E89" s="11">
        <f>IFERROR(VLOOKUP($B89,'[2]10 2018'!$G$3:$J$160,3,FALSE),0)</f>
        <v>35</v>
      </c>
      <c r="F89" s="27">
        <f t="shared" si="14"/>
        <v>35</v>
      </c>
      <c r="G89" s="11">
        <f>IFERROR(VLOOKUP($B89,[3]NUM10!$G$3:$H$149,2,FALSE),0)+P89-AC89</f>
        <v>33</v>
      </c>
      <c r="H89" s="32">
        <f>IFERROR(VLOOKUP($B89,[3]NUM10!$G$3:$H$149,2,FALSE),0)+(P89+Q89+R89)-(AC89+AD89+AE89)</f>
        <v>33</v>
      </c>
      <c r="I89" s="11">
        <f>IFERROR(VLOOKUP($B89,[1]NUM10!$G$3:$J$160,3,FALSE),0)</f>
        <v>37</v>
      </c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11"/>
      <c r="W89" s="50"/>
      <c r="X89" s="50"/>
      <c r="Y89" s="50"/>
      <c r="Z89" s="50"/>
      <c r="AA89" s="50"/>
      <c r="AB89" s="50"/>
      <c r="AC89" s="50"/>
      <c r="AD89" s="50"/>
      <c r="AE89" s="50"/>
      <c r="AF89" s="50"/>
      <c r="AG89" s="50"/>
      <c r="AH89" s="50"/>
      <c r="AI89" s="11"/>
    </row>
    <row r="90" spans="1:36" ht="14.4" thickBot="1" x14ac:dyDescent="0.3">
      <c r="A90" s="49" t="s">
        <v>102</v>
      </c>
      <c r="B90" s="62" t="s">
        <v>98</v>
      </c>
      <c r="C90" s="34"/>
      <c r="D90" s="80"/>
      <c r="E90" s="11">
        <f>IFERROR(VLOOKUP($B90,'[2]10 2018'!$G$3:$J$160,3,FALSE),0)</f>
        <v>146</v>
      </c>
      <c r="F90" s="27">
        <f t="shared" si="14"/>
        <v>146</v>
      </c>
      <c r="G90" s="11">
        <f>IFERROR(VLOOKUP($B90,[3]NUM10!$G$3:$H$149,2,FALSE),0)+P90-AC90</f>
        <v>129</v>
      </c>
      <c r="H90" s="32">
        <f>IFERROR(VLOOKUP($B90,[3]NUM10!$G$3:$H$149,2,FALSE),0)+(P90+Q90+R90)-(AC90+AD90+AE90)</f>
        <v>129</v>
      </c>
      <c r="I90" s="11">
        <f>IFERROR(VLOOKUP($B90,[1]NUM10!$G$3:$J$160,3,FALSE),0)</f>
        <v>126</v>
      </c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11"/>
      <c r="W90" s="50"/>
      <c r="X90" s="50"/>
      <c r="Y90" s="50"/>
      <c r="Z90" s="50"/>
      <c r="AA90" s="50"/>
      <c r="AB90" s="50"/>
      <c r="AC90" s="50"/>
      <c r="AD90" s="50"/>
      <c r="AE90" s="50"/>
      <c r="AF90" s="50"/>
      <c r="AG90" s="50"/>
      <c r="AH90" s="50"/>
      <c r="AI90" s="11"/>
    </row>
    <row r="91" spans="1:36" ht="14.4" thickBot="1" x14ac:dyDescent="0.3">
      <c r="A91" s="49" t="s">
        <v>102</v>
      </c>
      <c r="B91" s="62" t="s">
        <v>99</v>
      </c>
      <c r="C91" s="34"/>
      <c r="D91" s="80"/>
      <c r="E91" s="11">
        <f>IFERROR(VLOOKUP($B91,'[2]10 2018'!$G$3:$J$160,3,FALSE),0)</f>
        <v>151</v>
      </c>
      <c r="F91" s="27">
        <f t="shared" si="14"/>
        <v>151</v>
      </c>
      <c r="G91" s="11">
        <f>IFERROR(VLOOKUP($B91,[3]NUM10!$G$3:$H$149,2,FALSE),0)+P91-AC91</f>
        <v>138</v>
      </c>
      <c r="H91" s="32">
        <f>IFERROR(VLOOKUP($B91,[3]NUM10!$G$3:$H$149,2,FALSE),0)+(P91+Q91+R91)-(AC91+AD91+AE91)</f>
        <v>138</v>
      </c>
      <c r="I91" s="11">
        <f>IFERROR(VLOOKUP($B91,[1]NUM10!$G$3:$J$160,3,FALSE),0)</f>
        <v>147</v>
      </c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11"/>
      <c r="W91" s="50"/>
      <c r="X91" s="50"/>
      <c r="Y91" s="50"/>
      <c r="Z91" s="50"/>
      <c r="AA91" s="50"/>
      <c r="AB91" s="50"/>
      <c r="AC91" s="50"/>
      <c r="AD91" s="50"/>
      <c r="AE91" s="50"/>
      <c r="AF91" s="50"/>
      <c r="AG91" s="50"/>
      <c r="AH91" s="50"/>
      <c r="AI91" s="11"/>
    </row>
    <row r="92" spans="1:36" ht="14.4" thickBot="1" x14ac:dyDescent="0.3">
      <c r="A92" s="49" t="s">
        <v>102</v>
      </c>
      <c r="B92" s="62" t="s">
        <v>100</v>
      </c>
      <c r="C92" s="34"/>
      <c r="D92" s="80"/>
      <c r="E92" s="11">
        <f>IFERROR(VLOOKUP($B92,'[2]10 2018'!$G$3:$J$160,3,FALSE),0)</f>
        <v>59</v>
      </c>
      <c r="F92" s="27">
        <f t="shared" si="14"/>
        <v>59</v>
      </c>
      <c r="G92" s="11">
        <f>IFERROR(VLOOKUP($B92,[3]NUM10!$G$3:$H$149,2,FALSE),0)+P92-AC92</f>
        <v>47</v>
      </c>
      <c r="H92" s="32">
        <f>IFERROR(VLOOKUP($B92,[3]NUM10!$G$3:$H$149,2,FALSE),0)+(P92+Q92+R92)-(AC92+AD92+AE92)</f>
        <v>47</v>
      </c>
      <c r="I92" s="11">
        <f>IFERROR(VLOOKUP($B92,[1]NUM10!$G$3:$J$160,3,FALSE),0)</f>
        <v>47</v>
      </c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11"/>
      <c r="W92" s="50"/>
      <c r="X92" s="50"/>
      <c r="Y92" s="50"/>
      <c r="Z92" s="50"/>
      <c r="AA92" s="50"/>
      <c r="AB92" s="50"/>
      <c r="AC92" s="50"/>
      <c r="AD92" s="50"/>
      <c r="AE92" s="50"/>
      <c r="AF92" s="50"/>
      <c r="AG92" s="50"/>
      <c r="AH92" s="50"/>
      <c r="AI92" s="11"/>
    </row>
    <row r="93" spans="1:36" ht="14.4" thickBot="1" x14ac:dyDescent="0.3">
      <c r="A93" s="49" t="s">
        <v>102</v>
      </c>
      <c r="B93" s="62" t="s">
        <v>101</v>
      </c>
      <c r="C93" s="34"/>
      <c r="D93" s="80"/>
      <c r="E93" s="11">
        <f>IFERROR(VLOOKUP($B93,'[2]10 2018'!$G$3:$J$160,3,FALSE),0)</f>
        <v>101</v>
      </c>
      <c r="F93" s="27">
        <f t="shared" si="14"/>
        <v>101</v>
      </c>
      <c r="G93" s="11">
        <f>IFERROR(VLOOKUP($B93,[3]NUM10!$G$3:$H$149,2,FALSE),0)+P93-AC93</f>
        <v>91</v>
      </c>
      <c r="H93" s="32">
        <f>IFERROR(VLOOKUP($B93,[3]NUM10!$G$3:$H$149,2,FALSE),0)+(P93+Q93+R93)-(AC93+AD93+AE93)</f>
        <v>91</v>
      </c>
      <c r="I93" s="11">
        <f>IFERROR(VLOOKUP($B93,[1]NUM10!$G$3:$J$160,3,FALSE),0)</f>
        <v>83</v>
      </c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11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50"/>
      <c r="AH93" s="50"/>
      <c r="AI93" s="11"/>
    </row>
    <row r="94" spans="1:36" ht="16.5" customHeight="1" thickBot="1" x14ac:dyDescent="0.3">
      <c r="A94" s="344" t="s">
        <v>164</v>
      </c>
      <c r="B94" s="345"/>
      <c r="C94" s="89">
        <f>D94/Metas!L16</f>
        <v>1.006867423987811</v>
      </c>
      <c r="D94" s="82">
        <f>I94/AJ94</f>
        <v>0.26279239766081869</v>
      </c>
      <c r="E94" s="8">
        <f t="shared" ref="E94:G94" si="15">SUM(E84:E93)</f>
        <v>794</v>
      </c>
      <c r="F94" s="8">
        <f>SUM(F84:F93)</f>
        <v>794</v>
      </c>
      <c r="G94" s="8">
        <f t="shared" si="15"/>
        <v>704</v>
      </c>
      <c r="H94" s="8">
        <f>SUM(H84:H93)</f>
        <v>704</v>
      </c>
      <c r="I94" s="8">
        <f t="shared" ref="I94" si="16">SUM(I84:I93)</f>
        <v>719</v>
      </c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>
        <v>2736</v>
      </c>
    </row>
    <row r="95" spans="1:36" ht="14.4" thickBot="1" x14ac:dyDescent="0.3">
      <c r="A95" s="49" t="s">
        <v>118</v>
      </c>
      <c r="B95" s="62" t="s">
        <v>103</v>
      </c>
      <c r="C95" s="34"/>
      <c r="D95" s="80"/>
      <c r="E95" s="11">
        <f>IFERROR(VLOOKUP($B95,'[2]10 2018'!$G$3:$J$160,3,FALSE),0)</f>
        <v>214</v>
      </c>
      <c r="F95" s="27">
        <f t="shared" ref="F95:F111" si="17">E95+(J95+K95+L95+M95)-(W95+X95+Y95+Z95)</f>
        <v>214</v>
      </c>
      <c r="G95" s="11">
        <f>IFERROR(VLOOKUP($B95,[3]NUM10!$G$3:$H$149,2,FALSE),0)+P95-AC95</f>
        <v>111</v>
      </c>
      <c r="H95" s="32">
        <f>IFERROR(VLOOKUP($B95,[3]NUM10!$G$3:$H$149,2,FALSE),0)+(P95+Q95+R95)-(AC95+AD95+AE95)</f>
        <v>111</v>
      </c>
      <c r="I95" s="11">
        <f>IFERROR(VLOOKUP($B95,[1]NUM10!$G$3:$J$160,3,FALSE),0)</f>
        <v>168</v>
      </c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11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11"/>
    </row>
    <row r="96" spans="1:36" ht="14.4" thickBot="1" x14ac:dyDescent="0.3">
      <c r="A96" s="49" t="s">
        <v>118</v>
      </c>
      <c r="B96" s="62" t="s">
        <v>104</v>
      </c>
      <c r="C96" s="34"/>
      <c r="D96" s="80"/>
      <c r="E96" s="11">
        <f>IFERROR(VLOOKUP($B96,'[2]10 2018'!$G$3:$J$160,3,FALSE),0)</f>
        <v>1002</v>
      </c>
      <c r="F96" s="27">
        <f t="shared" si="17"/>
        <v>1002</v>
      </c>
      <c r="G96" s="11">
        <f>IFERROR(VLOOKUP($B96,[3]NUM10!$G$3:$H$149,2,FALSE),0)+P96-AC96</f>
        <v>909</v>
      </c>
      <c r="H96" s="32">
        <f>IFERROR(VLOOKUP($B96,[3]NUM10!$G$3:$H$149,2,FALSE),0)+(P96+Q96+R96)-(AC96+AD96+AE96)</f>
        <v>909</v>
      </c>
      <c r="I96" s="11">
        <f>IFERROR(VLOOKUP($B96,[1]NUM10!$G$3:$J$160,3,FALSE),0)</f>
        <v>1186</v>
      </c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11"/>
      <c r="W96" s="50"/>
      <c r="X96" s="50"/>
      <c r="Y96" s="50"/>
      <c r="Z96" s="50"/>
      <c r="AA96" s="50"/>
      <c r="AB96" s="50"/>
      <c r="AC96" s="50"/>
      <c r="AD96" s="50"/>
      <c r="AE96" s="50"/>
      <c r="AF96" s="50"/>
      <c r="AG96" s="50"/>
      <c r="AH96" s="50"/>
      <c r="AI96" s="11"/>
    </row>
    <row r="97" spans="1:35" ht="14.4" thickBot="1" x14ac:dyDescent="0.3">
      <c r="A97" s="49" t="s">
        <v>118</v>
      </c>
      <c r="B97" s="62" t="s">
        <v>105</v>
      </c>
      <c r="C97" s="34"/>
      <c r="D97" s="80"/>
      <c r="E97" s="11">
        <f>IFERROR(VLOOKUP($B97,'[2]10 2018'!$G$3:$J$160,3,FALSE),0)</f>
        <v>1432</v>
      </c>
      <c r="F97" s="27">
        <f t="shared" si="17"/>
        <v>1432</v>
      </c>
      <c r="G97" s="11">
        <f>IFERROR(VLOOKUP($B97,[3]NUM10!$G$3:$H$149,2,FALSE),0)+P97-AC97</f>
        <v>1017</v>
      </c>
      <c r="H97" s="32">
        <f>IFERROR(VLOOKUP($B97,[3]NUM10!$G$3:$H$149,2,FALSE),0)+(P97+Q97+R97)-(AC97+AD97+AE97)</f>
        <v>1017</v>
      </c>
      <c r="I97" s="11">
        <f>IFERROR(VLOOKUP($B97,[1]NUM10!$G$3:$J$160,3,FALSE),0)</f>
        <v>934</v>
      </c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11"/>
      <c r="W97" s="50"/>
      <c r="X97" s="50"/>
      <c r="Y97" s="50"/>
      <c r="Z97" s="50"/>
      <c r="AA97" s="50"/>
      <c r="AB97" s="50"/>
      <c r="AC97" s="50"/>
      <c r="AD97" s="50"/>
      <c r="AE97" s="50"/>
      <c r="AF97" s="50"/>
      <c r="AG97" s="50"/>
      <c r="AH97" s="50"/>
      <c r="AI97" s="11"/>
    </row>
    <row r="98" spans="1:35" ht="14.4" thickBot="1" x14ac:dyDescent="0.3">
      <c r="A98" s="49" t="s">
        <v>118</v>
      </c>
      <c r="B98" s="62" t="s">
        <v>106</v>
      </c>
      <c r="C98" s="34"/>
      <c r="D98" s="80"/>
      <c r="E98" s="11">
        <f>IFERROR(VLOOKUP($B98,'[2]10 2018'!$G$3:$J$160,3,FALSE),0)</f>
        <v>268</v>
      </c>
      <c r="F98" s="27">
        <f t="shared" si="17"/>
        <v>268</v>
      </c>
      <c r="G98" s="11">
        <f>IFERROR(VLOOKUP($B98,[3]NUM10!$G$3:$H$149,2,FALSE),0)+P98-AC98</f>
        <v>324</v>
      </c>
      <c r="H98" s="32">
        <f>IFERROR(VLOOKUP($B98,[3]NUM10!$G$3:$H$149,2,FALSE),0)+(P98+Q98+R98)-(AC98+AD98+AE98)</f>
        <v>324</v>
      </c>
      <c r="I98" s="11">
        <f>IFERROR(VLOOKUP($B98,[1]NUM10!$G$3:$J$160,3,FALSE),0)</f>
        <v>270</v>
      </c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11"/>
      <c r="W98" s="50"/>
      <c r="X98" s="50"/>
      <c r="Y98" s="50"/>
      <c r="Z98" s="50"/>
      <c r="AA98" s="50"/>
      <c r="AB98" s="50"/>
      <c r="AC98" s="50"/>
      <c r="AD98" s="50"/>
      <c r="AE98" s="50"/>
      <c r="AF98" s="50"/>
      <c r="AG98" s="50"/>
      <c r="AH98" s="50"/>
      <c r="AI98" s="11"/>
    </row>
    <row r="99" spans="1:35" ht="14.4" thickBot="1" x14ac:dyDescent="0.3">
      <c r="A99" s="49" t="s">
        <v>118</v>
      </c>
      <c r="B99" s="62" t="s">
        <v>107</v>
      </c>
      <c r="C99" s="34"/>
      <c r="D99" s="80"/>
      <c r="E99" s="11">
        <f>IFERROR(VLOOKUP($B99,'[2]10 2018'!$G$3:$J$160,3,FALSE),0)</f>
        <v>77</v>
      </c>
      <c r="F99" s="27">
        <f t="shared" si="17"/>
        <v>77</v>
      </c>
      <c r="G99" s="11">
        <f>IFERROR(VLOOKUP($B99,[3]NUM10!$G$3:$H$149,2,FALSE),0)+P99-AC99</f>
        <v>99</v>
      </c>
      <c r="H99" s="32">
        <f>IFERROR(VLOOKUP($B99,[3]NUM10!$G$3:$H$149,2,FALSE),0)+(P99+Q99+R99)-(AC99+AD99+AE99)</f>
        <v>99</v>
      </c>
      <c r="I99" s="11">
        <f>IFERROR(VLOOKUP($B99,[1]NUM10!$G$3:$J$160,3,FALSE),0)</f>
        <v>131</v>
      </c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11"/>
      <c r="W99" s="50"/>
      <c r="X99" s="50"/>
      <c r="Y99" s="50"/>
      <c r="Z99" s="50"/>
      <c r="AA99" s="50"/>
      <c r="AB99" s="50"/>
      <c r="AC99" s="50"/>
      <c r="AD99" s="50"/>
      <c r="AE99" s="50"/>
      <c r="AF99" s="50"/>
      <c r="AG99" s="50"/>
      <c r="AH99" s="50"/>
      <c r="AI99" s="11"/>
    </row>
    <row r="100" spans="1:35" ht="14.4" thickBot="1" x14ac:dyDescent="0.3">
      <c r="A100" s="49" t="s">
        <v>118</v>
      </c>
      <c r="B100" s="62" t="s">
        <v>108</v>
      </c>
      <c r="C100" s="34"/>
      <c r="D100" s="80"/>
      <c r="E100" s="11">
        <f>IFERROR(VLOOKUP($B100,'[2]10 2018'!$G$3:$J$160,3,FALSE),0)</f>
        <v>60</v>
      </c>
      <c r="F100" s="27">
        <f t="shared" si="17"/>
        <v>60</v>
      </c>
      <c r="G100" s="11">
        <f>IFERROR(VLOOKUP($B100,[3]NUM10!$G$3:$H$149,2,FALSE),0)+P100-AC100</f>
        <v>47</v>
      </c>
      <c r="H100" s="32">
        <f>IFERROR(VLOOKUP($B100,[3]NUM10!$G$3:$H$149,2,FALSE),0)+(P100+Q100+R100)-(AC100+AD100+AE100)</f>
        <v>47</v>
      </c>
      <c r="I100" s="11">
        <f>IFERROR(VLOOKUP($B100,[1]NUM10!$G$3:$J$160,3,FALSE),0)</f>
        <v>60</v>
      </c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11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50"/>
      <c r="AH100" s="50"/>
      <c r="AI100" s="11"/>
    </row>
    <row r="101" spans="1:35" ht="14.4" thickBot="1" x14ac:dyDescent="0.3">
      <c r="A101" s="49" t="s">
        <v>118</v>
      </c>
      <c r="B101" s="62" t="s">
        <v>109</v>
      </c>
      <c r="C101" s="34"/>
      <c r="D101" s="80"/>
      <c r="E101" s="11">
        <f>IFERROR(VLOOKUP($B101,'[2]10 2018'!$G$3:$J$160,3,FALSE),0)</f>
        <v>36</v>
      </c>
      <c r="F101" s="27">
        <f t="shared" si="17"/>
        <v>36</v>
      </c>
      <c r="G101" s="11">
        <f>IFERROR(VLOOKUP($B101,[3]NUM10!$G$3:$H$149,2,FALSE),0)+P101-AC101</f>
        <v>9</v>
      </c>
      <c r="H101" s="32">
        <f>IFERROR(VLOOKUP($B101,[3]NUM10!$G$3:$H$149,2,FALSE),0)+(P101+Q101+R101)-(AC101+AD101+AE101)</f>
        <v>9</v>
      </c>
      <c r="I101" s="11">
        <f>IFERROR(VLOOKUP($B101,[1]NUM10!$G$3:$J$160,3,FALSE),0)</f>
        <v>37</v>
      </c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11"/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50"/>
      <c r="AH101" s="50"/>
      <c r="AI101" s="11"/>
    </row>
    <row r="102" spans="1:35" ht="14.4" thickBot="1" x14ac:dyDescent="0.3">
      <c r="A102" s="49" t="s">
        <v>118</v>
      </c>
      <c r="B102" s="62" t="s">
        <v>110</v>
      </c>
      <c r="C102" s="34"/>
      <c r="D102" s="80"/>
      <c r="E102" s="11">
        <f>IFERROR(VLOOKUP($B102,'[2]10 2018'!$G$3:$J$160,3,FALSE),0)</f>
        <v>54</v>
      </c>
      <c r="F102" s="27">
        <f t="shared" si="17"/>
        <v>54</v>
      </c>
      <c r="G102" s="11">
        <f>IFERROR(VLOOKUP($B102,[3]NUM10!$G$3:$H$149,2,FALSE),0)+P102-AC102</f>
        <v>43</v>
      </c>
      <c r="H102" s="32">
        <f>IFERROR(VLOOKUP($B102,[3]NUM10!$G$3:$H$149,2,FALSE),0)+(P102+Q102+R102)-(AC102+AD102+AE102)</f>
        <v>43</v>
      </c>
      <c r="I102" s="11">
        <f>IFERROR(VLOOKUP($B102,[1]NUM10!$G$3:$J$160,3,FALSE),0)</f>
        <v>47</v>
      </c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11"/>
      <c r="W102" s="50"/>
      <c r="X102" s="50"/>
      <c r="Y102" s="50"/>
      <c r="Z102" s="50"/>
      <c r="AA102" s="50"/>
      <c r="AB102" s="50"/>
      <c r="AC102" s="50"/>
      <c r="AD102" s="50"/>
      <c r="AE102" s="50"/>
      <c r="AF102" s="50"/>
      <c r="AG102" s="50"/>
      <c r="AH102" s="50"/>
      <c r="AI102" s="11"/>
    </row>
    <row r="103" spans="1:35" ht="14.4" thickBot="1" x14ac:dyDescent="0.3">
      <c r="A103" s="49" t="s">
        <v>118</v>
      </c>
      <c r="B103" s="62" t="s">
        <v>111</v>
      </c>
      <c r="C103" s="34"/>
      <c r="D103" s="80"/>
      <c r="E103" s="11">
        <f>IFERROR(VLOOKUP($B103,'[2]10 2018'!$G$3:$J$160,3,FALSE),0)</f>
        <v>14</v>
      </c>
      <c r="F103" s="27">
        <f t="shared" si="17"/>
        <v>14</v>
      </c>
      <c r="G103" s="11">
        <f>IFERROR(VLOOKUP($B103,[3]NUM10!$G$3:$H$149,2,FALSE),0)+P103-AC103</f>
        <v>12</v>
      </c>
      <c r="H103" s="32">
        <f>IFERROR(VLOOKUP($B103,[3]NUM10!$G$3:$H$149,2,FALSE),0)+(P103+Q103+R103)-(AC103+AD103+AE103)</f>
        <v>12</v>
      </c>
      <c r="I103" s="11">
        <f>IFERROR(VLOOKUP($B103,[1]NUM10!$G$3:$J$160,3,FALSE),0)</f>
        <v>14</v>
      </c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11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11"/>
    </row>
    <row r="104" spans="1:35" ht="14.4" thickBot="1" x14ac:dyDescent="0.3">
      <c r="A104" s="49" t="s">
        <v>118</v>
      </c>
      <c r="B104" s="62" t="s">
        <v>112</v>
      </c>
      <c r="C104" s="34"/>
      <c r="D104" s="80"/>
      <c r="E104" s="11">
        <f>IFERROR(VLOOKUP($B104,'[2]10 2018'!$G$3:$J$160,3,FALSE),0)</f>
        <v>32</v>
      </c>
      <c r="F104" s="27">
        <f t="shared" si="17"/>
        <v>32</v>
      </c>
      <c r="G104" s="11">
        <f>IFERROR(VLOOKUP($B104,[3]NUM10!$G$3:$H$149,2,FALSE),0)+P104-AC104</f>
        <v>43</v>
      </c>
      <c r="H104" s="32">
        <f>IFERROR(VLOOKUP($B104,[3]NUM10!$G$3:$H$149,2,FALSE),0)+(P104+Q104+R104)-(AC104+AD104+AE104)</f>
        <v>43</v>
      </c>
      <c r="I104" s="11">
        <f>IFERROR(VLOOKUP($B104,[1]NUM10!$G$3:$J$160,3,FALSE),0)</f>
        <v>50</v>
      </c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11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11"/>
    </row>
    <row r="105" spans="1:35" ht="14.4" thickBot="1" x14ac:dyDescent="0.3">
      <c r="A105" s="49" t="s">
        <v>118</v>
      </c>
      <c r="B105" s="62" t="s">
        <v>113</v>
      </c>
      <c r="C105" s="34"/>
      <c r="D105" s="80"/>
      <c r="E105" s="11">
        <f>IFERROR(VLOOKUP($B105,'[2]10 2018'!$G$3:$J$160,3,FALSE),0)</f>
        <v>9</v>
      </c>
      <c r="F105" s="27">
        <f t="shared" si="17"/>
        <v>9</v>
      </c>
      <c r="G105" s="11">
        <f>IFERROR(VLOOKUP($B105,[3]NUM10!$G$3:$H$149,2,FALSE),0)+P105-AC105</f>
        <v>7</v>
      </c>
      <c r="H105" s="32">
        <f>IFERROR(VLOOKUP($B105,[3]NUM10!$G$3:$H$149,2,FALSE),0)+(P105+Q105+R105)-(AC105+AD105+AE105)</f>
        <v>7</v>
      </c>
      <c r="I105" s="11">
        <f>IFERROR(VLOOKUP($B105,[1]NUM10!$G$3:$J$160,3,FALSE),0)</f>
        <v>9</v>
      </c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11"/>
      <c r="W105" s="50"/>
      <c r="X105" s="50"/>
      <c r="Y105" s="50"/>
      <c r="Z105" s="50"/>
      <c r="AA105" s="50"/>
      <c r="AB105" s="50"/>
      <c r="AC105" s="50"/>
      <c r="AD105" s="50"/>
      <c r="AE105" s="50"/>
      <c r="AF105" s="50"/>
      <c r="AG105" s="50"/>
      <c r="AH105" s="50"/>
      <c r="AI105" s="11"/>
    </row>
    <row r="106" spans="1:35" ht="14.4" thickBot="1" x14ac:dyDescent="0.3">
      <c r="A106" s="49" t="s">
        <v>118</v>
      </c>
      <c r="B106" s="62" t="s">
        <v>114</v>
      </c>
      <c r="C106" s="34"/>
      <c r="D106" s="80"/>
      <c r="E106" s="11">
        <f>IFERROR(VLOOKUP($B106,'[2]10 2018'!$G$3:$J$160,3,FALSE),0)</f>
        <v>79</v>
      </c>
      <c r="F106" s="27">
        <f t="shared" si="17"/>
        <v>79</v>
      </c>
      <c r="G106" s="11">
        <f>IFERROR(VLOOKUP($B106,[3]NUM10!$G$3:$H$149,2,FALSE),0)+P106-AC106</f>
        <v>68</v>
      </c>
      <c r="H106" s="32">
        <f>IFERROR(VLOOKUP($B106,[3]NUM10!$G$3:$H$149,2,FALSE),0)+(P106+Q106+R106)-(AC106+AD106+AE106)</f>
        <v>68</v>
      </c>
      <c r="I106" s="11">
        <f>IFERROR(VLOOKUP($B106,[1]NUM10!$G$3:$J$160,3,FALSE),0)</f>
        <v>80</v>
      </c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11"/>
      <c r="W106" s="50"/>
      <c r="X106" s="50"/>
      <c r="Y106" s="50"/>
      <c r="Z106" s="50"/>
      <c r="AA106" s="50"/>
      <c r="AB106" s="50"/>
      <c r="AC106" s="50"/>
      <c r="AD106" s="50"/>
      <c r="AE106" s="50"/>
      <c r="AF106" s="50"/>
      <c r="AG106" s="50"/>
      <c r="AH106" s="50"/>
      <c r="AI106" s="11"/>
    </row>
    <row r="107" spans="1:35" ht="14.4" thickBot="1" x14ac:dyDescent="0.3">
      <c r="A107" s="49" t="s">
        <v>118</v>
      </c>
      <c r="B107" s="62" t="s">
        <v>115</v>
      </c>
      <c r="C107" s="34"/>
      <c r="D107" s="80"/>
      <c r="E107" s="11">
        <f>IFERROR(VLOOKUP($B107,'[2]10 2018'!$G$3:$J$160,3,FALSE),0)</f>
        <v>68</v>
      </c>
      <c r="F107" s="27">
        <f t="shared" si="17"/>
        <v>68</v>
      </c>
      <c r="G107" s="11">
        <f>IFERROR(VLOOKUP($B107,[3]NUM10!$G$3:$H$149,2,FALSE),0)+P107-AC107</f>
        <v>42</v>
      </c>
      <c r="H107" s="32">
        <f>IFERROR(VLOOKUP($B107,[3]NUM10!$G$3:$H$149,2,FALSE),0)+(P107+Q107+R107)-(AC107+AD107+AE107)</f>
        <v>42</v>
      </c>
      <c r="I107" s="11">
        <f>IFERROR(VLOOKUP($B107,[1]NUM10!$G$3:$J$160,3,FALSE),0)</f>
        <v>67</v>
      </c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11"/>
      <c r="W107" s="50"/>
      <c r="X107" s="50"/>
      <c r="Y107" s="50"/>
      <c r="Z107" s="50"/>
      <c r="AA107" s="50"/>
      <c r="AB107" s="50"/>
      <c r="AC107" s="50"/>
      <c r="AD107" s="50"/>
      <c r="AE107" s="50"/>
      <c r="AF107" s="50"/>
      <c r="AG107" s="50"/>
      <c r="AH107" s="50"/>
      <c r="AI107" s="11"/>
    </row>
    <row r="108" spans="1:35" ht="14.4" thickBot="1" x14ac:dyDescent="0.3">
      <c r="A108" s="49" t="s">
        <v>118</v>
      </c>
      <c r="B108" s="62" t="s">
        <v>116</v>
      </c>
      <c r="C108" s="34"/>
      <c r="D108" s="80"/>
      <c r="E108" s="11">
        <f>IFERROR(VLOOKUP($B108,'[2]10 2018'!$G$3:$J$160,3,FALSE),0)</f>
        <v>435</v>
      </c>
      <c r="F108" s="27">
        <f t="shared" si="17"/>
        <v>435</v>
      </c>
      <c r="G108" s="11">
        <f>IFERROR(VLOOKUP($B108,[3]NUM10!$G$3:$H$149,2,FALSE),0)+P108-AC108</f>
        <v>199</v>
      </c>
      <c r="H108" s="32">
        <f>IFERROR(VLOOKUP($B108,[3]NUM10!$G$3:$H$149,2,FALSE),0)+(P108+Q108+R108)-(AC108+AD108+AE108)</f>
        <v>199</v>
      </c>
      <c r="I108" s="11">
        <f>IFERROR(VLOOKUP($B108,[1]NUM10!$G$3:$J$160,3,FALSE),0)</f>
        <v>257</v>
      </c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11"/>
      <c r="W108" s="50"/>
      <c r="X108" s="50"/>
      <c r="Y108" s="50"/>
      <c r="Z108" s="50"/>
      <c r="AA108" s="50"/>
      <c r="AB108" s="50"/>
      <c r="AC108" s="50"/>
      <c r="AD108" s="50"/>
      <c r="AE108" s="50"/>
      <c r="AF108" s="50"/>
      <c r="AG108" s="50"/>
      <c r="AH108" s="50"/>
      <c r="AI108" s="11"/>
    </row>
    <row r="109" spans="1:35" ht="14.4" thickBot="1" x14ac:dyDescent="0.3">
      <c r="A109" s="49" t="s">
        <v>118</v>
      </c>
      <c r="B109" s="62" t="s">
        <v>117</v>
      </c>
      <c r="C109" s="34"/>
      <c r="D109" s="80"/>
      <c r="E109" s="11">
        <f>IFERROR(VLOOKUP($B109,'[2]10 2018'!$G$3:$J$160,3,FALSE),0)</f>
        <v>216</v>
      </c>
      <c r="F109" s="27">
        <f t="shared" si="17"/>
        <v>216</v>
      </c>
      <c r="G109" s="11">
        <f>IFERROR(VLOOKUP($B109,[3]NUM10!$G$3:$H$149,2,FALSE),0)+P109-AC109</f>
        <v>222</v>
      </c>
      <c r="H109" s="32">
        <f>IFERROR(VLOOKUP($B109,[3]NUM10!$G$3:$H$149,2,FALSE),0)+(P109+Q109+R109)-(AC109+AD109+AE109)</f>
        <v>222</v>
      </c>
      <c r="I109" s="11">
        <f>IFERROR(VLOOKUP($B109,[1]NUM10!$G$3:$J$160,3,FALSE),0)</f>
        <v>227</v>
      </c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11"/>
      <c r="W109" s="50"/>
      <c r="X109" s="50"/>
      <c r="Y109" s="50"/>
      <c r="Z109" s="50"/>
      <c r="AA109" s="50"/>
      <c r="AB109" s="50"/>
      <c r="AC109" s="50"/>
      <c r="AD109" s="50"/>
      <c r="AE109" s="50"/>
      <c r="AF109" s="50"/>
      <c r="AG109" s="50"/>
      <c r="AH109" s="50"/>
      <c r="AI109" s="11"/>
    </row>
    <row r="110" spans="1:35" ht="14.4" thickBot="1" x14ac:dyDescent="0.3">
      <c r="A110" s="49" t="s">
        <v>118</v>
      </c>
      <c r="B110" s="62" t="s">
        <v>241</v>
      </c>
      <c r="C110" s="34"/>
      <c r="D110" s="80"/>
      <c r="E110" s="11">
        <f>IFERROR(VLOOKUP($B110,'[2]10 2018'!$G$3:$J$160,3,FALSE),0)</f>
        <v>183</v>
      </c>
      <c r="F110" s="27">
        <f t="shared" si="17"/>
        <v>183</v>
      </c>
      <c r="G110" s="11">
        <f>IFERROR(VLOOKUP($B110,[3]NUM10!$G$3:$H$149,2,FALSE),0)+P110-AC110</f>
        <v>136</v>
      </c>
      <c r="H110" s="32">
        <f>IFERROR(VLOOKUP($B110,[3]NUM10!$G$3:$H$149,2,FALSE),0)+(P110+Q110+R110)-(AC110+AD110+AE110)</f>
        <v>136</v>
      </c>
      <c r="I110" s="11">
        <f>IFERROR(VLOOKUP($B110,[1]NUM10!$G$3:$J$160,3,FALSE),0)</f>
        <v>115</v>
      </c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11"/>
      <c r="W110" s="50"/>
      <c r="X110" s="50"/>
      <c r="Y110" s="50"/>
      <c r="Z110" s="50"/>
      <c r="AA110" s="50"/>
      <c r="AB110" s="50"/>
      <c r="AC110" s="50"/>
      <c r="AD110" s="50"/>
      <c r="AE110" s="50"/>
      <c r="AF110" s="50"/>
      <c r="AG110" s="50"/>
      <c r="AH110" s="50"/>
      <c r="AI110" s="11"/>
    </row>
    <row r="111" spans="1:35" ht="14.4" thickBot="1" x14ac:dyDescent="0.3">
      <c r="A111" s="49" t="s">
        <v>118</v>
      </c>
      <c r="B111" s="62" t="s">
        <v>255</v>
      </c>
      <c r="C111" s="34"/>
      <c r="D111" s="80"/>
      <c r="E111" s="11">
        <f>IFERROR(VLOOKUP($B111,'[2]10 2018'!$G$3:$J$160,3,FALSE),0)</f>
        <v>165</v>
      </c>
      <c r="F111" s="27">
        <f t="shared" si="17"/>
        <v>165</v>
      </c>
      <c r="G111" s="11">
        <f>IFERROR(VLOOKUP($B111,[3]NUM10!$G$3:$H$149,2,FALSE),0)+P111-AC111</f>
        <v>142</v>
      </c>
      <c r="H111" s="32">
        <f>IFERROR(VLOOKUP($B111,[3]NUM10!$G$3:$H$149,2,FALSE),0)+(P111+Q111+R111)-(AC111+AD111+AE111)</f>
        <v>142</v>
      </c>
      <c r="I111" s="11">
        <f>IFERROR(VLOOKUP($B111,[1]NUM10!$G$3:$J$160,3,FALSE),0)</f>
        <v>115</v>
      </c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11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11"/>
    </row>
    <row r="112" spans="1:35" ht="14.4" thickBot="1" x14ac:dyDescent="0.3">
      <c r="A112" s="286" t="s">
        <v>118</v>
      </c>
      <c r="B112" s="62" t="s">
        <v>320</v>
      </c>
      <c r="C112" s="34"/>
      <c r="D112" s="80"/>
      <c r="E112" s="11">
        <f>IFERROR(VLOOKUP($B112,'[2]10 2018'!$G$3:$J$160,3,FALSE),0)</f>
        <v>0</v>
      </c>
      <c r="F112" s="27">
        <f>E112+(J112+K112+L112+M112)-(W112+X112+Y112+Z112)</f>
        <v>0</v>
      </c>
      <c r="G112" s="11">
        <f>IFERROR(VLOOKUP($B112,[3]NUM10!$G$3:$H$149,2,FALSE),0)+P112-AC112</f>
        <v>599</v>
      </c>
      <c r="H112" s="32">
        <f>IFERROR(VLOOKUP($B112,[3]NUM10!$G$3:$H$149,2,FALSE),0)+(P112+Q112+R112)-(AC112+AD112+AE112)</f>
        <v>599</v>
      </c>
      <c r="I112" s="11">
        <f>IFERROR(VLOOKUP($B112,[1]NUM10!$G$3:$J$160,3,FALSE),0)</f>
        <v>668</v>
      </c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11"/>
      <c r="W112" s="50"/>
      <c r="X112" s="50"/>
      <c r="Y112" s="50"/>
      <c r="Z112" s="50"/>
      <c r="AA112" s="50"/>
      <c r="AB112" s="50"/>
      <c r="AC112" s="50"/>
      <c r="AD112" s="50"/>
      <c r="AE112" s="50"/>
      <c r="AF112" s="50"/>
      <c r="AG112" s="50"/>
      <c r="AH112" s="50"/>
      <c r="AI112" s="11"/>
    </row>
    <row r="113" spans="1:36" ht="19.5" customHeight="1" thickBot="1" x14ac:dyDescent="0.3">
      <c r="A113" s="344" t="s">
        <v>165</v>
      </c>
      <c r="B113" s="345"/>
      <c r="C113" s="89">
        <f>D113/Metas!L13</f>
        <v>1.0207971479733275</v>
      </c>
      <c r="D113" s="82">
        <f>I113/AJ113</f>
        <v>0.2100800530529108</v>
      </c>
      <c r="E113" s="8">
        <f t="shared" ref="E113:I113" si="18">SUM(E95:E112)</f>
        <v>4344</v>
      </c>
      <c r="F113" s="8">
        <f t="shared" si="18"/>
        <v>4344</v>
      </c>
      <c r="G113" s="8">
        <f t="shared" si="18"/>
        <v>4029</v>
      </c>
      <c r="H113" s="8">
        <f t="shared" si="18"/>
        <v>4029</v>
      </c>
      <c r="I113" s="8">
        <f t="shared" si="18"/>
        <v>4435</v>
      </c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>
        <v>21111</v>
      </c>
    </row>
    <row r="114" spans="1:36" ht="14.4" thickBot="1" x14ac:dyDescent="0.3">
      <c r="A114" s="49" t="s">
        <v>131</v>
      </c>
      <c r="B114" s="62" t="s">
        <v>119</v>
      </c>
      <c r="C114" s="34"/>
      <c r="D114" s="80"/>
      <c r="E114" s="11">
        <f>IFERROR(VLOOKUP($B114,'[2]10 2018'!$G$3:$J$160,3,FALSE),0)</f>
        <v>5</v>
      </c>
      <c r="F114" s="27">
        <f t="shared" ref="F114:F125" si="19">E114+(J114+K114+L114+M114)-(W114+X114+Y114+Z114)</f>
        <v>5</v>
      </c>
      <c r="G114" s="11">
        <f>IFERROR(VLOOKUP($B114,[3]NUM10!$G$3:$H$149,2,FALSE),0)+P114-AC114</f>
        <v>8</v>
      </c>
      <c r="H114" s="32">
        <f>IFERROR(VLOOKUP($B114,[3]NUM10!$G$3:$H$149,2,FALSE),0)+(P114+Q114+R114)-(AC114+AD114+AE114)</f>
        <v>8</v>
      </c>
      <c r="I114" s="11">
        <f>IFERROR(VLOOKUP($B114,[1]NUM10!$G$3:$J$160,3,FALSE),0)</f>
        <v>6</v>
      </c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11"/>
      <c r="W114" s="50"/>
      <c r="X114" s="50"/>
      <c r="Y114" s="50"/>
      <c r="Z114" s="50"/>
      <c r="AA114" s="50"/>
      <c r="AB114" s="50"/>
      <c r="AC114" s="50"/>
      <c r="AD114" s="50"/>
      <c r="AE114" s="50"/>
      <c r="AF114" s="50"/>
      <c r="AG114" s="50"/>
      <c r="AH114" s="50"/>
      <c r="AI114" s="11"/>
    </row>
    <row r="115" spans="1:36" ht="14.4" thickBot="1" x14ac:dyDescent="0.3">
      <c r="A115" s="49" t="s">
        <v>131</v>
      </c>
      <c r="B115" s="62" t="s">
        <v>120</v>
      </c>
      <c r="C115" s="34"/>
      <c r="D115" s="80"/>
      <c r="E115" s="11">
        <f>IFERROR(VLOOKUP($B115,'[2]10 2018'!$G$3:$J$160,3,FALSE),0)</f>
        <v>26</v>
      </c>
      <c r="F115" s="27">
        <f t="shared" si="19"/>
        <v>26</v>
      </c>
      <c r="G115" s="11">
        <f>IFERROR(VLOOKUP($B115,[3]NUM10!$G$3:$H$149,2,FALSE),0)+P115-AC115</f>
        <v>32</v>
      </c>
      <c r="H115" s="32">
        <f>IFERROR(VLOOKUP($B115,[3]NUM10!$G$3:$H$149,2,FALSE),0)+(P115+Q115+R115)-(AC115+AD115+AE115)</f>
        <v>32</v>
      </c>
      <c r="I115" s="11">
        <f>IFERROR(VLOOKUP($B115,[1]NUM10!$G$3:$J$160,3,FALSE),0)</f>
        <v>36</v>
      </c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11"/>
      <c r="W115" s="50"/>
      <c r="X115" s="50"/>
      <c r="Y115" s="50"/>
      <c r="Z115" s="50"/>
      <c r="AA115" s="50"/>
      <c r="AB115" s="50"/>
      <c r="AC115" s="50"/>
      <c r="AD115" s="50"/>
      <c r="AE115" s="50"/>
      <c r="AF115" s="50"/>
      <c r="AG115" s="50"/>
      <c r="AH115" s="50"/>
      <c r="AI115" s="11"/>
    </row>
    <row r="116" spans="1:36" ht="14.4" thickBot="1" x14ac:dyDescent="0.3">
      <c r="A116" s="49" t="s">
        <v>131</v>
      </c>
      <c r="B116" s="62" t="s">
        <v>121</v>
      </c>
      <c r="C116" s="34"/>
      <c r="D116" s="80"/>
      <c r="E116" s="11">
        <f>IFERROR(VLOOKUP($B116,'[2]10 2018'!$G$3:$J$160,3,FALSE),0)</f>
        <v>30</v>
      </c>
      <c r="F116" s="27">
        <f t="shared" si="19"/>
        <v>30</v>
      </c>
      <c r="G116" s="11">
        <f>IFERROR(VLOOKUP($B116,[3]NUM10!$G$3:$H$149,2,FALSE),0)+P116-AC116</f>
        <v>26</v>
      </c>
      <c r="H116" s="32">
        <f>IFERROR(VLOOKUP($B116,[3]NUM10!$G$3:$H$149,2,FALSE),0)+(P116+Q116+R116)-(AC116+AD116+AE116)</f>
        <v>26</v>
      </c>
      <c r="I116" s="11">
        <f>IFERROR(VLOOKUP($B116,[1]NUM10!$G$3:$J$160,3,FALSE),0)</f>
        <v>0</v>
      </c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11"/>
      <c r="W116" s="50"/>
      <c r="X116" s="50"/>
      <c r="Y116" s="50"/>
      <c r="Z116" s="50"/>
      <c r="AA116" s="50"/>
      <c r="AB116" s="50"/>
      <c r="AC116" s="50"/>
      <c r="AD116" s="50"/>
      <c r="AE116" s="50"/>
      <c r="AF116" s="50"/>
      <c r="AG116" s="50"/>
      <c r="AH116" s="50"/>
      <c r="AI116" s="11"/>
    </row>
    <row r="117" spans="1:36" ht="14.4" thickBot="1" x14ac:dyDescent="0.3">
      <c r="A117" s="49" t="s">
        <v>131</v>
      </c>
      <c r="B117" s="62" t="s">
        <v>122</v>
      </c>
      <c r="C117" s="34"/>
      <c r="D117" s="80"/>
      <c r="E117" s="11">
        <f>IFERROR(VLOOKUP($B117,'[2]10 2018'!$G$3:$J$160,3,FALSE),0)</f>
        <v>16</v>
      </c>
      <c r="F117" s="27">
        <f t="shared" si="19"/>
        <v>16</v>
      </c>
      <c r="G117" s="11">
        <f>IFERROR(VLOOKUP($B117,[3]NUM10!$G$3:$H$149,2,FALSE),0)+P117-AC117</f>
        <v>33</v>
      </c>
      <c r="H117" s="32">
        <f>IFERROR(VLOOKUP($B117,[3]NUM10!$G$3:$H$149,2,FALSE),0)+(P117+Q117+R117)-(AC117+AD117+AE117)</f>
        <v>33</v>
      </c>
      <c r="I117" s="11">
        <f>IFERROR(VLOOKUP($B117,[1]NUM10!$G$3:$J$160,3,FALSE),0)</f>
        <v>28</v>
      </c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11"/>
      <c r="W117" s="50"/>
      <c r="X117" s="50"/>
      <c r="Y117" s="50"/>
      <c r="Z117" s="50"/>
      <c r="AA117" s="50"/>
      <c r="AB117" s="50"/>
      <c r="AC117" s="50"/>
      <c r="AD117" s="50"/>
      <c r="AE117" s="50"/>
      <c r="AF117" s="50"/>
      <c r="AG117" s="50"/>
      <c r="AH117" s="50"/>
      <c r="AI117" s="11"/>
    </row>
    <row r="118" spans="1:36" ht="14.4" thickBot="1" x14ac:dyDescent="0.3">
      <c r="A118" s="49" t="s">
        <v>131</v>
      </c>
      <c r="B118" s="62" t="s">
        <v>123</v>
      </c>
      <c r="C118" s="34"/>
      <c r="D118" s="80"/>
      <c r="E118" s="11">
        <f>IFERROR(VLOOKUP($B118,'[2]10 2018'!$G$3:$J$160,3,FALSE),0)</f>
        <v>43</v>
      </c>
      <c r="F118" s="27">
        <f t="shared" si="19"/>
        <v>43</v>
      </c>
      <c r="G118" s="11">
        <f>IFERROR(VLOOKUP($B118,[3]NUM10!$G$3:$H$149,2,FALSE),0)+P118-AC118</f>
        <v>53</v>
      </c>
      <c r="H118" s="32">
        <f>IFERROR(VLOOKUP($B118,[3]NUM10!$G$3:$H$149,2,FALSE),0)+(P118+Q118+R118)-(AC118+AD118+AE118)</f>
        <v>53</v>
      </c>
      <c r="I118" s="11">
        <f>IFERROR(VLOOKUP($B118,[1]NUM10!$G$3:$J$160,3,FALSE),0)</f>
        <v>56</v>
      </c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11"/>
      <c r="W118" s="50"/>
      <c r="X118" s="50"/>
      <c r="Y118" s="50"/>
      <c r="Z118" s="50"/>
      <c r="AA118" s="50"/>
      <c r="AB118" s="50"/>
      <c r="AC118" s="50"/>
      <c r="AD118" s="50"/>
      <c r="AE118" s="50"/>
      <c r="AF118" s="50"/>
      <c r="AG118" s="50"/>
      <c r="AH118" s="50"/>
      <c r="AI118" s="11"/>
    </row>
    <row r="119" spans="1:36" ht="14.4" thickBot="1" x14ac:dyDescent="0.3">
      <c r="A119" s="49" t="s">
        <v>131</v>
      </c>
      <c r="B119" s="62" t="s">
        <v>124</v>
      </c>
      <c r="C119" s="34"/>
      <c r="D119" s="80"/>
      <c r="E119" s="11">
        <f>IFERROR(VLOOKUP($B119,'[2]10 2018'!$G$3:$J$160,3,FALSE),0)</f>
        <v>14</v>
      </c>
      <c r="F119" s="27">
        <f t="shared" si="19"/>
        <v>14</v>
      </c>
      <c r="G119" s="11">
        <f>IFERROR(VLOOKUP($B119,[3]NUM10!$G$3:$H$149,2,FALSE),0)+P119-AC119</f>
        <v>16</v>
      </c>
      <c r="H119" s="32">
        <f>IFERROR(VLOOKUP($B119,[3]NUM10!$G$3:$H$149,2,FALSE),0)+(P119+Q119+R119)-(AC119+AD119+AE119)</f>
        <v>16</v>
      </c>
      <c r="I119" s="11">
        <f>IFERROR(VLOOKUP($B119,[1]NUM10!$G$3:$J$160,3,FALSE),0)</f>
        <v>0</v>
      </c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11"/>
      <c r="W119" s="50"/>
      <c r="X119" s="50"/>
      <c r="Y119" s="50"/>
      <c r="Z119" s="50"/>
      <c r="AA119" s="50"/>
      <c r="AB119" s="50"/>
      <c r="AC119" s="50"/>
      <c r="AD119" s="50"/>
      <c r="AE119" s="50"/>
      <c r="AF119" s="50"/>
      <c r="AG119" s="50"/>
      <c r="AH119" s="50"/>
      <c r="AI119" s="11"/>
    </row>
    <row r="120" spans="1:36" ht="14.4" thickBot="1" x14ac:dyDescent="0.3">
      <c r="A120" s="49" t="s">
        <v>131</v>
      </c>
      <c r="B120" s="62" t="s">
        <v>125</v>
      </c>
      <c r="C120" s="34"/>
      <c r="D120" s="80"/>
      <c r="E120" s="11">
        <f>IFERROR(VLOOKUP($B120,'[2]10 2018'!$G$3:$J$160,3,FALSE),0)</f>
        <v>24</v>
      </c>
      <c r="F120" s="27">
        <f t="shared" si="19"/>
        <v>24</v>
      </c>
      <c r="G120" s="11">
        <f>IFERROR(VLOOKUP($B120,[3]NUM10!$G$3:$H$149,2,FALSE),0)+P120-AC120</f>
        <v>33</v>
      </c>
      <c r="H120" s="32">
        <f>IFERROR(VLOOKUP($B120,[3]NUM10!$G$3:$H$149,2,FALSE),0)+(P120+Q120+R120)-(AC120+AD120+AE120)</f>
        <v>33</v>
      </c>
      <c r="I120" s="11">
        <f>IFERROR(VLOOKUP($B120,[1]NUM10!$G$3:$J$160,3,FALSE),0)</f>
        <v>0</v>
      </c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11"/>
      <c r="W120" s="50"/>
      <c r="X120" s="50"/>
      <c r="Y120" s="50"/>
      <c r="Z120" s="50"/>
      <c r="AA120" s="50"/>
      <c r="AB120" s="50"/>
      <c r="AC120" s="50"/>
      <c r="AD120" s="50"/>
      <c r="AE120" s="50"/>
      <c r="AF120" s="50"/>
      <c r="AG120" s="50"/>
      <c r="AH120" s="50"/>
      <c r="AI120" s="11"/>
    </row>
    <row r="121" spans="1:36" ht="14.4" thickBot="1" x14ac:dyDescent="0.3">
      <c r="A121" s="49" t="s">
        <v>131</v>
      </c>
      <c r="B121" s="62" t="s">
        <v>126</v>
      </c>
      <c r="C121" s="34"/>
      <c r="D121" s="80"/>
      <c r="E121" s="11">
        <f>IFERROR(VLOOKUP($B121,'[2]10 2018'!$G$3:$J$160,3,FALSE),0)</f>
        <v>36</v>
      </c>
      <c r="F121" s="27">
        <f t="shared" si="19"/>
        <v>36</v>
      </c>
      <c r="G121" s="11">
        <f>IFERROR(VLOOKUP($B121,[3]NUM10!$G$3:$H$149,2,FALSE),0)+P121-AC121</f>
        <v>38</v>
      </c>
      <c r="H121" s="32">
        <f>IFERROR(VLOOKUP($B121,[3]NUM10!$G$3:$H$149,2,FALSE),0)+(P121+Q121+R121)-(AC121+AD121+AE121)</f>
        <v>38</v>
      </c>
      <c r="I121" s="11">
        <f>IFERROR(VLOOKUP($B121,[1]NUM10!$G$3:$J$160,3,FALSE),0)</f>
        <v>0</v>
      </c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11"/>
      <c r="W121" s="50"/>
      <c r="X121" s="50"/>
      <c r="Y121" s="50"/>
      <c r="Z121" s="50"/>
      <c r="AA121" s="50"/>
      <c r="AB121" s="50"/>
      <c r="AC121" s="50"/>
      <c r="AD121" s="50"/>
      <c r="AE121" s="50"/>
      <c r="AF121" s="50"/>
      <c r="AG121" s="50"/>
      <c r="AH121" s="50"/>
      <c r="AI121" s="11"/>
    </row>
    <row r="122" spans="1:36" ht="14.4" thickBot="1" x14ac:dyDescent="0.3">
      <c r="A122" s="49" t="s">
        <v>131</v>
      </c>
      <c r="B122" s="62" t="s">
        <v>127</v>
      </c>
      <c r="C122" s="34"/>
      <c r="D122" s="80"/>
      <c r="E122" s="11">
        <f>IFERROR(VLOOKUP($B122,'[2]10 2018'!$G$3:$J$160,3,FALSE),0)</f>
        <v>23</v>
      </c>
      <c r="F122" s="27">
        <f t="shared" si="19"/>
        <v>23</v>
      </c>
      <c r="G122" s="11">
        <f>IFERROR(VLOOKUP($B122,[3]NUM10!$G$3:$H$149,2,FALSE),0)+P122-AC122</f>
        <v>38</v>
      </c>
      <c r="H122" s="32">
        <f>IFERROR(VLOOKUP($B122,[3]NUM10!$G$3:$H$149,2,FALSE),0)+(P122+Q122+R122)-(AC122+AD122+AE122)</f>
        <v>38</v>
      </c>
      <c r="I122" s="11">
        <f>IFERROR(VLOOKUP($B122,[1]NUM10!$G$3:$J$160,3,FALSE),0)</f>
        <v>35</v>
      </c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11"/>
      <c r="W122" s="50"/>
      <c r="X122" s="50"/>
      <c r="Y122" s="50"/>
      <c r="Z122" s="50"/>
      <c r="AA122" s="50"/>
      <c r="AB122" s="50"/>
      <c r="AC122" s="50"/>
      <c r="AD122" s="50"/>
      <c r="AE122" s="50"/>
      <c r="AF122" s="50"/>
      <c r="AG122" s="50"/>
      <c r="AH122" s="50"/>
      <c r="AI122" s="11"/>
    </row>
    <row r="123" spans="1:36" ht="14.4" thickBot="1" x14ac:dyDescent="0.3">
      <c r="A123" s="49" t="s">
        <v>131</v>
      </c>
      <c r="B123" s="62" t="s">
        <v>128</v>
      </c>
      <c r="C123" s="34"/>
      <c r="D123" s="80"/>
      <c r="E123" s="11">
        <f>IFERROR(VLOOKUP($B123,'[2]10 2018'!$G$3:$J$160,3,FALSE),0)</f>
        <v>12</v>
      </c>
      <c r="F123" s="27">
        <f t="shared" si="19"/>
        <v>12</v>
      </c>
      <c r="G123" s="11">
        <f>IFERROR(VLOOKUP($B123,[3]NUM10!$G$3:$H$149,2,FALSE),0)+P123-AC123</f>
        <v>14</v>
      </c>
      <c r="H123" s="32">
        <f>IFERROR(VLOOKUP($B123,[3]NUM10!$G$3:$H$149,2,FALSE),0)+(P123+Q123+R123)-(AC123+AD123+AE123)</f>
        <v>14</v>
      </c>
      <c r="I123" s="11">
        <f>IFERROR(VLOOKUP($B123,[1]NUM10!$G$3:$J$160,3,FALSE),0)</f>
        <v>0</v>
      </c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11"/>
      <c r="W123" s="50"/>
      <c r="X123" s="50"/>
      <c r="Y123" s="50"/>
      <c r="Z123" s="50"/>
      <c r="AA123" s="50"/>
      <c r="AB123" s="50"/>
      <c r="AC123" s="50"/>
      <c r="AD123" s="50"/>
      <c r="AE123" s="50"/>
      <c r="AF123" s="50"/>
      <c r="AG123" s="50"/>
      <c r="AH123" s="50"/>
      <c r="AI123" s="11"/>
    </row>
    <row r="124" spans="1:36" ht="14.4" thickBot="1" x14ac:dyDescent="0.3">
      <c r="A124" s="49" t="s">
        <v>131</v>
      </c>
      <c r="B124" s="62" t="s">
        <v>129</v>
      </c>
      <c r="C124" s="34"/>
      <c r="D124" s="80"/>
      <c r="E124" s="11">
        <f>IFERROR(VLOOKUP($B124,'[2]10 2018'!$G$3:$J$160,3,FALSE),0)</f>
        <v>29</v>
      </c>
      <c r="F124" s="27">
        <f t="shared" si="19"/>
        <v>29</v>
      </c>
      <c r="G124" s="11">
        <f>IFERROR(VLOOKUP($B124,[3]NUM10!$G$3:$H$149,2,FALSE),0)+P124-AC124</f>
        <v>26</v>
      </c>
      <c r="H124" s="32">
        <f>IFERROR(VLOOKUP($B124,[3]NUM10!$G$3:$H$149,2,FALSE),0)+(P124+Q124+R124)-(AC124+AD124+AE124)</f>
        <v>26</v>
      </c>
      <c r="I124" s="11">
        <f>IFERROR(VLOOKUP($B124,[1]NUM10!$G$3:$J$160,3,FALSE),0)</f>
        <v>0</v>
      </c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11"/>
      <c r="W124" s="50"/>
      <c r="X124" s="50"/>
      <c r="Y124" s="50"/>
      <c r="Z124" s="50"/>
      <c r="AA124" s="50"/>
      <c r="AB124" s="50"/>
      <c r="AC124" s="50"/>
      <c r="AD124" s="50"/>
      <c r="AE124" s="50"/>
      <c r="AF124" s="50"/>
      <c r="AG124" s="50"/>
      <c r="AH124" s="50"/>
      <c r="AI124" s="11"/>
    </row>
    <row r="125" spans="1:36" ht="14.4" thickBot="1" x14ac:dyDescent="0.3">
      <c r="A125" s="49" t="s">
        <v>131</v>
      </c>
      <c r="B125" s="62" t="s">
        <v>130</v>
      </c>
      <c r="C125" s="34"/>
      <c r="D125" s="80"/>
      <c r="E125" s="11">
        <f>IFERROR(VLOOKUP($B125,'[2]10 2018'!$G$3:$J$160,3,FALSE),0)</f>
        <v>13</v>
      </c>
      <c r="F125" s="27">
        <f t="shared" si="19"/>
        <v>13</v>
      </c>
      <c r="G125" s="11">
        <f>IFERROR(VLOOKUP($B125,[3]NUM10!$G$3:$H$149,2,FALSE),0)+P125-AC125</f>
        <v>15</v>
      </c>
      <c r="H125" s="32">
        <f>IFERROR(VLOOKUP($B125,[3]NUM10!$G$3:$H$149,2,FALSE),0)+(P125+Q125+R125)-(AC125+AD125+AE125)</f>
        <v>15</v>
      </c>
      <c r="I125" s="11">
        <f>IFERROR(VLOOKUP($B125,[1]NUM10!$G$3:$J$160,3,FALSE),0)</f>
        <v>14</v>
      </c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11"/>
      <c r="W125" s="50"/>
      <c r="X125" s="50"/>
      <c r="Y125" s="50"/>
      <c r="Z125" s="50"/>
      <c r="AA125" s="50"/>
      <c r="AB125" s="50"/>
      <c r="AC125" s="50"/>
      <c r="AD125" s="50"/>
      <c r="AE125" s="50"/>
      <c r="AF125" s="50"/>
      <c r="AG125" s="50"/>
      <c r="AH125" s="50"/>
      <c r="AI125" s="11"/>
    </row>
    <row r="126" spans="1:36" ht="14.4" thickBot="1" x14ac:dyDescent="0.3">
      <c r="A126" s="344" t="s">
        <v>166</v>
      </c>
      <c r="B126" s="345"/>
      <c r="C126" s="89">
        <f>D126/Metas!L7</f>
        <v>0.64548873456175382</v>
      </c>
      <c r="D126" s="82">
        <f>I126/AJ126</f>
        <v>0.12464387464387465</v>
      </c>
      <c r="E126" s="8">
        <f t="shared" ref="E126:G126" si="20">SUM(E114:E125)</f>
        <v>271</v>
      </c>
      <c r="F126" s="8">
        <f t="shared" si="20"/>
        <v>271</v>
      </c>
      <c r="G126" s="8">
        <f t="shared" si="20"/>
        <v>332</v>
      </c>
      <c r="H126" s="8">
        <f>SUM(H114:H125)</f>
        <v>332</v>
      </c>
      <c r="I126" s="8">
        <f t="shared" ref="I126" si="21">SUM(I114:I125)</f>
        <v>175</v>
      </c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>
        <v>1404</v>
      </c>
    </row>
    <row r="127" spans="1:36" ht="14.4" thickBot="1" x14ac:dyDescent="0.3">
      <c r="A127" s="49" t="s">
        <v>145</v>
      </c>
      <c r="B127" s="62" t="s">
        <v>132</v>
      </c>
      <c r="C127" s="34"/>
      <c r="D127" s="80"/>
      <c r="E127" s="11">
        <f>IFERROR(VLOOKUP($B127,'[2]10 2018'!$G$3:$J$160,3,FALSE),0)</f>
        <v>461</v>
      </c>
      <c r="F127" s="27">
        <f t="shared" ref="F127:F139" si="22">E127+(J127+K127+L127+M127)-(W127+X127+Y127+Z127)</f>
        <v>461</v>
      </c>
      <c r="G127" s="11">
        <f>IFERROR(VLOOKUP($B127,[3]NUM10!$G$3:$H$149,2,FALSE),0)+P127-AC127</f>
        <v>428</v>
      </c>
      <c r="H127" s="32">
        <f>IFERROR(VLOOKUP($B127,[3]NUM10!$G$3:$H$149,2,FALSE),0)+(P127+Q127+R127)-(AC127+AD127+AE127)</f>
        <v>428</v>
      </c>
      <c r="I127" s="11">
        <f>IFERROR(VLOOKUP($B127,[1]NUM10!$G$3:$J$160,3,FALSE),0)</f>
        <v>389</v>
      </c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11"/>
      <c r="W127" s="50"/>
      <c r="X127" s="50"/>
      <c r="Y127" s="50"/>
      <c r="Z127" s="50"/>
      <c r="AA127" s="50"/>
      <c r="AB127" s="50"/>
      <c r="AC127" s="50"/>
      <c r="AD127" s="50"/>
      <c r="AE127" s="50"/>
      <c r="AF127" s="50"/>
      <c r="AG127" s="50"/>
      <c r="AH127" s="50"/>
      <c r="AI127" s="11"/>
    </row>
    <row r="128" spans="1:36" ht="14.4" thickBot="1" x14ac:dyDescent="0.3">
      <c r="A128" s="49" t="s">
        <v>145</v>
      </c>
      <c r="B128" s="62" t="s">
        <v>133</v>
      </c>
      <c r="C128" s="34"/>
      <c r="D128" s="80"/>
      <c r="E128" s="11">
        <f>IFERROR(VLOOKUP($B128,'[2]10 2018'!$G$3:$J$160,3,FALSE),0)</f>
        <v>157</v>
      </c>
      <c r="F128" s="27">
        <f t="shared" si="22"/>
        <v>157</v>
      </c>
      <c r="G128" s="11">
        <f>IFERROR(VLOOKUP($B128,[3]NUM10!$G$3:$H$149,2,FALSE),0)+P128-AC128</f>
        <v>162</v>
      </c>
      <c r="H128" s="32">
        <f>IFERROR(VLOOKUP($B128,[3]NUM10!$G$3:$H$149,2,FALSE),0)+(P128+Q128+R128)-(AC128+AD128+AE128)</f>
        <v>162</v>
      </c>
      <c r="I128" s="11">
        <f>IFERROR(VLOOKUP($B128,[1]NUM10!$G$3:$J$160,3,FALSE),0)</f>
        <v>174</v>
      </c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11"/>
      <c r="W128" s="50"/>
      <c r="X128" s="50"/>
      <c r="Y128" s="50"/>
      <c r="Z128" s="50"/>
      <c r="AA128" s="50"/>
      <c r="AB128" s="50"/>
      <c r="AC128" s="50"/>
      <c r="AD128" s="50"/>
      <c r="AE128" s="50"/>
      <c r="AF128" s="50"/>
      <c r="AG128" s="50"/>
      <c r="AH128" s="50"/>
      <c r="AI128" s="11"/>
    </row>
    <row r="129" spans="1:36" ht="14.4" thickBot="1" x14ac:dyDescent="0.3">
      <c r="A129" s="49" t="s">
        <v>145</v>
      </c>
      <c r="B129" s="62" t="s">
        <v>134</v>
      </c>
      <c r="C129" s="34"/>
      <c r="D129" s="80"/>
      <c r="E129" s="11">
        <f>IFERROR(VLOOKUP($B129,'[2]10 2018'!$G$3:$J$160,3,FALSE),0)</f>
        <v>94</v>
      </c>
      <c r="F129" s="27">
        <f t="shared" si="22"/>
        <v>94</v>
      </c>
      <c r="G129" s="11">
        <f>IFERROR(VLOOKUP($B129,[3]NUM10!$G$3:$H$149,2,FALSE),0)+P129-AC129</f>
        <v>106</v>
      </c>
      <c r="H129" s="32">
        <f>IFERROR(VLOOKUP($B129,[3]NUM10!$G$3:$H$149,2,FALSE),0)+(P129+Q129+R129)-(AC129+AD129+AE129)</f>
        <v>106</v>
      </c>
      <c r="I129" s="11">
        <f>IFERROR(VLOOKUP($B129,[1]NUM10!$G$3:$J$160,3,FALSE),0)</f>
        <v>103</v>
      </c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11"/>
      <c r="W129" s="50"/>
      <c r="X129" s="50"/>
      <c r="Y129" s="50"/>
      <c r="Z129" s="50"/>
      <c r="AA129" s="50"/>
      <c r="AB129" s="50"/>
      <c r="AC129" s="50"/>
      <c r="AD129" s="50"/>
      <c r="AE129" s="50"/>
      <c r="AF129" s="50"/>
      <c r="AG129" s="50"/>
      <c r="AH129" s="50"/>
      <c r="AI129" s="11"/>
    </row>
    <row r="130" spans="1:36" ht="14.4" thickBot="1" x14ac:dyDescent="0.3">
      <c r="A130" s="49" t="s">
        <v>145</v>
      </c>
      <c r="B130" s="62" t="s">
        <v>135</v>
      </c>
      <c r="C130" s="34"/>
      <c r="D130" s="80"/>
      <c r="E130" s="11">
        <f>IFERROR(VLOOKUP($B130,'[2]10 2018'!$G$3:$J$160,3,FALSE),0)</f>
        <v>297</v>
      </c>
      <c r="F130" s="27">
        <f t="shared" si="22"/>
        <v>297</v>
      </c>
      <c r="G130" s="11">
        <f>IFERROR(VLOOKUP($B130,[3]NUM10!$G$3:$H$149,2,FALSE),0)+P130-AC130</f>
        <v>314</v>
      </c>
      <c r="H130" s="32">
        <f>IFERROR(VLOOKUP($B130,[3]NUM10!$G$3:$H$149,2,FALSE),0)+(P130+Q130+R130)-(AC130+AD130+AE130)</f>
        <v>314</v>
      </c>
      <c r="I130" s="11">
        <f>IFERROR(VLOOKUP($B130,[1]NUM10!$G$3:$J$160,3,FALSE),0)</f>
        <v>319</v>
      </c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11"/>
      <c r="W130" s="50"/>
      <c r="X130" s="50"/>
      <c r="Y130" s="50"/>
      <c r="Z130" s="50"/>
      <c r="AA130" s="50"/>
      <c r="AB130" s="50"/>
      <c r="AC130" s="50"/>
      <c r="AD130" s="50"/>
      <c r="AE130" s="50"/>
      <c r="AF130" s="50"/>
      <c r="AG130" s="50"/>
      <c r="AH130" s="50"/>
      <c r="AI130" s="11"/>
    </row>
    <row r="131" spans="1:36" ht="14.4" thickBot="1" x14ac:dyDescent="0.3">
      <c r="A131" s="49" t="s">
        <v>145</v>
      </c>
      <c r="B131" s="62" t="s">
        <v>136</v>
      </c>
      <c r="C131" s="34"/>
      <c r="D131" s="80"/>
      <c r="E131" s="11">
        <f>IFERROR(VLOOKUP($B131,'[2]10 2018'!$G$3:$J$160,3,FALSE),0)</f>
        <v>26</v>
      </c>
      <c r="F131" s="27">
        <f t="shared" si="22"/>
        <v>26</v>
      </c>
      <c r="G131" s="11">
        <f>IFERROR(VLOOKUP($B131,[3]NUM10!$G$3:$H$149,2,FALSE),0)+P131-AC131</f>
        <v>26</v>
      </c>
      <c r="H131" s="32">
        <f>IFERROR(VLOOKUP($B131,[3]NUM10!$G$3:$H$149,2,FALSE),0)+(P131+Q131+R131)-(AC131+AD131+AE131)</f>
        <v>26</v>
      </c>
      <c r="I131" s="11">
        <f>IFERROR(VLOOKUP($B131,[1]NUM10!$G$3:$J$160,3,FALSE),0)</f>
        <v>16</v>
      </c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11"/>
      <c r="W131" s="50"/>
      <c r="X131" s="50"/>
      <c r="Y131" s="50"/>
      <c r="Z131" s="50"/>
      <c r="AA131" s="50"/>
      <c r="AB131" s="50"/>
      <c r="AC131" s="50"/>
      <c r="AD131" s="50"/>
      <c r="AE131" s="50"/>
      <c r="AF131" s="50"/>
      <c r="AG131" s="50"/>
      <c r="AH131" s="50"/>
      <c r="AI131" s="11"/>
    </row>
    <row r="132" spans="1:36" ht="14.4" thickBot="1" x14ac:dyDescent="0.3">
      <c r="A132" s="49" t="s">
        <v>145</v>
      </c>
      <c r="B132" s="62" t="s">
        <v>137</v>
      </c>
      <c r="C132" s="34"/>
      <c r="D132" s="80"/>
      <c r="E132" s="11">
        <f>IFERROR(VLOOKUP($B132,'[2]10 2018'!$G$3:$J$160,3,FALSE),0)</f>
        <v>26</v>
      </c>
      <c r="F132" s="27">
        <f t="shared" si="22"/>
        <v>26</v>
      </c>
      <c r="G132" s="11">
        <f>IFERROR(VLOOKUP($B132,[3]NUM10!$G$3:$H$149,2,FALSE),0)+P132-AC132</f>
        <v>23</v>
      </c>
      <c r="H132" s="32">
        <f>IFERROR(VLOOKUP($B132,[3]NUM10!$G$3:$H$149,2,FALSE),0)+(P132+Q132+R132)-(AC132+AD132+AE132)</f>
        <v>23</v>
      </c>
      <c r="I132" s="11">
        <f>IFERROR(VLOOKUP($B132,[1]NUM10!$G$3:$J$160,3,FALSE),0)</f>
        <v>27</v>
      </c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11"/>
      <c r="W132" s="50"/>
      <c r="X132" s="50"/>
      <c r="Y132" s="50"/>
      <c r="Z132" s="50"/>
      <c r="AA132" s="50"/>
      <c r="AB132" s="50"/>
      <c r="AC132" s="50"/>
      <c r="AD132" s="50"/>
      <c r="AE132" s="50"/>
      <c r="AF132" s="50"/>
      <c r="AG132" s="50"/>
      <c r="AH132" s="50"/>
      <c r="AI132" s="11"/>
    </row>
    <row r="133" spans="1:36" ht="14.4" thickBot="1" x14ac:dyDescent="0.3">
      <c r="A133" s="49" t="s">
        <v>145</v>
      </c>
      <c r="B133" s="62" t="s">
        <v>138</v>
      </c>
      <c r="C133" s="34"/>
      <c r="D133" s="80"/>
      <c r="E133" s="11">
        <f>IFERROR(VLOOKUP($B133,'[2]10 2018'!$G$3:$J$160,3,FALSE),0)</f>
        <v>18</v>
      </c>
      <c r="F133" s="27">
        <f t="shared" si="22"/>
        <v>18</v>
      </c>
      <c r="G133" s="11">
        <f>IFERROR(VLOOKUP($B133,[3]NUM10!$G$3:$H$149,2,FALSE),0)+P133-AC133</f>
        <v>39</v>
      </c>
      <c r="H133" s="32">
        <f>IFERROR(VLOOKUP($B133,[3]NUM10!$G$3:$H$149,2,FALSE),0)+(P133+Q133+R133)-(AC133+AD133+AE133)</f>
        <v>39</v>
      </c>
      <c r="I133" s="11">
        <f>IFERROR(VLOOKUP($B133,[1]NUM10!$G$3:$J$160,3,FALSE),0)</f>
        <v>45</v>
      </c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11"/>
      <c r="W133" s="50"/>
      <c r="X133" s="50"/>
      <c r="Y133" s="50"/>
      <c r="Z133" s="50"/>
      <c r="AA133" s="50"/>
      <c r="AB133" s="50"/>
      <c r="AC133" s="50"/>
      <c r="AD133" s="50"/>
      <c r="AE133" s="50"/>
      <c r="AF133" s="50"/>
      <c r="AG133" s="50"/>
      <c r="AH133" s="50"/>
      <c r="AI133" s="11"/>
    </row>
    <row r="134" spans="1:36" ht="14.4" thickBot="1" x14ac:dyDescent="0.3">
      <c r="A134" s="49" t="s">
        <v>145</v>
      </c>
      <c r="B134" s="62" t="s">
        <v>139</v>
      </c>
      <c r="C134" s="34"/>
      <c r="D134" s="80"/>
      <c r="E134" s="11">
        <f>IFERROR(VLOOKUP($B134,'[2]10 2018'!$G$3:$J$160,3,FALSE),0)</f>
        <v>28</v>
      </c>
      <c r="F134" s="27">
        <f t="shared" si="22"/>
        <v>28</v>
      </c>
      <c r="G134" s="11">
        <f>IFERROR(VLOOKUP($B134,[3]NUM10!$G$3:$H$149,2,FALSE),0)+P134-AC134</f>
        <v>24</v>
      </c>
      <c r="H134" s="32">
        <f>IFERROR(VLOOKUP($B134,[3]NUM10!$G$3:$H$149,2,FALSE),0)+(P134+Q134+R134)-(AC134+AD134+AE134)</f>
        <v>24</v>
      </c>
      <c r="I134" s="11">
        <f>IFERROR(VLOOKUP($B134,[1]NUM10!$G$3:$J$160,3,FALSE),0)</f>
        <v>34</v>
      </c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11"/>
      <c r="W134" s="50"/>
      <c r="X134" s="50"/>
      <c r="Y134" s="50"/>
      <c r="Z134" s="50"/>
      <c r="AA134" s="50"/>
      <c r="AB134" s="50"/>
      <c r="AC134" s="50"/>
      <c r="AD134" s="50"/>
      <c r="AE134" s="50"/>
      <c r="AF134" s="50"/>
      <c r="AG134" s="50"/>
      <c r="AH134" s="50"/>
      <c r="AI134" s="11"/>
    </row>
    <row r="135" spans="1:36" ht="14.4" thickBot="1" x14ac:dyDescent="0.3">
      <c r="A135" s="49" t="s">
        <v>145</v>
      </c>
      <c r="B135" s="62" t="s">
        <v>140</v>
      </c>
      <c r="C135" s="34"/>
      <c r="D135" s="80"/>
      <c r="E135" s="11">
        <f>IFERROR(VLOOKUP($B135,'[2]10 2018'!$G$3:$J$160,3,FALSE),0)</f>
        <v>27</v>
      </c>
      <c r="F135" s="27">
        <f t="shared" si="22"/>
        <v>27</v>
      </c>
      <c r="G135" s="11">
        <f>IFERROR(VLOOKUP($B135,[3]NUM10!$G$3:$H$149,2,FALSE),0)+P135-AC135</f>
        <v>27</v>
      </c>
      <c r="H135" s="32">
        <f>IFERROR(VLOOKUP($B135,[3]NUM10!$G$3:$H$149,2,FALSE),0)+(P135+Q135+R135)-(AC135+AD135+AE135)</f>
        <v>27</v>
      </c>
      <c r="I135" s="11">
        <f>IFERROR(VLOOKUP($B135,[1]NUM10!$G$3:$J$160,3,FALSE),0)</f>
        <v>29</v>
      </c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11"/>
      <c r="W135" s="50"/>
      <c r="X135" s="50"/>
      <c r="Y135" s="50"/>
      <c r="Z135" s="50"/>
      <c r="AA135" s="50"/>
      <c r="AB135" s="50"/>
      <c r="AC135" s="50"/>
      <c r="AD135" s="50"/>
      <c r="AE135" s="50"/>
      <c r="AF135" s="50"/>
      <c r="AG135" s="50"/>
      <c r="AH135" s="50"/>
      <c r="AI135" s="11"/>
    </row>
    <row r="136" spans="1:36" ht="14.4" thickBot="1" x14ac:dyDescent="0.3">
      <c r="A136" s="49" t="s">
        <v>145</v>
      </c>
      <c r="B136" s="62" t="s">
        <v>141</v>
      </c>
      <c r="C136" s="34"/>
      <c r="D136" s="80"/>
      <c r="E136" s="11">
        <f>IFERROR(VLOOKUP($B136,'[2]10 2018'!$G$3:$J$160,3,FALSE),0)</f>
        <v>49</v>
      </c>
      <c r="F136" s="27">
        <f t="shared" si="22"/>
        <v>49</v>
      </c>
      <c r="G136" s="11">
        <f>IFERROR(VLOOKUP($B136,[3]NUM10!$G$3:$H$149,2,FALSE),0)+P136-AC136</f>
        <v>42</v>
      </c>
      <c r="H136" s="32">
        <f>IFERROR(VLOOKUP($B136,[3]NUM10!$G$3:$H$149,2,FALSE),0)+(P136+Q136+R136)-(AC136+AD136+AE136)</f>
        <v>42</v>
      </c>
      <c r="I136" s="11">
        <f>IFERROR(VLOOKUP($B136,[1]NUM10!$G$3:$J$160,3,FALSE),0)</f>
        <v>52</v>
      </c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11"/>
      <c r="W136" s="50"/>
      <c r="X136" s="50"/>
      <c r="Y136" s="50"/>
      <c r="Z136" s="50"/>
      <c r="AA136" s="50"/>
      <c r="AB136" s="50"/>
      <c r="AC136" s="50"/>
      <c r="AD136" s="50"/>
      <c r="AE136" s="50"/>
      <c r="AF136" s="50"/>
      <c r="AG136" s="50"/>
      <c r="AH136" s="50"/>
      <c r="AI136" s="11"/>
    </row>
    <row r="137" spans="1:36" ht="14.4" thickBot="1" x14ac:dyDescent="0.3">
      <c r="A137" s="49" t="s">
        <v>145</v>
      </c>
      <c r="B137" s="62" t="s">
        <v>142</v>
      </c>
      <c r="C137" s="34"/>
      <c r="D137" s="80"/>
      <c r="E137" s="11">
        <f>IFERROR(VLOOKUP($B137,'[2]10 2018'!$G$3:$J$160,3,FALSE),0)</f>
        <v>54</v>
      </c>
      <c r="F137" s="27">
        <f t="shared" si="22"/>
        <v>54</v>
      </c>
      <c r="G137" s="11">
        <f>IFERROR(VLOOKUP($B137,[3]NUM10!$G$3:$H$149,2,FALSE),0)+P137-AC137</f>
        <v>52</v>
      </c>
      <c r="H137" s="32">
        <f>IFERROR(VLOOKUP($B137,[3]NUM10!$G$3:$H$149,2,FALSE),0)+(P137+Q137+R137)-(AC137+AD137+AE137)</f>
        <v>52</v>
      </c>
      <c r="I137" s="11">
        <f>IFERROR(VLOOKUP($B137,[1]NUM10!$G$3:$J$160,3,FALSE),0)</f>
        <v>54</v>
      </c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11"/>
      <c r="W137" s="50"/>
      <c r="X137" s="50"/>
      <c r="Y137" s="50"/>
      <c r="Z137" s="50"/>
      <c r="AA137" s="50"/>
      <c r="AB137" s="50"/>
      <c r="AC137" s="50"/>
      <c r="AD137" s="50"/>
      <c r="AE137" s="50"/>
      <c r="AF137" s="50"/>
      <c r="AG137" s="50"/>
      <c r="AH137" s="50"/>
      <c r="AI137" s="11"/>
    </row>
    <row r="138" spans="1:36" ht="14.4" thickBot="1" x14ac:dyDescent="0.3">
      <c r="A138" s="49" t="s">
        <v>145</v>
      </c>
      <c r="B138" s="62" t="s">
        <v>143</v>
      </c>
      <c r="C138" s="34"/>
      <c r="D138" s="80"/>
      <c r="E138" s="11">
        <f>IFERROR(VLOOKUP($B138,'[2]10 2018'!$G$3:$J$160,3,FALSE),0)</f>
        <v>21</v>
      </c>
      <c r="F138" s="27">
        <f t="shared" si="22"/>
        <v>21</v>
      </c>
      <c r="G138" s="11">
        <f>IFERROR(VLOOKUP($B138,[3]NUM10!$G$3:$H$149,2,FALSE),0)+P138-AC138</f>
        <v>21</v>
      </c>
      <c r="H138" s="32">
        <f>IFERROR(VLOOKUP($B138,[3]NUM10!$G$3:$H$149,2,FALSE),0)+(P138+Q138+R138)-(AC138+AD138+AE138)</f>
        <v>21</v>
      </c>
      <c r="I138" s="11">
        <f>IFERROR(VLOOKUP($B138,[1]NUM10!$G$3:$J$160,3,FALSE),0)</f>
        <v>21</v>
      </c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11"/>
      <c r="W138" s="50"/>
      <c r="X138" s="50"/>
      <c r="Y138" s="50"/>
      <c r="Z138" s="50"/>
      <c r="AA138" s="50"/>
      <c r="AB138" s="50"/>
      <c r="AC138" s="50"/>
      <c r="AD138" s="50"/>
      <c r="AE138" s="50"/>
      <c r="AF138" s="50"/>
      <c r="AG138" s="50"/>
      <c r="AH138" s="50"/>
      <c r="AI138" s="11"/>
    </row>
    <row r="139" spans="1:36" ht="14.4" thickBot="1" x14ac:dyDescent="0.3">
      <c r="A139" s="49" t="s">
        <v>145</v>
      </c>
      <c r="B139" s="62" t="s">
        <v>144</v>
      </c>
      <c r="C139" s="34"/>
      <c r="D139" s="80"/>
      <c r="E139" s="11">
        <f>IFERROR(VLOOKUP($B139,'[2]10 2018'!$G$3:$J$160,3,FALSE),0)</f>
        <v>14</v>
      </c>
      <c r="F139" s="27">
        <f t="shared" si="22"/>
        <v>14</v>
      </c>
      <c r="G139" s="11">
        <f>IFERROR(VLOOKUP($B139,[3]NUM10!$G$3:$H$149,2,FALSE),0)+P139-AC139</f>
        <v>14</v>
      </c>
      <c r="H139" s="32">
        <f>IFERROR(VLOOKUP($B139,[3]NUM10!$G$3:$H$149,2,FALSE),0)+(P139+Q139+R139)-(AC139+AD139+AE139)</f>
        <v>14</v>
      </c>
      <c r="I139" s="11">
        <f>IFERROR(VLOOKUP($B139,[1]NUM10!$G$3:$J$160,3,FALSE),0)</f>
        <v>13</v>
      </c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11"/>
      <c r="W139" s="50"/>
      <c r="X139" s="50"/>
      <c r="Y139" s="50"/>
      <c r="Z139" s="50"/>
      <c r="AA139" s="50"/>
      <c r="AB139" s="50"/>
      <c r="AC139" s="50"/>
      <c r="AD139" s="50"/>
      <c r="AE139" s="50"/>
      <c r="AF139" s="50"/>
      <c r="AG139" s="50"/>
      <c r="AH139" s="50"/>
      <c r="AI139" s="11"/>
    </row>
    <row r="140" spans="1:36" ht="14.4" thickBot="1" x14ac:dyDescent="0.3">
      <c r="A140" s="344" t="s">
        <v>167</v>
      </c>
      <c r="B140" s="345"/>
      <c r="C140" s="89">
        <f>D140/Metas!L12</f>
        <v>1.0032720349321083</v>
      </c>
      <c r="D140" s="82">
        <f>I140/AJ140</f>
        <v>0.18410041841004185</v>
      </c>
      <c r="E140" s="8">
        <f t="shared" ref="E140:G140" si="23">SUM(E127:E139)</f>
        <v>1272</v>
      </c>
      <c r="F140" s="8">
        <f t="shared" si="23"/>
        <v>1272</v>
      </c>
      <c r="G140" s="8">
        <f t="shared" si="23"/>
        <v>1278</v>
      </c>
      <c r="H140" s="8">
        <f>SUM(H127:H139)</f>
        <v>1278</v>
      </c>
      <c r="I140" s="8">
        <f t="shared" ref="I140" si="24">SUM(I127:I139)</f>
        <v>1276</v>
      </c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>
        <v>6931</v>
      </c>
    </row>
    <row r="141" spans="1:36" ht="14.4" thickBot="1" x14ac:dyDescent="0.3">
      <c r="A141" s="49" t="s">
        <v>150</v>
      </c>
      <c r="B141" s="62" t="s">
        <v>146</v>
      </c>
      <c r="C141" s="34"/>
      <c r="D141" s="80"/>
      <c r="E141" s="11">
        <f>IFERROR(VLOOKUP($B141,'[2]10 2018'!$G$3:$J$160,3,FALSE),0)</f>
        <v>466</v>
      </c>
      <c r="F141" s="27">
        <f t="shared" ref="F141:F144" si="25">E141+(J141+K141+L141+M141)-(W141+X141+Y141+Z141)</f>
        <v>466</v>
      </c>
      <c r="G141" s="11">
        <f>IFERROR(VLOOKUP($B141,[3]NUM10!$G$3:$H$149,2,FALSE),0)+P141-AC141</f>
        <v>470</v>
      </c>
      <c r="H141" s="32">
        <f>IFERROR(VLOOKUP($B141,[3]NUM10!$G$3:$H$149,2,FALSE),0)+(P141+Q141+R141)-(AC141+AD141+AE141)</f>
        <v>470</v>
      </c>
      <c r="I141" s="11">
        <f>IFERROR(VLOOKUP($B141,[1]NUM10!$G$3:$J$160,3,FALSE),0)</f>
        <v>488</v>
      </c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11"/>
      <c r="W141" s="50"/>
      <c r="X141" s="50"/>
      <c r="Y141" s="50"/>
      <c r="Z141" s="50"/>
      <c r="AA141" s="50"/>
      <c r="AB141" s="50"/>
      <c r="AC141" s="50"/>
      <c r="AD141" s="50"/>
      <c r="AE141" s="50"/>
      <c r="AF141" s="50"/>
      <c r="AG141" s="50"/>
      <c r="AH141" s="50"/>
      <c r="AI141" s="11"/>
    </row>
    <row r="142" spans="1:36" ht="14.4" thickBot="1" x14ac:dyDescent="0.3">
      <c r="A142" s="49" t="s">
        <v>150</v>
      </c>
      <c r="B142" s="62" t="s">
        <v>147</v>
      </c>
      <c r="C142" s="34"/>
      <c r="D142" s="80"/>
      <c r="E142" s="11">
        <f>IFERROR(VLOOKUP($B142,'[2]10 2018'!$G$3:$J$160,3,FALSE),0)</f>
        <v>1</v>
      </c>
      <c r="F142" s="27">
        <f t="shared" si="25"/>
        <v>1</v>
      </c>
      <c r="G142" s="11">
        <f>IFERROR(VLOOKUP($B142,[3]NUM10!$G$3:$H$149,2,FALSE),0)+P142-AC142</f>
        <v>1</v>
      </c>
      <c r="H142" s="32">
        <f>IFERROR(VLOOKUP($B142,[3]NUM10!$G$3:$H$149,2,FALSE),0)+(P142+Q142+R142)-(AC142+AD142+AE142)</f>
        <v>1</v>
      </c>
      <c r="I142" s="11">
        <f>IFERROR(VLOOKUP($B142,[1]NUM10!$G$3:$J$160,3,FALSE),0)</f>
        <v>1</v>
      </c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11"/>
      <c r="W142" s="50"/>
      <c r="X142" s="50"/>
      <c r="Y142" s="50"/>
      <c r="Z142" s="50"/>
      <c r="AA142" s="50"/>
      <c r="AB142" s="50"/>
      <c r="AC142" s="50"/>
      <c r="AD142" s="50"/>
      <c r="AE142" s="50"/>
      <c r="AF142" s="50"/>
      <c r="AG142" s="50"/>
      <c r="AH142" s="50"/>
      <c r="AI142" s="11"/>
    </row>
    <row r="143" spans="1:36" ht="14.4" thickBot="1" x14ac:dyDescent="0.3">
      <c r="A143" s="49" t="s">
        <v>150</v>
      </c>
      <c r="B143" s="62" t="s">
        <v>148</v>
      </c>
      <c r="C143" s="34"/>
      <c r="D143" s="80"/>
      <c r="E143" s="11">
        <f>IFERROR(VLOOKUP($B143,'[2]10 2018'!$G$3:$J$160,3,FALSE),0)</f>
        <v>4</v>
      </c>
      <c r="F143" s="27">
        <f t="shared" si="25"/>
        <v>4</v>
      </c>
      <c r="G143" s="11">
        <f>IFERROR(VLOOKUP($B143,[3]NUM10!$G$3:$H$149,2,FALSE),0)+P143-AC143</f>
        <v>4</v>
      </c>
      <c r="H143" s="32">
        <f>IFERROR(VLOOKUP($B143,[3]NUM10!$G$3:$H$149,2,FALSE),0)+(P143+Q143+R143)-(AC143+AD143+AE143)</f>
        <v>4</v>
      </c>
      <c r="I143" s="11">
        <f>IFERROR(VLOOKUP($B143,[1]NUM10!$G$3:$J$160,3,FALSE),0)</f>
        <v>4</v>
      </c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11"/>
      <c r="W143" s="50"/>
      <c r="X143" s="50"/>
      <c r="Y143" s="50"/>
      <c r="Z143" s="50"/>
      <c r="AA143" s="50"/>
      <c r="AB143" s="50"/>
      <c r="AC143" s="50"/>
      <c r="AD143" s="50"/>
      <c r="AE143" s="50"/>
      <c r="AF143" s="50"/>
      <c r="AG143" s="50"/>
      <c r="AH143" s="50"/>
      <c r="AI143" s="11"/>
    </row>
    <row r="144" spans="1:36" ht="14.4" thickBot="1" x14ac:dyDescent="0.3">
      <c r="A144" s="49" t="s">
        <v>150</v>
      </c>
      <c r="B144" s="62" t="s">
        <v>149</v>
      </c>
      <c r="C144" s="34"/>
      <c r="D144" s="80"/>
      <c r="E144" s="11">
        <f>IFERROR(VLOOKUP($B144,'[2]10 2018'!$G$3:$J$160,3,FALSE),0)</f>
        <v>2</v>
      </c>
      <c r="F144" s="27">
        <f t="shared" si="25"/>
        <v>2</v>
      </c>
      <c r="G144" s="11">
        <f>IFERROR(VLOOKUP($B144,[3]NUM10!$G$3:$H$149,2,FALSE),0)+P144-AC144</f>
        <v>3</v>
      </c>
      <c r="H144" s="32">
        <f>IFERROR(VLOOKUP($B144,[3]NUM10!$G$3:$H$149,2,FALSE),0)+(P144+Q144+R144)-(AC144+AD144+AE144)</f>
        <v>3</v>
      </c>
      <c r="I144" s="11">
        <f>IFERROR(VLOOKUP($B144,[1]NUM10!$G$3:$J$160,3,FALSE),0)</f>
        <v>1</v>
      </c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11"/>
      <c r="W144" s="50"/>
      <c r="X144" s="50"/>
      <c r="Y144" s="50"/>
      <c r="Z144" s="50"/>
      <c r="AA144" s="50"/>
      <c r="AB144" s="50"/>
      <c r="AC144" s="50"/>
      <c r="AD144" s="50"/>
      <c r="AE144" s="50"/>
      <c r="AF144" s="50"/>
      <c r="AG144" s="50"/>
      <c r="AH144" s="50"/>
      <c r="AI144" s="11"/>
    </row>
    <row r="145" spans="1:36" ht="14.4" thickBot="1" x14ac:dyDescent="0.3">
      <c r="A145" s="344" t="s">
        <v>168</v>
      </c>
      <c r="B145" s="345"/>
      <c r="C145" s="89">
        <f>D145/Metas!L14</f>
        <v>1.0444221935064848</v>
      </c>
      <c r="D145" s="82">
        <f>I145/AJ145</f>
        <v>0.19541139240506328</v>
      </c>
      <c r="E145" s="8">
        <f t="shared" ref="E145:G145" si="26">SUM(E141:E144)</f>
        <v>473</v>
      </c>
      <c r="F145" s="8">
        <f t="shared" si="26"/>
        <v>473</v>
      </c>
      <c r="G145" s="8">
        <f t="shared" si="26"/>
        <v>478</v>
      </c>
      <c r="H145" s="8">
        <f>SUM(H141:H144)</f>
        <v>478</v>
      </c>
      <c r="I145" s="8">
        <f t="shared" ref="I145" si="27">SUM(I141:I144)</f>
        <v>494</v>
      </c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>
        <v>2528</v>
      </c>
    </row>
    <row r="146" spans="1:36" ht="14.4" thickBot="1" x14ac:dyDescent="0.3">
      <c r="A146" s="49" t="s">
        <v>158</v>
      </c>
      <c r="B146" s="62" t="s">
        <v>151</v>
      </c>
      <c r="C146" s="34"/>
      <c r="D146" s="80"/>
      <c r="E146" s="11">
        <f>IFERROR(VLOOKUP($B146,'[2]10 2018'!$G$3:$J$160,3,FALSE),0)</f>
        <v>107</v>
      </c>
      <c r="F146" s="27">
        <f t="shared" ref="F146:F152" si="28">E146+(J146+K146+L146+M146)-(W146+X146+Y146+Z146)</f>
        <v>107</v>
      </c>
      <c r="G146" s="11">
        <f>IFERROR(VLOOKUP($B146,[3]NUM10!$G$3:$H$149,2,FALSE),0)+P146-AC146</f>
        <v>0</v>
      </c>
      <c r="H146" s="32">
        <f>IFERROR(VLOOKUP($B146,[3]NUM10!$G$3:$H$149,2,FALSE),0)+(P146+Q146+R146)-(AC146+AD146+AE146)</f>
        <v>0</v>
      </c>
      <c r="I146" s="11">
        <f>IFERROR(VLOOKUP($B146,[1]NUM10!$G$3:$J$160,3,FALSE),0)</f>
        <v>105</v>
      </c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11"/>
      <c r="W146" s="50"/>
      <c r="X146" s="50"/>
      <c r="Y146" s="50"/>
      <c r="Z146" s="50"/>
      <c r="AA146" s="50"/>
      <c r="AB146" s="50"/>
      <c r="AC146" s="50"/>
      <c r="AD146" s="50"/>
      <c r="AE146" s="50"/>
      <c r="AF146" s="50"/>
      <c r="AG146" s="50"/>
      <c r="AH146" s="50"/>
      <c r="AI146" s="11"/>
    </row>
    <row r="147" spans="1:36" ht="14.4" thickBot="1" x14ac:dyDescent="0.3">
      <c r="A147" s="49" t="s">
        <v>158</v>
      </c>
      <c r="B147" s="62" t="s">
        <v>152</v>
      </c>
      <c r="C147" s="34"/>
      <c r="D147" s="80"/>
      <c r="E147" s="11">
        <f>IFERROR(VLOOKUP($B147,'[2]10 2018'!$G$3:$J$160,3,FALSE),0)</f>
        <v>15</v>
      </c>
      <c r="F147" s="27">
        <f t="shared" si="28"/>
        <v>15</v>
      </c>
      <c r="G147" s="11">
        <f>IFERROR(VLOOKUP($B147,[3]NUM10!$G$3:$H$149,2,FALSE),0)+P147-AC147</f>
        <v>0</v>
      </c>
      <c r="H147" s="32">
        <f>IFERROR(VLOOKUP($B147,[3]NUM10!$G$3:$H$149,2,FALSE),0)+(P147+Q147+R147)-(AC147+AD147+AE147)</f>
        <v>0</v>
      </c>
      <c r="I147" s="11">
        <f>IFERROR(VLOOKUP($B147,[1]NUM10!$G$3:$J$160,3,FALSE),0)</f>
        <v>16</v>
      </c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11"/>
      <c r="W147" s="50"/>
      <c r="X147" s="50"/>
      <c r="Y147" s="50"/>
      <c r="Z147" s="50"/>
      <c r="AA147" s="50"/>
      <c r="AB147" s="50"/>
      <c r="AC147" s="50"/>
      <c r="AD147" s="50"/>
      <c r="AE147" s="50"/>
      <c r="AF147" s="50"/>
      <c r="AG147" s="50"/>
      <c r="AH147" s="50"/>
      <c r="AI147" s="11"/>
    </row>
    <row r="148" spans="1:36" ht="14.4" thickBot="1" x14ac:dyDescent="0.3">
      <c r="A148" s="49" t="s">
        <v>158</v>
      </c>
      <c r="B148" s="62" t="s">
        <v>153</v>
      </c>
      <c r="C148" s="34"/>
      <c r="D148" s="80"/>
      <c r="E148" s="11">
        <f>IFERROR(VLOOKUP($B148,'[2]10 2018'!$G$3:$J$160,3,FALSE),0)</f>
        <v>24</v>
      </c>
      <c r="F148" s="27">
        <f t="shared" si="28"/>
        <v>24</v>
      </c>
      <c r="G148" s="11">
        <f>IFERROR(VLOOKUP($B148,[3]NUM10!$G$3:$H$149,2,FALSE),0)+P148-AC148</f>
        <v>0</v>
      </c>
      <c r="H148" s="32">
        <f>IFERROR(VLOOKUP($B148,[3]NUM10!$G$3:$H$149,2,FALSE),0)+(P148+Q148+R148)-(AC148+AD148+AE148)</f>
        <v>0</v>
      </c>
      <c r="I148" s="11">
        <f>IFERROR(VLOOKUP($B148,[1]NUM10!$G$3:$J$160,3,FALSE),0)</f>
        <v>27</v>
      </c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11"/>
      <c r="W148" s="50"/>
      <c r="X148" s="50"/>
      <c r="Y148" s="50"/>
      <c r="Z148" s="50"/>
      <c r="AA148" s="50"/>
      <c r="AB148" s="50"/>
      <c r="AC148" s="50"/>
      <c r="AD148" s="50"/>
      <c r="AE148" s="50"/>
      <c r="AF148" s="50"/>
      <c r="AG148" s="50"/>
      <c r="AH148" s="50"/>
      <c r="AI148" s="11"/>
    </row>
    <row r="149" spans="1:36" ht="14.4" thickBot="1" x14ac:dyDescent="0.3">
      <c r="A149" s="49" t="s">
        <v>158</v>
      </c>
      <c r="B149" s="62" t="s">
        <v>154</v>
      </c>
      <c r="C149" s="34"/>
      <c r="D149" s="80"/>
      <c r="E149" s="11">
        <f>IFERROR(VLOOKUP($B149,'[2]10 2018'!$G$3:$J$160,3,FALSE),0)</f>
        <v>33</v>
      </c>
      <c r="F149" s="27">
        <f t="shared" si="28"/>
        <v>33</v>
      </c>
      <c r="G149" s="11">
        <f>IFERROR(VLOOKUP($B149,[3]NUM10!$G$3:$H$149,2,FALSE),0)+P149-AC149</f>
        <v>0</v>
      </c>
      <c r="H149" s="32">
        <f>IFERROR(VLOOKUP($B149,[3]NUM10!$G$3:$H$149,2,FALSE),0)+(P149+Q149+R149)-(AC149+AD149+AE149)</f>
        <v>0</v>
      </c>
      <c r="I149" s="11">
        <f>IFERROR(VLOOKUP($B149,[1]NUM10!$G$3:$J$160,3,FALSE),0)</f>
        <v>38</v>
      </c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11"/>
      <c r="W149" s="50"/>
      <c r="X149" s="50"/>
      <c r="Y149" s="50"/>
      <c r="Z149" s="50"/>
      <c r="AA149" s="50"/>
      <c r="AB149" s="50"/>
      <c r="AC149" s="50"/>
      <c r="AD149" s="50"/>
      <c r="AE149" s="50"/>
      <c r="AF149" s="50"/>
      <c r="AG149" s="50"/>
      <c r="AH149" s="50"/>
      <c r="AI149" s="11"/>
    </row>
    <row r="150" spans="1:36" ht="14.4" thickBot="1" x14ac:dyDescent="0.3">
      <c r="A150" s="49" t="s">
        <v>158</v>
      </c>
      <c r="B150" s="62" t="s">
        <v>155</v>
      </c>
      <c r="C150" s="34"/>
      <c r="D150" s="80"/>
      <c r="E150" s="11">
        <f>IFERROR(VLOOKUP($B150,'[2]10 2018'!$G$3:$J$160,3,FALSE),0)</f>
        <v>32</v>
      </c>
      <c r="F150" s="27">
        <f t="shared" si="28"/>
        <v>32</v>
      </c>
      <c r="G150" s="11">
        <f>IFERROR(VLOOKUP($B150,[3]NUM10!$G$3:$H$149,2,FALSE),0)+P150-AC150</f>
        <v>0</v>
      </c>
      <c r="H150" s="32">
        <f>IFERROR(VLOOKUP($B150,[3]NUM10!$G$3:$H$149,2,FALSE),0)+(P150+Q150+R150)-(AC150+AD150+AE150)</f>
        <v>0</v>
      </c>
      <c r="I150" s="11">
        <f>IFERROR(VLOOKUP($B150,[1]NUM10!$G$3:$J$160,3,FALSE),0)</f>
        <v>37</v>
      </c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11"/>
      <c r="W150" s="50"/>
      <c r="X150" s="50"/>
      <c r="Y150" s="50"/>
      <c r="Z150" s="50"/>
      <c r="AA150" s="50"/>
      <c r="AB150" s="50"/>
      <c r="AC150" s="50"/>
      <c r="AD150" s="50"/>
      <c r="AE150" s="50"/>
      <c r="AF150" s="50"/>
      <c r="AG150" s="50"/>
      <c r="AH150" s="50"/>
      <c r="AI150" s="11"/>
    </row>
    <row r="151" spans="1:36" ht="14.4" thickBot="1" x14ac:dyDescent="0.3">
      <c r="A151" s="49" t="s">
        <v>158</v>
      </c>
      <c r="B151" s="62" t="s">
        <v>156</v>
      </c>
      <c r="C151" s="34"/>
      <c r="D151" s="80"/>
      <c r="E151" s="11">
        <f>IFERROR(VLOOKUP($B151,'[2]10 2018'!$G$3:$J$160,3,FALSE),0)</f>
        <v>38</v>
      </c>
      <c r="F151" s="27">
        <f t="shared" si="28"/>
        <v>38</v>
      </c>
      <c r="G151" s="11">
        <f>IFERROR(VLOOKUP($B151,[3]NUM10!$G$3:$H$149,2,FALSE),0)+P151-AC151</f>
        <v>0</v>
      </c>
      <c r="H151" s="32">
        <f>IFERROR(VLOOKUP($B151,[3]NUM10!$G$3:$H$149,2,FALSE),0)+(P151+Q151+R151)-(AC151+AD151+AE151)</f>
        <v>0</v>
      </c>
      <c r="I151" s="11">
        <f>IFERROR(VLOOKUP($B151,[1]NUM10!$G$3:$J$160,3,FALSE),0)</f>
        <v>45</v>
      </c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11"/>
      <c r="W151" s="50"/>
      <c r="X151" s="50"/>
      <c r="Y151" s="50"/>
      <c r="Z151" s="50"/>
      <c r="AA151" s="50"/>
      <c r="AB151" s="50"/>
      <c r="AC151" s="50"/>
      <c r="AD151" s="50"/>
      <c r="AE151" s="50"/>
      <c r="AF151" s="50"/>
      <c r="AG151" s="50"/>
      <c r="AH151" s="50"/>
      <c r="AI151" s="11"/>
    </row>
    <row r="152" spans="1:36" ht="14.4" thickBot="1" x14ac:dyDescent="0.3">
      <c r="A152" s="49" t="s">
        <v>158</v>
      </c>
      <c r="B152" s="62" t="s">
        <v>157</v>
      </c>
      <c r="C152" s="34"/>
      <c r="D152" s="80"/>
      <c r="E152" s="11">
        <f>IFERROR(VLOOKUP($B152,'[2]10 2018'!$G$3:$J$160,3,FALSE),0)</f>
        <v>17</v>
      </c>
      <c r="F152" s="27">
        <f t="shared" si="28"/>
        <v>17</v>
      </c>
      <c r="G152" s="11">
        <f>IFERROR(VLOOKUP($B152,[3]NUM10!$G$3:$H$149,2,FALSE),0)+P152-AC152</f>
        <v>0</v>
      </c>
      <c r="H152" s="32">
        <f>IFERROR(VLOOKUP($B152,[3]NUM10!$G$3:$H$149,2,FALSE),0)+(P152+Q152+R152)-(AC152+AD152+AE152)</f>
        <v>0</v>
      </c>
      <c r="I152" s="11">
        <f>IFERROR(VLOOKUP($B152,[1]NUM10!$G$3:$J$160,3,FALSE),0)</f>
        <v>15</v>
      </c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11"/>
      <c r="W152" s="50"/>
      <c r="X152" s="50"/>
      <c r="Y152" s="50"/>
      <c r="Z152" s="50"/>
      <c r="AA152" s="50"/>
      <c r="AB152" s="50"/>
      <c r="AC152" s="50"/>
      <c r="AD152" s="50"/>
      <c r="AE152" s="50"/>
      <c r="AF152" s="50"/>
      <c r="AG152" s="50"/>
      <c r="AH152" s="50"/>
      <c r="AI152" s="11"/>
    </row>
    <row r="153" spans="1:36" ht="14.4" thickBot="1" x14ac:dyDescent="0.3">
      <c r="A153" s="344" t="s">
        <v>169</v>
      </c>
      <c r="B153" s="345"/>
      <c r="C153" s="89">
        <f>D153/Metas!L15</f>
        <v>1.0634620009620011</v>
      </c>
      <c r="D153" s="82">
        <f>I153/AJ153</f>
        <v>0.29479166666666667</v>
      </c>
      <c r="E153" s="8">
        <f t="shared" ref="E153:G153" si="29">SUM(E146:E152)</f>
        <v>266</v>
      </c>
      <c r="F153" s="8">
        <f t="shared" si="29"/>
        <v>266</v>
      </c>
      <c r="G153" s="8">
        <f t="shared" si="29"/>
        <v>0</v>
      </c>
      <c r="H153" s="8">
        <f>SUM(H146:H152)</f>
        <v>0</v>
      </c>
      <c r="I153" s="8">
        <f t="shared" ref="I153" si="30">SUM(I146:I152)</f>
        <v>283</v>
      </c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>
        <v>960</v>
      </c>
    </row>
    <row r="154" spans="1:36" x14ac:dyDescent="0.25">
      <c r="C154" s="91"/>
      <c r="D154" s="83"/>
    </row>
  </sheetData>
  <sheetProtection selectLockedCells="1" selectUnlockedCells="1"/>
  <mergeCells count="23">
    <mergeCell ref="E2:AI9"/>
    <mergeCell ref="C1:C11"/>
    <mergeCell ref="AJ2:AJ9"/>
    <mergeCell ref="J10:V10"/>
    <mergeCell ref="W10:AI10"/>
    <mergeCell ref="AJ10:AJ11"/>
    <mergeCell ref="E10:I10"/>
    <mergeCell ref="E1:AJ1"/>
    <mergeCell ref="D1:D10"/>
    <mergeCell ref="A126:B126"/>
    <mergeCell ref="A140:B140"/>
    <mergeCell ref="A145:B145"/>
    <mergeCell ref="A153:B153"/>
    <mergeCell ref="A66:B66"/>
    <mergeCell ref="A77:B77"/>
    <mergeCell ref="A83:B83"/>
    <mergeCell ref="A94:B94"/>
    <mergeCell ref="A113:B113"/>
    <mergeCell ref="A26:B26"/>
    <mergeCell ref="A40:B40"/>
    <mergeCell ref="A51:B51"/>
    <mergeCell ref="A1:A10"/>
    <mergeCell ref="B1:B10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P154"/>
  <sheetViews>
    <sheetView zoomScale="80" zoomScaleNormal="80" workbookViewId="0">
      <selection sqref="A1:A10"/>
    </sheetView>
  </sheetViews>
  <sheetFormatPr baseColWidth="10" defaultColWidth="11.44140625" defaultRowHeight="13.8" x14ac:dyDescent="0.25"/>
  <cols>
    <col min="1" max="1" width="24.33203125" style="49" bestFit="1" customWidth="1"/>
    <col min="2" max="2" width="48.109375" style="49" customWidth="1"/>
    <col min="3" max="3" width="12.6640625" style="73" bestFit="1" customWidth="1"/>
    <col min="4" max="4" width="9.44140625" style="40" bestFit="1" customWidth="1"/>
    <col min="5" max="5" width="10.6640625" style="40" customWidth="1"/>
    <col min="6" max="6" width="11" style="40" customWidth="1"/>
    <col min="7" max="11" width="11" style="40" bestFit="1" customWidth="1"/>
    <col min="12" max="12" width="11.44140625" style="35"/>
    <col min="13" max="13" width="14.88671875" style="35" bestFit="1" customWidth="1"/>
    <col min="14" max="14" width="19.109375" style="35" customWidth="1"/>
    <col min="15" max="16384" width="11.44140625" style="35"/>
  </cols>
  <sheetData>
    <row r="1" spans="1:16" s="232" customFormat="1" ht="108" customHeight="1" thickBot="1" x14ac:dyDescent="0.3">
      <c r="A1" s="312" t="s">
        <v>0</v>
      </c>
      <c r="B1" s="315" t="s">
        <v>1</v>
      </c>
      <c r="C1" s="418" t="s">
        <v>172</v>
      </c>
      <c r="D1" s="386" t="s">
        <v>310</v>
      </c>
      <c r="E1" s="387"/>
      <c r="F1" s="387"/>
      <c r="G1" s="387"/>
      <c r="H1" s="387"/>
      <c r="I1" s="387"/>
      <c r="J1" s="387"/>
      <c r="K1" s="388"/>
    </row>
    <row r="2" spans="1:16" s="232" customFormat="1" ht="15" customHeight="1" x14ac:dyDescent="0.25">
      <c r="A2" s="313"/>
      <c r="B2" s="316"/>
      <c r="C2" s="351"/>
      <c r="D2" s="396" t="s">
        <v>2</v>
      </c>
      <c r="E2" s="326"/>
      <c r="F2" s="326"/>
      <c r="G2" s="353"/>
      <c r="H2" s="325" t="s">
        <v>3</v>
      </c>
      <c r="I2" s="326"/>
      <c r="J2" s="326"/>
      <c r="K2" s="353"/>
    </row>
    <row r="3" spans="1:16" s="232" customFormat="1" ht="15" customHeight="1" x14ac:dyDescent="0.25">
      <c r="A3" s="313"/>
      <c r="B3" s="316"/>
      <c r="C3" s="351"/>
      <c r="D3" s="396"/>
      <c r="E3" s="326"/>
      <c r="F3" s="326"/>
      <c r="G3" s="353"/>
      <c r="H3" s="325"/>
      <c r="I3" s="326"/>
      <c r="J3" s="326"/>
      <c r="K3" s="353"/>
    </row>
    <row r="4" spans="1:16" s="232" customFormat="1" ht="15" customHeight="1" x14ac:dyDescent="0.25">
      <c r="A4" s="313"/>
      <c r="B4" s="316"/>
      <c r="C4" s="351"/>
      <c r="D4" s="396"/>
      <c r="E4" s="326"/>
      <c r="F4" s="326"/>
      <c r="G4" s="353"/>
      <c r="H4" s="325"/>
      <c r="I4" s="326"/>
      <c r="J4" s="326"/>
      <c r="K4" s="353"/>
    </row>
    <row r="5" spans="1:16" s="232" customFormat="1" ht="15" customHeight="1" x14ac:dyDescent="0.25">
      <c r="A5" s="313"/>
      <c r="B5" s="316"/>
      <c r="C5" s="351"/>
      <c r="D5" s="396"/>
      <c r="E5" s="326"/>
      <c r="F5" s="326"/>
      <c r="G5" s="353"/>
      <c r="H5" s="325"/>
      <c r="I5" s="326"/>
      <c r="J5" s="326"/>
      <c r="K5" s="353"/>
    </row>
    <row r="6" spans="1:16" s="232" customFormat="1" ht="15" customHeight="1" x14ac:dyDescent="0.25">
      <c r="A6" s="313"/>
      <c r="B6" s="316"/>
      <c r="C6" s="351"/>
      <c r="D6" s="396"/>
      <c r="E6" s="326"/>
      <c r="F6" s="326"/>
      <c r="G6" s="353"/>
      <c r="H6" s="325"/>
      <c r="I6" s="326"/>
      <c r="J6" s="326"/>
      <c r="K6" s="353"/>
    </row>
    <row r="7" spans="1:16" s="232" customFormat="1" ht="15" customHeight="1" x14ac:dyDescent="0.25">
      <c r="A7" s="313"/>
      <c r="B7" s="316"/>
      <c r="C7" s="351"/>
      <c r="D7" s="396"/>
      <c r="E7" s="326"/>
      <c r="F7" s="326"/>
      <c r="G7" s="353"/>
      <c r="H7" s="325"/>
      <c r="I7" s="326"/>
      <c r="J7" s="326"/>
      <c r="K7" s="353"/>
    </row>
    <row r="8" spans="1:16" s="232" customFormat="1" ht="15" customHeight="1" x14ac:dyDescent="0.25">
      <c r="A8" s="313"/>
      <c r="B8" s="316"/>
      <c r="C8" s="351"/>
      <c r="D8" s="396"/>
      <c r="E8" s="326"/>
      <c r="F8" s="326"/>
      <c r="G8" s="353"/>
      <c r="H8" s="325"/>
      <c r="I8" s="326"/>
      <c r="J8" s="326"/>
      <c r="K8" s="353"/>
    </row>
    <row r="9" spans="1:16" s="232" customFormat="1" ht="15.75" customHeight="1" thickBot="1" x14ac:dyDescent="0.3">
      <c r="A9" s="313"/>
      <c r="B9" s="316"/>
      <c r="C9" s="351"/>
      <c r="D9" s="417"/>
      <c r="E9" s="328"/>
      <c r="F9" s="328"/>
      <c r="G9" s="354"/>
      <c r="H9" s="327"/>
      <c r="I9" s="328"/>
      <c r="J9" s="328"/>
      <c r="K9" s="354"/>
    </row>
    <row r="10" spans="1:16" s="232" customFormat="1" ht="57.75" customHeight="1" thickBot="1" x14ac:dyDescent="0.3">
      <c r="A10" s="314"/>
      <c r="B10" s="317"/>
      <c r="C10" s="419"/>
      <c r="D10" s="414" t="s">
        <v>311</v>
      </c>
      <c r="E10" s="415"/>
      <c r="F10" s="415"/>
      <c r="G10" s="416"/>
      <c r="H10" s="414" t="s">
        <v>312</v>
      </c>
      <c r="I10" s="415"/>
      <c r="J10" s="415"/>
      <c r="K10" s="416"/>
    </row>
    <row r="11" spans="1:16" s="232" customFormat="1" ht="14.4" thickBot="1" x14ac:dyDescent="0.3">
      <c r="A11" s="133"/>
      <c r="B11" s="226"/>
      <c r="C11" s="283" t="s">
        <v>173</v>
      </c>
      <c r="D11" s="268" t="s">
        <v>7</v>
      </c>
      <c r="E11" s="269" t="s">
        <v>10</v>
      </c>
      <c r="F11" s="271" t="s">
        <v>12</v>
      </c>
      <c r="G11" s="273" t="s">
        <v>15</v>
      </c>
      <c r="H11" s="272" t="s">
        <v>7</v>
      </c>
      <c r="I11" s="269" t="s">
        <v>10</v>
      </c>
      <c r="J11" s="269" t="s">
        <v>12</v>
      </c>
      <c r="K11" s="270" t="s">
        <v>15</v>
      </c>
    </row>
    <row r="12" spans="1:16" ht="14.4" thickBot="1" x14ac:dyDescent="0.3">
      <c r="A12" s="49" t="s">
        <v>40</v>
      </c>
      <c r="B12" s="62" t="s">
        <v>27</v>
      </c>
      <c r="C12" s="282"/>
      <c r="D12" s="258">
        <v>969</v>
      </c>
      <c r="E12" s="182">
        <v>1793</v>
      </c>
      <c r="F12" s="258">
        <v>2328</v>
      </c>
      <c r="G12" s="182">
        <v>2871</v>
      </c>
      <c r="H12" s="263">
        <v>969</v>
      </c>
      <c r="I12" s="182">
        <v>1793</v>
      </c>
      <c r="J12" s="258">
        <v>2328</v>
      </c>
      <c r="K12" s="182">
        <v>2871</v>
      </c>
      <c r="L12" s="274"/>
      <c r="M12" s="275"/>
    </row>
    <row r="13" spans="1:16" ht="14.4" thickBot="1" x14ac:dyDescent="0.3">
      <c r="A13" s="49" t="s">
        <v>40</v>
      </c>
      <c r="B13" s="62" t="s">
        <v>28</v>
      </c>
      <c r="C13" s="282"/>
      <c r="D13" s="258">
        <v>651</v>
      </c>
      <c r="E13" s="11">
        <v>1377</v>
      </c>
      <c r="F13" s="258">
        <v>1770</v>
      </c>
      <c r="G13" s="11">
        <v>2292</v>
      </c>
      <c r="H13" s="263">
        <v>651</v>
      </c>
      <c r="I13" s="11">
        <v>1377</v>
      </c>
      <c r="J13" s="258">
        <v>1770</v>
      </c>
      <c r="K13" s="11">
        <v>2292</v>
      </c>
      <c r="L13" s="276"/>
      <c r="M13" s="130"/>
      <c r="N13" s="130"/>
      <c r="O13" s="130"/>
      <c r="P13" s="277"/>
    </row>
    <row r="14" spans="1:16" ht="14.4" thickBot="1" x14ac:dyDescent="0.3">
      <c r="A14" s="49" t="s">
        <v>40</v>
      </c>
      <c r="B14" s="62" t="s">
        <v>29</v>
      </c>
      <c r="C14" s="282"/>
      <c r="D14" s="258">
        <v>827</v>
      </c>
      <c r="E14" s="11">
        <v>1580</v>
      </c>
      <c r="F14" s="258">
        <v>2072</v>
      </c>
      <c r="G14" s="11">
        <v>2595</v>
      </c>
      <c r="H14" s="263">
        <v>827</v>
      </c>
      <c r="I14" s="11">
        <v>1580</v>
      </c>
      <c r="J14" s="258">
        <v>2072</v>
      </c>
      <c r="K14" s="11">
        <v>2595</v>
      </c>
      <c r="L14" s="276"/>
      <c r="M14" s="130"/>
      <c r="N14" s="130"/>
      <c r="O14" s="130"/>
      <c r="P14" s="277"/>
    </row>
    <row r="15" spans="1:16" ht="14.4" thickBot="1" x14ac:dyDescent="0.3">
      <c r="A15" s="49" t="s">
        <v>40</v>
      </c>
      <c r="B15" s="62" t="s">
        <v>30</v>
      </c>
      <c r="C15" s="282"/>
      <c r="D15" s="258">
        <v>574</v>
      </c>
      <c r="E15" s="11">
        <v>1145</v>
      </c>
      <c r="F15" s="258">
        <v>1479</v>
      </c>
      <c r="G15" s="11">
        <v>1941</v>
      </c>
      <c r="H15" s="263">
        <v>574</v>
      </c>
      <c r="I15" s="11">
        <v>1145</v>
      </c>
      <c r="J15" s="258">
        <v>1479</v>
      </c>
      <c r="K15" s="11">
        <v>1941</v>
      </c>
      <c r="L15" s="276"/>
      <c r="M15" s="130"/>
      <c r="N15" s="130"/>
      <c r="O15" s="130"/>
      <c r="P15" s="277"/>
    </row>
    <row r="16" spans="1:16" ht="14.4" thickBot="1" x14ac:dyDescent="0.3">
      <c r="A16" s="49" t="s">
        <v>40</v>
      </c>
      <c r="B16" s="62" t="s">
        <v>31</v>
      </c>
      <c r="C16" s="282"/>
      <c r="D16" s="258">
        <v>714</v>
      </c>
      <c r="E16" s="11">
        <v>1536</v>
      </c>
      <c r="F16" s="258">
        <v>1966</v>
      </c>
      <c r="G16" s="11">
        <v>2481</v>
      </c>
      <c r="H16" s="263">
        <v>714</v>
      </c>
      <c r="I16" s="11">
        <v>1536</v>
      </c>
      <c r="J16" s="258">
        <v>1966</v>
      </c>
      <c r="K16" s="11">
        <v>2481</v>
      </c>
      <c r="L16" s="276"/>
      <c r="M16" s="130"/>
      <c r="N16" s="130"/>
      <c r="O16" s="130"/>
      <c r="P16" s="277"/>
    </row>
    <row r="17" spans="1:26" ht="14.4" thickBot="1" x14ac:dyDescent="0.3">
      <c r="A17" s="49" t="s">
        <v>40</v>
      </c>
      <c r="B17" s="62" t="s">
        <v>32</v>
      </c>
      <c r="C17" s="282"/>
      <c r="D17" s="258">
        <v>813</v>
      </c>
      <c r="E17" s="11">
        <v>1860</v>
      </c>
      <c r="F17" s="258">
        <v>2352</v>
      </c>
      <c r="G17" s="11">
        <v>2981</v>
      </c>
      <c r="H17" s="263">
        <v>813</v>
      </c>
      <c r="I17" s="11">
        <v>1860</v>
      </c>
      <c r="J17" s="258">
        <v>2352</v>
      </c>
      <c r="K17" s="11">
        <v>2981</v>
      </c>
      <c r="L17" s="276"/>
      <c r="M17" s="130"/>
      <c r="N17" s="130"/>
      <c r="O17" s="130"/>
      <c r="P17" s="277"/>
    </row>
    <row r="18" spans="1:26" ht="14.4" thickBot="1" x14ac:dyDescent="0.3">
      <c r="A18" s="49" t="s">
        <v>40</v>
      </c>
      <c r="B18" s="62" t="s">
        <v>33</v>
      </c>
      <c r="C18" s="282"/>
      <c r="D18" s="258">
        <v>128</v>
      </c>
      <c r="E18" s="11">
        <v>188</v>
      </c>
      <c r="F18" s="258">
        <v>245</v>
      </c>
      <c r="G18" s="11">
        <v>302</v>
      </c>
      <c r="H18" s="263">
        <v>128</v>
      </c>
      <c r="I18" s="11">
        <v>188</v>
      </c>
      <c r="J18" s="258">
        <v>245</v>
      </c>
      <c r="K18" s="11">
        <v>302</v>
      </c>
      <c r="L18" s="276"/>
      <c r="M18" s="130"/>
      <c r="N18" s="130"/>
      <c r="O18" s="130"/>
      <c r="P18" s="277"/>
    </row>
    <row r="19" spans="1:26" ht="14.4" thickBot="1" x14ac:dyDescent="0.3">
      <c r="A19" s="49" t="s">
        <v>40</v>
      </c>
      <c r="B19" s="62" t="s">
        <v>34</v>
      </c>
      <c r="C19" s="282"/>
      <c r="D19" s="258"/>
      <c r="E19" s="11"/>
      <c r="F19" s="258"/>
      <c r="G19" s="11"/>
      <c r="H19" s="263"/>
      <c r="I19" s="11"/>
      <c r="J19" s="258"/>
      <c r="K19" s="11"/>
      <c r="L19" s="276"/>
      <c r="M19" s="130"/>
      <c r="N19" s="130"/>
      <c r="O19" s="130"/>
      <c r="P19" s="277"/>
    </row>
    <row r="20" spans="1:26" ht="14.4" thickBot="1" x14ac:dyDescent="0.3">
      <c r="A20" s="49" t="s">
        <v>40</v>
      </c>
      <c r="B20" s="62" t="s">
        <v>35</v>
      </c>
      <c r="C20" s="282"/>
      <c r="D20" s="258"/>
      <c r="E20" s="11"/>
      <c r="F20" s="258"/>
      <c r="G20" s="11"/>
      <c r="H20" s="263"/>
      <c r="I20" s="11"/>
      <c r="J20" s="258"/>
      <c r="K20" s="11"/>
      <c r="L20" s="276"/>
      <c r="M20" s="130"/>
      <c r="N20" s="130"/>
      <c r="O20" s="130"/>
      <c r="P20" s="277"/>
    </row>
    <row r="21" spans="1:26" ht="14.4" thickBot="1" x14ac:dyDescent="0.3">
      <c r="A21" s="49" t="s">
        <v>40</v>
      </c>
      <c r="B21" s="62" t="s">
        <v>36</v>
      </c>
      <c r="C21" s="282"/>
      <c r="D21" s="258"/>
      <c r="E21" s="11">
        <v>44</v>
      </c>
      <c r="F21" s="258"/>
      <c r="G21" s="11"/>
      <c r="H21" s="263"/>
      <c r="I21" s="11">
        <v>44</v>
      </c>
      <c r="J21" s="258"/>
      <c r="K21" s="11"/>
      <c r="L21" s="276"/>
      <c r="M21" s="130"/>
      <c r="N21" s="130"/>
      <c r="O21" s="130"/>
      <c r="P21" s="277"/>
    </row>
    <row r="22" spans="1:26" ht="14.4" thickBot="1" x14ac:dyDescent="0.3">
      <c r="A22" s="49" t="s">
        <v>40</v>
      </c>
      <c r="B22" s="62" t="s">
        <v>37</v>
      </c>
      <c r="C22" s="282"/>
      <c r="D22" s="258">
        <v>79</v>
      </c>
      <c r="E22" s="11">
        <v>177</v>
      </c>
      <c r="F22" s="258">
        <v>208</v>
      </c>
      <c r="G22" s="11">
        <v>254</v>
      </c>
      <c r="H22" s="263">
        <v>79</v>
      </c>
      <c r="I22" s="11">
        <v>177</v>
      </c>
      <c r="J22" s="258">
        <v>208</v>
      </c>
      <c r="K22" s="11">
        <v>254</v>
      </c>
      <c r="L22" s="276"/>
      <c r="M22" s="130"/>
      <c r="N22" s="130"/>
      <c r="O22" s="130"/>
      <c r="P22" s="277"/>
    </row>
    <row r="23" spans="1:26" ht="14.4" thickBot="1" x14ac:dyDescent="0.3">
      <c r="A23" s="49" t="s">
        <v>40</v>
      </c>
      <c r="B23" s="62" t="s">
        <v>38</v>
      </c>
      <c r="C23" s="282"/>
      <c r="D23" s="258">
        <v>30</v>
      </c>
      <c r="E23" s="11">
        <v>49</v>
      </c>
      <c r="F23" s="258">
        <v>54</v>
      </c>
      <c r="G23" s="11">
        <v>58</v>
      </c>
      <c r="H23" s="263">
        <v>30</v>
      </c>
      <c r="I23" s="11">
        <v>49</v>
      </c>
      <c r="J23" s="258">
        <v>54</v>
      </c>
      <c r="K23" s="11">
        <v>58</v>
      </c>
      <c r="L23" s="276"/>
      <c r="M23" s="130"/>
      <c r="N23" s="130"/>
      <c r="O23" s="130"/>
      <c r="P23" s="277"/>
    </row>
    <row r="24" spans="1:26" ht="14.4" thickBot="1" x14ac:dyDescent="0.3">
      <c r="A24" s="49" t="s">
        <v>40</v>
      </c>
      <c r="B24" s="62" t="s">
        <v>39</v>
      </c>
      <c r="C24" s="282"/>
      <c r="D24" s="258">
        <v>26</v>
      </c>
      <c r="E24" s="11"/>
      <c r="F24" s="258">
        <v>56</v>
      </c>
      <c r="G24" s="11">
        <v>73</v>
      </c>
      <c r="H24" s="263">
        <v>26</v>
      </c>
      <c r="I24" s="11"/>
      <c r="J24" s="258">
        <v>56</v>
      </c>
      <c r="K24" s="11">
        <v>73</v>
      </c>
      <c r="L24" s="276"/>
      <c r="M24" s="130"/>
      <c r="N24" s="130"/>
      <c r="O24" s="130"/>
      <c r="P24" s="130"/>
      <c r="Q24" s="130"/>
      <c r="R24" s="130"/>
      <c r="S24" s="277"/>
    </row>
    <row r="25" spans="1:26" ht="14.4" thickBot="1" x14ac:dyDescent="0.3">
      <c r="A25" s="47" t="s">
        <v>40</v>
      </c>
      <c r="B25" s="62" t="s">
        <v>256</v>
      </c>
      <c r="C25" s="282"/>
      <c r="D25" s="258">
        <v>111</v>
      </c>
      <c r="E25" s="11">
        <v>218</v>
      </c>
      <c r="F25" s="258">
        <v>285</v>
      </c>
      <c r="G25" s="11">
        <v>371</v>
      </c>
      <c r="H25" s="263">
        <v>111</v>
      </c>
      <c r="I25" s="11">
        <v>218</v>
      </c>
      <c r="J25" s="258">
        <v>285</v>
      </c>
      <c r="K25" s="11">
        <v>371</v>
      </c>
      <c r="L25" s="276"/>
      <c r="M25" s="130"/>
      <c r="N25" s="130"/>
      <c r="O25" s="130"/>
      <c r="P25" s="130"/>
      <c r="Q25" s="130"/>
      <c r="R25" s="130"/>
      <c r="S25" s="277"/>
    </row>
    <row r="26" spans="1:26" ht="14.4" thickBot="1" x14ac:dyDescent="0.3">
      <c r="A26" s="422" t="s">
        <v>159</v>
      </c>
      <c r="B26" s="423"/>
      <c r="C26" s="281">
        <f>G26/K26</f>
        <v>1</v>
      </c>
      <c r="D26" s="259">
        <f>SUM(D12:D25)</f>
        <v>4922</v>
      </c>
      <c r="E26" s="259">
        <f>SUM(E12:E25)</f>
        <v>9967</v>
      </c>
      <c r="F26" s="259">
        <f t="shared" ref="F26:G26" si="0">SUM(F12:F25)</f>
        <v>12815</v>
      </c>
      <c r="G26" s="265">
        <f t="shared" si="0"/>
        <v>16219</v>
      </c>
      <c r="H26" s="259">
        <f>SUM(H12:H25)</f>
        <v>4922</v>
      </c>
      <c r="I26" s="259">
        <f>SUM(I12:I25)</f>
        <v>9967</v>
      </c>
      <c r="J26" s="259">
        <f t="shared" ref="J26:K26" si="1">SUM(J12:J25)</f>
        <v>12815</v>
      </c>
      <c r="K26" s="259">
        <f t="shared" si="1"/>
        <v>16219</v>
      </c>
      <c r="L26" s="276"/>
      <c r="M26" s="130"/>
      <c r="N26" s="130"/>
      <c r="O26" s="130"/>
      <c r="P26" s="130"/>
      <c r="Q26" s="130"/>
      <c r="R26" s="130"/>
      <c r="S26" s="277"/>
    </row>
    <row r="27" spans="1:26" ht="14.4" thickBot="1" x14ac:dyDescent="0.3">
      <c r="A27" s="49" t="s">
        <v>41</v>
      </c>
      <c r="B27" s="62" t="s">
        <v>42</v>
      </c>
      <c r="C27" s="282"/>
      <c r="D27" s="258">
        <v>1400</v>
      </c>
      <c r="E27" s="182">
        <v>2756</v>
      </c>
      <c r="F27" s="258">
        <v>3595</v>
      </c>
      <c r="G27" s="182">
        <v>4412</v>
      </c>
      <c r="H27" s="263">
        <v>1400</v>
      </c>
      <c r="I27" s="182">
        <v>2756</v>
      </c>
      <c r="J27" s="258">
        <v>3595</v>
      </c>
      <c r="K27" s="182">
        <v>4412</v>
      </c>
      <c r="L27" s="276"/>
      <c r="M27" s="130"/>
      <c r="N27" s="130"/>
      <c r="O27" s="130"/>
      <c r="P27" s="130"/>
      <c r="Q27" s="130"/>
      <c r="R27" s="130"/>
      <c r="S27" s="277"/>
    </row>
    <row r="28" spans="1:26" ht="14.4" thickBot="1" x14ac:dyDescent="0.3">
      <c r="A28" s="49" t="s">
        <v>41</v>
      </c>
      <c r="B28" s="62" t="s">
        <v>43</v>
      </c>
      <c r="C28" s="282"/>
      <c r="D28" s="258">
        <v>1160</v>
      </c>
      <c r="E28" s="11">
        <v>2314</v>
      </c>
      <c r="F28" s="258">
        <v>2940</v>
      </c>
      <c r="G28" s="11">
        <v>3516</v>
      </c>
      <c r="H28" s="263">
        <v>1160</v>
      </c>
      <c r="I28" s="11">
        <v>2314</v>
      </c>
      <c r="J28" s="258">
        <v>2940</v>
      </c>
      <c r="K28" s="11">
        <v>3516</v>
      </c>
      <c r="L28" s="276"/>
      <c r="M28" s="130"/>
      <c r="N28" s="130"/>
      <c r="O28" s="130"/>
      <c r="P28" s="130"/>
      <c r="Q28" s="130"/>
      <c r="R28" s="130"/>
      <c r="S28" s="277"/>
    </row>
    <row r="29" spans="1:26" ht="14.4" thickBot="1" x14ac:dyDescent="0.3">
      <c r="A29" s="49" t="s">
        <v>41</v>
      </c>
      <c r="B29" s="62" t="s">
        <v>44</v>
      </c>
      <c r="C29" s="282"/>
      <c r="D29" s="258">
        <v>1911</v>
      </c>
      <c r="E29" s="11">
        <v>3953</v>
      </c>
      <c r="F29" s="258">
        <v>5027</v>
      </c>
      <c r="G29" s="11">
        <v>6026</v>
      </c>
      <c r="H29" s="263">
        <v>1911</v>
      </c>
      <c r="I29" s="11">
        <v>3953</v>
      </c>
      <c r="J29" s="258">
        <v>5027</v>
      </c>
      <c r="K29" s="11">
        <v>6026</v>
      </c>
      <c r="L29" s="276"/>
      <c r="M29" s="130"/>
      <c r="N29" s="130"/>
      <c r="O29" s="130"/>
      <c r="P29" s="130"/>
      <c r="Q29" s="130"/>
      <c r="R29" s="130"/>
      <c r="S29" s="277"/>
    </row>
    <row r="30" spans="1:26" ht="14.4" thickBot="1" x14ac:dyDescent="0.3">
      <c r="A30" s="49" t="s">
        <v>41</v>
      </c>
      <c r="B30" s="62" t="s">
        <v>45</v>
      </c>
      <c r="C30" s="282"/>
      <c r="D30" s="258">
        <v>288</v>
      </c>
      <c r="E30" s="11">
        <v>677</v>
      </c>
      <c r="F30" s="258">
        <v>880</v>
      </c>
      <c r="G30" s="11">
        <v>1077</v>
      </c>
      <c r="H30" s="263">
        <v>288</v>
      </c>
      <c r="I30" s="11">
        <v>677</v>
      </c>
      <c r="J30" s="258">
        <v>880</v>
      </c>
      <c r="K30" s="11">
        <v>1077</v>
      </c>
      <c r="L30" s="276"/>
      <c r="M30" s="130"/>
      <c r="N30" s="130"/>
      <c r="O30" s="130"/>
      <c r="P30" s="130"/>
      <c r="Q30" s="130"/>
      <c r="R30" s="130"/>
      <c r="S30" s="277"/>
    </row>
    <row r="31" spans="1:26" ht="14.4" thickBot="1" x14ac:dyDescent="0.3">
      <c r="A31" s="49" t="s">
        <v>41</v>
      </c>
      <c r="B31" s="62" t="s">
        <v>46</v>
      </c>
      <c r="C31" s="282"/>
      <c r="D31" s="258">
        <v>958</v>
      </c>
      <c r="E31" s="11">
        <v>1696</v>
      </c>
      <c r="F31" s="258">
        <v>2150</v>
      </c>
      <c r="G31" s="11">
        <v>2524</v>
      </c>
      <c r="H31" s="263">
        <v>958</v>
      </c>
      <c r="I31" s="11">
        <v>1696</v>
      </c>
      <c r="J31" s="258">
        <v>2150</v>
      </c>
      <c r="K31" s="11">
        <v>2524</v>
      </c>
      <c r="L31" s="276"/>
      <c r="M31" s="130"/>
      <c r="N31" s="130"/>
      <c r="O31" s="130"/>
      <c r="P31" s="130"/>
      <c r="Q31" s="130"/>
      <c r="R31" s="130"/>
      <c r="S31" s="130"/>
      <c r="T31" s="130"/>
      <c r="U31" s="130"/>
      <c r="V31" s="130"/>
      <c r="W31" s="130"/>
      <c r="X31" s="130"/>
      <c r="Y31" s="130"/>
      <c r="Z31" s="277"/>
    </row>
    <row r="32" spans="1:26" ht="14.4" thickBot="1" x14ac:dyDescent="0.3">
      <c r="A32" s="49" t="s">
        <v>41</v>
      </c>
      <c r="B32" s="62" t="s">
        <v>47</v>
      </c>
      <c r="C32" s="282"/>
      <c r="D32" s="258"/>
      <c r="E32" s="11"/>
      <c r="F32" s="258"/>
      <c r="G32" s="11"/>
      <c r="H32" s="263"/>
      <c r="I32" s="11"/>
      <c r="J32" s="258"/>
      <c r="K32" s="11"/>
      <c r="L32" s="276"/>
      <c r="M32" s="130"/>
      <c r="N32" s="130"/>
      <c r="O32" s="130"/>
      <c r="P32" s="130"/>
      <c r="Q32" s="130"/>
      <c r="R32" s="130"/>
      <c r="S32" s="130"/>
      <c r="T32" s="130"/>
      <c r="U32" s="130"/>
      <c r="V32" s="130"/>
      <c r="W32" s="130"/>
      <c r="X32" s="130"/>
      <c r="Y32" s="130"/>
      <c r="Z32" s="277"/>
    </row>
    <row r="33" spans="1:26" ht="14.4" thickBot="1" x14ac:dyDescent="0.3">
      <c r="A33" s="49" t="s">
        <v>41</v>
      </c>
      <c r="B33" s="62" t="s">
        <v>48</v>
      </c>
      <c r="C33" s="282"/>
      <c r="D33" s="258"/>
      <c r="E33" s="11"/>
      <c r="F33" s="258"/>
      <c r="G33" s="11"/>
      <c r="H33" s="263"/>
      <c r="I33" s="11"/>
      <c r="J33" s="258"/>
      <c r="K33" s="11"/>
      <c r="L33" s="276"/>
      <c r="M33" s="130"/>
      <c r="N33" s="130"/>
      <c r="O33" s="130"/>
      <c r="P33" s="130"/>
      <c r="Q33" s="130"/>
      <c r="R33" s="130"/>
      <c r="S33" s="130"/>
      <c r="T33" s="130"/>
      <c r="U33" s="130"/>
      <c r="V33" s="130"/>
      <c r="W33" s="130"/>
      <c r="X33" s="130"/>
      <c r="Y33" s="130"/>
      <c r="Z33" s="277"/>
    </row>
    <row r="34" spans="1:26" ht="14.4" thickBot="1" x14ac:dyDescent="0.3">
      <c r="A34" s="49" t="s">
        <v>41</v>
      </c>
      <c r="B34" s="62" t="s">
        <v>49</v>
      </c>
      <c r="C34" s="282"/>
      <c r="D34" s="258"/>
      <c r="E34" s="11"/>
      <c r="F34" s="258"/>
      <c r="G34" s="11"/>
      <c r="H34" s="263"/>
      <c r="I34" s="11"/>
      <c r="J34" s="258"/>
      <c r="K34" s="11"/>
      <c r="L34" s="276"/>
      <c r="M34" s="130"/>
      <c r="N34" s="130"/>
      <c r="O34" s="130"/>
      <c r="P34" s="130"/>
      <c r="Q34" s="130"/>
      <c r="R34" s="130"/>
      <c r="S34" s="130"/>
      <c r="T34" s="130"/>
      <c r="U34" s="130"/>
      <c r="V34" s="130"/>
      <c r="W34" s="130"/>
      <c r="X34" s="130"/>
      <c r="Y34" s="130"/>
      <c r="Z34" s="277"/>
    </row>
    <row r="35" spans="1:26" ht="14.4" thickBot="1" x14ac:dyDescent="0.3">
      <c r="A35" s="49" t="s">
        <v>41</v>
      </c>
      <c r="B35" s="62" t="s">
        <v>50</v>
      </c>
      <c r="C35" s="282"/>
      <c r="D35" s="258">
        <v>169</v>
      </c>
      <c r="E35" s="11">
        <v>360</v>
      </c>
      <c r="F35" s="258">
        <v>520</v>
      </c>
      <c r="G35" s="11">
        <v>607</v>
      </c>
      <c r="H35" s="263">
        <v>169</v>
      </c>
      <c r="I35" s="11">
        <v>360</v>
      </c>
      <c r="J35" s="258">
        <v>520</v>
      </c>
      <c r="K35" s="11">
        <v>607</v>
      </c>
      <c r="L35" s="276"/>
      <c r="M35" s="130"/>
      <c r="N35" s="130"/>
      <c r="O35" s="130"/>
      <c r="P35" s="130"/>
      <c r="Q35" s="130"/>
      <c r="R35" s="130"/>
      <c r="S35" s="130"/>
      <c r="T35" s="130"/>
      <c r="U35" s="130"/>
      <c r="V35" s="130"/>
      <c r="W35" s="130"/>
      <c r="X35" s="130"/>
      <c r="Y35" s="130"/>
      <c r="Z35" s="277"/>
    </row>
    <row r="36" spans="1:26" ht="14.4" thickBot="1" x14ac:dyDescent="0.3">
      <c r="A36" s="49" t="s">
        <v>41</v>
      </c>
      <c r="B36" s="62" t="s">
        <v>240</v>
      </c>
      <c r="C36" s="282"/>
      <c r="D36" s="258"/>
      <c r="E36" s="11"/>
      <c r="F36" s="258"/>
      <c r="G36" s="11"/>
      <c r="H36" s="263"/>
      <c r="I36" s="11"/>
      <c r="J36" s="258"/>
      <c r="K36" s="11"/>
      <c r="L36" s="276"/>
      <c r="M36" s="130"/>
      <c r="N36" s="130"/>
      <c r="O36" s="130"/>
      <c r="P36" s="130"/>
      <c r="Q36" s="130"/>
      <c r="R36" s="130"/>
      <c r="S36" s="130"/>
      <c r="T36" s="130"/>
      <c r="U36" s="130"/>
      <c r="V36" s="130"/>
      <c r="W36" s="130"/>
      <c r="X36" s="130"/>
      <c r="Y36" s="130"/>
      <c r="Z36" s="277"/>
    </row>
    <row r="37" spans="1:26" ht="14.4" thickBot="1" x14ac:dyDescent="0.3">
      <c r="A37" s="49" t="s">
        <v>41</v>
      </c>
      <c r="B37" s="47" t="s">
        <v>260</v>
      </c>
      <c r="C37" s="282"/>
      <c r="D37" s="258">
        <v>570</v>
      </c>
      <c r="E37" s="11">
        <v>1209</v>
      </c>
      <c r="F37" s="258">
        <v>1674</v>
      </c>
      <c r="G37" s="11">
        <v>2118</v>
      </c>
      <c r="H37" s="263">
        <v>570</v>
      </c>
      <c r="I37" s="11">
        <v>1209</v>
      </c>
      <c r="J37" s="258">
        <v>1674</v>
      </c>
      <c r="K37" s="11">
        <v>2118</v>
      </c>
      <c r="L37" s="276"/>
      <c r="M37" s="130"/>
      <c r="N37" s="130"/>
      <c r="O37" s="130"/>
      <c r="P37" s="130"/>
      <c r="Q37" s="130"/>
      <c r="R37" s="130"/>
      <c r="S37" s="130"/>
      <c r="T37" s="130"/>
      <c r="U37" s="130"/>
      <c r="V37" s="130"/>
      <c r="W37" s="130"/>
      <c r="X37" s="130"/>
      <c r="Y37" s="130"/>
      <c r="Z37" s="277"/>
    </row>
    <row r="38" spans="1:26" ht="14.4" thickBot="1" x14ac:dyDescent="0.3">
      <c r="A38" s="49" t="s">
        <v>41</v>
      </c>
      <c r="B38" s="47" t="s">
        <v>261</v>
      </c>
      <c r="C38" s="282"/>
      <c r="D38" s="258">
        <v>378</v>
      </c>
      <c r="E38" s="11">
        <v>920</v>
      </c>
      <c r="F38" s="258">
        <v>1216</v>
      </c>
      <c r="G38" s="11">
        <v>1472</v>
      </c>
      <c r="H38" s="263">
        <v>378</v>
      </c>
      <c r="I38" s="11">
        <v>920</v>
      </c>
      <c r="J38" s="258">
        <v>1216</v>
      </c>
      <c r="K38" s="11">
        <v>1472</v>
      </c>
      <c r="L38" s="276"/>
      <c r="M38" s="130"/>
      <c r="N38" s="130"/>
      <c r="O38" s="130"/>
      <c r="P38" s="130"/>
      <c r="Q38" s="130"/>
      <c r="R38" s="130"/>
      <c r="S38" s="130"/>
      <c r="T38" s="130"/>
      <c r="U38" s="130"/>
      <c r="V38" s="130"/>
      <c r="W38" s="130"/>
      <c r="X38" s="130"/>
      <c r="Y38" s="130"/>
      <c r="Z38" s="277"/>
    </row>
    <row r="39" spans="1:26" ht="14.4" thickBot="1" x14ac:dyDescent="0.3">
      <c r="A39" s="49" t="s">
        <v>41</v>
      </c>
      <c r="B39" s="47" t="s">
        <v>325</v>
      </c>
      <c r="C39" s="282"/>
      <c r="D39" s="258"/>
      <c r="E39" s="11"/>
      <c r="F39" s="258"/>
      <c r="G39" s="11">
        <v>96</v>
      </c>
      <c r="H39" s="263"/>
      <c r="I39" s="11"/>
      <c r="J39" s="258"/>
      <c r="K39" s="11">
        <v>96</v>
      </c>
      <c r="L39" s="276"/>
      <c r="M39" s="130"/>
      <c r="N39" s="130"/>
      <c r="O39" s="130"/>
      <c r="P39" s="130"/>
      <c r="Q39" s="130"/>
      <c r="R39" s="130"/>
      <c r="S39" s="277"/>
    </row>
    <row r="40" spans="1:26" ht="14.4" thickBot="1" x14ac:dyDescent="0.3">
      <c r="A40" s="422" t="s">
        <v>160</v>
      </c>
      <c r="B40" s="423"/>
      <c r="C40" s="281">
        <f>G40/K40</f>
        <v>1</v>
      </c>
      <c r="D40" s="259">
        <f>SUM(D27:D38)</f>
        <v>6834</v>
      </c>
      <c r="E40" s="259">
        <f t="shared" ref="E40:J40" si="2">SUM(E27:E38)</f>
        <v>13885</v>
      </c>
      <c r="F40" s="259">
        <f t="shared" si="2"/>
        <v>18002</v>
      </c>
      <c r="G40" s="265">
        <f>SUM(G27:G39)</f>
        <v>21848</v>
      </c>
      <c r="H40" s="264">
        <f>SUM(H27:H38)</f>
        <v>6834</v>
      </c>
      <c r="I40" s="259">
        <f t="shared" si="2"/>
        <v>13885</v>
      </c>
      <c r="J40" s="259">
        <f t="shared" si="2"/>
        <v>18002</v>
      </c>
      <c r="K40" s="259">
        <f>SUM(K27:K39)</f>
        <v>21848</v>
      </c>
      <c r="L40" s="276"/>
      <c r="M40" s="130"/>
      <c r="N40" s="130"/>
      <c r="O40" s="130"/>
      <c r="P40" s="130"/>
      <c r="Q40" s="130"/>
      <c r="R40" s="130"/>
      <c r="S40" s="130"/>
      <c r="T40" s="130"/>
      <c r="U40" s="130"/>
      <c r="V40" s="130"/>
      <c r="W40" s="130"/>
      <c r="X40" s="130"/>
      <c r="Y40" s="130"/>
      <c r="Z40" s="277"/>
    </row>
    <row r="41" spans="1:26" ht="14.4" thickBot="1" x14ac:dyDescent="0.3">
      <c r="A41" s="49" t="s">
        <v>60</v>
      </c>
      <c r="B41" s="62" t="s">
        <v>51</v>
      </c>
      <c r="C41" s="282"/>
      <c r="D41" s="258">
        <v>6</v>
      </c>
      <c r="E41" s="182">
        <v>11</v>
      </c>
      <c r="F41" s="258">
        <v>15</v>
      </c>
      <c r="G41" s="182">
        <v>23</v>
      </c>
      <c r="H41" s="263">
        <v>6</v>
      </c>
      <c r="I41" s="182">
        <v>11</v>
      </c>
      <c r="J41" s="258">
        <v>15</v>
      </c>
      <c r="K41" s="182">
        <v>23</v>
      </c>
      <c r="L41" s="276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277"/>
    </row>
    <row r="42" spans="1:26" ht="14.4" thickBot="1" x14ac:dyDescent="0.3">
      <c r="A42" s="49" t="s">
        <v>60</v>
      </c>
      <c r="B42" s="62" t="s">
        <v>52</v>
      </c>
      <c r="C42" s="282"/>
      <c r="D42" s="258">
        <v>11</v>
      </c>
      <c r="E42" s="11">
        <v>11</v>
      </c>
      <c r="F42" s="258">
        <v>11</v>
      </c>
      <c r="G42" s="11">
        <v>11</v>
      </c>
      <c r="H42" s="263">
        <v>11</v>
      </c>
      <c r="I42" s="11">
        <v>11</v>
      </c>
      <c r="J42" s="258">
        <v>11</v>
      </c>
      <c r="K42" s="11">
        <v>11</v>
      </c>
      <c r="L42" s="276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277"/>
    </row>
    <row r="43" spans="1:26" ht="14.4" thickBot="1" x14ac:dyDescent="0.3">
      <c r="A43" s="49" t="s">
        <v>60</v>
      </c>
      <c r="B43" s="62" t="s">
        <v>53</v>
      </c>
      <c r="C43" s="282"/>
      <c r="D43" s="258">
        <v>20</v>
      </c>
      <c r="E43" s="11">
        <v>25</v>
      </c>
      <c r="F43" s="258">
        <v>29</v>
      </c>
      <c r="G43" s="11">
        <v>36</v>
      </c>
      <c r="H43" s="263">
        <v>20</v>
      </c>
      <c r="I43" s="11">
        <v>25</v>
      </c>
      <c r="J43" s="258">
        <v>29</v>
      </c>
      <c r="K43" s="11">
        <v>36</v>
      </c>
      <c r="L43" s="276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277"/>
    </row>
    <row r="44" spans="1:26" ht="14.4" thickBot="1" x14ac:dyDescent="0.3">
      <c r="A44" s="49" t="s">
        <v>60</v>
      </c>
      <c r="B44" s="62" t="s">
        <v>54</v>
      </c>
      <c r="C44" s="282"/>
      <c r="D44" s="258"/>
      <c r="E44" s="11"/>
      <c r="F44" s="258"/>
      <c r="G44" s="11"/>
      <c r="H44" s="263"/>
      <c r="I44" s="11"/>
      <c r="J44" s="258"/>
      <c r="K44" s="11"/>
      <c r="L44" s="276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277"/>
    </row>
    <row r="45" spans="1:26" ht="14.4" thickBot="1" x14ac:dyDescent="0.3">
      <c r="A45" s="49" t="s">
        <v>60</v>
      </c>
      <c r="B45" s="62" t="s">
        <v>55</v>
      </c>
      <c r="C45" s="282"/>
      <c r="D45" s="258">
        <v>8</v>
      </c>
      <c r="E45" s="11">
        <v>13</v>
      </c>
      <c r="F45" s="258">
        <v>17</v>
      </c>
      <c r="G45" s="11">
        <v>19</v>
      </c>
      <c r="H45" s="263">
        <v>8</v>
      </c>
      <c r="I45" s="11">
        <v>13</v>
      </c>
      <c r="J45" s="258">
        <v>17</v>
      </c>
      <c r="K45" s="11">
        <v>19</v>
      </c>
      <c r="L45" s="276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277"/>
    </row>
    <row r="46" spans="1:26" ht="14.4" thickBot="1" x14ac:dyDescent="0.3">
      <c r="A46" s="49" t="s">
        <v>60</v>
      </c>
      <c r="B46" s="62" t="s">
        <v>56</v>
      </c>
      <c r="C46" s="282"/>
      <c r="D46" s="258">
        <v>5</v>
      </c>
      <c r="E46" s="11">
        <v>6</v>
      </c>
      <c r="F46" s="258">
        <v>6</v>
      </c>
      <c r="G46" s="11">
        <v>8</v>
      </c>
      <c r="H46" s="263">
        <v>5</v>
      </c>
      <c r="I46" s="11">
        <v>6</v>
      </c>
      <c r="J46" s="258">
        <v>6</v>
      </c>
      <c r="K46" s="11">
        <v>8</v>
      </c>
      <c r="L46" s="276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277"/>
    </row>
    <row r="47" spans="1:26" ht="14.4" thickBot="1" x14ac:dyDescent="0.3">
      <c r="A47" s="49" t="s">
        <v>60</v>
      </c>
      <c r="B47" s="62" t="s">
        <v>57</v>
      </c>
      <c r="C47" s="282"/>
      <c r="D47" s="258">
        <v>11</v>
      </c>
      <c r="E47" s="11">
        <v>11</v>
      </c>
      <c r="F47" s="258">
        <v>11</v>
      </c>
      <c r="G47" s="11">
        <v>16</v>
      </c>
      <c r="H47" s="263">
        <v>11</v>
      </c>
      <c r="I47" s="11">
        <v>11</v>
      </c>
      <c r="J47" s="258">
        <v>11</v>
      </c>
      <c r="K47" s="11">
        <v>16</v>
      </c>
      <c r="L47" s="276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277"/>
    </row>
    <row r="48" spans="1:26" ht="14.4" thickBot="1" x14ac:dyDescent="0.3">
      <c r="A48" s="49" t="s">
        <v>60</v>
      </c>
      <c r="B48" s="62" t="s">
        <v>58</v>
      </c>
      <c r="C48" s="282"/>
      <c r="D48" s="258">
        <v>6</v>
      </c>
      <c r="E48" s="11">
        <v>8</v>
      </c>
      <c r="F48" s="258">
        <v>8</v>
      </c>
      <c r="G48" s="11">
        <v>9</v>
      </c>
      <c r="H48" s="263">
        <v>6</v>
      </c>
      <c r="I48" s="11">
        <v>8</v>
      </c>
      <c r="J48" s="258">
        <v>8</v>
      </c>
      <c r="K48" s="11">
        <v>9</v>
      </c>
      <c r="L48" s="276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277"/>
    </row>
    <row r="49" spans="1:26" ht="14.4" thickBot="1" x14ac:dyDescent="0.3">
      <c r="A49" s="49" t="s">
        <v>60</v>
      </c>
      <c r="B49" s="62" t="s">
        <v>59</v>
      </c>
      <c r="C49" s="282"/>
      <c r="D49" s="258">
        <v>1</v>
      </c>
      <c r="E49" s="11">
        <v>1</v>
      </c>
      <c r="F49" s="258">
        <v>1</v>
      </c>
      <c r="G49" s="11">
        <v>1</v>
      </c>
      <c r="H49" s="263">
        <v>1</v>
      </c>
      <c r="I49" s="11">
        <v>1</v>
      </c>
      <c r="J49" s="258">
        <v>1</v>
      </c>
      <c r="K49" s="11">
        <v>1</v>
      </c>
      <c r="L49" s="276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277"/>
    </row>
    <row r="50" spans="1:26" ht="18.75" customHeight="1" thickBot="1" x14ac:dyDescent="0.3">
      <c r="A50" s="47" t="s">
        <v>60</v>
      </c>
      <c r="B50" s="47" t="s">
        <v>263</v>
      </c>
      <c r="C50" s="282"/>
      <c r="D50" s="258">
        <v>17</v>
      </c>
      <c r="E50" s="11">
        <v>45</v>
      </c>
      <c r="F50" s="258">
        <v>53</v>
      </c>
      <c r="G50" s="11">
        <v>76</v>
      </c>
      <c r="H50" s="263">
        <v>17</v>
      </c>
      <c r="I50" s="11">
        <v>45</v>
      </c>
      <c r="J50" s="258">
        <v>53</v>
      </c>
      <c r="K50" s="11">
        <v>76</v>
      </c>
      <c r="L50" s="276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277"/>
    </row>
    <row r="51" spans="1:26" ht="14.4" thickBot="1" x14ac:dyDescent="0.3">
      <c r="A51" s="422" t="s">
        <v>161</v>
      </c>
      <c r="B51" s="423"/>
      <c r="C51" s="281">
        <f>G51/K51</f>
        <v>1</v>
      </c>
      <c r="D51" s="259">
        <f t="shared" ref="D51:K51" si="3">SUM(D41:D50)</f>
        <v>85</v>
      </c>
      <c r="E51" s="259">
        <f t="shared" si="3"/>
        <v>131</v>
      </c>
      <c r="F51" s="259">
        <f t="shared" si="3"/>
        <v>151</v>
      </c>
      <c r="G51" s="265">
        <f t="shared" si="3"/>
        <v>199</v>
      </c>
      <c r="H51" s="264">
        <f t="shared" si="3"/>
        <v>85</v>
      </c>
      <c r="I51" s="259">
        <f t="shared" si="3"/>
        <v>131</v>
      </c>
      <c r="J51" s="259">
        <f t="shared" si="3"/>
        <v>151</v>
      </c>
      <c r="K51" s="259">
        <f t="shared" si="3"/>
        <v>199</v>
      </c>
      <c r="L51" s="276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277"/>
    </row>
    <row r="52" spans="1:26" ht="14.4" thickBot="1" x14ac:dyDescent="0.3">
      <c r="A52" s="63" t="s">
        <v>74</v>
      </c>
      <c r="B52" s="62" t="s">
        <v>61</v>
      </c>
      <c r="C52" s="282"/>
      <c r="D52" s="258">
        <v>191</v>
      </c>
      <c r="E52" s="182">
        <v>541</v>
      </c>
      <c r="F52" s="258">
        <v>775</v>
      </c>
      <c r="G52" s="182">
        <v>1077</v>
      </c>
      <c r="H52" s="258">
        <v>191</v>
      </c>
      <c r="I52" s="182">
        <v>541</v>
      </c>
      <c r="J52" s="258">
        <v>775</v>
      </c>
      <c r="K52" s="182">
        <v>1077</v>
      </c>
      <c r="L52" s="276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277"/>
    </row>
    <row r="53" spans="1:26" ht="14.4" thickBot="1" x14ac:dyDescent="0.3">
      <c r="A53" s="63" t="s">
        <v>74</v>
      </c>
      <c r="B53" s="62" t="s">
        <v>62</v>
      </c>
      <c r="C53" s="282"/>
      <c r="D53" s="258">
        <v>2</v>
      </c>
      <c r="E53" s="11">
        <v>11</v>
      </c>
      <c r="F53" s="258">
        <v>24</v>
      </c>
      <c r="G53" s="11">
        <v>25</v>
      </c>
      <c r="H53" s="258">
        <v>2</v>
      </c>
      <c r="I53" s="11">
        <v>11</v>
      </c>
      <c r="J53" s="258">
        <v>24</v>
      </c>
      <c r="K53" s="11">
        <v>25</v>
      </c>
      <c r="L53" s="276"/>
      <c r="M53" s="130" t="e">
        <f>EXACT(B52,#REF!)</f>
        <v>#REF!</v>
      </c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277"/>
    </row>
    <row r="54" spans="1:26" ht="14.4" thickBot="1" x14ac:dyDescent="0.3">
      <c r="A54" s="63" t="s">
        <v>74</v>
      </c>
      <c r="B54" s="62" t="s">
        <v>63</v>
      </c>
      <c r="C54" s="282"/>
      <c r="D54" s="258">
        <v>5</v>
      </c>
      <c r="E54" s="11">
        <v>14</v>
      </c>
      <c r="F54" s="258">
        <v>20</v>
      </c>
      <c r="G54" s="11">
        <v>21</v>
      </c>
      <c r="H54" s="258">
        <v>5</v>
      </c>
      <c r="I54" s="11">
        <v>14</v>
      </c>
      <c r="J54" s="258">
        <v>20</v>
      </c>
      <c r="K54" s="11">
        <v>21</v>
      </c>
      <c r="L54" s="276"/>
      <c r="M54" s="130" t="e">
        <f>EXACT(B53,#REF!)</f>
        <v>#REF!</v>
      </c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277"/>
    </row>
    <row r="55" spans="1:26" ht="14.4" thickBot="1" x14ac:dyDescent="0.3">
      <c r="A55" s="63" t="s">
        <v>74</v>
      </c>
      <c r="B55" s="62" t="s">
        <v>64</v>
      </c>
      <c r="C55" s="282"/>
      <c r="D55" s="258">
        <v>7</v>
      </c>
      <c r="E55" s="11">
        <v>7</v>
      </c>
      <c r="F55" s="258">
        <v>10</v>
      </c>
      <c r="G55" s="11">
        <v>10</v>
      </c>
      <c r="H55" s="258">
        <v>7</v>
      </c>
      <c r="I55" s="11">
        <v>7</v>
      </c>
      <c r="J55" s="258">
        <v>10</v>
      </c>
      <c r="K55" s="11">
        <v>10</v>
      </c>
      <c r="L55" s="276"/>
      <c r="M55" s="130" t="e">
        <f>EXACT(B54,#REF!)</f>
        <v>#REF!</v>
      </c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277"/>
    </row>
    <row r="56" spans="1:26" ht="14.4" thickBot="1" x14ac:dyDescent="0.3">
      <c r="A56" s="63" t="s">
        <v>74</v>
      </c>
      <c r="B56" s="62" t="s">
        <v>65</v>
      </c>
      <c r="C56" s="282"/>
      <c r="D56" s="258"/>
      <c r="E56" s="11"/>
      <c r="F56" s="258">
        <v>1</v>
      </c>
      <c r="G56" s="11">
        <v>1</v>
      </c>
      <c r="H56" s="258"/>
      <c r="I56" s="11"/>
      <c r="J56" s="258">
        <v>1</v>
      </c>
      <c r="K56" s="11">
        <v>1</v>
      </c>
      <c r="L56" s="276"/>
      <c r="M56" s="130" t="e">
        <f>EXACT(B55,#REF!)</f>
        <v>#REF!</v>
      </c>
      <c r="N56" s="130"/>
      <c r="O56" s="130"/>
      <c r="P56" s="130"/>
      <c r="Q56" s="130"/>
      <c r="R56" s="130"/>
      <c r="S56" s="130"/>
      <c r="T56" s="130"/>
      <c r="U56" s="130"/>
      <c r="V56" s="130"/>
      <c r="W56" s="130"/>
      <c r="X56" s="130"/>
      <c r="Y56" s="130"/>
      <c r="Z56" s="277"/>
    </row>
    <row r="57" spans="1:26" ht="14.4" thickBot="1" x14ac:dyDescent="0.3">
      <c r="A57" s="63" t="s">
        <v>74</v>
      </c>
      <c r="B57" s="62" t="s">
        <v>66</v>
      </c>
      <c r="C57" s="282"/>
      <c r="D57" s="258">
        <v>6</v>
      </c>
      <c r="E57" s="11">
        <v>9</v>
      </c>
      <c r="F57" s="258">
        <v>12</v>
      </c>
      <c r="G57" s="11">
        <v>14</v>
      </c>
      <c r="H57" s="258">
        <v>6</v>
      </c>
      <c r="I57" s="11">
        <v>9</v>
      </c>
      <c r="J57" s="258">
        <v>12</v>
      </c>
      <c r="K57" s="11">
        <v>14</v>
      </c>
      <c r="L57" s="276"/>
      <c r="M57" s="130" t="e">
        <f>EXACT(B56,#REF!)</f>
        <v>#REF!</v>
      </c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277"/>
    </row>
    <row r="58" spans="1:26" ht="14.4" thickBot="1" x14ac:dyDescent="0.3">
      <c r="A58" s="63" t="s">
        <v>74</v>
      </c>
      <c r="B58" s="62" t="s">
        <v>67</v>
      </c>
      <c r="C58" s="282"/>
      <c r="D58" s="258">
        <v>7</v>
      </c>
      <c r="E58" s="11">
        <v>8</v>
      </c>
      <c r="F58" s="258">
        <v>11</v>
      </c>
      <c r="G58" s="11">
        <v>12</v>
      </c>
      <c r="H58" s="258">
        <v>7</v>
      </c>
      <c r="I58" s="11">
        <v>8</v>
      </c>
      <c r="J58" s="258">
        <v>11</v>
      </c>
      <c r="K58" s="11">
        <v>12</v>
      </c>
      <c r="L58" s="276"/>
      <c r="M58" s="130" t="e">
        <f>EXACT(B57,#REF!)</f>
        <v>#REF!</v>
      </c>
      <c r="N58" s="130"/>
      <c r="O58" s="130"/>
      <c r="P58" s="130"/>
      <c r="Q58" s="130"/>
      <c r="R58" s="130"/>
      <c r="S58" s="130"/>
      <c r="T58" s="130"/>
      <c r="U58" s="130"/>
      <c r="V58" s="130"/>
      <c r="W58" s="130"/>
      <c r="X58" s="130"/>
      <c r="Y58" s="130"/>
      <c r="Z58" s="277"/>
    </row>
    <row r="59" spans="1:26" ht="14.4" thickBot="1" x14ac:dyDescent="0.3">
      <c r="A59" s="63" t="s">
        <v>74</v>
      </c>
      <c r="B59" s="62" t="s">
        <v>68</v>
      </c>
      <c r="C59" s="282"/>
      <c r="D59" s="258">
        <v>5</v>
      </c>
      <c r="E59" s="11">
        <v>7</v>
      </c>
      <c r="F59" s="258">
        <v>7</v>
      </c>
      <c r="G59" s="11">
        <v>8</v>
      </c>
      <c r="H59" s="258">
        <v>5</v>
      </c>
      <c r="I59" s="11">
        <v>7</v>
      </c>
      <c r="J59" s="258">
        <v>7</v>
      </c>
      <c r="K59" s="11">
        <v>8</v>
      </c>
      <c r="L59" s="276"/>
      <c r="M59" s="130" t="e">
        <f>EXACT(B58,#REF!)</f>
        <v>#REF!</v>
      </c>
      <c r="N59" s="130"/>
      <c r="O59" s="130"/>
      <c r="P59" s="130"/>
      <c r="Q59" s="130"/>
      <c r="R59" s="130"/>
      <c r="S59" s="130"/>
      <c r="T59" s="130"/>
      <c r="U59" s="130"/>
      <c r="V59" s="130"/>
      <c r="W59" s="130"/>
      <c r="X59" s="130"/>
      <c r="Y59" s="130"/>
      <c r="Z59" s="277"/>
    </row>
    <row r="60" spans="1:26" ht="14.4" thickBot="1" x14ac:dyDescent="0.3">
      <c r="A60" s="63" t="s">
        <v>74</v>
      </c>
      <c r="B60" s="62" t="s">
        <v>69</v>
      </c>
      <c r="C60" s="282"/>
      <c r="D60" s="258">
        <v>9</v>
      </c>
      <c r="E60" s="11">
        <v>17</v>
      </c>
      <c r="F60" s="258">
        <v>18</v>
      </c>
      <c r="G60" s="11">
        <v>18</v>
      </c>
      <c r="H60" s="258">
        <v>9</v>
      </c>
      <c r="I60" s="11">
        <v>17</v>
      </c>
      <c r="J60" s="258">
        <v>18</v>
      </c>
      <c r="K60" s="11">
        <v>18</v>
      </c>
      <c r="L60" s="276"/>
      <c r="M60" s="130" t="e">
        <f>EXACT(B59,#REF!)</f>
        <v>#REF!</v>
      </c>
      <c r="N60" s="130"/>
      <c r="O60" s="130"/>
      <c r="P60" s="130"/>
      <c r="Q60" s="130"/>
      <c r="R60" s="130"/>
      <c r="S60" s="130"/>
      <c r="T60" s="130"/>
      <c r="U60" s="130"/>
      <c r="V60" s="130"/>
      <c r="W60" s="130"/>
      <c r="X60" s="130"/>
      <c r="Y60" s="130"/>
      <c r="Z60" s="277"/>
    </row>
    <row r="61" spans="1:26" ht="14.4" thickBot="1" x14ac:dyDescent="0.3">
      <c r="A61" s="63" t="s">
        <v>74</v>
      </c>
      <c r="B61" s="62" t="s">
        <v>70</v>
      </c>
      <c r="C61" s="282"/>
      <c r="D61" s="258">
        <v>2</v>
      </c>
      <c r="E61" s="11">
        <v>8</v>
      </c>
      <c r="F61" s="258">
        <v>12</v>
      </c>
      <c r="G61" s="11">
        <v>13</v>
      </c>
      <c r="H61" s="258">
        <v>2</v>
      </c>
      <c r="I61" s="11">
        <v>8</v>
      </c>
      <c r="J61" s="258">
        <v>12</v>
      </c>
      <c r="K61" s="11">
        <v>13</v>
      </c>
      <c r="L61" s="276"/>
      <c r="M61" s="130" t="e">
        <f>EXACT(B60,#REF!)</f>
        <v>#REF!</v>
      </c>
      <c r="N61" s="130"/>
      <c r="O61" s="130"/>
      <c r="P61" s="130"/>
      <c r="Q61" s="130"/>
      <c r="R61" s="130"/>
      <c r="S61" s="130"/>
      <c r="T61" s="130"/>
      <c r="U61" s="130"/>
      <c r="V61" s="130"/>
      <c r="W61" s="130"/>
      <c r="X61" s="130"/>
      <c r="Y61" s="130"/>
      <c r="Z61" s="277"/>
    </row>
    <row r="62" spans="1:26" ht="14.4" thickBot="1" x14ac:dyDescent="0.3">
      <c r="A62" s="63" t="s">
        <v>74</v>
      </c>
      <c r="B62" s="62" t="s">
        <v>71</v>
      </c>
      <c r="C62" s="282"/>
      <c r="D62" s="258">
        <v>9</v>
      </c>
      <c r="E62" s="182">
        <v>18</v>
      </c>
      <c r="F62" s="258">
        <v>21</v>
      </c>
      <c r="G62" s="182">
        <v>21</v>
      </c>
      <c r="H62" s="258">
        <v>9</v>
      </c>
      <c r="I62" s="182">
        <v>18</v>
      </c>
      <c r="J62" s="258">
        <v>21</v>
      </c>
      <c r="K62" s="182">
        <v>21</v>
      </c>
      <c r="L62" s="276"/>
      <c r="M62" s="130" t="e">
        <f>EXACT(B61,#REF!)</f>
        <v>#REF!</v>
      </c>
      <c r="N62" s="130"/>
      <c r="O62" s="130"/>
      <c r="P62" s="130"/>
      <c r="Q62" s="130"/>
      <c r="R62" s="130"/>
      <c r="S62" s="130"/>
      <c r="T62" s="130"/>
      <c r="U62" s="130"/>
      <c r="V62" s="130"/>
      <c r="W62" s="130"/>
      <c r="X62" s="130"/>
      <c r="Y62" s="130"/>
      <c r="Z62" s="277"/>
    </row>
    <row r="63" spans="1:26" ht="14.4" thickBot="1" x14ac:dyDescent="0.3">
      <c r="A63" s="63" t="s">
        <v>74</v>
      </c>
      <c r="B63" s="62" t="s">
        <v>72</v>
      </c>
      <c r="C63" s="282"/>
      <c r="D63" s="258">
        <v>1</v>
      </c>
      <c r="E63" s="11">
        <v>2</v>
      </c>
      <c r="F63" s="258">
        <v>3</v>
      </c>
      <c r="G63" s="11">
        <v>3</v>
      </c>
      <c r="H63" s="258">
        <v>1</v>
      </c>
      <c r="I63" s="11">
        <v>2</v>
      </c>
      <c r="J63" s="258">
        <v>3</v>
      </c>
      <c r="K63" s="11">
        <v>3</v>
      </c>
      <c r="L63" s="276"/>
      <c r="M63" s="130" t="e">
        <f>EXACT(B62,#REF!)</f>
        <v>#REF!</v>
      </c>
      <c r="N63" s="130"/>
      <c r="O63" s="130"/>
      <c r="P63" s="130"/>
      <c r="Q63" s="130"/>
      <c r="R63" s="130"/>
      <c r="S63" s="130"/>
      <c r="T63" s="130"/>
      <c r="U63" s="130"/>
      <c r="V63" s="130"/>
      <c r="W63" s="130"/>
      <c r="X63" s="130"/>
      <c r="Y63" s="130"/>
      <c r="Z63" s="277"/>
    </row>
    <row r="64" spans="1:26" ht="14.4" thickBot="1" x14ac:dyDescent="0.3">
      <c r="A64" s="63" t="s">
        <v>74</v>
      </c>
      <c r="B64" s="62" t="s">
        <v>73</v>
      </c>
      <c r="C64" s="282"/>
      <c r="D64" s="258">
        <v>3</v>
      </c>
      <c r="E64" s="11">
        <v>10</v>
      </c>
      <c r="F64" s="258">
        <v>12</v>
      </c>
      <c r="G64" s="11">
        <v>12</v>
      </c>
      <c r="H64" s="258">
        <v>3</v>
      </c>
      <c r="I64" s="11">
        <v>10</v>
      </c>
      <c r="J64" s="258">
        <v>12</v>
      </c>
      <c r="K64" s="11">
        <v>12</v>
      </c>
      <c r="L64" s="276"/>
      <c r="M64" s="130" t="e">
        <f>EXACT(B63,#REF!)</f>
        <v>#REF!</v>
      </c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277"/>
    </row>
    <row r="65" spans="1:26" ht="14.4" thickBot="1" x14ac:dyDescent="0.3">
      <c r="A65" s="61" t="s">
        <v>74</v>
      </c>
      <c r="B65" s="62" t="s">
        <v>258</v>
      </c>
      <c r="C65" s="282"/>
      <c r="D65" s="258">
        <v>631</v>
      </c>
      <c r="E65" s="11">
        <v>1180</v>
      </c>
      <c r="F65" s="258">
        <v>1524</v>
      </c>
      <c r="G65" s="11">
        <v>2027</v>
      </c>
      <c r="H65" s="258">
        <v>631</v>
      </c>
      <c r="I65" s="11">
        <v>1180</v>
      </c>
      <c r="J65" s="258">
        <v>1524</v>
      </c>
      <c r="K65" s="11">
        <v>2027</v>
      </c>
      <c r="L65" s="276"/>
      <c r="M65" s="130" t="e">
        <f>EXACT(B64,#REF!)</f>
        <v>#REF!</v>
      </c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277"/>
    </row>
    <row r="66" spans="1:26" ht="14.4" thickBot="1" x14ac:dyDescent="0.3">
      <c r="A66" s="422" t="s">
        <v>162</v>
      </c>
      <c r="B66" s="423"/>
      <c r="C66" s="281">
        <f>G66/K66</f>
        <v>1</v>
      </c>
      <c r="D66" s="259">
        <f>SUM(D52:D65)</f>
        <v>878</v>
      </c>
      <c r="E66" s="259">
        <f t="shared" ref="E66:G66" si="4">SUM(E52:E65)</f>
        <v>1832</v>
      </c>
      <c r="F66" s="259">
        <f t="shared" si="4"/>
        <v>2450</v>
      </c>
      <c r="G66" s="265">
        <f t="shared" si="4"/>
        <v>3262</v>
      </c>
      <c r="H66" s="264">
        <f>SUM(H52:H65)</f>
        <v>878</v>
      </c>
      <c r="I66" s="259">
        <f t="shared" ref="I66:K66" si="5">SUM(I52:I65)</f>
        <v>1832</v>
      </c>
      <c r="J66" s="259">
        <f t="shared" si="5"/>
        <v>2450</v>
      </c>
      <c r="K66" s="259">
        <f t="shared" si="5"/>
        <v>3262</v>
      </c>
      <c r="L66" s="276"/>
      <c r="M66" s="130" t="e">
        <f>EXACT(B65,#REF!)</f>
        <v>#REF!</v>
      </c>
      <c r="N66" s="130"/>
      <c r="O66" s="130"/>
      <c r="P66" s="130"/>
      <c r="Q66" s="130"/>
      <c r="R66" s="130"/>
      <c r="S66" s="130"/>
      <c r="T66" s="130"/>
      <c r="U66" s="130"/>
      <c r="V66" s="130"/>
      <c r="W66" s="130"/>
      <c r="X66" s="130"/>
      <c r="Y66" s="130"/>
      <c r="Z66" s="277"/>
    </row>
    <row r="67" spans="1:26" ht="14.4" thickBot="1" x14ac:dyDescent="0.3">
      <c r="A67" s="63" t="s">
        <v>85</v>
      </c>
      <c r="B67" s="62" t="s">
        <v>75</v>
      </c>
      <c r="C67" s="282"/>
      <c r="D67" s="258">
        <v>88</v>
      </c>
      <c r="E67" s="182">
        <v>219</v>
      </c>
      <c r="F67" s="258">
        <v>299</v>
      </c>
      <c r="G67" s="182">
        <v>404</v>
      </c>
      <c r="H67" s="263">
        <v>88</v>
      </c>
      <c r="I67" s="182">
        <v>219</v>
      </c>
      <c r="J67" s="258">
        <v>299</v>
      </c>
      <c r="K67" s="182">
        <v>404</v>
      </c>
      <c r="L67" s="276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277"/>
    </row>
    <row r="68" spans="1:26" ht="14.4" thickBot="1" x14ac:dyDescent="0.3">
      <c r="A68" s="63" t="s">
        <v>85</v>
      </c>
      <c r="B68" s="62" t="s">
        <v>76</v>
      </c>
      <c r="C68" s="282"/>
      <c r="D68" s="258"/>
      <c r="E68" s="11"/>
      <c r="F68" s="258"/>
      <c r="G68" s="11"/>
      <c r="H68" s="263"/>
      <c r="I68" s="11"/>
      <c r="J68" s="258"/>
      <c r="K68" s="11"/>
      <c r="L68" s="276"/>
      <c r="M68" s="130"/>
      <c r="N68" s="130"/>
      <c r="O68" s="130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277"/>
    </row>
    <row r="69" spans="1:26" ht="14.4" thickBot="1" x14ac:dyDescent="0.3">
      <c r="A69" s="63" t="s">
        <v>85</v>
      </c>
      <c r="B69" s="62" t="s">
        <v>77</v>
      </c>
      <c r="C69" s="282"/>
      <c r="D69" s="258"/>
      <c r="E69" s="11"/>
      <c r="F69" s="258"/>
      <c r="G69" s="11"/>
      <c r="H69" s="263"/>
      <c r="I69" s="11"/>
      <c r="J69" s="258"/>
      <c r="K69" s="11"/>
      <c r="L69" s="276"/>
      <c r="M69" s="130"/>
      <c r="N69" s="130"/>
      <c r="O69" s="130"/>
      <c r="P69" s="130"/>
      <c r="Q69" s="130"/>
      <c r="R69" s="130"/>
      <c r="S69" s="130"/>
      <c r="T69" s="130"/>
      <c r="U69" s="130"/>
      <c r="V69" s="130"/>
      <c r="W69" s="130"/>
      <c r="X69" s="130"/>
      <c r="Y69" s="130"/>
      <c r="Z69" s="277"/>
    </row>
    <row r="70" spans="1:26" ht="14.4" thickBot="1" x14ac:dyDescent="0.3">
      <c r="A70" s="63" t="s">
        <v>85</v>
      </c>
      <c r="B70" s="62" t="s">
        <v>78</v>
      </c>
      <c r="C70" s="282"/>
      <c r="D70" s="258">
        <v>1</v>
      </c>
      <c r="E70" s="11">
        <v>1</v>
      </c>
      <c r="F70" s="258">
        <v>1</v>
      </c>
      <c r="G70" s="11">
        <v>1</v>
      </c>
      <c r="H70" s="263">
        <v>1</v>
      </c>
      <c r="I70" s="11">
        <v>1</v>
      </c>
      <c r="J70" s="258">
        <v>1</v>
      </c>
      <c r="K70" s="11">
        <v>1</v>
      </c>
      <c r="L70" s="276"/>
      <c r="M70" s="130"/>
      <c r="N70" s="130"/>
      <c r="O70" s="130"/>
      <c r="P70" s="130"/>
      <c r="Q70" s="130"/>
      <c r="R70" s="130"/>
      <c r="S70" s="130"/>
      <c r="T70" s="130"/>
      <c r="U70" s="130"/>
      <c r="V70" s="130"/>
      <c r="W70" s="130"/>
      <c r="X70" s="130"/>
      <c r="Y70" s="130"/>
      <c r="Z70" s="277"/>
    </row>
    <row r="71" spans="1:26" ht="14.4" thickBot="1" x14ac:dyDescent="0.3">
      <c r="A71" s="63" t="s">
        <v>85</v>
      </c>
      <c r="B71" s="62" t="s">
        <v>79</v>
      </c>
      <c r="C71" s="282"/>
      <c r="D71" s="258"/>
      <c r="E71" s="11"/>
      <c r="F71" s="258"/>
      <c r="G71" s="11"/>
      <c r="H71" s="263"/>
      <c r="I71" s="11"/>
      <c r="J71" s="258"/>
      <c r="K71" s="11"/>
      <c r="L71" s="276"/>
      <c r="M71" s="130"/>
      <c r="N71" s="130"/>
      <c r="O71" s="130"/>
      <c r="P71" s="130"/>
      <c r="Q71" s="130"/>
      <c r="R71" s="130"/>
      <c r="S71" s="130"/>
      <c r="T71" s="130"/>
      <c r="U71" s="130"/>
      <c r="V71" s="130"/>
      <c r="W71" s="130"/>
      <c r="X71" s="130"/>
      <c r="Y71" s="130"/>
      <c r="Z71" s="277"/>
    </row>
    <row r="72" spans="1:26" ht="14.4" thickBot="1" x14ac:dyDescent="0.3">
      <c r="A72" s="63" t="s">
        <v>85</v>
      </c>
      <c r="B72" s="62" t="s">
        <v>80</v>
      </c>
      <c r="C72" s="282"/>
      <c r="D72" s="258"/>
      <c r="E72" s="11"/>
      <c r="F72" s="258"/>
      <c r="G72" s="11">
        <v>1</v>
      </c>
      <c r="H72" s="263"/>
      <c r="I72" s="11"/>
      <c r="J72" s="258"/>
      <c r="K72" s="11">
        <v>1</v>
      </c>
      <c r="L72" s="276"/>
      <c r="M72" s="130" t="e">
        <f>EXACT(B78,#REF!)</f>
        <v>#REF!</v>
      </c>
      <c r="N72" s="130"/>
      <c r="O72" s="130"/>
      <c r="P72" s="130"/>
      <c r="Q72" s="130"/>
      <c r="R72" s="130"/>
      <c r="S72" s="130"/>
      <c r="T72" s="130"/>
      <c r="U72" s="130"/>
      <c r="V72" s="130"/>
      <c r="W72" s="130"/>
      <c r="X72" s="130"/>
      <c r="Y72" s="130"/>
      <c r="Z72" s="277"/>
    </row>
    <row r="73" spans="1:26" ht="14.4" thickBot="1" x14ac:dyDescent="0.3">
      <c r="A73" s="63" t="s">
        <v>85</v>
      </c>
      <c r="B73" s="62" t="s">
        <v>81</v>
      </c>
      <c r="C73" s="282"/>
      <c r="D73" s="258"/>
      <c r="E73" s="11"/>
      <c r="F73" s="258"/>
      <c r="G73" s="11"/>
      <c r="H73" s="263"/>
      <c r="I73" s="11"/>
      <c r="J73" s="258"/>
      <c r="K73" s="11"/>
      <c r="L73" s="276"/>
      <c r="M73" s="130" t="e">
        <f>EXACT(B79,#REF!)</f>
        <v>#REF!</v>
      </c>
      <c r="N73" s="130"/>
      <c r="O73" s="130"/>
      <c r="P73" s="130"/>
      <c r="Q73" s="130"/>
      <c r="R73" s="130"/>
      <c r="S73" s="130"/>
      <c r="T73" s="130"/>
      <c r="U73" s="130"/>
      <c r="V73" s="130"/>
      <c r="W73" s="130"/>
      <c r="X73" s="130"/>
      <c r="Y73" s="130"/>
      <c r="Z73" s="277"/>
    </row>
    <row r="74" spans="1:26" ht="14.4" thickBot="1" x14ac:dyDescent="0.3">
      <c r="A74" s="63" t="s">
        <v>85</v>
      </c>
      <c r="B74" s="62" t="s">
        <v>82</v>
      </c>
      <c r="C74" s="282"/>
      <c r="D74" s="258"/>
      <c r="E74" s="11"/>
      <c r="F74" s="258"/>
      <c r="G74" s="11"/>
      <c r="H74" s="263"/>
      <c r="I74" s="11"/>
      <c r="J74" s="258"/>
      <c r="K74" s="11"/>
      <c r="L74" s="276"/>
      <c r="M74" s="130" t="e">
        <f>EXACT(B80,#REF!)</f>
        <v>#REF!</v>
      </c>
      <c r="N74" s="130"/>
      <c r="O74" s="130"/>
      <c r="P74" s="130"/>
      <c r="Q74" s="130"/>
      <c r="R74" s="130"/>
      <c r="S74" s="130"/>
      <c r="T74" s="130"/>
      <c r="U74" s="130"/>
      <c r="V74" s="130"/>
      <c r="W74" s="130"/>
      <c r="X74" s="130"/>
      <c r="Y74" s="130"/>
      <c r="Z74" s="277"/>
    </row>
    <row r="75" spans="1:26" ht="14.4" thickBot="1" x14ac:dyDescent="0.3">
      <c r="A75" s="63" t="s">
        <v>85</v>
      </c>
      <c r="B75" s="62" t="s">
        <v>83</v>
      </c>
      <c r="C75" s="282"/>
      <c r="D75" s="258"/>
      <c r="E75" s="11"/>
      <c r="F75" s="258"/>
      <c r="G75" s="11"/>
      <c r="H75" s="263"/>
      <c r="I75" s="11"/>
      <c r="J75" s="258"/>
      <c r="K75" s="11"/>
      <c r="L75" s="276"/>
      <c r="M75" s="130" t="e">
        <f>EXACT(B81,#REF!)</f>
        <v>#REF!</v>
      </c>
      <c r="N75" s="130"/>
      <c r="O75" s="130"/>
      <c r="P75" s="130"/>
      <c r="Q75" s="130"/>
      <c r="R75" s="130"/>
      <c r="S75" s="130"/>
      <c r="T75" s="130"/>
      <c r="U75" s="130"/>
      <c r="V75" s="130"/>
      <c r="W75" s="130"/>
      <c r="X75" s="130"/>
      <c r="Y75" s="130"/>
      <c r="Z75" s="277"/>
    </row>
    <row r="76" spans="1:26" ht="14.4" thickBot="1" x14ac:dyDescent="0.3">
      <c r="A76" s="63" t="s">
        <v>85</v>
      </c>
      <c r="B76" s="62" t="s">
        <v>84</v>
      </c>
      <c r="C76" s="282"/>
      <c r="D76" s="258"/>
      <c r="E76" s="11"/>
      <c r="F76" s="258"/>
      <c r="G76" s="11"/>
      <c r="H76" s="263"/>
      <c r="I76" s="11"/>
      <c r="J76" s="258"/>
      <c r="K76" s="11"/>
      <c r="L76" s="276"/>
      <c r="M76" s="130" t="e">
        <f>EXACT(B82,#REF!)</f>
        <v>#REF!</v>
      </c>
      <c r="N76" s="130"/>
      <c r="O76" s="130"/>
      <c r="P76" s="130"/>
      <c r="Q76" s="130"/>
      <c r="R76" s="130"/>
      <c r="S76" s="130"/>
      <c r="T76" s="130"/>
      <c r="U76" s="130"/>
      <c r="V76" s="130"/>
      <c r="W76" s="130"/>
      <c r="X76" s="130"/>
      <c r="Y76" s="130"/>
      <c r="Z76" s="277"/>
    </row>
    <row r="77" spans="1:26" ht="14.4" thickBot="1" x14ac:dyDescent="0.3">
      <c r="A77" s="422" t="s">
        <v>18</v>
      </c>
      <c r="B77" s="423"/>
      <c r="C77" s="281">
        <f>G77/K77</f>
        <v>1</v>
      </c>
      <c r="D77" s="259">
        <f>SUM(D67:D76)</f>
        <v>89</v>
      </c>
      <c r="E77" s="259">
        <f t="shared" ref="E77:K77" si="6">SUM(E67:E76)</f>
        <v>220</v>
      </c>
      <c r="F77" s="259">
        <f t="shared" si="6"/>
        <v>300</v>
      </c>
      <c r="G77" s="265">
        <f t="shared" si="6"/>
        <v>406</v>
      </c>
      <c r="H77" s="264">
        <f t="shared" si="6"/>
        <v>89</v>
      </c>
      <c r="I77" s="259">
        <f t="shared" si="6"/>
        <v>220</v>
      </c>
      <c r="J77" s="259">
        <f t="shared" si="6"/>
        <v>300</v>
      </c>
      <c r="K77" s="259">
        <f t="shared" si="6"/>
        <v>406</v>
      </c>
      <c r="L77" s="276"/>
      <c r="M77" s="130"/>
      <c r="N77" s="130"/>
      <c r="O77" s="130"/>
      <c r="P77" s="130"/>
      <c r="Q77" s="130"/>
      <c r="R77" s="130"/>
      <c r="S77" s="130"/>
      <c r="T77" s="130"/>
      <c r="U77" s="130"/>
      <c r="V77" s="130"/>
      <c r="W77" s="130"/>
      <c r="X77" s="130"/>
      <c r="Y77" s="130"/>
      <c r="Z77" s="277"/>
    </row>
    <row r="78" spans="1:26" ht="14.4" thickBot="1" x14ac:dyDescent="0.3">
      <c r="A78" s="49" t="s">
        <v>91</v>
      </c>
      <c r="B78" s="62" t="s">
        <v>86</v>
      </c>
      <c r="C78" s="282"/>
      <c r="D78" s="258">
        <v>47</v>
      </c>
      <c r="E78" s="182">
        <v>61</v>
      </c>
      <c r="F78" s="258">
        <v>72</v>
      </c>
      <c r="G78" s="182">
        <v>83</v>
      </c>
      <c r="H78" s="263">
        <v>47</v>
      </c>
      <c r="I78" s="182">
        <v>61</v>
      </c>
      <c r="J78" s="258">
        <v>72</v>
      </c>
      <c r="K78" s="182">
        <v>83</v>
      </c>
      <c r="L78" s="276"/>
      <c r="M78" s="130" t="e">
        <f>EXACT(B84,#REF!)</f>
        <v>#REF!</v>
      </c>
      <c r="N78" s="130"/>
      <c r="O78" s="130"/>
      <c r="P78" s="130"/>
      <c r="Q78" s="130"/>
      <c r="R78" s="130"/>
      <c r="S78" s="130"/>
      <c r="T78" s="130"/>
      <c r="U78" s="130"/>
      <c r="V78" s="130"/>
      <c r="W78" s="130"/>
      <c r="X78" s="130"/>
      <c r="Y78" s="130"/>
      <c r="Z78" s="277"/>
    </row>
    <row r="79" spans="1:26" ht="14.4" thickBot="1" x14ac:dyDescent="0.3">
      <c r="A79" s="49" t="s">
        <v>91</v>
      </c>
      <c r="B79" s="62" t="s">
        <v>87</v>
      </c>
      <c r="C79" s="282"/>
      <c r="D79" s="258">
        <v>17</v>
      </c>
      <c r="E79" s="11">
        <v>30</v>
      </c>
      <c r="F79" s="258">
        <v>36</v>
      </c>
      <c r="G79" s="11">
        <v>52</v>
      </c>
      <c r="H79" s="263">
        <v>17</v>
      </c>
      <c r="I79" s="11">
        <v>30</v>
      </c>
      <c r="J79" s="258">
        <v>36</v>
      </c>
      <c r="K79" s="11">
        <v>52</v>
      </c>
      <c r="L79" s="276"/>
      <c r="M79" s="130" t="e">
        <f>EXACT(B85,#REF!)</f>
        <v>#REF!</v>
      </c>
      <c r="N79" s="130"/>
      <c r="O79" s="130"/>
      <c r="P79" s="130"/>
      <c r="Q79" s="130"/>
      <c r="R79" s="130"/>
      <c r="S79" s="130"/>
      <c r="T79" s="130"/>
      <c r="U79" s="130"/>
      <c r="V79" s="130"/>
      <c r="W79" s="130"/>
      <c r="X79" s="130"/>
      <c r="Y79" s="130"/>
      <c r="Z79" s="277"/>
    </row>
    <row r="80" spans="1:26" ht="14.4" thickBot="1" x14ac:dyDescent="0.3">
      <c r="A80" s="49" t="s">
        <v>91</v>
      </c>
      <c r="B80" s="62" t="s">
        <v>88</v>
      </c>
      <c r="C80" s="282"/>
      <c r="D80" s="258">
        <v>68</v>
      </c>
      <c r="E80" s="11">
        <v>106</v>
      </c>
      <c r="F80" s="258">
        <v>143</v>
      </c>
      <c r="G80" s="11">
        <v>189</v>
      </c>
      <c r="H80" s="263">
        <v>68</v>
      </c>
      <c r="I80" s="11">
        <v>106</v>
      </c>
      <c r="J80" s="258">
        <v>143</v>
      </c>
      <c r="K80" s="11">
        <v>189</v>
      </c>
      <c r="L80" s="276"/>
      <c r="M80" s="130" t="e">
        <f>EXACT(B86,#REF!)</f>
        <v>#REF!</v>
      </c>
      <c r="N80" s="130"/>
      <c r="O80" s="130"/>
      <c r="P80" s="130"/>
      <c r="Q80" s="130"/>
      <c r="R80" s="130"/>
      <c r="S80" s="130"/>
      <c r="T80" s="130"/>
      <c r="U80" s="130"/>
      <c r="V80" s="130"/>
      <c r="W80" s="130"/>
      <c r="X80" s="130"/>
      <c r="Y80" s="130"/>
      <c r="Z80" s="277"/>
    </row>
    <row r="81" spans="1:26" ht="14.4" thickBot="1" x14ac:dyDescent="0.3">
      <c r="A81" s="49" t="s">
        <v>91</v>
      </c>
      <c r="B81" s="62" t="s">
        <v>89</v>
      </c>
      <c r="C81" s="282"/>
      <c r="D81" s="258">
        <v>8</v>
      </c>
      <c r="E81" s="11">
        <v>9</v>
      </c>
      <c r="F81" s="258">
        <v>10</v>
      </c>
      <c r="G81" s="11">
        <v>10</v>
      </c>
      <c r="H81" s="263">
        <v>8</v>
      </c>
      <c r="I81" s="11">
        <v>9</v>
      </c>
      <c r="J81" s="258">
        <v>10</v>
      </c>
      <c r="K81" s="11">
        <v>10</v>
      </c>
      <c r="L81" s="276"/>
      <c r="M81" s="130" t="e">
        <f>EXACT(B87,#REF!)</f>
        <v>#REF!</v>
      </c>
      <c r="N81" s="130"/>
      <c r="O81" s="130"/>
      <c r="P81" s="130"/>
      <c r="Q81" s="130"/>
      <c r="R81" s="130"/>
      <c r="S81" s="130"/>
      <c r="T81" s="130"/>
      <c r="U81" s="130"/>
      <c r="V81" s="130"/>
      <c r="W81" s="130"/>
      <c r="X81" s="130"/>
      <c r="Y81" s="130"/>
      <c r="Z81" s="277"/>
    </row>
    <row r="82" spans="1:26" ht="14.4" thickBot="1" x14ac:dyDescent="0.3">
      <c r="A82" s="49" t="s">
        <v>91</v>
      </c>
      <c r="B82" s="62" t="s">
        <v>90</v>
      </c>
      <c r="C82" s="282"/>
      <c r="D82" s="258">
        <v>21</v>
      </c>
      <c r="E82" s="11">
        <v>38</v>
      </c>
      <c r="F82" s="258">
        <v>44</v>
      </c>
      <c r="G82" s="11">
        <v>56</v>
      </c>
      <c r="H82" s="263">
        <v>21</v>
      </c>
      <c r="I82" s="11">
        <v>38</v>
      </c>
      <c r="J82" s="258">
        <v>44</v>
      </c>
      <c r="K82" s="11">
        <v>56</v>
      </c>
      <c r="L82" s="276"/>
      <c r="M82" s="130" t="e">
        <f>EXACT(B88,#REF!)</f>
        <v>#REF!</v>
      </c>
      <c r="N82" s="130"/>
      <c r="O82" s="130"/>
      <c r="P82" s="130"/>
      <c r="Q82" s="130"/>
      <c r="R82" s="130"/>
      <c r="S82" s="130"/>
      <c r="T82" s="130"/>
      <c r="U82" s="130"/>
      <c r="V82" s="130"/>
      <c r="W82" s="130"/>
      <c r="X82" s="130"/>
      <c r="Y82" s="130"/>
      <c r="Z82" s="277"/>
    </row>
    <row r="83" spans="1:26" ht="14.4" thickBot="1" x14ac:dyDescent="0.3">
      <c r="A83" s="422" t="s">
        <v>163</v>
      </c>
      <c r="B83" s="423"/>
      <c r="C83" s="281">
        <f>G83/K83</f>
        <v>1</v>
      </c>
      <c r="D83" s="259">
        <f t="shared" ref="D83:K83" si="7">SUM(D78:D82)</f>
        <v>161</v>
      </c>
      <c r="E83" s="259">
        <f t="shared" si="7"/>
        <v>244</v>
      </c>
      <c r="F83" s="259">
        <f t="shared" si="7"/>
        <v>305</v>
      </c>
      <c r="G83" s="265">
        <f t="shared" si="7"/>
        <v>390</v>
      </c>
      <c r="H83" s="264">
        <f t="shared" si="7"/>
        <v>161</v>
      </c>
      <c r="I83" s="259">
        <f t="shared" si="7"/>
        <v>244</v>
      </c>
      <c r="J83" s="259">
        <f t="shared" si="7"/>
        <v>305</v>
      </c>
      <c r="K83" s="259">
        <f t="shared" si="7"/>
        <v>390</v>
      </c>
      <c r="L83" s="276"/>
      <c r="M83" s="130" t="e">
        <f>EXACT(B89,#REF!)</f>
        <v>#REF!</v>
      </c>
      <c r="N83" s="130"/>
      <c r="O83" s="130"/>
      <c r="P83" s="130"/>
      <c r="Q83" s="130"/>
      <c r="R83" s="130"/>
      <c r="S83" s="130"/>
      <c r="T83" s="130"/>
      <c r="U83" s="130"/>
      <c r="V83" s="130"/>
      <c r="W83" s="130"/>
      <c r="X83" s="130"/>
      <c r="Y83" s="130"/>
      <c r="Z83" s="277"/>
    </row>
    <row r="84" spans="1:26" ht="14.4" thickBot="1" x14ac:dyDescent="0.3">
      <c r="A84" s="49" t="s">
        <v>102</v>
      </c>
      <c r="B84" s="62" t="s">
        <v>92</v>
      </c>
      <c r="C84" s="282"/>
      <c r="D84" s="258">
        <v>15</v>
      </c>
      <c r="E84" s="182">
        <v>41</v>
      </c>
      <c r="F84" s="258">
        <v>56</v>
      </c>
      <c r="G84" s="182">
        <v>70</v>
      </c>
      <c r="H84" s="258">
        <v>15</v>
      </c>
      <c r="I84" s="182">
        <v>41</v>
      </c>
      <c r="J84" s="258">
        <v>56</v>
      </c>
      <c r="K84" s="182">
        <v>70</v>
      </c>
      <c r="L84" s="276"/>
      <c r="M84" s="130" t="e">
        <f>EXACT(B90,#REF!)</f>
        <v>#REF!</v>
      </c>
      <c r="N84" s="130"/>
      <c r="O84" s="130"/>
      <c r="P84" s="130"/>
      <c r="Q84" s="130"/>
      <c r="R84" s="130"/>
      <c r="S84" s="130"/>
      <c r="T84" s="130"/>
      <c r="U84" s="130"/>
      <c r="V84" s="130"/>
      <c r="W84" s="130"/>
      <c r="X84" s="130"/>
      <c r="Y84" s="130"/>
      <c r="Z84" s="277"/>
    </row>
    <row r="85" spans="1:26" ht="14.4" thickBot="1" x14ac:dyDescent="0.3">
      <c r="A85" s="49" t="s">
        <v>102</v>
      </c>
      <c r="B85" s="62" t="s">
        <v>93</v>
      </c>
      <c r="C85" s="282"/>
      <c r="D85" s="258">
        <v>7</v>
      </c>
      <c r="E85" s="11">
        <v>59</v>
      </c>
      <c r="F85" s="258">
        <v>88</v>
      </c>
      <c r="G85" s="11">
        <v>125</v>
      </c>
      <c r="H85" s="258">
        <v>7</v>
      </c>
      <c r="I85" s="11">
        <v>59</v>
      </c>
      <c r="J85" s="258">
        <v>88</v>
      </c>
      <c r="K85" s="11">
        <v>125</v>
      </c>
      <c r="L85" s="276"/>
      <c r="M85" s="130" t="e">
        <f>EXACT(B91,#REF!)</f>
        <v>#REF!</v>
      </c>
      <c r="N85" s="130"/>
      <c r="O85" s="130"/>
      <c r="P85" s="130"/>
      <c r="Q85" s="130"/>
      <c r="R85" s="130"/>
      <c r="S85" s="130"/>
      <c r="T85" s="130"/>
      <c r="U85" s="130"/>
      <c r="V85" s="130"/>
      <c r="W85" s="130"/>
      <c r="X85" s="130"/>
      <c r="Y85" s="130"/>
      <c r="Z85" s="277"/>
    </row>
    <row r="86" spans="1:26" ht="14.4" thickBot="1" x14ac:dyDescent="0.3">
      <c r="A86" s="49" t="s">
        <v>102</v>
      </c>
      <c r="B86" s="62" t="s">
        <v>94</v>
      </c>
      <c r="C86" s="282"/>
      <c r="D86" s="258">
        <v>1</v>
      </c>
      <c r="E86" s="11">
        <v>6</v>
      </c>
      <c r="F86" s="258">
        <v>9</v>
      </c>
      <c r="G86" s="11">
        <v>13</v>
      </c>
      <c r="H86" s="258">
        <v>1</v>
      </c>
      <c r="I86" s="11">
        <v>6</v>
      </c>
      <c r="J86" s="258">
        <v>9</v>
      </c>
      <c r="K86" s="11">
        <v>13</v>
      </c>
      <c r="L86" s="276"/>
      <c r="M86" s="130" t="e">
        <f>EXACT(B92,#REF!)</f>
        <v>#REF!</v>
      </c>
      <c r="N86" s="130"/>
      <c r="O86" s="130"/>
      <c r="P86" s="130"/>
      <c r="Q86" s="130"/>
      <c r="R86" s="130"/>
      <c r="S86" s="130"/>
      <c r="T86" s="130"/>
      <c r="U86" s="130"/>
      <c r="V86" s="130"/>
      <c r="W86" s="130"/>
      <c r="X86" s="130"/>
      <c r="Y86" s="130"/>
      <c r="Z86" s="277"/>
    </row>
    <row r="87" spans="1:26" ht="14.4" thickBot="1" x14ac:dyDescent="0.3">
      <c r="A87" s="49" t="s">
        <v>102</v>
      </c>
      <c r="B87" s="62" t="s">
        <v>95</v>
      </c>
      <c r="C87" s="282"/>
      <c r="D87" s="258">
        <v>12</v>
      </c>
      <c r="E87" s="11">
        <v>31</v>
      </c>
      <c r="F87" s="258">
        <v>68</v>
      </c>
      <c r="G87" s="11">
        <v>90</v>
      </c>
      <c r="H87" s="258">
        <v>12</v>
      </c>
      <c r="I87" s="11">
        <v>31</v>
      </c>
      <c r="J87" s="258">
        <v>68</v>
      </c>
      <c r="K87" s="11">
        <v>90</v>
      </c>
      <c r="L87" s="276"/>
      <c r="M87" s="130" t="e">
        <f>EXACT(B93,#REF!)</f>
        <v>#REF!</v>
      </c>
      <c r="N87" s="130"/>
      <c r="O87" s="130"/>
      <c r="P87" s="130"/>
      <c r="Q87" s="130"/>
      <c r="R87" s="130"/>
      <c r="S87" s="130"/>
      <c r="T87" s="130"/>
      <c r="U87" s="130"/>
      <c r="V87" s="130"/>
      <c r="W87" s="130"/>
      <c r="X87" s="130"/>
      <c r="Y87" s="130"/>
      <c r="Z87" s="277"/>
    </row>
    <row r="88" spans="1:26" ht="14.4" thickBot="1" x14ac:dyDescent="0.3">
      <c r="A88" s="49" t="s">
        <v>102</v>
      </c>
      <c r="B88" s="62" t="s">
        <v>96</v>
      </c>
      <c r="C88" s="282"/>
      <c r="D88" s="258">
        <v>7</v>
      </c>
      <c r="E88" s="11">
        <v>39</v>
      </c>
      <c r="F88" s="258">
        <v>54</v>
      </c>
      <c r="G88" s="11">
        <v>72</v>
      </c>
      <c r="H88" s="258">
        <v>7</v>
      </c>
      <c r="I88" s="11">
        <v>39</v>
      </c>
      <c r="J88" s="258">
        <v>54</v>
      </c>
      <c r="K88" s="11">
        <v>72</v>
      </c>
      <c r="L88" s="276"/>
      <c r="M88" s="130"/>
      <c r="N88" s="130"/>
      <c r="O88" s="130"/>
      <c r="P88" s="130"/>
      <c r="Q88" s="130"/>
      <c r="R88" s="130"/>
      <c r="S88" s="130"/>
      <c r="T88" s="130"/>
      <c r="U88" s="130"/>
      <c r="V88" s="130"/>
      <c r="W88" s="130"/>
      <c r="X88" s="130"/>
      <c r="Y88" s="130"/>
      <c r="Z88" s="277"/>
    </row>
    <row r="89" spans="1:26" ht="14.4" thickBot="1" x14ac:dyDescent="0.3">
      <c r="A89" s="49" t="s">
        <v>102</v>
      </c>
      <c r="B89" s="62" t="s">
        <v>97</v>
      </c>
      <c r="C89" s="282"/>
      <c r="D89" s="258">
        <v>2</v>
      </c>
      <c r="E89" s="182">
        <v>11</v>
      </c>
      <c r="F89" s="258">
        <v>21</v>
      </c>
      <c r="G89" s="182">
        <v>35</v>
      </c>
      <c r="H89" s="258">
        <v>2</v>
      </c>
      <c r="I89" s="182">
        <v>11</v>
      </c>
      <c r="J89" s="258">
        <v>21</v>
      </c>
      <c r="K89" s="182">
        <v>35</v>
      </c>
      <c r="L89" s="276"/>
      <c r="M89" s="130" t="e">
        <f>EXACT(B95,#REF!)</f>
        <v>#REF!</v>
      </c>
      <c r="N89" s="130"/>
      <c r="O89" s="130"/>
      <c r="P89" s="130"/>
      <c r="Q89" s="130"/>
      <c r="R89" s="130"/>
      <c r="S89" s="130"/>
      <c r="T89" s="130"/>
      <c r="U89" s="130"/>
      <c r="V89" s="130"/>
      <c r="W89" s="130"/>
      <c r="X89" s="130"/>
      <c r="Y89" s="130"/>
      <c r="Z89" s="277"/>
    </row>
    <row r="90" spans="1:26" ht="14.4" thickBot="1" x14ac:dyDescent="0.3">
      <c r="A90" s="49" t="s">
        <v>102</v>
      </c>
      <c r="B90" s="62" t="s">
        <v>98</v>
      </c>
      <c r="C90" s="282"/>
      <c r="D90" s="258">
        <v>6</v>
      </c>
      <c r="E90" s="11">
        <v>70</v>
      </c>
      <c r="F90" s="258">
        <v>114</v>
      </c>
      <c r="G90" s="11">
        <v>186</v>
      </c>
      <c r="H90" s="258">
        <v>6</v>
      </c>
      <c r="I90" s="11">
        <v>70</v>
      </c>
      <c r="J90" s="258">
        <v>114</v>
      </c>
      <c r="K90" s="11">
        <v>186</v>
      </c>
      <c r="L90" s="276"/>
      <c r="M90" s="130" t="e">
        <f>EXACT(B96,#REF!)</f>
        <v>#REF!</v>
      </c>
      <c r="N90" s="130"/>
      <c r="O90" s="130"/>
      <c r="P90" s="130"/>
      <c r="Q90" s="130"/>
      <c r="R90" s="130"/>
      <c r="S90" s="130"/>
      <c r="T90" s="130"/>
      <c r="U90" s="130"/>
      <c r="V90" s="130"/>
      <c r="W90" s="130"/>
      <c r="X90" s="130"/>
      <c r="Y90" s="130"/>
      <c r="Z90" s="277"/>
    </row>
    <row r="91" spans="1:26" ht="14.4" thickBot="1" x14ac:dyDescent="0.3">
      <c r="A91" s="49" t="s">
        <v>102</v>
      </c>
      <c r="B91" s="62" t="s">
        <v>99</v>
      </c>
      <c r="C91" s="282"/>
      <c r="D91" s="258">
        <v>4</v>
      </c>
      <c r="E91" s="11">
        <v>55</v>
      </c>
      <c r="F91" s="258">
        <v>109</v>
      </c>
      <c r="G91" s="11">
        <v>153</v>
      </c>
      <c r="H91" s="258">
        <v>4</v>
      </c>
      <c r="I91" s="11">
        <v>55</v>
      </c>
      <c r="J91" s="258">
        <v>109</v>
      </c>
      <c r="K91" s="11">
        <v>153</v>
      </c>
      <c r="L91" s="276"/>
      <c r="M91" s="130" t="e">
        <f>EXACT(B97,#REF!)</f>
        <v>#REF!</v>
      </c>
      <c r="N91" s="130"/>
      <c r="O91" s="130"/>
      <c r="P91" s="130"/>
      <c r="Q91" s="130"/>
      <c r="R91" s="130"/>
      <c r="S91" s="130"/>
      <c r="T91" s="277"/>
    </row>
    <row r="92" spans="1:26" ht="14.4" thickBot="1" x14ac:dyDescent="0.3">
      <c r="A92" s="49" t="s">
        <v>102</v>
      </c>
      <c r="B92" s="62" t="s">
        <v>100</v>
      </c>
      <c r="C92" s="282"/>
      <c r="D92" s="258">
        <v>5</v>
      </c>
      <c r="E92" s="11">
        <v>21</v>
      </c>
      <c r="F92" s="258">
        <v>29</v>
      </c>
      <c r="G92" s="11">
        <v>38</v>
      </c>
      <c r="H92" s="258">
        <v>5</v>
      </c>
      <c r="I92" s="11">
        <v>21</v>
      </c>
      <c r="J92" s="258">
        <v>29</v>
      </c>
      <c r="K92" s="11">
        <v>38</v>
      </c>
      <c r="L92" s="276"/>
      <c r="M92" s="130" t="e">
        <f>EXACT(B98,#REF!)</f>
        <v>#REF!</v>
      </c>
      <c r="N92" s="130"/>
      <c r="O92" s="130"/>
      <c r="P92" s="130"/>
      <c r="Q92" s="130"/>
      <c r="R92" s="130"/>
      <c r="S92" s="130"/>
      <c r="T92" s="277"/>
    </row>
    <row r="93" spans="1:26" ht="14.4" thickBot="1" x14ac:dyDescent="0.3">
      <c r="A93" s="49" t="s">
        <v>102</v>
      </c>
      <c r="B93" s="62" t="s">
        <v>101</v>
      </c>
      <c r="C93" s="282"/>
      <c r="D93" s="258">
        <v>16</v>
      </c>
      <c r="E93" s="11">
        <v>61</v>
      </c>
      <c r="F93" s="258">
        <v>95</v>
      </c>
      <c r="G93" s="11">
        <v>130</v>
      </c>
      <c r="H93" s="258">
        <v>16</v>
      </c>
      <c r="I93" s="11">
        <v>61</v>
      </c>
      <c r="J93" s="258">
        <v>95</v>
      </c>
      <c r="K93" s="11">
        <v>130</v>
      </c>
      <c r="L93" s="276"/>
      <c r="M93" s="130" t="e">
        <f>EXACT(B99,#REF!)</f>
        <v>#REF!</v>
      </c>
      <c r="N93" s="277"/>
    </row>
    <row r="94" spans="1:26" ht="14.4" thickBot="1" x14ac:dyDescent="0.3">
      <c r="A94" s="422" t="s">
        <v>164</v>
      </c>
      <c r="B94" s="423"/>
      <c r="C94" s="281">
        <f>G94/K94</f>
        <v>1</v>
      </c>
      <c r="D94" s="259">
        <f>SUM(D84:D93)</f>
        <v>75</v>
      </c>
      <c r="E94" s="259">
        <f t="shared" ref="E94:K94" si="8">SUM(E84:E93)</f>
        <v>394</v>
      </c>
      <c r="F94" s="259">
        <f t="shared" si="8"/>
        <v>643</v>
      </c>
      <c r="G94" s="265">
        <f t="shared" si="8"/>
        <v>912</v>
      </c>
      <c r="H94" s="264">
        <f t="shared" si="8"/>
        <v>75</v>
      </c>
      <c r="I94" s="259">
        <f t="shared" si="8"/>
        <v>394</v>
      </c>
      <c r="J94" s="259">
        <f t="shared" si="8"/>
        <v>643</v>
      </c>
      <c r="K94" s="259">
        <f t="shared" si="8"/>
        <v>912</v>
      </c>
      <c r="L94" s="276"/>
      <c r="M94" s="130" t="e">
        <f>EXACT(B108,#REF!)</f>
        <v>#REF!</v>
      </c>
      <c r="N94" s="277"/>
    </row>
    <row r="95" spans="1:26" ht="14.4" thickBot="1" x14ac:dyDescent="0.3">
      <c r="A95" s="49" t="s">
        <v>118</v>
      </c>
      <c r="B95" s="62" t="s">
        <v>103</v>
      </c>
      <c r="C95" s="282"/>
      <c r="D95" s="262">
        <v>186</v>
      </c>
      <c r="E95" s="182">
        <v>371</v>
      </c>
      <c r="F95" s="262">
        <v>459</v>
      </c>
      <c r="G95" s="182">
        <v>649</v>
      </c>
      <c r="H95" s="262">
        <v>186</v>
      </c>
      <c r="I95" s="182">
        <v>371</v>
      </c>
      <c r="J95" s="258">
        <v>459</v>
      </c>
      <c r="K95" s="182">
        <v>649</v>
      </c>
      <c r="L95" s="276"/>
      <c r="M95" s="130" t="e">
        <f>EXACT(B109,#REF!)</f>
        <v>#REF!</v>
      </c>
      <c r="N95" s="277"/>
    </row>
    <row r="96" spans="1:26" ht="14.4" thickBot="1" x14ac:dyDescent="0.3">
      <c r="A96" s="49" t="s">
        <v>118</v>
      </c>
      <c r="B96" s="62" t="s">
        <v>104</v>
      </c>
      <c r="C96" s="282"/>
      <c r="D96" s="262">
        <v>617</v>
      </c>
      <c r="E96" s="11">
        <v>1116</v>
      </c>
      <c r="F96" s="262">
        <v>1450</v>
      </c>
      <c r="G96" s="11">
        <v>1735</v>
      </c>
      <c r="H96" s="262">
        <v>617</v>
      </c>
      <c r="I96" s="11">
        <v>1116</v>
      </c>
      <c r="J96" s="258">
        <v>1450</v>
      </c>
      <c r="K96" s="11">
        <v>1735</v>
      </c>
      <c r="L96" s="276"/>
      <c r="M96" s="130" t="e">
        <f>EXACT(B110,#REF!)</f>
        <v>#REF!</v>
      </c>
      <c r="N96" s="277"/>
    </row>
    <row r="97" spans="1:20" ht="14.4" thickBot="1" x14ac:dyDescent="0.3">
      <c r="A97" s="49" t="s">
        <v>118</v>
      </c>
      <c r="B97" s="62" t="s">
        <v>105</v>
      </c>
      <c r="C97" s="282"/>
      <c r="D97" s="262">
        <v>812</v>
      </c>
      <c r="E97" s="11">
        <v>1552</v>
      </c>
      <c r="F97" s="262">
        <v>2169</v>
      </c>
      <c r="G97" s="11">
        <v>2700</v>
      </c>
      <c r="H97" s="262">
        <v>812</v>
      </c>
      <c r="I97" s="11">
        <v>1552</v>
      </c>
      <c r="J97" s="258">
        <v>2169</v>
      </c>
      <c r="K97" s="11">
        <v>2700</v>
      </c>
      <c r="L97" s="276"/>
      <c r="M97" s="130" t="e">
        <f>EXACT(B111,#REF!)</f>
        <v>#REF!</v>
      </c>
      <c r="N97" s="277"/>
    </row>
    <row r="98" spans="1:20" ht="14.4" thickBot="1" x14ac:dyDescent="0.3">
      <c r="A98" s="49" t="s">
        <v>118</v>
      </c>
      <c r="B98" s="62" t="s">
        <v>106</v>
      </c>
      <c r="C98" s="282"/>
      <c r="D98" s="262">
        <v>157</v>
      </c>
      <c r="E98" s="11">
        <v>296</v>
      </c>
      <c r="F98" s="262">
        <v>339</v>
      </c>
      <c r="G98" s="11">
        <v>429</v>
      </c>
      <c r="H98" s="262">
        <v>157</v>
      </c>
      <c r="I98" s="11">
        <v>296</v>
      </c>
      <c r="J98" s="258">
        <v>339</v>
      </c>
      <c r="K98" s="11">
        <v>429</v>
      </c>
      <c r="L98" s="276"/>
      <c r="M98" s="130" t="e">
        <f>EXACT(B112,#REF!)</f>
        <v>#REF!</v>
      </c>
      <c r="N98" s="277"/>
    </row>
    <row r="99" spans="1:20" ht="14.4" thickBot="1" x14ac:dyDescent="0.3">
      <c r="A99" s="49" t="s">
        <v>118</v>
      </c>
      <c r="B99" s="62" t="s">
        <v>107</v>
      </c>
      <c r="C99" s="282"/>
      <c r="D99" s="262"/>
      <c r="E99" s="11"/>
      <c r="F99" s="262"/>
      <c r="G99" s="11"/>
      <c r="H99" s="262"/>
      <c r="I99" s="11"/>
      <c r="J99" s="258"/>
      <c r="K99" s="11"/>
      <c r="L99" s="276"/>
      <c r="M99" s="130" t="e">
        <f>EXACT(B113,#REF!)</f>
        <v>#REF!</v>
      </c>
      <c r="N99" s="277"/>
    </row>
    <row r="100" spans="1:20" ht="14.4" thickBot="1" x14ac:dyDescent="0.3">
      <c r="A100" s="49" t="s">
        <v>118</v>
      </c>
      <c r="B100" s="62" t="s">
        <v>108</v>
      </c>
      <c r="C100" s="282"/>
      <c r="D100" s="262">
        <v>89</v>
      </c>
      <c r="E100" s="182">
        <v>200</v>
      </c>
      <c r="F100" s="262">
        <v>246</v>
      </c>
      <c r="G100" s="182">
        <v>289</v>
      </c>
      <c r="H100" s="262">
        <v>89</v>
      </c>
      <c r="I100" s="182">
        <v>200</v>
      </c>
      <c r="J100" s="258">
        <v>246</v>
      </c>
      <c r="K100" s="182">
        <v>289</v>
      </c>
      <c r="L100" s="276"/>
      <c r="M100" s="130"/>
      <c r="N100" s="277"/>
    </row>
    <row r="101" spans="1:20" ht="14.4" thickBot="1" x14ac:dyDescent="0.3">
      <c r="A101" s="49" t="s">
        <v>118</v>
      </c>
      <c r="B101" s="62" t="s">
        <v>109</v>
      </c>
      <c r="C101" s="282"/>
      <c r="D101" s="262"/>
      <c r="E101" s="11"/>
      <c r="F101" s="262"/>
      <c r="G101" s="11"/>
      <c r="H101" s="262"/>
      <c r="I101" s="11"/>
      <c r="J101" s="258"/>
      <c r="K101" s="11"/>
      <c r="L101" s="276"/>
      <c r="M101" s="130"/>
      <c r="N101" s="277"/>
    </row>
    <row r="102" spans="1:20" ht="14.4" thickBot="1" x14ac:dyDescent="0.3">
      <c r="A102" s="49" t="s">
        <v>118</v>
      </c>
      <c r="B102" s="62" t="s">
        <v>110</v>
      </c>
      <c r="C102" s="282"/>
      <c r="D102" s="262"/>
      <c r="E102" s="11"/>
      <c r="F102" s="262"/>
      <c r="G102" s="11"/>
      <c r="H102" s="262"/>
      <c r="I102" s="11"/>
      <c r="J102" s="258"/>
      <c r="K102" s="11"/>
      <c r="L102" s="276"/>
      <c r="M102" s="130"/>
      <c r="N102" s="277"/>
    </row>
    <row r="103" spans="1:20" ht="14.4" thickBot="1" x14ac:dyDescent="0.3">
      <c r="A103" s="49" t="s">
        <v>118</v>
      </c>
      <c r="B103" s="62" t="s">
        <v>111</v>
      </c>
      <c r="C103" s="282"/>
      <c r="D103" s="262"/>
      <c r="E103" s="11"/>
      <c r="F103" s="262"/>
      <c r="G103" s="11"/>
      <c r="H103" s="262"/>
      <c r="I103" s="11"/>
      <c r="J103" s="258"/>
      <c r="K103" s="11"/>
      <c r="L103" s="276"/>
      <c r="M103" s="130"/>
      <c r="N103" s="277"/>
    </row>
    <row r="104" spans="1:20" ht="14.4" thickBot="1" x14ac:dyDescent="0.3">
      <c r="A104" s="49" t="s">
        <v>118</v>
      </c>
      <c r="B104" s="62" t="s">
        <v>112</v>
      </c>
      <c r="C104" s="282"/>
      <c r="D104" s="262"/>
      <c r="E104" s="11"/>
      <c r="F104" s="262"/>
      <c r="G104" s="11"/>
      <c r="H104" s="262"/>
      <c r="I104" s="11"/>
      <c r="J104" s="258"/>
      <c r="K104" s="11"/>
      <c r="L104" s="276"/>
      <c r="M104" s="130"/>
      <c r="N104" s="277"/>
    </row>
    <row r="105" spans="1:20" ht="14.4" thickBot="1" x14ac:dyDescent="0.3">
      <c r="A105" s="49" t="s">
        <v>118</v>
      </c>
      <c r="B105" s="62" t="s">
        <v>113</v>
      </c>
      <c r="C105" s="282"/>
      <c r="D105" s="262"/>
      <c r="E105" s="182"/>
      <c r="F105" s="262"/>
      <c r="G105" s="182"/>
      <c r="H105" s="262"/>
      <c r="I105" s="182"/>
      <c r="J105" s="258"/>
      <c r="K105" s="182"/>
      <c r="L105" s="276"/>
      <c r="M105" s="130"/>
      <c r="N105" s="130"/>
      <c r="O105" s="130"/>
      <c r="P105" s="130"/>
      <c r="Q105" s="130"/>
      <c r="R105" s="130"/>
      <c r="S105" s="130"/>
      <c r="T105" s="277"/>
    </row>
    <row r="106" spans="1:20" ht="14.4" thickBot="1" x14ac:dyDescent="0.3">
      <c r="A106" s="49" t="s">
        <v>118</v>
      </c>
      <c r="B106" s="62" t="s">
        <v>114</v>
      </c>
      <c r="C106" s="282"/>
      <c r="D106" s="262"/>
      <c r="E106" s="11"/>
      <c r="F106" s="262"/>
      <c r="G106" s="11"/>
      <c r="H106" s="262"/>
      <c r="I106" s="11"/>
      <c r="J106" s="258"/>
      <c r="K106" s="11"/>
      <c r="L106" s="276"/>
      <c r="M106" s="130"/>
      <c r="N106" s="130"/>
      <c r="O106" s="130"/>
      <c r="P106" s="130"/>
      <c r="Q106" s="130"/>
      <c r="R106" s="130"/>
      <c r="S106" s="130"/>
      <c r="T106" s="277"/>
    </row>
    <row r="107" spans="1:20" ht="14.4" thickBot="1" x14ac:dyDescent="0.3">
      <c r="A107" s="49" t="s">
        <v>118</v>
      </c>
      <c r="B107" s="62" t="s">
        <v>115</v>
      </c>
      <c r="C107" s="282"/>
      <c r="D107" s="262"/>
      <c r="E107" s="11"/>
      <c r="F107" s="262"/>
      <c r="G107" s="11"/>
      <c r="H107" s="262"/>
      <c r="I107" s="11"/>
      <c r="J107" s="258"/>
      <c r="K107" s="11"/>
      <c r="L107" s="276"/>
      <c r="M107" s="130"/>
      <c r="N107" s="130"/>
      <c r="O107" s="130"/>
      <c r="P107" s="130"/>
      <c r="Q107" s="130"/>
      <c r="R107" s="130"/>
      <c r="S107" s="130"/>
      <c r="T107" s="277"/>
    </row>
    <row r="108" spans="1:20" ht="14.4" thickBot="1" x14ac:dyDescent="0.3">
      <c r="A108" s="49" t="s">
        <v>118</v>
      </c>
      <c r="B108" s="62" t="s">
        <v>116</v>
      </c>
      <c r="C108" s="282"/>
      <c r="D108" s="262">
        <v>157</v>
      </c>
      <c r="E108" s="11">
        <v>272</v>
      </c>
      <c r="F108" s="262">
        <v>355</v>
      </c>
      <c r="G108" s="11">
        <v>438</v>
      </c>
      <c r="H108" s="262">
        <v>157</v>
      </c>
      <c r="I108" s="11">
        <v>272</v>
      </c>
      <c r="J108" s="258">
        <v>355</v>
      </c>
      <c r="K108" s="11">
        <v>438</v>
      </c>
      <c r="L108" s="276"/>
      <c r="M108" s="130"/>
      <c r="N108" s="130"/>
      <c r="O108" s="130"/>
      <c r="P108" s="130"/>
      <c r="Q108" s="130"/>
      <c r="R108" s="130"/>
      <c r="S108" s="130"/>
      <c r="T108" s="277"/>
    </row>
    <row r="109" spans="1:20" ht="14.4" thickBot="1" x14ac:dyDescent="0.3">
      <c r="A109" s="49" t="s">
        <v>118</v>
      </c>
      <c r="B109" s="62" t="s">
        <v>117</v>
      </c>
      <c r="C109" s="282"/>
      <c r="D109" s="262">
        <v>140</v>
      </c>
      <c r="E109" s="11">
        <v>225</v>
      </c>
      <c r="F109" s="262">
        <v>257</v>
      </c>
      <c r="G109" s="11">
        <v>311</v>
      </c>
      <c r="H109" s="262">
        <v>140</v>
      </c>
      <c r="I109" s="11">
        <v>225</v>
      </c>
      <c r="J109" s="258">
        <v>257</v>
      </c>
      <c r="K109" s="11">
        <v>311</v>
      </c>
      <c r="L109" s="276"/>
      <c r="M109" s="130"/>
      <c r="N109" s="130"/>
      <c r="O109" s="130"/>
      <c r="P109" s="130"/>
      <c r="Q109" s="130"/>
      <c r="R109" s="130"/>
      <c r="S109" s="130"/>
      <c r="T109" s="277"/>
    </row>
    <row r="110" spans="1:20" ht="14.4" thickBot="1" x14ac:dyDescent="0.3">
      <c r="A110" s="49" t="s">
        <v>118</v>
      </c>
      <c r="B110" s="62" t="s">
        <v>241</v>
      </c>
      <c r="C110" s="282"/>
      <c r="D110" s="262">
        <v>122</v>
      </c>
      <c r="E110" s="182">
        <v>181</v>
      </c>
      <c r="F110" s="262">
        <v>205</v>
      </c>
      <c r="G110" s="182">
        <v>243</v>
      </c>
      <c r="H110" s="262">
        <v>122</v>
      </c>
      <c r="I110" s="182">
        <v>181</v>
      </c>
      <c r="J110" s="258">
        <v>205</v>
      </c>
      <c r="K110" s="182">
        <v>243</v>
      </c>
      <c r="L110" s="276"/>
      <c r="M110" s="130"/>
      <c r="N110" s="130"/>
      <c r="O110" s="130"/>
      <c r="P110" s="130"/>
      <c r="Q110" s="130"/>
      <c r="R110" s="130"/>
      <c r="S110" s="130"/>
      <c r="T110" s="277"/>
    </row>
    <row r="111" spans="1:20" ht="14.4" thickBot="1" x14ac:dyDescent="0.3">
      <c r="A111" s="49" t="s">
        <v>118</v>
      </c>
      <c r="B111" s="62" t="s">
        <v>255</v>
      </c>
      <c r="C111" s="282"/>
      <c r="D111" s="262">
        <v>54</v>
      </c>
      <c r="E111" s="11">
        <v>114</v>
      </c>
      <c r="F111" s="262">
        <v>143</v>
      </c>
      <c r="G111" s="11">
        <v>167</v>
      </c>
      <c r="H111" s="262">
        <v>54</v>
      </c>
      <c r="I111" s="11">
        <v>114</v>
      </c>
      <c r="J111" s="258">
        <v>143</v>
      </c>
      <c r="K111" s="11">
        <v>167</v>
      </c>
      <c r="L111" s="276"/>
      <c r="M111" s="130"/>
    </row>
    <row r="112" spans="1:20" ht="16.5" customHeight="1" thickBot="1" x14ac:dyDescent="0.3">
      <c r="A112" s="286" t="s">
        <v>118</v>
      </c>
      <c r="B112" s="62" t="s">
        <v>320</v>
      </c>
      <c r="C112" s="282"/>
      <c r="D112" s="262"/>
      <c r="E112" s="109">
        <v>143</v>
      </c>
      <c r="F112" s="262">
        <v>326</v>
      </c>
      <c r="G112" s="109">
        <v>526</v>
      </c>
      <c r="H112" s="262"/>
      <c r="I112" s="109">
        <v>143</v>
      </c>
      <c r="J112" s="258">
        <v>326</v>
      </c>
      <c r="K112" s="109">
        <v>526</v>
      </c>
      <c r="L112" s="276"/>
      <c r="M112" s="130"/>
    </row>
    <row r="113" spans="1:27" ht="14.4" thickBot="1" x14ac:dyDescent="0.3">
      <c r="A113" s="420" t="s">
        <v>165</v>
      </c>
      <c r="B113" s="421"/>
      <c r="C113" s="281">
        <f>G113/K113</f>
        <v>1</v>
      </c>
      <c r="D113" s="260">
        <f>SUM(D95:D112)</f>
        <v>2334</v>
      </c>
      <c r="E113" s="260">
        <f t="shared" ref="E113:K113" si="9">SUM(E95:E112)</f>
        <v>4470</v>
      </c>
      <c r="F113" s="260">
        <f t="shared" si="9"/>
        <v>5949</v>
      </c>
      <c r="G113" s="267">
        <f t="shared" si="9"/>
        <v>7487</v>
      </c>
      <c r="H113" s="266">
        <f t="shared" si="9"/>
        <v>2334</v>
      </c>
      <c r="I113" s="260">
        <f t="shared" si="9"/>
        <v>4470</v>
      </c>
      <c r="J113" s="260">
        <f t="shared" si="9"/>
        <v>5949</v>
      </c>
      <c r="K113" s="260">
        <f t="shared" si="9"/>
        <v>7487</v>
      </c>
      <c r="L113" s="276"/>
      <c r="M113" s="130"/>
      <c r="N113" s="130"/>
      <c r="O113" s="130"/>
      <c r="P113" s="130"/>
      <c r="Q113" s="130"/>
      <c r="R113" s="130"/>
      <c r="S113" s="277"/>
    </row>
    <row r="114" spans="1:27" ht="14.4" thickBot="1" x14ac:dyDescent="0.3">
      <c r="A114" s="49" t="s">
        <v>131</v>
      </c>
      <c r="B114" s="62" t="s">
        <v>119</v>
      </c>
      <c r="C114" s="282"/>
      <c r="D114" s="262">
        <v>1</v>
      </c>
      <c r="E114" s="182">
        <v>2</v>
      </c>
      <c r="F114" s="262">
        <v>2</v>
      </c>
      <c r="G114" s="182">
        <v>3</v>
      </c>
      <c r="H114" s="263">
        <v>1</v>
      </c>
      <c r="I114" s="182">
        <v>2</v>
      </c>
      <c r="J114" s="258">
        <v>2</v>
      </c>
      <c r="K114" s="182">
        <v>3</v>
      </c>
      <c r="L114" s="276"/>
      <c r="M114" s="130"/>
      <c r="N114" s="130"/>
      <c r="O114" s="130"/>
      <c r="P114" s="130"/>
      <c r="Q114" s="130"/>
      <c r="R114" s="130"/>
      <c r="S114" s="277"/>
    </row>
    <row r="115" spans="1:27" ht="14.4" thickBot="1" x14ac:dyDescent="0.3">
      <c r="A115" s="49" t="s">
        <v>131</v>
      </c>
      <c r="B115" s="62" t="s">
        <v>120</v>
      </c>
      <c r="C115" s="282"/>
      <c r="D115" s="262">
        <v>10</v>
      </c>
      <c r="E115" s="11">
        <v>24</v>
      </c>
      <c r="F115" s="262">
        <v>26</v>
      </c>
      <c r="G115" s="11">
        <v>34</v>
      </c>
      <c r="H115" s="263">
        <v>10</v>
      </c>
      <c r="I115" s="11">
        <v>24</v>
      </c>
      <c r="J115" s="258">
        <v>26</v>
      </c>
      <c r="K115" s="11">
        <v>34</v>
      </c>
      <c r="L115" s="276"/>
      <c r="M115" s="130"/>
      <c r="N115" s="130"/>
      <c r="O115" s="130"/>
      <c r="P115" s="130"/>
      <c r="Q115" s="130"/>
      <c r="R115" s="130"/>
      <c r="S115" s="277"/>
    </row>
    <row r="116" spans="1:27" ht="14.4" thickBot="1" x14ac:dyDescent="0.3">
      <c r="A116" s="49" t="s">
        <v>131</v>
      </c>
      <c r="B116" s="62" t="s">
        <v>121</v>
      </c>
      <c r="C116" s="282"/>
      <c r="D116" s="262">
        <v>10</v>
      </c>
      <c r="E116" s="11">
        <v>28</v>
      </c>
      <c r="F116" s="262">
        <v>38</v>
      </c>
      <c r="G116" s="11">
        <v>42</v>
      </c>
      <c r="H116" s="263">
        <v>10</v>
      </c>
      <c r="I116" s="11">
        <v>28</v>
      </c>
      <c r="J116" s="258">
        <v>38</v>
      </c>
      <c r="K116" s="11">
        <v>42</v>
      </c>
      <c r="L116" s="276"/>
      <c r="M116" s="130"/>
      <c r="N116" s="130"/>
      <c r="O116" s="130"/>
      <c r="P116" s="130"/>
      <c r="Q116" s="130"/>
      <c r="R116" s="130"/>
      <c r="S116" s="277"/>
    </row>
    <row r="117" spans="1:27" ht="14.4" thickBot="1" x14ac:dyDescent="0.3">
      <c r="A117" s="49" t="s">
        <v>131</v>
      </c>
      <c r="B117" s="62" t="s">
        <v>122</v>
      </c>
      <c r="C117" s="282"/>
      <c r="D117" s="262">
        <v>22</v>
      </c>
      <c r="E117" s="11">
        <v>24</v>
      </c>
      <c r="F117" s="262">
        <v>26</v>
      </c>
      <c r="G117" s="11">
        <v>30</v>
      </c>
      <c r="H117" s="263">
        <v>22</v>
      </c>
      <c r="I117" s="11">
        <v>24</v>
      </c>
      <c r="J117" s="258">
        <v>26</v>
      </c>
      <c r="K117" s="11">
        <v>30</v>
      </c>
      <c r="L117" s="276"/>
      <c r="M117" s="130"/>
      <c r="N117" s="130"/>
      <c r="O117" s="130"/>
      <c r="P117" s="130"/>
      <c r="Q117" s="130"/>
      <c r="R117" s="130"/>
      <c r="S117" s="277"/>
    </row>
    <row r="118" spans="1:27" ht="14.4" thickBot="1" x14ac:dyDescent="0.3">
      <c r="A118" s="49" t="s">
        <v>131</v>
      </c>
      <c r="B118" s="62" t="s">
        <v>123</v>
      </c>
      <c r="C118" s="282"/>
      <c r="D118" s="262">
        <v>14</v>
      </c>
      <c r="E118" s="11">
        <v>25</v>
      </c>
      <c r="F118" s="262">
        <v>42</v>
      </c>
      <c r="G118" s="11">
        <v>51</v>
      </c>
      <c r="H118" s="263">
        <v>14</v>
      </c>
      <c r="I118" s="11">
        <v>25</v>
      </c>
      <c r="J118" s="258">
        <v>42</v>
      </c>
      <c r="K118" s="11">
        <v>51</v>
      </c>
      <c r="L118" s="276"/>
      <c r="M118" s="130"/>
      <c r="N118" s="130"/>
      <c r="O118" s="130"/>
      <c r="P118" s="130"/>
      <c r="Q118" s="130"/>
      <c r="R118" s="130"/>
      <c r="S118" s="130"/>
      <c r="T118" s="130"/>
      <c r="U118" s="130"/>
      <c r="V118" s="130"/>
      <c r="W118" s="130"/>
      <c r="X118" s="277"/>
    </row>
    <row r="119" spans="1:27" ht="14.4" thickBot="1" x14ac:dyDescent="0.3">
      <c r="A119" s="49" t="s">
        <v>131</v>
      </c>
      <c r="B119" s="62" t="s">
        <v>124</v>
      </c>
      <c r="C119" s="282"/>
      <c r="D119" s="262">
        <v>10</v>
      </c>
      <c r="E119" s="182">
        <v>13</v>
      </c>
      <c r="F119" s="262">
        <v>13</v>
      </c>
      <c r="G119" s="182">
        <v>15</v>
      </c>
      <c r="H119" s="263">
        <v>10</v>
      </c>
      <c r="I119" s="182">
        <v>13</v>
      </c>
      <c r="J119" s="258">
        <v>13</v>
      </c>
      <c r="K119" s="182">
        <v>15</v>
      </c>
      <c r="L119" s="276"/>
      <c r="M119" s="130"/>
      <c r="N119" s="130"/>
      <c r="O119" s="130"/>
      <c r="P119" s="130"/>
      <c r="Q119" s="130"/>
      <c r="R119" s="130"/>
      <c r="S119" s="130"/>
      <c r="T119" s="130"/>
      <c r="U119" s="130"/>
      <c r="V119" s="130"/>
      <c r="W119" s="130"/>
      <c r="X119" s="277"/>
    </row>
    <row r="120" spans="1:27" ht="14.4" thickBot="1" x14ac:dyDescent="0.3">
      <c r="A120" s="49" t="s">
        <v>131</v>
      </c>
      <c r="B120" s="62" t="s">
        <v>125</v>
      </c>
      <c r="C120" s="282"/>
      <c r="D120" s="262">
        <v>5</v>
      </c>
      <c r="E120" s="11">
        <v>9</v>
      </c>
      <c r="F120" s="262">
        <v>13</v>
      </c>
      <c r="G120" s="11">
        <v>24</v>
      </c>
      <c r="H120" s="263">
        <v>5</v>
      </c>
      <c r="I120" s="11">
        <v>9</v>
      </c>
      <c r="J120" s="258">
        <v>13</v>
      </c>
      <c r="K120" s="11">
        <v>24</v>
      </c>
      <c r="L120" s="276"/>
      <c r="M120" s="130"/>
      <c r="N120" s="130"/>
      <c r="O120" s="130"/>
      <c r="P120" s="130"/>
      <c r="Q120" s="130"/>
      <c r="R120" s="130"/>
      <c r="S120" s="130"/>
      <c r="T120" s="130"/>
      <c r="U120" s="130"/>
      <c r="V120" s="130"/>
      <c r="W120" s="130"/>
      <c r="X120" s="277"/>
    </row>
    <row r="121" spans="1:27" ht="14.4" thickBot="1" x14ac:dyDescent="0.3">
      <c r="A121" s="49" t="s">
        <v>131</v>
      </c>
      <c r="B121" s="62" t="s">
        <v>126</v>
      </c>
      <c r="C121" s="282"/>
      <c r="D121" s="262">
        <v>10</v>
      </c>
      <c r="E121" s="11">
        <v>21</v>
      </c>
      <c r="F121" s="262">
        <v>27</v>
      </c>
      <c r="G121" s="11">
        <v>45</v>
      </c>
      <c r="H121" s="263">
        <v>10</v>
      </c>
      <c r="I121" s="11">
        <v>21</v>
      </c>
      <c r="J121" s="258">
        <v>27</v>
      </c>
      <c r="K121" s="11">
        <v>45</v>
      </c>
      <c r="L121" s="276"/>
      <c r="M121" s="130"/>
      <c r="N121" s="130"/>
      <c r="O121" s="130"/>
      <c r="P121" s="130"/>
      <c r="Q121" s="130"/>
      <c r="R121" s="277"/>
    </row>
    <row r="122" spans="1:27" ht="14.4" thickBot="1" x14ac:dyDescent="0.3">
      <c r="A122" s="49" t="s">
        <v>131</v>
      </c>
      <c r="B122" s="62" t="s">
        <v>127</v>
      </c>
      <c r="C122" s="282"/>
      <c r="D122" s="262">
        <v>6</v>
      </c>
      <c r="E122" s="11">
        <v>22</v>
      </c>
      <c r="F122" s="262">
        <v>29</v>
      </c>
      <c r="G122" s="11">
        <v>35</v>
      </c>
      <c r="H122" s="263">
        <v>6</v>
      </c>
      <c r="I122" s="11">
        <v>22</v>
      </c>
      <c r="J122" s="258">
        <v>29</v>
      </c>
      <c r="K122" s="11">
        <v>35</v>
      </c>
      <c r="L122" s="276"/>
      <c r="M122" s="130"/>
      <c r="N122" s="130"/>
      <c r="O122" s="130"/>
      <c r="P122" s="130"/>
      <c r="Q122" s="130"/>
      <c r="R122" s="277"/>
    </row>
    <row r="123" spans="1:27" ht="14.4" thickBot="1" x14ac:dyDescent="0.3">
      <c r="A123" s="49" t="s">
        <v>131</v>
      </c>
      <c r="B123" s="62" t="s">
        <v>128</v>
      </c>
      <c r="C123" s="282"/>
      <c r="D123" s="262">
        <v>11</v>
      </c>
      <c r="E123" s="11">
        <v>17</v>
      </c>
      <c r="F123" s="262">
        <v>20</v>
      </c>
      <c r="G123" s="11">
        <v>21</v>
      </c>
      <c r="H123" s="263">
        <v>11</v>
      </c>
      <c r="I123" s="11">
        <v>17</v>
      </c>
      <c r="J123" s="258">
        <v>20</v>
      </c>
      <c r="K123" s="11">
        <v>21</v>
      </c>
      <c r="L123" s="276"/>
      <c r="M123" s="130"/>
      <c r="N123" s="130"/>
      <c r="O123" s="277"/>
    </row>
    <row r="124" spans="1:27" ht="14.4" thickBot="1" x14ac:dyDescent="0.3">
      <c r="A124" s="49" t="s">
        <v>131</v>
      </c>
      <c r="B124" s="62" t="s">
        <v>129</v>
      </c>
      <c r="C124" s="282"/>
      <c r="D124" s="262">
        <v>7</v>
      </c>
      <c r="E124" s="182">
        <v>13</v>
      </c>
      <c r="F124" s="262">
        <v>16</v>
      </c>
      <c r="G124" s="182">
        <v>20</v>
      </c>
      <c r="H124" s="263">
        <v>7</v>
      </c>
      <c r="I124" s="182">
        <v>13</v>
      </c>
      <c r="J124" s="258">
        <v>16</v>
      </c>
      <c r="K124" s="182">
        <v>20</v>
      </c>
      <c r="L124" s="276"/>
      <c r="M124" s="130"/>
      <c r="N124" s="130"/>
      <c r="O124" s="277"/>
    </row>
    <row r="125" spans="1:27" ht="14.4" thickBot="1" x14ac:dyDescent="0.3">
      <c r="A125" s="49" t="s">
        <v>131</v>
      </c>
      <c r="B125" s="62" t="s">
        <v>130</v>
      </c>
      <c r="C125" s="282"/>
      <c r="D125" s="262">
        <v>8</v>
      </c>
      <c r="E125" s="11">
        <v>11</v>
      </c>
      <c r="F125" s="262">
        <v>12</v>
      </c>
      <c r="G125" s="11">
        <v>16</v>
      </c>
      <c r="H125" s="263">
        <v>8</v>
      </c>
      <c r="I125" s="11">
        <v>11</v>
      </c>
      <c r="J125" s="258">
        <v>12</v>
      </c>
      <c r="K125" s="11">
        <v>16</v>
      </c>
      <c r="L125" s="276"/>
      <c r="M125" s="130"/>
      <c r="N125" s="130"/>
      <c r="O125" s="277"/>
    </row>
    <row r="126" spans="1:27" ht="14.4" thickBot="1" x14ac:dyDescent="0.3">
      <c r="A126" s="420" t="s">
        <v>166</v>
      </c>
      <c r="B126" s="421"/>
      <c r="C126" s="281">
        <f>G126/K126</f>
        <v>1</v>
      </c>
      <c r="D126" s="260">
        <f>SUM(D114:D125)</f>
        <v>114</v>
      </c>
      <c r="E126" s="260">
        <f t="shared" ref="E126:K126" si="10">SUM(E114:E125)</f>
        <v>209</v>
      </c>
      <c r="F126" s="260">
        <f t="shared" si="10"/>
        <v>264</v>
      </c>
      <c r="G126" s="267">
        <f t="shared" si="10"/>
        <v>336</v>
      </c>
      <c r="H126" s="266">
        <f t="shared" si="10"/>
        <v>114</v>
      </c>
      <c r="I126" s="260">
        <f t="shared" si="10"/>
        <v>209</v>
      </c>
      <c r="J126" s="260">
        <f t="shared" si="10"/>
        <v>264</v>
      </c>
      <c r="K126" s="260">
        <f t="shared" si="10"/>
        <v>336</v>
      </c>
      <c r="L126" s="276"/>
      <c r="M126" s="130"/>
      <c r="N126" s="130"/>
      <c r="O126" s="277"/>
    </row>
    <row r="127" spans="1:27" ht="14.4" thickBot="1" x14ac:dyDescent="0.3">
      <c r="A127" s="49" t="s">
        <v>145</v>
      </c>
      <c r="B127" s="62" t="s">
        <v>132</v>
      </c>
      <c r="C127" s="282"/>
      <c r="D127" s="258">
        <v>182</v>
      </c>
      <c r="E127" s="182">
        <v>294</v>
      </c>
      <c r="F127" s="258">
        <v>399</v>
      </c>
      <c r="G127" s="182">
        <v>510</v>
      </c>
      <c r="H127" s="263">
        <v>182</v>
      </c>
      <c r="I127" s="182">
        <v>294</v>
      </c>
      <c r="J127" s="258">
        <v>399</v>
      </c>
      <c r="K127" s="182">
        <v>510</v>
      </c>
      <c r="L127" s="276"/>
      <c r="M127" s="130"/>
      <c r="N127" s="130"/>
      <c r="O127" s="130"/>
      <c r="P127" s="130"/>
      <c r="Q127" s="130"/>
      <c r="R127" s="130"/>
      <c r="S127" s="130"/>
      <c r="T127" s="130"/>
      <c r="U127" s="130"/>
      <c r="V127" s="130"/>
      <c r="W127" s="130"/>
      <c r="X127" s="130"/>
      <c r="Y127" s="130"/>
      <c r="Z127" s="130"/>
      <c r="AA127" s="277"/>
    </row>
    <row r="128" spans="1:27" ht="14.4" thickBot="1" x14ac:dyDescent="0.3">
      <c r="A128" s="49" t="s">
        <v>145</v>
      </c>
      <c r="B128" s="62" t="s">
        <v>133</v>
      </c>
      <c r="C128" s="282"/>
      <c r="D128" s="258">
        <v>79</v>
      </c>
      <c r="E128" s="11">
        <v>173</v>
      </c>
      <c r="F128" s="258">
        <v>205</v>
      </c>
      <c r="G128" s="11">
        <v>262</v>
      </c>
      <c r="H128" s="263">
        <v>79</v>
      </c>
      <c r="I128" s="11">
        <v>173</v>
      </c>
      <c r="J128" s="258">
        <v>205</v>
      </c>
      <c r="K128" s="11">
        <v>262</v>
      </c>
      <c r="L128" s="276"/>
      <c r="M128" s="130"/>
      <c r="N128" s="130"/>
      <c r="O128" s="130"/>
      <c r="P128" s="130"/>
      <c r="Q128" s="130"/>
      <c r="R128" s="130"/>
      <c r="S128" s="130"/>
      <c r="T128" s="130"/>
      <c r="U128" s="130"/>
      <c r="V128" s="130"/>
      <c r="W128" s="130"/>
      <c r="X128" s="130"/>
      <c r="Y128" s="130"/>
      <c r="Z128" s="130"/>
      <c r="AA128" s="277"/>
    </row>
    <row r="129" spans="1:39" ht="14.4" thickBot="1" x14ac:dyDescent="0.3">
      <c r="A129" s="49" t="s">
        <v>145</v>
      </c>
      <c r="B129" s="62" t="s">
        <v>134</v>
      </c>
      <c r="C129" s="282"/>
      <c r="D129" s="258">
        <v>94</v>
      </c>
      <c r="E129" s="11">
        <v>183</v>
      </c>
      <c r="F129" s="258">
        <v>235</v>
      </c>
      <c r="G129" s="11">
        <v>292</v>
      </c>
      <c r="H129" s="263">
        <v>94</v>
      </c>
      <c r="I129" s="11">
        <v>183</v>
      </c>
      <c r="J129" s="258">
        <v>235</v>
      </c>
      <c r="K129" s="11">
        <v>292</v>
      </c>
      <c r="L129" s="276"/>
      <c r="M129" s="130"/>
      <c r="N129" s="130"/>
      <c r="O129" s="130"/>
      <c r="P129" s="130"/>
      <c r="Q129" s="130"/>
      <c r="R129" s="130"/>
      <c r="S129" s="130"/>
      <c r="T129" s="130"/>
      <c r="U129" s="130"/>
      <c r="V129" s="130"/>
      <c r="W129" s="130"/>
      <c r="X129" s="130"/>
      <c r="Y129" s="130"/>
      <c r="Z129" s="130"/>
      <c r="AA129" s="277"/>
    </row>
    <row r="130" spans="1:39" ht="14.4" thickBot="1" x14ac:dyDescent="0.3">
      <c r="A130" s="49" t="s">
        <v>145</v>
      </c>
      <c r="B130" s="62" t="s">
        <v>135</v>
      </c>
      <c r="C130" s="282"/>
      <c r="D130" s="258">
        <v>162</v>
      </c>
      <c r="E130" s="11">
        <v>270</v>
      </c>
      <c r="F130" s="258">
        <v>372</v>
      </c>
      <c r="G130" s="11">
        <v>572</v>
      </c>
      <c r="H130" s="263">
        <v>162</v>
      </c>
      <c r="I130" s="11">
        <v>270</v>
      </c>
      <c r="J130" s="258">
        <v>372</v>
      </c>
      <c r="K130" s="11">
        <v>572</v>
      </c>
      <c r="L130" s="276"/>
      <c r="M130" s="130"/>
      <c r="N130" s="130"/>
      <c r="O130" s="130"/>
      <c r="P130" s="130"/>
      <c r="Q130" s="130"/>
      <c r="R130" s="130"/>
      <c r="S130" s="130"/>
      <c r="T130" s="130"/>
      <c r="U130" s="130"/>
      <c r="V130" s="130"/>
      <c r="W130" s="130"/>
      <c r="X130" s="130"/>
      <c r="Y130" s="130"/>
      <c r="Z130" s="130"/>
      <c r="AA130" s="130"/>
      <c r="AB130" s="130"/>
      <c r="AC130" s="130"/>
      <c r="AD130" s="130"/>
      <c r="AE130" s="130"/>
      <c r="AF130" s="130"/>
      <c r="AG130" s="277"/>
    </row>
    <row r="131" spans="1:39" ht="14.4" thickBot="1" x14ac:dyDescent="0.3">
      <c r="A131" s="49" t="s">
        <v>145</v>
      </c>
      <c r="B131" s="62" t="s">
        <v>136</v>
      </c>
      <c r="C131" s="282"/>
      <c r="D131" s="258"/>
      <c r="E131" s="11"/>
      <c r="F131" s="258"/>
      <c r="G131" s="11"/>
      <c r="H131" s="263"/>
      <c r="I131" s="11"/>
      <c r="J131" s="258"/>
      <c r="K131" s="11"/>
      <c r="L131" s="276"/>
      <c r="M131" s="130"/>
      <c r="N131" s="130"/>
      <c r="O131" s="130"/>
      <c r="P131" s="130"/>
      <c r="Q131" s="130"/>
      <c r="R131" s="130"/>
      <c r="S131" s="130"/>
      <c r="T131" s="130"/>
      <c r="U131" s="130"/>
      <c r="V131" s="130"/>
      <c r="W131" s="130"/>
      <c r="X131" s="130"/>
      <c r="Y131" s="130"/>
      <c r="Z131" s="130"/>
      <c r="AA131" s="130"/>
      <c r="AB131" s="130"/>
      <c r="AC131" s="130"/>
      <c r="AD131" s="130"/>
      <c r="AE131" s="130"/>
      <c r="AF131" s="130"/>
      <c r="AG131" s="277"/>
    </row>
    <row r="132" spans="1:39" ht="14.4" thickBot="1" x14ac:dyDescent="0.3">
      <c r="A132" s="49" t="s">
        <v>145</v>
      </c>
      <c r="B132" s="62" t="s">
        <v>137</v>
      </c>
      <c r="C132" s="282"/>
      <c r="D132" s="258"/>
      <c r="E132" s="182"/>
      <c r="F132" s="258"/>
      <c r="G132" s="182"/>
      <c r="H132" s="263"/>
      <c r="I132" s="182"/>
      <c r="J132" s="258"/>
      <c r="K132" s="182"/>
      <c r="L132" s="276"/>
      <c r="M132" s="130"/>
      <c r="N132" s="130"/>
      <c r="O132" s="130"/>
      <c r="P132" s="130"/>
      <c r="Q132" s="130"/>
      <c r="R132" s="130"/>
      <c r="S132" s="130"/>
      <c r="T132" s="130"/>
      <c r="U132" s="130"/>
      <c r="V132" s="130"/>
      <c r="W132" s="130"/>
      <c r="X132" s="130"/>
      <c r="Y132" s="130"/>
      <c r="Z132" s="130"/>
      <c r="AA132" s="130"/>
      <c r="AB132" s="130"/>
      <c r="AC132" s="130"/>
      <c r="AD132" s="130"/>
      <c r="AE132" s="130"/>
      <c r="AF132" s="130"/>
      <c r="AG132" s="277"/>
    </row>
    <row r="133" spans="1:39" ht="14.4" thickBot="1" x14ac:dyDescent="0.3">
      <c r="A133" s="49" t="s">
        <v>145</v>
      </c>
      <c r="B133" s="62" t="s">
        <v>138</v>
      </c>
      <c r="C133" s="282"/>
      <c r="D133" s="258">
        <v>1</v>
      </c>
      <c r="E133" s="11">
        <v>1</v>
      </c>
      <c r="F133" s="258">
        <v>1</v>
      </c>
      <c r="G133" s="11">
        <v>1</v>
      </c>
      <c r="H133" s="263">
        <v>1</v>
      </c>
      <c r="I133" s="11">
        <v>1</v>
      </c>
      <c r="J133" s="258">
        <v>1</v>
      </c>
      <c r="K133" s="11">
        <v>1</v>
      </c>
      <c r="L133" s="276"/>
      <c r="M133" s="130"/>
      <c r="N133" s="130"/>
      <c r="O133" s="130"/>
      <c r="P133" s="130"/>
      <c r="Q133" s="130"/>
      <c r="R133" s="130"/>
      <c r="S133" s="130"/>
      <c r="T133" s="130"/>
      <c r="U133" s="130"/>
      <c r="V133" s="130"/>
      <c r="W133" s="130"/>
      <c r="X133" s="130"/>
      <c r="Y133" s="130"/>
      <c r="Z133" s="130"/>
      <c r="AA133" s="130"/>
      <c r="AB133" s="130"/>
      <c r="AC133" s="130"/>
      <c r="AD133" s="130"/>
      <c r="AE133" s="130"/>
      <c r="AF133" s="130"/>
      <c r="AG133" s="277"/>
    </row>
    <row r="134" spans="1:39" ht="14.4" thickBot="1" x14ac:dyDescent="0.3">
      <c r="A134" s="49" t="s">
        <v>145</v>
      </c>
      <c r="B134" s="62" t="s">
        <v>139</v>
      </c>
      <c r="C134" s="282"/>
      <c r="D134" s="258"/>
      <c r="E134" s="11"/>
      <c r="F134" s="258"/>
      <c r="G134" s="11"/>
      <c r="H134" s="263"/>
      <c r="I134" s="11"/>
      <c r="J134" s="258"/>
      <c r="K134" s="11"/>
      <c r="L134" s="276"/>
      <c r="M134" s="130"/>
      <c r="N134" s="130"/>
      <c r="O134" s="130"/>
      <c r="P134" s="130"/>
      <c r="Q134" s="130"/>
      <c r="R134" s="130"/>
      <c r="S134" s="130"/>
      <c r="T134" s="130"/>
      <c r="U134" s="130"/>
      <c r="V134" s="130"/>
      <c r="W134" s="130"/>
      <c r="X134" s="130"/>
      <c r="Y134" s="130"/>
      <c r="Z134" s="130"/>
      <c r="AA134" s="130"/>
      <c r="AB134" s="130"/>
      <c r="AC134" s="130"/>
      <c r="AD134" s="130"/>
      <c r="AE134" s="130"/>
      <c r="AF134" s="130"/>
      <c r="AG134" s="277"/>
    </row>
    <row r="135" spans="1:39" ht="14.4" thickBot="1" x14ac:dyDescent="0.3">
      <c r="A135" s="49" t="s">
        <v>145</v>
      </c>
      <c r="B135" s="62" t="s">
        <v>140</v>
      </c>
      <c r="C135" s="282"/>
      <c r="D135" s="258"/>
      <c r="E135" s="11"/>
      <c r="F135" s="258"/>
      <c r="G135" s="11"/>
      <c r="H135" s="263"/>
      <c r="I135" s="11"/>
      <c r="J135" s="258"/>
      <c r="K135" s="11"/>
      <c r="L135" s="276"/>
      <c r="M135" s="130"/>
      <c r="N135" s="130"/>
      <c r="O135" s="130"/>
      <c r="P135" s="130"/>
      <c r="Q135" s="130"/>
      <c r="R135" s="130"/>
      <c r="S135" s="130"/>
      <c r="T135" s="130"/>
      <c r="U135" s="130"/>
      <c r="V135" s="130"/>
      <c r="W135" s="130"/>
      <c r="X135" s="130"/>
      <c r="Y135" s="130"/>
      <c r="Z135" s="130"/>
      <c r="AA135" s="130"/>
      <c r="AB135" s="130"/>
      <c r="AC135" s="130"/>
      <c r="AD135" s="130"/>
      <c r="AE135" s="130"/>
      <c r="AF135" s="130"/>
      <c r="AG135" s="277"/>
    </row>
    <row r="136" spans="1:39" ht="14.4" thickBot="1" x14ac:dyDescent="0.3">
      <c r="A136" s="49" t="s">
        <v>145</v>
      </c>
      <c r="B136" s="62" t="s">
        <v>141</v>
      </c>
      <c r="C136" s="282"/>
      <c r="D136" s="258"/>
      <c r="E136" s="11"/>
      <c r="F136" s="258"/>
      <c r="G136" s="11"/>
      <c r="H136" s="263"/>
      <c r="I136" s="11"/>
      <c r="J136" s="258"/>
      <c r="K136" s="11"/>
      <c r="L136" s="276"/>
      <c r="M136" s="130"/>
      <c r="N136" s="130"/>
      <c r="O136" s="130"/>
      <c r="P136" s="130"/>
      <c r="Q136" s="130"/>
      <c r="R136" s="130"/>
      <c r="S136" s="130"/>
      <c r="T136" s="130"/>
      <c r="U136" s="130"/>
      <c r="V136" s="130"/>
      <c r="W136" s="130"/>
      <c r="X136" s="130"/>
      <c r="Y136" s="130"/>
      <c r="Z136" s="130"/>
      <c r="AA136" s="130"/>
      <c r="AB136" s="130"/>
      <c r="AC136" s="130"/>
      <c r="AD136" s="130"/>
      <c r="AE136" s="130"/>
      <c r="AF136" s="130"/>
      <c r="AG136" s="277"/>
    </row>
    <row r="137" spans="1:39" ht="14.4" thickBot="1" x14ac:dyDescent="0.3">
      <c r="A137" s="49" t="s">
        <v>145</v>
      </c>
      <c r="B137" s="62" t="s">
        <v>142</v>
      </c>
      <c r="C137" s="282"/>
      <c r="D137" s="258"/>
      <c r="E137" s="182"/>
      <c r="F137" s="258"/>
      <c r="G137" s="182"/>
      <c r="H137" s="263"/>
      <c r="I137" s="182"/>
      <c r="J137" s="258"/>
      <c r="K137" s="182"/>
      <c r="L137" s="276"/>
      <c r="M137" s="130"/>
      <c r="N137" s="130"/>
      <c r="O137" s="130"/>
      <c r="P137" s="130"/>
      <c r="Q137" s="130"/>
      <c r="R137" s="130"/>
      <c r="S137" s="130"/>
      <c r="T137" s="130"/>
      <c r="U137" s="130"/>
      <c r="V137" s="130"/>
      <c r="W137" s="130"/>
      <c r="X137" s="130"/>
      <c r="Y137" s="130"/>
      <c r="Z137" s="130"/>
      <c r="AA137" s="130"/>
      <c r="AB137" s="130"/>
      <c r="AC137" s="130"/>
      <c r="AD137" s="130"/>
      <c r="AE137" s="130"/>
      <c r="AF137" s="130"/>
      <c r="AG137" s="277"/>
    </row>
    <row r="138" spans="1:39" ht="14.4" thickBot="1" x14ac:dyDescent="0.3">
      <c r="A138" s="49" t="s">
        <v>145</v>
      </c>
      <c r="B138" s="62" t="s">
        <v>143</v>
      </c>
      <c r="C138" s="282"/>
      <c r="D138" s="258"/>
      <c r="E138" s="11"/>
      <c r="F138" s="258"/>
      <c r="G138" s="11"/>
      <c r="H138" s="263"/>
      <c r="I138" s="11"/>
      <c r="J138" s="258"/>
      <c r="K138" s="11"/>
      <c r="L138" s="276"/>
      <c r="M138" s="130"/>
      <c r="N138" s="130"/>
      <c r="O138" s="130"/>
      <c r="P138" s="130"/>
      <c r="Q138" s="130"/>
      <c r="R138" s="130"/>
      <c r="S138" s="130"/>
      <c r="T138" s="130"/>
      <c r="U138" s="130"/>
      <c r="V138" s="130"/>
      <c r="W138" s="130"/>
      <c r="X138" s="130"/>
      <c r="Y138" s="130"/>
      <c r="Z138" s="130"/>
      <c r="AA138" s="130"/>
      <c r="AB138" s="130"/>
      <c r="AC138" s="130"/>
      <c r="AD138" s="130"/>
      <c r="AE138" s="130"/>
      <c r="AF138" s="130"/>
      <c r="AG138" s="277"/>
    </row>
    <row r="139" spans="1:39" ht="17.25" customHeight="1" thickBot="1" x14ac:dyDescent="0.3">
      <c r="A139" s="49" t="s">
        <v>145</v>
      </c>
      <c r="B139" s="62" t="s">
        <v>144</v>
      </c>
      <c r="C139" s="282"/>
      <c r="D139" s="258"/>
      <c r="E139" s="182"/>
      <c r="F139" s="258"/>
      <c r="G139" s="182">
        <v>1</v>
      </c>
      <c r="H139" s="263"/>
      <c r="I139" s="182"/>
      <c r="J139" s="258"/>
      <c r="K139" s="182">
        <v>1</v>
      </c>
      <c r="L139" s="276"/>
      <c r="M139" s="130"/>
      <c r="N139" s="130"/>
      <c r="O139" s="130"/>
      <c r="P139" s="130"/>
      <c r="Q139" s="130"/>
      <c r="R139" s="130"/>
      <c r="S139" s="130"/>
      <c r="T139" s="130"/>
      <c r="U139" s="130"/>
      <c r="V139" s="130"/>
      <c r="W139" s="130"/>
      <c r="X139" s="130"/>
      <c r="Y139" s="130"/>
      <c r="Z139" s="130"/>
      <c r="AA139" s="130"/>
      <c r="AB139" s="130"/>
      <c r="AC139" s="130"/>
      <c r="AD139" s="130"/>
      <c r="AE139" s="130"/>
      <c r="AF139" s="130"/>
      <c r="AG139" s="277"/>
    </row>
    <row r="140" spans="1:39" ht="14.4" thickBot="1" x14ac:dyDescent="0.3">
      <c r="A140" s="420" t="s">
        <v>167</v>
      </c>
      <c r="B140" s="421"/>
      <c r="C140" s="281">
        <f>G140/K140</f>
        <v>1</v>
      </c>
      <c r="D140" s="260">
        <f>SUM(D127:D139)</f>
        <v>518</v>
      </c>
      <c r="E140" s="260">
        <f t="shared" ref="E140:K140" si="11">SUM(E127:E139)</f>
        <v>921</v>
      </c>
      <c r="F140" s="260">
        <f t="shared" si="11"/>
        <v>1212</v>
      </c>
      <c r="G140" s="267">
        <f t="shared" si="11"/>
        <v>1638</v>
      </c>
      <c r="H140" s="266">
        <f t="shared" si="11"/>
        <v>518</v>
      </c>
      <c r="I140" s="260">
        <f t="shared" si="11"/>
        <v>921</v>
      </c>
      <c r="J140" s="260">
        <f t="shared" si="11"/>
        <v>1212</v>
      </c>
      <c r="K140" s="260">
        <f t="shared" si="11"/>
        <v>1638</v>
      </c>
      <c r="L140" s="276"/>
      <c r="M140" s="130"/>
      <c r="N140" s="130"/>
      <c r="O140" s="130"/>
      <c r="P140" s="130"/>
      <c r="Q140" s="130"/>
      <c r="R140" s="130"/>
      <c r="S140" s="130"/>
      <c r="T140" s="130"/>
      <c r="U140" s="130"/>
      <c r="V140" s="130"/>
      <c r="W140" s="130"/>
      <c r="X140" s="130"/>
      <c r="Y140" s="130"/>
      <c r="Z140" s="130"/>
      <c r="AA140" s="130"/>
      <c r="AB140" s="130"/>
      <c r="AC140" s="130"/>
      <c r="AD140" s="130"/>
      <c r="AE140" s="130"/>
      <c r="AF140" s="130"/>
      <c r="AG140" s="130"/>
      <c r="AH140" s="130"/>
      <c r="AI140" s="130"/>
      <c r="AJ140" s="130"/>
      <c r="AK140" s="130"/>
      <c r="AL140" s="130"/>
      <c r="AM140" s="277"/>
    </row>
    <row r="141" spans="1:39" ht="14.4" thickBot="1" x14ac:dyDescent="0.3">
      <c r="A141" s="49" t="s">
        <v>150</v>
      </c>
      <c r="B141" s="62" t="s">
        <v>146</v>
      </c>
      <c r="C141" s="282"/>
      <c r="D141" s="258">
        <v>233</v>
      </c>
      <c r="E141" s="182">
        <v>456</v>
      </c>
      <c r="F141" s="258">
        <v>597</v>
      </c>
      <c r="G141" s="182">
        <v>754</v>
      </c>
      <c r="H141" s="258">
        <v>233</v>
      </c>
      <c r="I141" s="182">
        <v>456</v>
      </c>
      <c r="J141" s="258">
        <v>597</v>
      </c>
      <c r="K141" s="182">
        <v>754</v>
      </c>
      <c r="L141" s="276"/>
      <c r="M141" s="130"/>
      <c r="N141" s="130"/>
      <c r="O141" s="130"/>
      <c r="P141" s="130"/>
      <c r="Q141" s="130"/>
      <c r="R141" s="130"/>
      <c r="S141" s="130"/>
      <c r="T141" s="130"/>
      <c r="U141" s="130"/>
      <c r="V141" s="130"/>
      <c r="W141" s="130"/>
      <c r="X141" s="130"/>
      <c r="Y141" s="130"/>
      <c r="Z141" s="130"/>
      <c r="AA141" s="130"/>
      <c r="AB141" s="130"/>
      <c r="AC141" s="130"/>
      <c r="AD141" s="130"/>
      <c r="AE141" s="130"/>
      <c r="AF141" s="130"/>
      <c r="AG141" s="130"/>
      <c r="AH141" s="130"/>
      <c r="AI141" s="130"/>
      <c r="AJ141" s="130"/>
      <c r="AK141" s="130"/>
      <c r="AL141" s="130"/>
      <c r="AM141" s="277"/>
    </row>
    <row r="142" spans="1:39" ht="14.4" thickBot="1" x14ac:dyDescent="0.3">
      <c r="A142" s="49" t="s">
        <v>150</v>
      </c>
      <c r="B142" s="62" t="s">
        <v>147</v>
      </c>
      <c r="C142" s="282"/>
      <c r="D142" s="258">
        <v>2</v>
      </c>
      <c r="E142" s="11">
        <v>2</v>
      </c>
      <c r="F142" s="258">
        <v>3</v>
      </c>
      <c r="G142" s="11">
        <v>3</v>
      </c>
      <c r="H142" s="258">
        <v>2</v>
      </c>
      <c r="I142" s="11">
        <v>2</v>
      </c>
      <c r="J142" s="258">
        <v>3</v>
      </c>
      <c r="K142" s="11">
        <v>3</v>
      </c>
      <c r="L142" s="276"/>
      <c r="M142" s="130"/>
      <c r="N142" s="130"/>
      <c r="O142" s="130"/>
      <c r="P142" s="130"/>
      <c r="Q142" s="130"/>
      <c r="R142" s="130"/>
      <c r="S142" s="130"/>
      <c r="T142" s="130"/>
      <c r="U142" s="130"/>
      <c r="V142" s="130"/>
      <c r="W142" s="130"/>
      <c r="X142" s="130"/>
      <c r="Y142" s="130"/>
      <c r="Z142" s="130"/>
      <c r="AA142" s="130"/>
      <c r="AB142" s="130"/>
      <c r="AC142" s="130"/>
      <c r="AD142" s="130"/>
      <c r="AE142" s="130"/>
      <c r="AF142" s="130"/>
      <c r="AG142" s="130"/>
      <c r="AH142" s="130"/>
      <c r="AI142" s="130"/>
      <c r="AJ142" s="130"/>
      <c r="AK142" s="130"/>
      <c r="AL142" s="130"/>
      <c r="AM142" s="277"/>
    </row>
    <row r="143" spans="1:39" ht="14.4" thickBot="1" x14ac:dyDescent="0.3">
      <c r="A143" s="49" t="s">
        <v>150</v>
      </c>
      <c r="B143" s="62" t="s">
        <v>148</v>
      </c>
      <c r="C143" s="282"/>
      <c r="D143" s="258"/>
      <c r="E143" s="11">
        <v>1</v>
      </c>
      <c r="F143" s="258">
        <v>1</v>
      </c>
      <c r="G143" s="11">
        <v>1</v>
      </c>
      <c r="H143" s="263"/>
      <c r="I143" s="11">
        <v>1</v>
      </c>
      <c r="J143" s="258">
        <v>1</v>
      </c>
      <c r="K143" s="11">
        <v>1</v>
      </c>
      <c r="L143" s="276"/>
      <c r="M143" s="130"/>
      <c r="N143" s="130"/>
      <c r="O143" s="130"/>
      <c r="P143" s="130"/>
      <c r="Q143" s="130"/>
      <c r="R143" s="130"/>
      <c r="S143" s="130"/>
      <c r="T143" s="130"/>
      <c r="U143" s="130"/>
      <c r="V143" s="130"/>
      <c r="W143" s="130"/>
      <c r="X143" s="130"/>
      <c r="Y143" s="130"/>
      <c r="Z143" s="130"/>
      <c r="AA143" s="130"/>
      <c r="AB143" s="130"/>
      <c r="AC143" s="130"/>
      <c r="AD143" s="130"/>
      <c r="AE143" s="130"/>
      <c r="AF143" s="130"/>
      <c r="AG143" s="130"/>
      <c r="AH143" s="130"/>
      <c r="AI143" s="130"/>
      <c r="AJ143" s="130"/>
      <c r="AK143" s="130"/>
      <c r="AL143" s="130"/>
      <c r="AM143" s="277"/>
    </row>
    <row r="144" spans="1:39" ht="14.4" thickBot="1" x14ac:dyDescent="0.3">
      <c r="A144" s="49" t="s">
        <v>150</v>
      </c>
      <c r="B144" s="62" t="s">
        <v>149</v>
      </c>
      <c r="C144" s="282"/>
      <c r="D144" s="258"/>
      <c r="E144" s="11">
        <v>1</v>
      </c>
      <c r="F144" s="258">
        <v>1</v>
      </c>
      <c r="G144" s="11">
        <v>1</v>
      </c>
      <c r="H144" s="263"/>
      <c r="I144" s="11">
        <v>1</v>
      </c>
      <c r="J144" s="258">
        <v>1</v>
      </c>
      <c r="K144" s="11">
        <v>1</v>
      </c>
      <c r="L144" s="276"/>
      <c r="M144" s="130"/>
      <c r="N144" s="130"/>
      <c r="O144" s="130"/>
      <c r="P144" s="130"/>
      <c r="Q144" s="130"/>
      <c r="R144" s="130"/>
      <c r="S144" s="130"/>
      <c r="T144" s="130"/>
      <c r="U144" s="130"/>
      <c r="V144" s="130"/>
      <c r="W144" s="130"/>
      <c r="X144" s="130"/>
      <c r="Y144" s="130"/>
      <c r="Z144" s="130"/>
      <c r="AA144" s="130"/>
      <c r="AB144" s="130"/>
      <c r="AC144" s="130"/>
      <c r="AD144" s="130"/>
      <c r="AE144" s="130"/>
      <c r="AF144" s="130"/>
      <c r="AG144" s="130"/>
      <c r="AH144" s="130"/>
      <c r="AI144" s="130"/>
      <c r="AJ144" s="130"/>
      <c r="AK144" s="130"/>
      <c r="AL144" s="130"/>
      <c r="AM144" s="277"/>
    </row>
    <row r="145" spans="1:42" ht="14.4" thickBot="1" x14ac:dyDescent="0.3">
      <c r="A145" s="420" t="s">
        <v>168</v>
      </c>
      <c r="B145" s="421"/>
      <c r="C145" s="281">
        <f>G145/K145</f>
        <v>1</v>
      </c>
      <c r="D145" s="260">
        <f>SUM(D141:D144)</f>
        <v>235</v>
      </c>
      <c r="E145" s="260">
        <f t="shared" ref="E145:K145" si="12">SUM(E141:E144)</f>
        <v>460</v>
      </c>
      <c r="F145" s="260">
        <f t="shared" si="12"/>
        <v>602</v>
      </c>
      <c r="G145" s="267">
        <f t="shared" si="12"/>
        <v>759</v>
      </c>
      <c r="H145" s="266">
        <f t="shared" si="12"/>
        <v>235</v>
      </c>
      <c r="I145" s="260">
        <f t="shared" si="12"/>
        <v>460</v>
      </c>
      <c r="J145" s="260">
        <f t="shared" si="12"/>
        <v>602</v>
      </c>
      <c r="K145" s="260">
        <f t="shared" si="12"/>
        <v>759</v>
      </c>
      <c r="L145" s="276"/>
      <c r="M145" s="130"/>
      <c r="N145" s="130"/>
      <c r="O145" s="130"/>
      <c r="P145" s="130"/>
      <c r="Q145" s="130"/>
      <c r="R145" s="130"/>
      <c r="S145" s="130"/>
      <c r="T145" s="130"/>
      <c r="U145" s="130"/>
      <c r="V145" s="130"/>
      <c r="W145" s="130"/>
      <c r="X145" s="130"/>
      <c r="Y145" s="130"/>
      <c r="Z145" s="130"/>
      <c r="AA145" s="130"/>
      <c r="AB145" s="130"/>
      <c r="AC145" s="130"/>
      <c r="AD145" s="130"/>
      <c r="AE145" s="130"/>
      <c r="AF145" s="130"/>
      <c r="AG145" s="130"/>
      <c r="AH145" s="130"/>
      <c r="AI145" s="130"/>
      <c r="AJ145" s="130"/>
      <c r="AK145" s="130"/>
      <c r="AL145" s="130"/>
      <c r="AM145" s="277"/>
    </row>
    <row r="146" spans="1:42" ht="14.4" thickBot="1" x14ac:dyDescent="0.3">
      <c r="A146" s="49" t="s">
        <v>158</v>
      </c>
      <c r="B146" s="62" t="s">
        <v>151</v>
      </c>
      <c r="C146" s="282"/>
      <c r="D146" s="258">
        <v>76</v>
      </c>
      <c r="E146" s="182">
        <v>134</v>
      </c>
      <c r="F146" s="258">
        <v>171</v>
      </c>
      <c r="G146" s="182">
        <v>216</v>
      </c>
      <c r="H146" s="258">
        <v>76</v>
      </c>
      <c r="I146" s="182">
        <v>134</v>
      </c>
      <c r="J146" s="258">
        <v>171</v>
      </c>
      <c r="K146" s="182">
        <v>216</v>
      </c>
      <c r="L146" s="276"/>
      <c r="M146" s="130"/>
      <c r="N146" s="130"/>
      <c r="O146" s="130"/>
      <c r="P146" s="130"/>
      <c r="Q146" s="130"/>
      <c r="R146" s="130"/>
      <c r="S146" s="130"/>
      <c r="T146" s="130"/>
      <c r="U146" s="130"/>
      <c r="V146" s="130"/>
      <c r="W146" s="130"/>
      <c r="X146" s="130"/>
      <c r="Y146" s="130"/>
      <c r="Z146" s="130"/>
      <c r="AA146" s="130"/>
      <c r="AB146" s="130"/>
      <c r="AC146" s="130"/>
      <c r="AD146" s="130"/>
      <c r="AE146" s="130"/>
      <c r="AF146" s="130"/>
      <c r="AG146" s="277"/>
    </row>
    <row r="147" spans="1:42" ht="14.4" thickBot="1" x14ac:dyDescent="0.3">
      <c r="A147" s="49" t="s">
        <v>158</v>
      </c>
      <c r="B147" s="62" t="s">
        <v>152</v>
      </c>
      <c r="C147" s="282"/>
      <c r="D147" s="258">
        <v>6</v>
      </c>
      <c r="E147" s="11">
        <v>6</v>
      </c>
      <c r="F147" s="258">
        <v>8</v>
      </c>
      <c r="G147" s="11">
        <v>11</v>
      </c>
      <c r="H147" s="258">
        <v>6</v>
      </c>
      <c r="I147" s="11">
        <v>6</v>
      </c>
      <c r="J147" s="258">
        <v>8</v>
      </c>
      <c r="K147" s="11">
        <v>11</v>
      </c>
      <c r="L147" s="276"/>
      <c r="M147" s="130"/>
      <c r="N147" s="130"/>
      <c r="O147" s="130"/>
      <c r="P147" s="130"/>
      <c r="Q147" s="130"/>
      <c r="R147" s="130"/>
      <c r="S147" s="130"/>
      <c r="T147" s="130"/>
      <c r="U147" s="130"/>
      <c r="V147" s="130"/>
      <c r="W147" s="130"/>
      <c r="X147" s="130"/>
      <c r="Y147" s="130"/>
      <c r="Z147" s="130"/>
      <c r="AA147" s="130"/>
      <c r="AB147" s="130"/>
      <c r="AC147" s="130"/>
      <c r="AD147" s="130"/>
      <c r="AE147" s="130"/>
      <c r="AF147" s="130"/>
      <c r="AG147" s="277"/>
    </row>
    <row r="148" spans="1:42" ht="14.4" thickBot="1" x14ac:dyDescent="0.3">
      <c r="A148" s="49" t="s">
        <v>158</v>
      </c>
      <c r="B148" s="62" t="s">
        <v>153</v>
      </c>
      <c r="C148" s="282"/>
      <c r="D148" s="258">
        <v>14</v>
      </c>
      <c r="E148" s="11">
        <v>15</v>
      </c>
      <c r="F148" s="258">
        <v>16</v>
      </c>
      <c r="G148" s="11">
        <v>19</v>
      </c>
      <c r="H148" s="258">
        <v>14</v>
      </c>
      <c r="I148" s="11">
        <v>15</v>
      </c>
      <c r="J148" s="258">
        <v>16</v>
      </c>
      <c r="K148" s="11">
        <v>19</v>
      </c>
      <c r="L148" s="276"/>
      <c r="M148" s="130"/>
      <c r="N148" s="130"/>
      <c r="O148" s="130"/>
      <c r="P148" s="130"/>
      <c r="Q148" s="130"/>
      <c r="R148" s="130"/>
      <c r="S148" s="130"/>
      <c r="T148" s="130"/>
      <c r="U148" s="130"/>
      <c r="V148" s="130"/>
      <c r="W148" s="130"/>
      <c r="X148" s="130"/>
      <c r="Y148" s="130"/>
      <c r="Z148" s="130"/>
      <c r="AA148" s="130"/>
      <c r="AB148" s="130"/>
      <c r="AC148" s="130"/>
      <c r="AD148" s="130"/>
      <c r="AE148" s="130"/>
      <c r="AF148" s="130"/>
      <c r="AG148" s="277"/>
    </row>
    <row r="149" spans="1:42" ht="14.4" thickBot="1" x14ac:dyDescent="0.3">
      <c r="A149" s="49" t="s">
        <v>158</v>
      </c>
      <c r="B149" s="62" t="s">
        <v>154</v>
      </c>
      <c r="C149" s="282"/>
      <c r="D149" s="258">
        <v>17</v>
      </c>
      <c r="E149" s="11">
        <v>21</v>
      </c>
      <c r="F149" s="258">
        <v>24</v>
      </c>
      <c r="G149" s="11">
        <v>27</v>
      </c>
      <c r="H149" s="258">
        <v>17</v>
      </c>
      <c r="I149" s="11">
        <v>21</v>
      </c>
      <c r="J149" s="258">
        <v>24</v>
      </c>
      <c r="K149" s="11">
        <v>27</v>
      </c>
      <c r="L149" s="276"/>
      <c r="M149" s="130"/>
      <c r="N149" s="130"/>
      <c r="O149" s="130"/>
      <c r="P149" s="130"/>
      <c r="Q149" s="130"/>
      <c r="R149" s="130"/>
      <c r="S149" s="130"/>
      <c r="T149" s="130"/>
      <c r="U149" s="130"/>
      <c r="V149" s="130"/>
      <c r="W149" s="130"/>
      <c r="X149" s="130"/>
      <c r="Y149" s="130"/>
      <c r="Z149" s="130"/>
      <c r="AA149" s="130"/>
      <c r="AB149" s="130"/>
      <c r="AC149" s="130"/>
      <c r="AD149" s="130"/>
      <c r="AE149" s="130"/>
      <c r="AF149" s="130"/>
      <c r="AG149" s="277"/>
    </row>
    <row r="150" spans="1:42" ht="14.4" thickBot="1" x14ac:dyDescent="0.3">
      <c r="A150" s="49" t="s">
        <v>158</v>
      </c>
      <c r="B150" s="62" t="s">
        <v>155</v>
      </c>
      <c r="C150" s="282"/>
      <c r="D150" s="258">
        <v>57</v>
      </c>
      <c r="E150" s="182">
        <v>63</v>
      </c>
      <c r="F150" s="258">
        <v>69</v>
      </c>
      <c r="G150" s="182">
        <v>76</v>
      </c>
      <c r="H150" s="258">
        <v>57</v>
      </c>
      <c r="I150" s="182">
        <v>63</v>
      </c>
      <c r="J150" s="258">
        <v>69</v>
      </c>
      <c r="K150" s="182">
        <v>76</v>
      </c>
      <c r="L150" s="276"/>
      <c r="M150" s="130"/>
      <c r="N150" s="130"/>
      <c r="O150" s="130"/>
      <c r="P150" s="130"/>
      <c r="Q150" s="130"/>
      <c r="R150" s="130"/>
      <c r="S150" s="130"/>
      <c r="T150" s="130"/>
      <c r="U150" s="130"/>
      <c r="V150" s="130"/>
      <c r="W150" s="130"/>
      <c r="X150" s="130"/>
      <c r="Y150" s="130"/>
      <c r="Z150" s="130"/>
      <c r="AA150" s="130"/>
      <c r="AB150" s="130"/>
      <c r="AC150" s="130"/>
      <c r="AD150" s="130"/>
      <c r="AE150" s="130"/>
      <c r="AF150" s="130"/>
      <c r="AG150" s="277"/>
    </row>
    <row r="151" spans="1:42" ht="14.4" thickBot="1" x14ac:dyDescent="0.3">
      <c r="A151" s="49" t="s">
        <v>158</v>
      </c>
      <c r="B151" s="62" t="s">
        <v>156</v>
      </c>
      <c r="C151" s="282"/>
      <c r="D151" s="258">
        <v>24</v>
      </c>
      <c r="E151" s="11">
        <v>25</v>
      </c>
      <c r="F151" s="258">
        <v>37</v>
      </c>
      <c r="G151" s="11">
        <v>42</v>
      </c>
      <c r="H151" s="258">
        <v>24</v>
      </c>
      <c r="I151" s="11">
        <v>25</v>
      </c>
      <c r="J151" s="258">
        <v>37</v>
      </c>
      <c r="K151" s="11">
        <v>42</v>
      </c>
      <c r="L151" s="276"/>
      <c r="M151" s="130"/>
      <c r="N151" s="130"/>
      <c r="O151" s="130"/>
      <c r="P151" s="130"/>
      <c r="Q151" s="130"/>
      <c r="R151" s="130"/>
      <c r="S151" s="130"/>
      <c r="T151" s="130"/>
      <c r="U151" s="130"/>
      <c r="V151" s="130"/>
      <c r="W151" s="130"/>
      <c r="X151" s="130"/>
      <c r="Y151" s="130"/>
      <c r="Z151" s="130"/>
      <c r="AA151" s="130"/>
      <c r="AB151" s="130"/>
      <c r="AC151" s="130"/>
      <c r="AD151" s="130"/>
      <c r="AE151" s="130"/>
      <c r="AF151" s="130"/>
      <c r="AG151" s="277"/>
    </row>
    <row r="152" spans="1:42" ht="14.4" thickBot="1" x14ac:dyDescent="0.3">
      <c r="A152" s="49" t="s">
        <v>158</v>
      </c>
      <c r="B152" s="62" t="s">
        <v>157</v>
      </c>
      <c r="C152" s="282"/>
      <c r="D152" s="258">
        <v>18</v>
      </c>
      <c r="E152" s="11">
        <v>20</v>
      </c>
      <c r="F152" s="258">
        <v>22</v>
      </c>
      <c r="G152" s="11">
        <v>27</v>
      </c>
      <c r="H152" s="258">
        <v>18</v>
      </c>
      <c r="I152" s="11">
        <v>20</v>
      </c>
      <c r="J152" s="258">
        <v>22</v>
      </c>
      <c r="K152" s="11">
        <v>27</v>
      </c>
      <c r="L152" s="276"/>
      <c r="M152" s="130"/>
      <c r="N152" s="130"/>
      <c r="O152" s="130"/>
      <c r="P152" s="130"/>
      <c r="Q152" s="130"/>
      <c r="R152" s="130"/>
      <c r="S152" s="130"/>
      <c r="T152" s="130"/>
      <c r="U152" s="130"/>
      <c r="V152" s="130"/>
      <c r="W152" s="130"/>
      <c r="X152" s="130"/>
      <c r="Y152" s="130"/>
      <c r="Z152" s="130"/>
      <c r="AA152" s="130"/>
      <c r="AB152" s="130"/>
      <c r="AC152" s="130"/>
      <c r="AD152" s="130"/>
      <c r="AE152" s="130"/>
      <c r="AF152" s="130"/>
      <c r="AG152" s="277"/>
    </row>
    <row r="153" spans="1:42" ht="14.4" thickBot="1" x14ac:dyDescent="0.3">
      <c r="A153" s="420" t="s">
        <v>169</v>
      </c>
      <c r="B153" s="421"/>
      <c r="C153" s="281">
        <f>G153/K153</f>
        <v>1</v>
      </c>
      <c r="D153" s="260">
        <f>SUM(D146:D152)</f>
        <v>212</v>
      </c>
      <c r="E153" s="260">
        <f t="shared" ref="E153:K153" si="13">SUM(E146:E152)</f>
        <v>284</v>
      </c>
      <c r="F153" s="260">
        <f t="shared" si="13"/>
        <v>347</v>
      </c>
      <c r="G153" s="267">
        <f t="shared" si="13"/>
        <v>418</v>
      </c>
      <c r="H153" s="266">
        <f t="shared" si="13"/>
        <v>212</v>
      </c>
      <c r="I153" s="260">
        <f t="shared" si="13"/>
        <v>284</v>
      </c>
      <c r="J153" s="260">
        <f t="shared" si="13"/>
        <v>347</v>
      </c>
      <c r="K153" s="261">
        <f t="shared" si="13"/>
        <v>418</v>
      </c>
      <c r="L153" s="276"/>
      <c r="M153" s="130"/>
      <c r="N153" s="130"/>
      <c r="O153" s="130"/>
      <c r="P153" s="130"/>
      <c r="Q153" s="130"/>
      <c r="R153" s="130"/>
      <c r="S153" s="130"/>
      <c r="T153" s="130"/>
      <c r="U153" s="130"/>
      <c r="V153" s="130"/>
      <c r="W153" s="130"/>
      <c r="X153" s="130"/>
      <c r="Y153" s="130"/>
      <c r="Z153" s="130"/>
      <c r="AA153" s="130"/>
      <c r="AB153" s="130"/>
      <c r="AC153" s="130"/>
      <c r="AD153" s="130"/>
      <c r="AE153" s="130"/>
      <c r="AF153" s="130"/>
      <c r="AG153" s="130"/>
      <c r="AH153" s="130"/>
      <c r="AI153" s="130"/>
      <c r="AJ153" s="130"/>
      <c r="AK153" s="130"/>
      <c r="AL153" s="130"/>
      <c r="AM153" s="130"/>
      <c r="AN153" s="130"/>
      <c r="AO153" s="130"/>
      <c r="AP153" s="277"/>
    </row>
    <row r="154" spans="1:42" ht="14.4" thickBot="1" x14ac:dyDescent="0.3">
      <c r="L154" s="278"/>
      <c r="M154" s="279"/>
      <c r="N154" s="279"/>
      <c r="O154" s="279"/>
      <c r="P154" s="279"/>
      <c r="Q154" s="279"/>
      <c r="R154" s="279"/>
      <c r="S154" s="279"/>
      <c r="T154" s="279"/>
      <c r="U154" s="279"/>
      <c r="V154" s="279"/>
      <c r="W154" s="279"/>
      <c r="X154" s="279"/>
      <c r="Y154" s="279"/>
      <c r="Z154" s="279"/>
      <c r="AA154" s="279"/>
      <c r="AB154" s="279"/>
      <c r="AC154" s="279"/>
      <c r="AD154" s="279"/>
      <c r="AE154" s="279"/>
      <c r="AF154" s="279"/>
      <c r="AG154" s="279"/>
      <c r="AH154" s="279"/>
      <c r="AI154" s="279"/>
      <c r="AJ154" s="279"/>
      <c r="AK154" s="279"/>
      <c r="AL154" s="279"/>
      <c r="AM154" s="279"/>
      <c r="AN154" s="279"/>
      <c r="AO154" s="279"/>
      <c r="AP154" s="280"/>
    </row>
  </sheetData>
  <mergeCells count="20">
    <mergeCell ref="A113:B113"/>
    <mergeCell ref="A126:B126"/>
    <mergeCell ref="A140:B140"/>
    <mergeCell ref="A145:B145"/>
    <mergeCell ref="A153:B153"/>
    <mergeCell ref="A51:B51"/>
    <mergeCell ref="A66:B66"/>
    <mergeCell ref="A77:B77"/>
    <mergeCell ref="A83:B83"/>
    <mergeCell ref="A94:B94"/>
    <mergeCell ref="A1:A10"/>
    <mergeCell ref="B1:B10"/>
    <mergeCell ref="C1:C10"/>
    <mergeCell ref="A26:B26"/>
    <mergeCell ref="A40:B40"/>
    <mergeCell ref="H10:K10"/>
    <mergeCell ref="D10:G10"/>
    <mergeCell ref="D1:K1"/>
    <mergeCell ref="D2:G9"/>
    <mergeCell ref="H2:K9"/>
  </mergeCells>
  <conditionalFormatting sqref="C12:C153">
    <cfRule type="cellIs" dxfId="7" priority="1" operator="greaterThan">
      <formula>0.994</formula>
    </cfRule>
    <cfRule type="cellIs" dxfId="6" priority="2" operator="lessThan">
      <formula>99.5</formula>
    </cfRule>
    <cfRule type="cellIs" dxfId="5" priority="3" operator="greaterThan">
      <formula>0.994</formula>
    </cfRule>
  </conditionalFormatting>
  <pageMargins left="0.7" right="0.7" top="0.75" bottom="0.75" header="0.3" footer="0.3"/>
  <pageSetup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54"/>
  <sheetViews>
    <sheetView zoomScale="80" zoomScaleNormal="80" workbookViewId="0">
      <pane xSplit="2" ySplit="11" topLeftCell="C12" activePane="bottomRight" state="frozen"/>
      <selection activeCell="B12" sqref="B12"/>
      <selection pane="topRight" activeCell="B12" sqref="B12"/>
      <selection pane="bottomLeft" activeCell="B12" sqref="B12"/>
      <selection pane="bottomRight" activeCell="C12" sqref="C12"/>
    </sheetView>
  </sheetViews>
  <sheetFormatPr baseColWidth="10" defaultColWidth="11.44140625" defaultRowHeight="13.8" x14ac:dyDescent="0.25"/>
  <cols>
    <col min="1" max="1" width="24.33203125" style="49" bestFit="1" customWidth="1"/>
    <col min="2" max="2" width="48.109375" style="49" customWidth="1"/>
    <col min="3" max="3" width="16.6640625" style="35" bestFit="1" customWidth="1"/>
    <col min="4" max="4" width="10.88671875" style="33" bestFit="1" customWidth="1"/>
    <col min="5" max="6" width="9.6640625" style="40" bestFit="1" customWidth="1"/>
    <col min="7" max="8" width="9.6640625" style="33" bestFit="1" customWidth="1"/>
    <col min="9" max="13" width="9.6640625" style="33" customWidth="1"/>
    <col min="14" max="14" width="9.88671875" style="33" bestFit="1" customWidth="1"/>
    <col min="15" max="15" width="10.33203125" style="33" bestFit="1" customWidth="1"/>
    <col min="16" max="16" width="9.109375" style="33" bestFit="1" customWidth="1"/>
    <col min="17" max="17" width="11.109375" style="33" bestFit="1" customWidth="1"/>
    <col min="18" max="18" width="8.5546875" style="40" bestFit="1" customWidth="1"/>
    <col min="19" max="19" width="9.88671875" style="40" bestFit="1" customWidth="1"/>
    <col min="20" max="23" width="8.5546875" style="33" bestFit="1" customWidth="1"/>
    <col min="24" max="26" width="9.6640625" style="33" bestFit="1" customWidth="1"/>
    <col min="27" max="27" width="9.88671875" style="33" bestFit="1" customWidth="1"/>
    <col min="28" max="28" width="10.33203125" style="33" bestFit="1" customWidth="1"/>
    <col min="29" max="29" width="9.109375" style="33" bestFit="1" customWidth="1"/>
    <col min="30" max="30" width="11.109375" style="33" bestFit="1" customWidth="1"/>
    <col min="31" max="16384" width="11.44140625" style="35"/>
  </cols>
  <sheetData>
    <row r="1" spans="1:30" s="232" customFormat="1" ht="73.5" customHeight="1" thickBot="1" x14ac:dyDescent="0.3">
      <c r="A1" s="312" t="s">
        <v>0</v>
      </c>
      <c r="B1" s="315" t="s">
        <v>1</v>
      </c>
      <c r="C1" s="315" t="s">
        <v>174</v>
      </c>
      <c r="D1" s="319" t="s">
        <v>172</v>
      </c>
      <c r="E1" s="386" t="s">
        <v>288</v>
      </c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7"/>
      <c r="X1" s="387"/>
      <c r="Y1" s="387"/>
      <c r="Z1" s="387"/>
      <c r="AA1" s="387"/>
      <c r="AB1" s="387"/>
      <c r="AC1" s="387"/>
      <c r="AD1" s="388"/>
    </row>
    <row r="2" spans="1:30" s="232" customFormat="1" ht="15" customHeight="1" x14ac:dyDescent="0.25">
      <c r="A2" s="313"/>
      <c r="B2" s="316"/>
      <c r="C2" s="318"/>
      <c r="D2" s="320"/>
      <c r="E2" s="367" t="s">
        <v>2</v>
      </c>
      <c r="F2" s="364"/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7" t="s">
        <v>3</v>
      </c>
      <c r="S2" s="364"/>
      <c r="T2" s="364"/>
      <c r="U2" s="364"/>
      <c r="V2" s="364"/>
      <c r="W2" s="364"/>
      <c r="X2" s="364"/>
      <c r="Y2" s="364"/>
      <c r="Z2" s="364"/>
      <c r="AA2" s="364"/>
      <c r="AB2" s="364"/>
      <c r="AC2" s="364"/>
      <c r="AD2" s="368"/>
    </row>
    <row r="3" spans="1:30" s="232" customFormat="1" ht="15" customHeight="1" x14ac:dyDescent="0.25">
      <c r="A3" s="313"/>
      <c r="B3" s="316"/>
      <c r="C3" s="318"/>
      <c r="D3" s="320"/>
      <c r="E3" s="369"/>
      <c r="F3" s="365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9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30"/>
    </row>
    <row r="4" spans="1:30" s="232" customFormat="1" ht="15" customHeight="1" x14ac:dyDescent="0.25">
      <c r="A4" s="313"/>
      <c r="B4" s="316"/>
      <c r="C4" s="318"/>
      <c r="D4" s="320"/>
      <c r="E4" s="369"/>
      <c r="F4" s="365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69"/>
      <c r="S4" s="365"/>
      <c r="T4" s="365"/>
      <c r="U4" s="365"/>
      <c r="V4" s="365"/>
      <c r="W4" s="365"/>
      <c r="X4" s="365"/>
      <c r="Y4" s="365"/>
      <c r="Z4" s="365"/>
      <c r="AA4" s="365"/>
      <c r="AB4" s="365"/>
      <c r="AC4" s="365"/>
      <c r="AD4" s="330"/>
    </row>
    <row r="5" spans="1:30" s="232" customFormat="1" ht="15" customHeight="1" x14ac:dyDescent="0.25">
      <c r="A5" s="313"/>
      <c r="B5" s="316"/>
      <c r="C5" s="318"/>
      <c r="D5" s="320"/>
      <c r="E5" s="369"/>
      <c r="F5" s="365"/>
      <c r="G5" s="365"/>
      <c r="H5" s="365"/>
      <c r="I5" s="365"/>
      <c r="J5" s="365"/>
      <c r="K5" s="365"/>
      <c r="L5" s="365"/>
      <c r="M5" s="365"/>
      <c r="N5" s="365"/>
      <c r="O5" s="365"/>
      <c r="P5" s="365"/>
      <c r="Q5" s="365"/>
      <c r="R5" s="369"/>
      <c r="S5" s="365"/>
      <c r="T5" s="365"/>
      <c r="U5" s="365"/>
      <c r="V5" s="365"/>
      <c r="W5" s="365"/>
      <c r="X5" s="365"/>
      <c r="Y5" s="365"/>
      <c r="Z5" s="365"/>
      <c r="AA5" s="365"/>
      <c r="AB5" s="365"/>
      <c r="AC5" s="365"/>
      <c r="AD5" s="330"/>
    </row>
    <row r="6" spans="1:30" s="232" customFormat="1" ht="15" customHeight="1" x14ac:dyDescent="0.25">
      <c r="A6" s="313"/>
      <c r="B6" s="316"/>
      <c r="C6" s="318"/>
      <c r="D6" s="320"/>
      <c r="E6" s="369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9"/>
      <c r="S6" s="365"/>
      <c r="T6" s="365"/>
      <c r="U6" s="365"/>
      <c r="V6" s="365"/>
      <c r="W6" s="365"/>
      <c r="X6" s="365"/>
      <c r="Y6" s="365"/>
      <c r="Z6" s="365"/>
      <c r="AA6" s="365"/>
      <c r="AB6" s="365"/>
      <c r="AC6" s="365"/>
      <c r="AD6" s="330"/>
    </row>
    <row r="7" spans="1:30" s="232" customFormat="1" ht="15" customHeight="1" x14ac:dyDescent="0.25">
      <c r="A7" s="313"/>
      <c r="B7" s="316"/>
      <c r="C7" s="318"/>
      <c r="D7" s="320"/>
      <c r="E7" s="369"/>
      <c r="F7" s="365"/>
      <c r="G7" s="365"/>
      <c r="H7" s="365"/>
      <c r="I7" s="365"/>
      <c r="J7" s="365"/>
      <c r="K7" s="365"/>
      <c r="L7" s="365"/>
      <c r="M7" s="365"/>
      <c r="N7" s="365"/>
      <c r="O7" s="365"/>
      <c r="P7" s="365"/>
      <c r="Q7" s="365"/>
      <c r="R7" s="369"/>
      <c r="S7" s="365"/>
      <c r="T7" s="365"/>
      <c r="U7" s="365"/>
      <c r="V7" s="365"/>
      <c r="W7" s="365"/>
      <c r="X7" s="365"/>
      <c r="Y7" s="365"/>
      <c r="Z7" s="365"/>
      <c r="AA7" s="365"/>
      <c r="AB7" s="365"/>
      <c r="AC7" s="365"/>
      <c r="AD7" s="330"/>
    </row>
    <row r="8" spans="1:30" s="232" customFormat="1" ht="15" customHeight="1" x14ac:dyDescent="0.25">
      <c r="A8" s="313"/>
      <c r="B8" s="316"/>
      <c r="C8" s="318"/>
      <c r="D8" s="320"/>
      <c r="E8" s="369"/>
      <c r="F8" s="365"/>
      <c r="G8" s="365"/>
      <c r="H8" s="365"/>
      <c r="I8" s="365"/>
      <c r="J8" s="365"/>
      <c r="K8" s="365"/>
      <c r="L8" s="365"/>
      <c r="M8" s="365"/>
      <c r="N8" s="365"/>
      <c r="O8" s="365"/>
      <c r="P8" s="365"/>
      <c r="Q8" s="365"/>
      <c r="R8" s="369"/>
      <c r="S8" s="365"/>
      <c r="T8" s="365"/>
      <c r="U8" s="365"/>
      <c r="V8" s="365"/>
      <c r="W8" s="365"/>
      <c r="X8" s="365"/>
      <c r="Y8" s="365"/>
      <c r="Z8" s="365"/>
      <c r="AA8" s="365"/>
      <c r="AB8" s="365"/>
      <c r="AC8" s="365"/>
      <c r="AD8" s="330"/>
    </row>
    <row r="9" spans="1:30" s="232" customFormat="1" ht="15.75" customHeight="1" thickBot="1" x14ac:dyDescent="0.3">
      <c r="A9" s="313"/>
      <c r="B9" s="316"/>
      <c r="C9" s="318"/>
      <c r="D9" s="320"/>
      <c r="E9" s="370"/>
      <c r="F9" s="366"/>
      <c r="G9" s="366"/>
      <c r="H9" s="366"/>
      <c r="I9" s="366"/>
      <c r="J9" s="366"/>
      <c r="K9" s="366"/>
      <c r="L9" s="366"/>
      <c r="M9" s="366"/>
      <c r="N9" s="366"/>
      <c r="O9" s="366"/>
      <c r="P9" s="366"/>
      <c r="Q9" s="366"/>
      <c r="R9" s="370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71"/>
    </row>
    <row r="10" spans="1:30" s="232" customFormat="1" ht="57.75" customHeight="1" thickBot="1" x14ac:dyDescent="0.3">
      <c r="A10" s="314"/>
      <c r="B10" s="317"/>
      <c r="C10" s="318"/>
      <c r="D10" s="321"/>
      <c r="E10" s="362" t="s">
        <v>21</v>
      </c>
      <c r="F10" s="362"/>
      <c r="G10" s="362"/>
      <c r="H10" s="362"/>
      <c r="I10" s="362"/>
      <c r="J10" s="362"/>
      <c r="K10" s="362"/>
      <c r="L10" s="362"/>
      <c r="M10" s="362"/>
      <c r="N10" s="362"/>
      <c r="O10" s="362"/>
      <c r="P10" s="362"/>
      <c r="Q10" s="362"/>
      <c r="R10" s="361" t="s">
        <v>22</v>
      </c>
      <c r="S10" s="362"/>
      <c r="T10" s="362"/>
      <c r="U10" s="362"/>
      <c r="V10" s="362"/>
      <c r="W10" s="362"/>
      <c r="X10" s="362"/>
      <c r="Y10" s="362"/>
      <c r="Z10" s="362"/>
      <c r="AA10" s="362"/>
      <c r="AB10" s="362"/>
      <c r="AC10" s="362"/>
      <c r="AD10" s="337"/>
    </row>
    <row r="11" spans="1:30" s="232" customFormat="1" ht="14.4" thickBot="1" x14ac:dyDescent="0.3">
      <c r="A11" s="133"/>
      <c r="B11" s="134"/>
      <c r="C11" s="317"/>
      <c r="D11" s="135" t="s">
        <v>173</v>
      </c>
      <c r="E11" s="136" t="s">
        <v>4</v>
      </c>
      <c r="F11" s="136" t="s">
        <v>5</v>
      </c>
      <c r="G11" s="135" t="s">
        <v>6</v>
      </c>
      <c r="H11" s="135" t="s">
        <v>7</v>
      </c>
      <c r="I11" s="135" t="s">
        <v>8</v>
      </c>
      <c r="J11" s="135" t="s">
        <v>9</v>
      </c>
      <c r="K11" s="135" t="s">
        <v>10</v>
      </c>
      <c r="L11" s="135" t="s">
        <v>11</v>
      </c>
      <c r="M11" s="135" t="s">
        <v>12</v>
      </c>
      <c r="N11" s="135" t="s">
        <v>13</v>
      </c>
      <c r="O11" s="135" t="s">
        <v>14</v>
      </c>
      <c r="P11" s="135" t="s">
        <v>15</v>
      </c>
      <c r="Q11" s="135" t="s">
        <v>16</v>
      </c>
      <c r="R11" s="136" t="s">
        <v>4</v>
      </c>
      <c r="S11" s="136" t="s">
        <v>5</v>
      </c>
      <c r="T11" s="135" t="s">
        <v>6</v>
      </c>
      <c r="U11" s="135" t="s">
        <v>7</v>
      </c>
      <c r="V11" s="135" t="s">
        <v>8</v>
      </c>
      <c r="W11" s="135" t="s">
        <v>9</v>
      </c>
      <c r="X11" s="135" t="s">
        <v>10</v>
      </c>
      <c r="Y11" s="135" t="s">
        <v>11</v>
      </c>
      <c r="Z11" s="135" t="s">
        <v>12</v>
      </c>
      <c r="AA11" s="135" t="s">
        <v>13</v>
      </c>
      <c r="AB11" s="135" t="s">
        <v>14</v>
      </c>
      <c r="AC11" s="135" t="s">
        <v>15</v>
      </c>
      <c r="AD11" s="214" t="s">
        <v>16</v>
      </c>
    </row>
    <row r="12" spans="1:30" ht="15.75" customHeight="1" thickBot="1" x14ac:dyDescent="0.3">
      <c r="A12" s="212" t="s">
        <v>40</v>
      </c>
      <c r="B12" s="62" t="s">
        <v>27</v>
      </c>
      <c r="C12" s="34"/>
      <c r="D12" s="34"/>
      <c r="E12" s="51">
        <f>IFERROR(VLOOKUP($B12,[1]NUM13!$G$3:$T$145,2,FALSE),0)</f>
        <v>15</v>
      </c>
      <c r="F12" s="51">
        <f>IFERROR(VLOOKUP($B12,[1]NUM13!$G$3:$T$145,3,FALSE),0)</f>
        <v>16</v>
      </c>
      <c r="G12" s="51">
        <f>IFERROR(VLOOKUP($B12,[1]NUM13!$G$3:$T$145,4,FALSE),0)</f>
        <v>32</v>
      </c>
      <c r="H12" s="51">
        <f>IFERROR(VLOOKUP($B12,[1]NUM13!$G$3:$T$145,5,FALSE),0)</f>
        <v>35</v>
      </c>
      <c r="I12" s="51">
        <f>IFERROR(VLOOKUP($B12,[1]NUM13!$G$3:$T$145,6,FALSE),0)</f>
        <v>28</v>
      </c>
      <c r="J12" s="51">
        <f>IFERROR(VLOOKUP($B12,[1]NUM13!$G$3:$T$145,7,FALSE),0)</f>
        <v>26</v>
      </c>
      <c r="K12" s="51">
        <f>IFERROR(VLOOKUP($B12,[1]NUM13!$G$3:$T$145,8,FALSE),0)</f>
        <v>35</v>
      </c>
      <c r="L12" s="51">
        <f>IFERROR(VLOOKUP($B12,[1]NUM13!$G$3:$T$145,9,FALSE),0)</f>
        <v>34</v>
      </c>
      <c r="M12" s="51">
        <f>IFERROR(VLOOKUP($B12,[1]NUM13!$G$3:$T$145,10,FALSE),0)</f>
        <v>40</v>
      </c>
      <c r="N12" s="51">
        <f>IFERROR(VLOOKUP($B12,[1]NUM13!$G$3:$T$145,11,FALSE),0)</f>
        <v>34</v>
      </c>
      <c r="O12" s="51">
        <f>IFERROR(VLOOKUP($B12,[1]NUM13!$G$3:$T$145,12,FALSE),0)</f>
        <v>18</v>
      </c>
      <c r="P12" s="51">
        <f>IFERROR(VLOOKUP($B12,[1]NUM13!$G$3:$T$145,13,FALSE),0)</f>
        <v>25</v>
      </c>
      <c r="Q12" s="213">
        <f t="shared" ref="Q12:Q24" si="0">SUM(E12:P12)</f>
        <v>338</v>
      </c>
      <c r="R12" s="51">
        <f>IFERROR(VLOOKUP($B12,[1]DEN13!$G$3:$T$147,2,FALSE),0)</f>
        <v>17</v>
      </c>
      <c r="S12" s="51">
        <f>IFERROR(VLOOKUP($B12,[1]DEN13!$G$3:$T$147,3,FALSE),0)</f>
        <v>17</v>
      </c>
      <c r="T12" s="51">
        <f>IFERROR(VLOOKUP($B12,[1]DEN13!$G$3:$T$147,4,FALSE),0)</f>
        <v>32</v>
      </c>
      <c r="U12" s="51">
        <f>IFERROR(VLOOKUP($B12,[1]DEN13!$G$3:$T$147,5,FALSE),0)</f>
        <v>40</v>
      </c>
      <c r="V12" s="51">
        <f>IFERROR(VLOOKUP($B12,[1]DEN13!$G$3:$T$147,6,FALSE),0)</f>
        <v>30</v>
      </c>
      <c r="W12" s="51">
        <f>IFERROR(VLOOKUP($B12,[1]DEN13!$G$3:$T$147,7,FALSE),0)</f>
        <v>29</v>
      </c>
      <c r="X12" s="51">
        <f>IFERROR(VLOOKUP($B12,[1]DEN13!$G$3:$T$147,8,FALSE),0)</f>
        <v>38</v>
      </c>
      <c r="Y12" s="51">
        <f>IFERROR(VLOOKUP($B12,[1]DEN13!$G$3:$T$147,9,FALSE),0)</f>
        <v>37</v>
      </c>
      <c r="Z12" s="51">
        <f>IFERROR(VLOOKUP($B12,[1]DEN13!$G$3:$T$147,10,FALSE),0)</f>
        <v>43</v>
      </c>
      <c r="AA12" s="51">
        <f>IFERROR(VLOOKUP($B12,[1]DEN13!$G$3:$T$147,11,FALSE),0)</f>
        <v>36</v>
      </c>
      <c r="AB12" s="51">
        <f>IFERROR(VLOOKUP($B12,[1]DEN13!$G$3:$T$147,12,FALSE),0)</f>
        <v>20</v>
      </c>
      <c r="AC12" s="51">
        <f>IFERROR(VLOOKUP($B12,[1]DEN13!$G$3:$T$147,13,FALSE),0)</f>
        <v>27</v>
      </c>
      <c r="AD12" s="213">
        <f t="shared" ref="AD12:AD65" si="1">SUM(R12:AC12)</f>
        <v>366</v>
      </c>
    </row>
    <row r="13" spans="1:30" ht="15.75" customHeight="1" thickBot="1" x14ac:dyDescent="0.3">
      <c r="A13" s="1" t="s">
        <v>40</v>
      </c>
      <c r="B13" s="62" t="s">
        <v>28</v>
      </c>
      <c r="C13" s="34"/>
      <c r="D13" s="34"/>
      <c r="E13" s="51">
        <f>IFERROR(VLOOKUP($B13,[1]NUM13!$G$3:$T$145,2,FALSE),0)</f>
        <v>22</v>
      </c>
      <c r="F13" s="51">
        <f>IFERROR(VLOOKUP($B13,[1]NUM13!$G$3:$T$145,3,FALSE),0)</f>
        <v>26</v>
      </c>
      <c r="G13" s="51">
        <f>IFERROR(VLOOKUP($B13,[1]NUM13!$G$3:$T$145,4,FALSE),0)</f>
        <v>14</v>
      </c>
      <c r="H13" s="51">
        <f>IFERROR(VLOOKUP($B13,[1]NUM13!$G$3:$T$145,5,FALSE),0)</f>
        <v>24</v>
      </c>
      <c r="I13" s="51">
        <f>IFERROR(VLOOKUP($B13,[1]NUM13!$G$3:$T$145,6,FALSE),0)</f>
        <v>16</v>
      </c>
      <c r="J13" s="51">
        <f>IFERROR(VLOOKUP($B13,[1]NUM13!$G$3:$T$145,7,FALSE),0)</f>
        <v>13</v>
      </c>
      <c r="K13" s="51">
        <f>IFERROR(VLOOKUP($B13,[1]NUM13!$G$3:$T$145,8,FALSE),0)</f>
        <v>19</v>
      </c>
      <c r="L13" s="51">
        <f>IFERROR(VLOOKUP($B13,[1]NUM13!$G$3:$T$145,9,FALSE),0)</f>
        <v>21</v>
      </c>
      <c r="M13" s="51">
        <f>IFERROR(VLOOKUP($B13,[1]NUM13!$G$3:$T$145,10,FALSE),0)</f>
        <v>19</v>
      </c>
      <c r="N13" s="51">
        <f>IFERROR(VLOOKUP($B13,[1]NUM13!$G$3:$T$145,11,FALSE),0)</f>
        <v>16</v>
      </c>
      <c r="O13" s="51">
        <f>IFERROR(VLOOKUP($B13,[1]NUM13!$G$3:$T$145,12,FALSE),0)</f>
        <v>6</v>
      </c>
      <c r="P13" s="51">
        <f>IFERROR(VLOOKUP($B13,[1]NUM13!$G$3:$T$145,13,FALSE),0)</f>
        <v>9</v>
      </c>
      <c r="Q13" s="3">
        <f t="shared" si="0"/>
        <v>205</v>
      </c>
      <c r="R13" s="51">
        <f>IFERROR(VLOOKUP($B13,[1]DEN13!$G$3:$T$147,2,FALSE),0)</f>
        <v>23</v>
      </c>
      <c r="S13" s="51">
        <f>IFERROR(VLOOKUP($B13,[1]DEN13!$G$3:$T$147,3,FALSE),0)</f>
        <v>29</v>
      </c>
      <c r="T13" s="51">
        <f>IFERROR(VLOOKUP($B13,[1]DEN13!$G$3:$T$147,4,FALSE),0)</f>
        <v>16</v>
      </c>
      <c r="U13" s="51">
        <f>IFERROR(VLOOKUP($B13,[1]DEN13!$G$3:$T$147,5,FALSE),0)</f>
        <v>25</v>
      </c>
      <c r="V13" s="51">
        <f>IFERROR(VLOOKUP($B13,[1]DEN13!$G$3:$T$147,6,FALSE),0)</f>
        <v>21</v>
      </c>
      <c r="W13" s="51">
        <f>IFERROR(VLOOKUP($B13,[1]DEN13!$G$3:$T$147,7,FALSE),0)</f>
        <v>14</v>
      </c>
      <c r="X13" s="51">
        <f>IFERROR(VLOOKUP($B13,[1]DEN13!$G$3:$T$147,8,FALSE),0)</f>
        <v>24</v>
      </c>
      <c r="Y13" s="51">
        <f>IFERROR(VLOOKUP($B13,[1]DEN13!$G$3:$T$147,9,FALSE),0)</f>
        <v>23</v>
      </c>
      <c r="Z13" s="51">
        <f>IFERROR(VLOOKUP($B13,[1]DEN13!$G$3:$T$147,10,FALSE),0)</f>
        <v>23</v>
      </c>
      <c r="AA13" s="51">
        <f>IFERROR(VLOOKUP($B13,[1]DEN13!$G$3:$T$147,11,FALSE),0)</f>
        <v>17</v>
      </c>
      <c r="AB13" s="51">
        <f>IFERROR(VLOOKUP($B13,[1]DEN13!$G$3:$T$147,12,FALSE),0)</f>
        <v>6</v>
      </c>
      <c r="AC13" s="51">
        <f>IFERROR(VLOOKUP($B13,[1]DEN13!$G$3:$T$147,13,FALSE),0)</f>
        <v>9</v>
      </c>
      <c r="AD13" s="3">
        <f t="shared" si="1"/>
        <v>230</v>
      </c>
    </row>
    <row r="14" spans="1:30" ht="15.75" customHeight="1" thickBot="1" x14ac:dyDescent="0.3">
      <c r="A14" s="1" t="s">
        <v>40</v>
      </c>
      <c r="B14" s="62" t="s">
        <v>29</v>
      </c>
      <c r="C14" s="34"/>
      <c r="D14" s="34"/>
      <c r="E14" s="51">
        <f>IFERROR(VLOOKUP($B14,[1]NUM13!$G$3:$T$145,2,FALSE),0)</f>
        <v>31</v>
      </c>
      <c r="F14" s="51">
        <f>IFERROR(VLOOKUP($B14,[1]NUM13!$G$3:$T$145,3,FALSE),0)</f>
        <v>21</v>
      </c>
      <c r="G14" s="51">
        <f>IFERROR(VLOOKUP($B14,[1]NUM13!$G$3:$T$145,4,FALSE),0)</f>
        <v>24</v>
      </c>
      <c r="H14" s="51">
        <f>IFERROR(VLOOKUP($B14,[1]NUM13!$G$3:$T$145,5,FALSE),0)</f>
        <v>28</v>
      </c>
      <c r="I14" s="51">
        <f>IFERROR(VLOOKUP($B14,[1]NUM13!$G$3:$T$145,6,FALSE),0)</f>
        <v>26</v>
      </c>
      <c r="J14" s="51">
        <f>IFERROR(VLOOKUP($B14,[1]NUM13!$G$3:$T$145,7,FALSE),0)</f>
        <v>22</v>
      </c>
      <c r="K14" s="51">
        <f>IFERROR(VLOOKUP($B14,[1]NUM13!$G$3:$T$145,8,FALSE),0)</f>
        <v>23</v>
      </c>
      <c r="L14" s="51">
        <f>IFERROR(VLOOKUP($B14,[1]NUM13!$G$3:$T$145,9,FALSE),0)</f>
        <v>31</v>
      </c>
      <c r="M14" s="51">
        <f>IFERROR(VLOOKUP($B14,[1]NUM13!$G$3:$T$145,10,FALSE),0)</f>
        <v>19</v>
      </c>
      <c r="N14" s="51">
        <f>IFERROR(VLOOKUP($B14,[1]NUM13!$G$3:$T$145,11,FALSE),0)</f>
        <v>33</v>
      </c>
      <c r="O14" s="51">
        <f>IFERROR(VLOOKUP($B14,[1]NUM13!$G$3:$T$145,12,FALSE),0)</f>
        <v>9</v>
      </c>
      <c r="P14" s="51">
        <f>IFERROR(VLOOKUP($B14,[1]NUM13!$G$3:$T$145,13,FALSE),0)</f>
        <v>27</v>
      </c>
      <c r="Q14" s="3">
        <f t="shared" si="0"/>
        <v>294</v>
      </c>
      <c r="R14" s="51">
        <f>IFERROR(VLOOKUP($B14,[1]DEN13!$G$3:$T$147,2,FALSE),0)</f>
        <v>36</v>
      </c>
      <c r="S14" s="51">
        <f>IFERROR(VLOOKUP($B14,[1]DEN13!$G$3:$T$147,3,FALSE),0)</f>
        <v>23</v>
      </c>
      <c r="T14" s="51">
        <f>IFERROR(VLOOKUP($B14,[1]DEN13!$G$3:$T$147,4,FALSE),0)</f>
        <v>28</v>
      </c>
      <c r="U14" s="51">
        <f>IFERROR(VLOOKUP($B14,[1]DEN13!$G$3:$T$147,5,FALSE),0)</f>
        <v>28</v>
      </c>
      <c r="V14" s="51">
        <f>IFERROR(VLOOKUP($B14,[1]DEN13!$G$3:$T$147,6,FALSE),0)</f>
        <v>31</v>
      </c>
      <c r="W14" s="51">
        <f>IFERROR(VLOOKUP($B14,[1]DEN13!$G$3:$T$147,7,FALSE),0)</f>
        <v>22</v>
      </c>
      <c r="X14" s="51">
        <f>IFERROR(VLOOKUP($B14,[1]DEN13!$G$3:$T$147,8,FALSE),0)</f>
        <v>25</v>
      </c>
      <c r="Y14" s="51">
        <f>IFERROR(VLOOKUP($B14,[1]DEN13!$G$3:$T$147,9,FALSE),0)</f>
        <v>33</v>
      </c>
      <c r="Z14" s="51">
        <f>IFERROR(VLOOKUP($B14,[1]DEN13!$G$3:$T$147,10,FALSE),0)</f>
        <v>22</v>
      </c>
      <c r="AA14" s="51">
        <f>IFERROR(VLOOKUP($B14,[1]DEN13!$G$3:$T$147,11,FALSE),0)</f>
        <v>34</v>
      </c>
      <c r="AB14" s="51">
        <f>IFERROR(VLOOKUP($B14,[1]DEN13!$G$3:$T$147,12,FALSE),0)</f>
        <v>10</v>
      </c>
      <c r="AC14" s="51">
        <f>IFERROR(VLOOKUP($B14,[1]DEN13!$G$3:$T$147,13,FALSE),0)</f>
        <v>30</v>
      </c>
      <c r="AD14" s="3">
        <f t="shared" si="1"/>
        <v>322</v>
      </c>
    </row>
    <row r="15" spans="1:30" ht="15.75" customHeight="1" thickBot="1" x14ac:dyDescent="0.3">
      <c r="A15" s="1" t="s">
        <v>40</v>
      </c>
      <c r="B15" s="62" t="s">
        <v>30</v>
      </c>
      <c r="C15" s="34"/>
      <c r="D15" s="34"/>
      <c r="E15" s="51">
        <f>IFERROR(VLOOKUP($B15,[1]NUM13!$G$3:$T$145,2,FALSE),0)</f>
        <v>38</v>
      </c>
      <c r="F15" s="51">
        <f>IFERROR(VLOOKUP($B15,[1]NUM13!$G$3:$T$145,3,FALSE),0)</f>
        <v>29</v>
      </c>
      <c r="G15" s="51">
        <f>IFERROR(VLOOKUP($B15,[1]NUM13!$G$3:$T$145,4,FALSE),0)</f>
        <v>51</v>
      </c>
      <c r="H15" s="51">
        <f>IFERROR(VLOOKUP($B15,[1]NUM13!$G$3:$T$145,5,FALSE),0)</f>
        <v>36</v>
      </c>
      <c r="I15" s="51">
        <f>IFERROR(VLOOKUP($B15,[1]NUM13!$G$3:$T$145,6,FALSE),0)</f>
        <v>32</v>
      </c>
      <c r="J15" s="51">
        <f>IFERROR(VLOOKUP($B15,[1]NUM13!$G$3:$T$145,7,FALSE),0)</f>
        <v>40</v>
      </c>
      <c r="K15" s="51">
        <f>IFERROR(VLOOKUP($B15,[1]NUM13!$G$3:$T$145,8,FALSE),0)</f>
        <v>36</v>
      </c>
      <c r="L15" s="51">
        <f>IFERROR(VLOOKUP($B15,[1]NUM13!$G$3:$T$145,9,FALSE),0)</f>
        <v>25</v>
      </c>
      <c r="M15" s="51">
        <f>IFERROR(VLOOKUP($B15,[1]NUM13!$G$3:$T$145,10,FALSE),0)</f>
        <v>31</v>
      </c>
      <c r="N15" s="51">
        <f>IFERROR(VLOOKUP($B15,[1]NUM13!$G$3:$T$145,11,FALSE),0)</f>
        <v>48</v>
      </c>
      <c r="O15" s="51">
        <f>IFERROR(VLOOKUP($B15,[1]NUM13!$G$3:$T$145,12,FALSE),0)</f>
        <v>3</v>
      </c>
      <c r="P15" s="51">
        <f>IFERROR(VLOOKUP($B15,[1]NUM13!$G$3:$T$145,13,FALSE),0)</f>
        <v>35</v>
      </c>
      <c r="Q15" s="3">
        <f t="shared" si="0"/>
        <v>404</v>
      </c>
      <c r="R15" s="51">
        <f>IFERROR(VLOOKUP($B15,[1]DEN13!$G$3:$T$147,2,FALSE),0)</f>
        <v>39</v>
      </c>
      <c r="S15" s="51">
        <f>IFERROR(VLOOKUP($B15,[1]DEN13!$G$3:$T$147,3,FALSE),0)</f>
        <v>30</v>
      </c>
      <c r="T15" s="51">
        <f>IFERROR(VLOOKUP($B15,[1]DEN13!$G$3:$T$147,4,FALSE),0)</f>
        <v>53</v>
      </c>
      <c r="U15" s="51">
        <f>IFERROR(VLOOKUP($B15,[1]DEN13!$G$3:$T$147,5,FALSE),0)</f>
        <v>39</v>
      </c>
      <c r="V15" s="51">
        <f>IFERROR(VLOOKUP($B15,[1]DEN13!$G$3:$T$147,6,FALSE),0)</f>
        <v>34</v>
      </c>
      <c r="W15" s="51">
        <f>IFERROR(VLOOKUP($B15,[1]DEN13!$G$3:$T$147,7,FALSE),0)</f>
        <v>44</v>
      </c>
      <c r="X15" s="51">
        <f>IFERROR(VLOOKUP($B15,[1]DEN13!$G$3:$T$147,8,FALSE),0)</f>
        <v>40</v>
      </c>
      <c r="Y15" s="51">
        <f>IFERROR(VLOOKUP($B15,[1]DEN13!$G$3:$T$147,9,FALSE),0)</f>
        <v>31</v>
      </c>
      <c r="Z15" s="51">
        <f>IFERROR(VLOOKUP($B15,[1]DEN13!$G$3:$T$147,10,FALSE),0)</f>
        <v>34</v>
      </c>
      <c r="AA15" s="51">
        <f>IFERROR(VLOOKUP($B15,[1]DEN13!$G$3:$T$147,11,FALSE),0)</f>
        <v>53</v>
      </c>
      <c r="AB15" s="51">
        <f>IFERROR(VLOOKUP($B15,[1]DEN13!$G$3:$T$147,12,FALSE),0)</f>
        <v>3</v>
      </c>
      <c r="AC15" s="51">
        <f>IFERROR(VLOOKUP($B15,[1]DEN13!$G$3:$T$147,13,FALSE),0)</f>
        <v>47</v>
      </c>
      <c r="AD15" s="3">
        <f t="shared" si="1"/>
        <v>447</v>
      </c>
    </row>
    <row r="16" spans="1:30" ht="15.75" customHeight="1" thickBot="1" x14ac:dyDescent="0.3">
      <c r="A16" s="1" t="s">
        <v>40</v>
      </c>
      <c r="B16" s="62" t="s">
        <v>31</v>
      </c>
      <c r="C16" s="36"/>
      <c r="D16" s="34"/>
      <c r="E16" s="51">
        <f>IFERROR(VLOOKUP($B16,[1]NUM13!$G$3:$T$145,2,FALSE),0)</f>
        <v>29</v>
      </c>
      <c r="F16" s="51">
        <f>IFERROR(VLOOKUP($B16,[1]NUM13!$G$3:$T$145,3,FALSE),0)</f>
        <v>16</v>
      </c>
      <c r="G16" s="51">
        <f>IFERROR(VLOOKUP($B16,[1]NUM13!$G$3:$T$145,4,FALSE),0)</f>
        <v>27</v>
      </c>
      <c r="H16" s="51">
        <f>IFERROR(VLOOKUP($B16,[1]NUM13!$G$3:$T$145,5,FALSE),0)</f>
        <v>16</v>
      </c>
      <c r="I16" s="51">
        <f>IFERROR(VLOOKUP($B16,[1]NUM13!$G$3:$T$145,6,FALSE),0)</f>
        <v>27</v>
      </c>
      <c r="J16" s="51">
        <f>IFERROR(VLOOKUP($B16,[1]NUM13!$G$3:$T$145,7,FALSE),0)</f>
        <v>19</v>
      </c>
      <c r="K16" s="51">
        <f>IFERROR(VLOOKUP($B16,[1]NUM13!$G$3:$T$145,8,FALSE),0)</f>
        <v>25</v>
      </c>
      <c r="L16" s="51">
        <f>IFERROR(VLOOKUP($B16,[1]NUM13!$G$3:$T$145,9,FALSE),0)</f>
        <v>31</v>
      </c>
      <c r="M16" s="51">
        <f>IFERROR(VLOOKUP($B16,[1]NUM13!$G$3:$T$145,10,FALSE),0)</f>
        <v>14</v>
      </c>
      <c r="N16" s="51">
        <f>IFERROR(VLOOKUP($B16,[1]NUM13!$G$3:$T$145,11,FALSE),0)</f>
        <v>24</v>
      </c>
      <c r="O16" s="51">
        <f>IFERROR(VLOOKUP($B16,[1]NUM13!$G$3:$T$145,12,FALSE),0)</f>
        <v>27</v>
      </c>
      <c r="P16" s="51">
        <f>IFERROR(VLOOKUP($B16,[1]NUM13!$G$3:$T$145,13,FALSE),0)</f>
        <v>21</v>
      </c>
      <c r="Q16" s="3">
        <f t="shared" si="0"/>
        <v>276</v>
      </c>
      <c r="R16" s="51">
        <f>IFERROR(VLOOKUP($B16,[1]DEN13!$G$3:$T$147,2,FALSE),0)</f>
        <v>31</v>
      </c>
      <c r="S16" s="51">
        <f>IFERROR(VLOOKUP($B16,[1]DEN13!$G$3:$T$147,3,FALSE),0)</f>
        <v>18</v>
      </c>
      <c r="T16" s="51">
        <f>IFERROR(VLOOKUP($B16,[1]DEN13!$G$3:$T$147,4,FALSE),0)</f>
        <v>28</v>
      </c>
      <c r="U16" s="51">
        <f>IFERROR(VLOOKUP($B16,[1]DEN13!$G$3:$T$147,5,FALSE),0)</f>
        <v>17</v>
      </c>
      <c r="V16" s="51">
        <f>IFERROR(VLOOKUP($B16,[1]DEN13!$G$3:$T$147,6,FALSE),0)</f>
        <v>28</v>
      </c>
      <c r="W16" s="51">
        <f>IFERROR(VLOOKUP($B16,[1]DEN13!$G$3:$T$147,7,FALSE),0)</f>
        <v>20</v>
      </c>
      <c r="X16" s="51">
        <f>IFERROR(VLOOKUP($B16,[1]DEN13!$G$3:$T$147,8,FALSE),0)</f>
        <v>29</v>
      </c>
      <c r="Y16" s="51">
        <f>IFERROR(VLOOKUP($B16,[1]DEN13!$G$3:$T$147,9,FALSE),0)</f>
        <v>32</v>
      </c>
      <c r="Z16" s="51">
        <f>IFERROR(VLOOKUP($B16,[1]DEN13!$G$3:$T$147,10,FALSE),0)</f>
        <v>17</v>
      </c>
      <c r="AA16" s="51">
        <f>IFERROR(VLOOKUP($B16,[1]DEN13!$G$3:$T$147,11,FALSE),0)</f>
        <v>26</v>
      </c>
      <c r="AB16" s="51">
        <f>IFERROR(VLOOKUP($B16,[1]DEN13!$G$3:$T$147,12,FALSE),0)</f>
        <v>27</v>
      </c>
      <c r="AC16" s="51">
        <f>IFERROR(VLOOKUP($B16,[1]DEN13!$G$3:$T$147,13,FALSE),0)</f>
        <v>21</v>
      </c>
      <c r="AD16" s="3">
        <f t="shared" si="1"/>
        <v>294</v>
      </c>
    </row>
    <row r="17" spans="1:31" ht="15.75" customHeight="1" thickBot="1" x14ac:dyDescent="0.3">
      <c r="A17" s="1" t="s">
        <v>40</v>
      </c>
      <c r="B17" s="62" t="s">
        <v>32</v>
      </c>
      <c r="C17" s="34"/>
      <c r="D17" s="34"/>
      <c r="E17" s="51">
        <f>IFERROR(VLOOKUP($B17,[1]NUM13!$G$3:$T$145,2,FALSE),0)</f>
        <v>44</v>
      </c>
      <c r="F17" s="51">
        <f>IFERROR(VLOOKUP($B17,[1]NUM13!$G$3:$T$145,3,FALSE),0)</f>
        <v>20</v>
      </c>
      <c r="G17" s="51">
        <f>IFERROR(VLOOKUP($B17,[1]NUM13!$G$3:$T$145,4,FALSE),0)</f>
        <v>27</v>
      </c>
      <c r="H17" s="51">
        <f>IFERROR(VLOOKUP($B17,[1]NUM13!$G$3:$T$145,5,FALSE),0)</f>
        <v>24</v>
      </c>
      <c r="I17" s="51">
        <f>IFERROR(VLOOKUP($B17,[1]NUM13!$G$3:$T$145,6,FALSE),0)</f>
        <v>18</v>
      </c>
      <c r="J17" s="51">
        <f>IFERROR(VLOOKUP($B17,[1]NUM13!$G$3:$T$145,7,FALSE),0)</f>
        <v>16</v>
      </c>
      <c r="K17" s="51">
        <f>IFERROR(VLOOKUP($B17,[1]NUM13!$G$3:$T$145,8,FALSE),0)</f>
        <v>32</v>
      </c>
      <c r="L17" s="51">
        <f>IFERROR(VLOOKUP($B17,[1]NUM13!$G$3:$T$145,9,FALSE),0)</f>
        <v>26</v>
      </c>
      <c r="M17" s="51">
        <f>IFERROR(VLOOKUP($B17,[1]NUM13!$G$3:$T$145,10,FALSE),0)</f>
        <v>25</v>
      </c>
      <c r="N17" s="51">
        <f>IFERROR(VLOOKUP($B17,[1]NUM13!$G$3:$T$145,11,FALSE),0)</f>
        <v>26</v>
      </c>
      <c r="O17" s="51">
        <f>IFERROR(VLOOKUP($B17,[1]NUM13!$G$3:$T$145,12,FALSE),0)</f>
        <v>12</v>
      </c>
      <c r="P17" s="51">
        <f>IFERROR(VLOOKUP($B17,[1]NUM13!$G$3:$T$145,13,FALSE),0)</f>
        <v>33</v>
      </c>
      <c r="Q17" s="3">
        <f t="shared" si="0"/>
        <v>303</v>
      </c>
      <c r="R17" s="51">
        <f>IFERROR(VLOOKUP($B17,[1]DEN13!$G$3:$T$147,2,FALSE),0)</f>
        <v>48</v>
      </c>
      <c r="S17" s="51">
        <f>IFERROR(VLOOKUP($B17,[1]DEN13!$G$3:$T$147,3,FALSE),0)</f>
        <v>23</v>
      </c>
      <c r="T17" s="51">
        <f>IFERROR(VLOOKUP($B17,[1]DEN13!$G$3:$T$147,4,FALSE),0)</f>
        <v>31</v>
      </c>
      <c r="U17" s="51">
        <f>IFERROR(VLOOKUP($B17,[1]DEN13!$G$3:$T$147,5,FALSE),0)</f>
        <v>34</v>
      </c>
      <c r="V17" s="51">
        <f>IFERROR(VLOOKUP($B17,[1]DEN13!$G$3:$T$147,6,FALSE),0)</f>
        <v>21</v>
      </c>
      <c r="W17" s="51">
        <f>IFERROR(VLOOKUP($B17,[1]DEN13!$G$3:$T$147,7,FALSE),0)</f>
        <v>16</v>
      </c>
      <c r="X17" s="51">
        <f>IFERROR(VLOOKUP($B17,[1]DEN13!$G$3:$T$147,8,FALSE),0)</f>
        <v>32</v>
      </c>
      <c r="Y17" s="51">
        <f>IFERROR(VLOOKUP($B17,[1]DEN13!$G$3:$T$147,9,FALSE),0)</f>
        <v>30</v>
      </c>
      <c r="Z17" s="51">
        <f>IFERROR(VLOOKUP($B17,[1]DEN13!$G$3:$T$147,10,FALSE),0)</f>
        <v>28</v>
      </c>
      <c r="AA17" s="51">
        <f>IFERROR(VLOOKUP($B17,[1]DEN13!$G$3:$T$147,11,FALSE),0)</f>
        <v>26</v>
      </c>
      <c r="AB17" s="51">
        <f>IFERROR(VLOOKUP($B17,[1]DEN13!$G$3:$T$147,12,FALSE),0)</f>
        <v>14</v>
      </c>
      <c r="AC17" s="51">
        <f>IFERROR(VLOOKUP($B17,[1]DEN13!$G$3:$T$147,13,FALSE),0)</f>
        <v>35</v>
      </c>
      <c r="AD17" s="3">
        <f t="shared" si="1"/>
        <v>338</v>
      </c>
    </row>
    <row r="18" spans="1:31" ht="15.75" customHeight="1" thickBot="1" x14ac:dyDescent="0.3">
      <c r="A18" s="1" t="s">
        <v>40</v>
      </c>
      <c r="B18" s="62" t="s">
        <v>33</v>
      </c>
      <c r="C18" s="34"/>
      <c r="D18" s="34"/>
      <c r="E18" s="51">
        <f>IFERROR(VLOOKUP($B18,[1]NUM13!$G$3:$T$145,2,FALSE),0)</f>
        <v>1</v>
      </c>
      <c r="F18" s="51">
        <f>IFERROR(VLOOKUP($B18,[1]NUM13!$G$3:$T$145,3,FALSE),0)</f>
        <v>1</v>
      </c>
      <c r="G18" s="51">
        <f>IFERROR(VLOOKUP($B18,[1]NUM13!$G$3:$T$145,4,FALSE),0)</f>
        <v>1</v>
      </c>
      <c r="H18" s="51">
        <f>IFERROR(VLOOKUP($B18,[1]NUM13!$G$3:$T$145,5,FALSE),0)</f>
        <v>4</v>
      </c>
      <c r="I18" s="51">
        <f>IFERROR(VLOOKUP($B18,[1]NUM13!$G$3:$T$145,6,FALSE),0)</f>
        <v>0</v>
      </c>
      <c r="J18" s="51">
        <f>IFERROR(VLOOKUP($B18,[1]NUM13!$G$3:$T$145,7,FALSE),0)</f>
        <v>2</v>
      </c>
      <c r="K18" s="51">
        <f>IFERROR(VLOOKUP($B18,[1]NUM13!$G$3:$T$145,8,FALSE),0)</f>
        <v>2</v>
      </c>
      <c r="L18" s="51">
        <f>IFERROR(VLOOKUP($B18,[1]NUM13!$G$3:$T$145,9,FALSE),0)</f>
        <v>2</v>
      </c>
      <c r="M18" s="51">
        <f>IFERROR(VLOOKUP($B18,[1]NUM13!$G$3:$T$145,10,FALSE),0)</f>
        <v>2</v>
      </c>
      <c r="N18" s="51">
        <f>IFERROR(VLOOKUP($B18,[1]NUM13!$G$3:$T$145,11,FALSE),0)</f>
        <v>1</v>
      </c>
      <c r="O18" s="51">
        <f>IFERROR(VLOOKUP($B18,[1]NUM13!$G$3:$T$145,12,FALSE),0)</f>
        <v>1</v>
      </c>
      <c r="P18" s="51">
        <f>IFERROR(VLOOKUP($B18,[1]NUM13!$G$3:$T$145,13,FALSE),0)</f>
        <v>2</v>
      </c>
      <c r="Q18" s="3">
        <f t="shared" si="0"/>
        <v>19</v>
      </c>
      <c r="R18" s="51">
        <f>IFERROR(VLOOKUP($B18,[1]DEN13!$G$3:$T$147,2,FALSE),0)</f>
        <v>1</v>
      </c>
      <c r="S18" s="51">
        <f>IFERROR(VLOOKUP($B18,[1]DEN13!$G$3:$T$147,3,FALSE),0)</f>
        <v>1</v>
      </c>
      <c r="T18" s="51">
        <f>IFERROR(VLOOKUP($B18,[1]DEN13!$G$3:$T$147,4,FALSE),0)</f>
        <v>2</v>
      </c>
      <c r="U18" s="51">
        <f>IFERROR(VLOOKUP($B18,[1]DEN13!$G$3:$T$147,5,FALSE),0)</f>
        <v>5</v>
      </c>
      <c r="V18" s="51">
        <f>IFERROR(VLOOKUP($B18,[1]DEN13!$G$3:$T$147,6,FALSE),0)</f>
        <v>0</v>
      </c>
      <c r="W18" s="51">
        <f>IFERROR(VLOOKUP($B18,[1]DEN13!$G$3:$T$147,7,FALSE),0)</f>
        <v>4</v>
      </c>
      <c r="X18" s="51">
        <f>IFERROR(VLOOKUP($B18,[1]DEN13!$G$3:$T$147,8,FALSE),0)</f>
        <v>2</v>
      </c>
      <c r="Y18" s="51">
        <f>IFERROR(VLOOKUP($B18,[1]DEN13!$G$3:$T$147,9,FALSE),0)</f>
        <v>2</v>
      </c>
      <c r="Z18" s="51">
        <f>IFERROR(VLOOKUP($B18,[1]DEN13!$G$3:$T$147,10,FALSE),0)</f>
        <v>3</v>
      </c>
      <c r="AA18" s="51">
        <f>IFERROR(VLOOKUP($B18,[1]DEN13!$G$3:$T$147,11,FALSE),0)</f>
        <v>1</v>
      </c>
      <c r="AB18" s="51">
        <f>IFERROR(VLOOKUP($B18,[1]DEN13!$G$3:$T$147,12,FALSE),0)</f>
        <v>2</v>
      </c>
      <c r="AC18" s="51">
        <f>IFERROR(VLOOKUP($B18,[1]DEN13!$G$3:$T$147,13,FALSE),0)</f>
        <v>3</v>
      </c>
      <c r="AD18" s="3">
        <f t="shared" si="1"/>
        <v>26</v>
      </c>
    </row>
    <row r="19" spans="1:31" ht="15.75" customHeight="1" thickBot="1" x14ac:dyDescent="0.3">
      <c r="A19" s="1" t="s">
        <v>40</v>
      </c>
      <c r="B19" s="62" t="s">
        <v>34</v>
      </c>
      <c r="C19" s="34"/>
      <c r="D19" s="34"/>
      <c r="E19" s="51">
        <f>IFERROR(VLOOKUP($B19,[1]NUM13!$G$3:$T$145,2,FALSE),0)</f>
        <v>2</v>
      </c>
      <c r="F19" s="51">
        <f>IFERROR(VLOOKUP($B19,[1]NUM13!$G$3:$T$145,3,FALSE),0)</f>
        <v>0</v>
      </c>
      <c r="G19" s="51">
        <f>IFERROR(VLOOKUP($B19,[1]NUM13!$G$3:$T$145,4,FALSE),0)</f>
        <v>0</v>
      </c>
      <c r="H19" s="51">
        <f>IFERROR(VLOOKUP($B19,[1]NUM13!$G$3:$T$145,5,FALSE),0)</f>
        <v>2</v>
      </c>
      <c r="I19" s="51">
        <f>IFERROR(VLOOKUP($B19,[1]NUM13!$G$3:$T$145,6,FALSE),0)</f>
        <v>0</v>
      </c>
      <c r="J19" s="51">
        <f>IFERROR(VLOOKUP($B19,[1]NUM13!$G$3:$T$145,7,FALSE),0)</f>
        <v>0</v>
      </c>
      <c r="K19" s="51">
        <f>IFERROR(VLOOKUP($B19,[1]NUM13!$G$3:$T$145,8,FALSE),0)</f>
        <v>0</v>
      </c>
      <c r="L19" s="51">
        <f>IFERROR(VLOOKUP($B19,[1]NUM13!$G$3:$T$145,9,FALSE),0)</f>
        <v>0</v>
      </c>
      <c r="M19" s="51">
        <f>IFERROR(VLOOKUP($B19,[1]NUM13!$G$3:$T$145,10,FALSE),0)</f>
        <v>0</v>
      </c>
      <c r="N19" s="51">
        <f>IFERROR(VLOOKUP($B19,[1]NUM13!$G$3:$T$145,11,FALSE),0)</f>
        <v>0</v>
      </c>
      <c r="O19" s="51">
        <f>IFERROR(VLOOKUP($B19,[1]NUM13!$G$3:$T$145,12,FALSE),0)</f>
        <v>1</v>
      </c>
      <c r="P19" s="51">
        <f>IFERROR(VLOOKUP($B19,[1]NUM13!$G$3:$T$145,13,FALSE),0)</f>
        <v>1</v>
      </c>
      <c r="Q19" s="3">
        <f t="shared" si="0"/>
        <v>6</v>
      </c>
      <c r="R19" s="51">
        <f>IFERROR(VLOOKUP($B19,[1]DEN13!$G$3:$T$147,2,FALSE),0)</f>
        <v>2</v>
      </c>
      <c r="S19" s="51">
        <f>IFERROR(VLOOKUP($B19,[1]DEN13!$G$3:$T$147,3,FALSE),0)</f>
        <v>0</v>
      </c>
      <c r="T19" s="51">
        <f>IFERROR(VLOOKUP($B19,[1]DEN13!$G$3:$T$147,4,FALSE),0)</f>
        <v>0</v>
      </c>
      <c r="U19" s="51">
        <f>IFERROR(VLOOKUP($B19,[1]DEN13!$G$3:$T$147,5,FALSE),0)</f>
        <v>2</v>
      </c>
      <c r="V19" s="51">
        <f>IFERROR(VLOOKUP($B19,[1]DEN13!$G$3:$T$147,6,FALSE),0)</f>
        <v>0</v>
      </c>
      <c r="W19" s="51">
        <f>IFERROR(VLOOKUP($B19,[1]DEN13!$G$3:$T$147,7,FALSE),0)</f>
        <v>0</v>
      </c>
      <c r="X19" s="51">
        <f>IFERROR(VLOOKUP($B19,[1]DEN13!$G$3:$T$147,8,FALSE),0)</f>
        <v>0</v>
      </c>
      <c r="Y19" s="51">
        <f>IFERROR(VLOOKUP($B19,[1]DEN13!$G$3:$T$147,9,FALSE),0)</f>
        <v>0</v>
      </c>
      <c r="Z19" s="51">
        <f>IFERROR(VLOOKUP($B19,[1]DEN13!$G$3:$T$147,10,FALSE),0)</f>
        <v>0</v>
      </c>
      <c r="AA19" s="51">
        <f>IFERROR(VLOOKUP($B19,[1]DEN13!$G$3:$T$147,11,FALSE),0)</f>
        <v>1</v>
      </c>
      <c r="AB19" s="51">
        <f>IFERROR(VLOOKUP($B19,[1]DEN13!$G$3:$T$147,12,FALSE),0)</f>
        <v>1</v>
      </c>
      <c r="AC19" s="51">
        <f>IFERROR(VLOOKUP($B19,[1]DEN13!$G$3:$T$147,13,FALSE),0)</f>
        <v>1</v>
      </c>
      <c r="AD19" s="3">
        <f t="shared" si="1"/>
        <v>7</v>
      </c>
    </row>
    <row r="20" spans="1:31" ht="15.75" customHeight="1" thickBot="1" x14ac:dyDescent="0.3">
      <c r="A20" s="1" t="s">
        <v>40</v>
      </c>
      <c r="B20" s="62" t="s">
        <v>35</v>
      </c>
      <c r="C20" s="34"/>
      <c r="D20" s="34"/>
      <c r="E20" s="51">
        <f>IFERROR(VLOOKUP($B20,[1]NUM13!$G$3:$T$145,2,FALSE),0)</f>
        <v>0</v>
      </c>
      <c r="F20" s="51">
        <f>IFERROR(VLOOKUP($B20,[1]NUM13!$G$3:$T$145,3,FALSE),0)</f>
        <v>0</v>
      </c>
      <c r="G20" s="51">
        <f>IFERROR(VLOOKUP($B20,[1]NUM13!$G$3:$T$145,4,FALSE),0)</f>
        <v>0</v>
      </c>
      <c r="H20" s="51">
        <f>IFERROR(VLOOKUP($B20,[1]NUM13!$G$3:$T$145,5,FALSE),0)</f>
        <v>0</v>
      </c>
      <c r="I20" s="51">
        <f>IFERROR(VLOOKUP($B20,[1]NUM13!$G$3:$T$145,6,FALSE),0)</f>
        <v>0</v>
      </c>
      <c r="J20" s="51">
        <f>IFERROR(VLOOKUP($B20,[1]NUM13!$G$3:$T$145,7,FALSE),0)</f>
        <v>0</v>
      </c>
      <c r="K20" s="51">
        <f>IFERROR(VLOOKUP($B20,[1]NUM13!$G$3:$T$145,8,FALSE),0)</f>
        <v>0</v>
      </c>
      <c r="L20" s="51">
        <f>IFERROR(VLOOKUP($B20,[1]NUM13!$G$3:$T$145,9,FALSE),0)</f>
        <v>0</v>
      </c>
      <c r="M20" s="51">
        <f>IFERROR(VLOOKUP($B20,[1]NUM13!$G$3:$T$145,10,FALSE),0)</f>
        <v>1</v>
      </c>
      <c r="N20" s="51">
        <f>IFERROR(VLOOKUP($B20,[1]NUM13!$G$3:$T$145,11,FALSE),0)</f>
        <v>0</v>
      </c>
      <c r="O20" s="51">
        <f>IFERROR(VLOOKUP($B20,[1]NUM13!$G$3:$T$145,12,FALSE),0)</f>
        <v>1</v>
      </c>
      <c r="P20" s="51">
        <f>IFERROR(VLOOKUP($B20,[1]NUM13!$G$3:$T$145,13,FALSE),0)</f>
        <v>2</v>
      </c>
      <c r="Q20" s="3">
        <f t="shared" si="0"/>
        <v>4</v>
      </c>
      <c r="R20" s="51">
        <f>IFERROR(VLOOKUP($B20,[1]DEN13!$G$3:$T$147,2,FALSE),0)</f>
        <v>0</v>
      </c>
      <c r="S20" s="51">
        <f>IFERROR(VLOOKUP($B20,[1]DEN13!$G$3:$T$147,3,FALSE),0)</f>
        <v>0</v>
      </c>
      <c r="T20" s="51">
        <f>IFERROR(VLOOKUP($B20,[1]DEN13!$G$3:$T$147,4,FALSE),0)</f>
        <v>0</v>
      </c>
      <c r="U20" s="51">
        <f>IFERROR(VLOOKUP($B20,[1]DEN13!$G$3:$T$147,5,FALSE),0)</f>
        <v>0</v>
      </c>
      <c r="V20" s="51">
        <f>IFERROR(VLOOKUP($B20,[1]DEN13!$G$3:$T$147,6,FALSE),0)</f>
        <v>0</v>
      </c>
      <c r="W20" s="51">
        <f>IFERROR(VLOOKUP($B20,[1]DEN13!$G$3:$T$147,7,FALSE),0)</f>
        <v>0</v>
      </c>
      <c r="X20" s="51">
        <f>IFERROR(VLOOKUP($B20,[1]DEN13!$G$3:$T$147,8,FALSE),0)</f>
        <v>0</v>
      </c>
      <c r="Y20" s="51">
        <f>IFERROR(VLOOKUP($B20,[1]DEN13!$G$3:$T$147,9,FALSE),0)</f>
        <v>0</v>
      </c>
      <c r="Z20" s="51">
        <f>IFERROR(VLOOKUP($B20,[1]DEN13!$G$3:$T$147,10,FALSE),0)</f>
        <v>1</v>
      </c>
      <c r="AA20" s="51">
        <f>IFERROR(VLOOKUP($B20,[1]DEN13!$G$3:$T$147,11,FALSE),0)</f>
        <v>0</v>
      </c>
      <c r="AB20" s="51">
        <f>IFERROR(VLOOKUP($B20,[1]DEN13!$G$3:$T$147,12,FALSE),0)</f>
        <v>1</v>
      </c>
      <c r="AC20" s="51">
        <f>IFERROR(VLOOKUP($B20,[1]DEN13!$G$3:$T$147,13,FALSE),0)</f>
        <v>2</v>
      </c>
      <c r="AD20" s="3">
        <f t="shared" si="1"/>
        <v>4</v>
      </c>
    </row>
    <row r="21" spans="1:31" ht="15.75" customHeight="1" thickBot="1" x14ac:dyDescent="0.3">
      <c r="A21" s="1" t="s">
        <v>40</v>
      </c>
      <c r="B21" s="62" t="s">
        <v>36</v>
      </c>
      <c r="C21" s="37"/>
      <c r="D21" s="34"/>
      <c r="E21" s="51">
        <f>IFERROR(VLOOKUP($B21,[1]NUM13!$G$3:$T$145,2,FALSE),0)</f>
        <v>0</v>
      </c>
      <c r="F21" s="51">
        <f>IFERROR(VLOOKUP($B21,[1]NUM13!$G$3:$T$145,3,FALSE),0)</f>
        <v>0</v>
      </c>
      <c r="G21" s="51">
        <f>IFERROR(VLOOKUP($B21,[1]NUM13!$G$3:$T$145,4,FALSE),0)</f>
        <v>1</v>
      </c>
      <c r="H21" s="51">
        <f>IFERROR(VLOOKUP($B21,[1]NUM13!$G$3:$T$145,5,FALSE),0)</f>
        <v>0</v>
      </c>
      <c r="I21" s="51">
        <f>IFERROR(VLOOKUP($B21,[1]NUM13!$G$3:$T$145,6,FALSE),0)</f>
        <v>0</v>
      </c>
      <c r="J21" s="51">
        <f>IFERROR(VLOOKUP($B21,[1]NUM13!$G$3:$T$145,7,FALSE),0)</f>
        <v>1</v>
      </c>
      <c r="K21" s="51">
        <f>IFERROR(VLOOKUP($B21,[1]NUM13!$G$3:$T$145,8,FALSE),0)</f>
        <v>1</v>
      </c>
      <c r="L21" s="51">
        <f>IFERROR(VLOOKUP($B21,[1]NUM13!$G$3:$T$145,9,FALSE),0)</f>
        <v>0</v>
      </c>
      <c r="M21" s="51">
        <f>IFERROR(VLOOKUP($B21,[1]NUM13!$G$3:$T$145,10,FALSE),0)</f>
        <v>0</v>
      </c>
      <c r="N21" s="51">
        <f>IFERROR(VLOOKUP($B21,[1]NUM13!$G$3:$T$145,11,FALSE),0)</f>
        <v>1</v>
      </c>
      <c r="O21" s="51">
        <f>IFERROR(VLOOKUP($B21,[1]NUM13!$G$3:$T$145,12,FALSE),0)</f>
        <v>0</v>
      </c>
      <c r="P21" s="51">
        <f>IFERROR(VLOOKUP($B21,[1]NUM13!$G$3:$T$145,13,FALSE),0)</f>
        <v>1</v>
      </c>
      <c r="Q21" s="3">
        <f t="shared" si="0"/>
        <v>5</v>
      </c>
      <c r="R21" s="51">
        <f>IFERROR(VLOOKUP($B21,[1]DEN13!$G$3:$T$147,2,FALSE),0)</f>
        <v>0</v>
      </c>
      <c r="S21" s="51">
        <f>IFERROR(VLOOKUP($B21,[1]DEN13!$G$3:$T$147,3,FALSE),0)</f>
        <v>0</v>
      </c>
      <c r="T21" s="51">
        <f>IFERROR(VLOOKUP($B21,[1]DEN13!$G$3:$T$147,4,FALSE),0)</f>
        <v>1</v>
      </c>
      <c r="U21" s="51">
        <f>IFERROR(VLOOKUP($B21,[1]DEN13!$G$3:$T$147,5,FALSE),0)</f>
        <v>1</v>
      </c>
      <c r="V21" s="51">
        <f>IFERROR(VLOOKUP($B21,[1]DEN13!$G$3:$T$147,6,FALSE),0)</f>
        <v>0</v>
      </c>
      <c r="W21" s="51">
        <f>IFERROR(VLOOKUP($B21,[1]DEN13!$G$3:$T$147,7,FALSE),0)</f>
        <v>1</v>
      </c>
      <c r="X21" s="51">
        <f>IFERROR(VLOOKUP($B21,[1]DEN13!$G$3:$T$147,8,FALSE),0)</f>
        <v>1</v>
      </c>
      <c r="Y21" s="51">
        <f>IFERROR(VLOOKUP($B21,[1]DEN13!$G$3:$T$147,9,FALSE),0)</f>
        <v>0</v>
      </c>
      <c r="Z21" s="51">
        <f>IFERROR(VLOOKUP($B21,[1]DEN13!$G$3:$T$147,10,FALSE),0)</f>
        <v>0</v>
      </c>
      <c r="AA21" s="51">
        <f>IFERROR(VLOOKUP($B21,[1]DEN13!$G$3:$T$147,11,FALSE),0)</f>
        <v>1</v>
      </c>
      <c r="AB21" s="51">
        <f>IFERROR(VLOOKUP($B21,[1]DEN13!$G$3:$T$147,12,FALSE),0)</f>
        <v>0</v>
      </c>
      <c r="AC21" s="51">
        <f>IFERROR(VLOOKUP($B21,[1]DEN13!$G$3:$T$147,13,FALSE),0)</f>
        <v>1</v>
      </c>
      <c r="AD21" s="3">
        <f t="shared" si="1"/>
        <v>6</v>
      </c>
    </row>
    <row r="22" spans="1:31" ht="15.75" customHeight="1" thickBot="1" x14ac:dyDescent="0.3">
      <c r="A22" s="1" t="s">
        <v>40</v>
      </c>
      <c r="B22" s="62" t="s">
        <v>37</v>
      </c>
      <c r="C22" s="34"/>
      <c r="D22" s="34"/>
      <c r="E22" s="51">
        <f>IFERROR(VLOOKUP($B22,[1]NUM13!$G$3:$T$145,2,FALSE),0)</f>
        <v>1</v>
      </c>
      <c r="F22" s="51">
        <f>IFERROR(VLOOKUP($B22,[1]NUM13!$G$3:$T$145,3,FALSE),0)</f>
        <v>0</v>
      </c>
      <c r="G22" s="51">
        <f>IFERROR(VLOOKUP($B22,[1]NUM13!$G$3:$T$145,4,FALSE),0)</f>
        <v>5</v>
      </c>
      <c r="H22" s="51">
        <f>IFERROR(VLOOKUP($B22,[1]NUM13!$G$3:$T$145,5,FALSE),0)</f>
        <v>1</v>
      </c>
      <c r="I22" s="51">
        <f>IFERROR(VLOOKUP($B22,[1]NUM13!$G$3:$T$145,6,FALSE),0)</f>
        <v>1</v>
      </c>
      <c r="J22" s="51">
        <f>IFERROR(VLOOKUP($B22,[1]NUM13!$G$3:$T$145,7,FALSE),0)</f>
        <v>1</v>
      </c>
      <c r="K22" s="51">
        <f>IFERROR(VLOOKUP($B22,[1]NUM13!$G$3:$T$145,8,FALSE),0)</f>
        <v>1</v>
      </c>
      <c r="L22" s="51">
        <f>IFERROR(VLOOKUP($B22,[1]NUM13!$G$3:$T$145,9,FALSE),0)</f>
        <v>3</v>
      </c>
      <c r="M22" s="51">
        <f>IFERROR(VLOOKUP($B22,[1]NUM13!$G$3:$T$145,10,FALSE),0)</f>
        <v>4</v>
      </c>
      <c r="N22" s="51">
        <f>IFERROR(VLOOKUP($B22,[1]NUM13!$G$3:$T$145,11,FALSE),0)</f>
        <v>1</v>
      </c>
      <c r="O22" s="51">
        <f>IFERROR(VLOOKUP($B22,[1]NUM13!$G$3:$T$145,12,FALSE),0)</f>
        <v>1</v>
      </c>
      <c r="P22" s="51">
        <f>IFERROR(VLOOKUP($B22,[1]NUM13!$G$3:$T$145,13,FALSE),0)</f>
        <v>2</v>
      </c>
      <c r="Q22" s="3">
        <f t="shared" si="0"/>
        <v>21</v>
      </c>
      <c r="R22" s="51">
        <f>IFERROR(VLOOKUP($B22,[1]DEN13!$G$3:$T$147,2,FALSE),0)</f>
        <v>1</v>
      </c>
      <c r="S22" s="51">
        <f>IFERROR(VLOOKUP($B22,[1]DEN13!$G$3:$T$147,3,FALSE),0)</f>
        <v>0</v>
      </c>
      <c r="T22" s="51">
        <f>IFERROR(VLOOKUP($B22,[1]DEN13!$G$3:$T$147,4,FALSE),0)</f>
        <v>5</v>
      </c>
      <c r="U22" s="51">
        <f>IFERROR(VLOOKUP($B22,[1]DEN13!$G$3:$T$147,5,FALSE),0)</f>
        <v>1</v>
      </c>
      <c r="V22" s="51">
        <f>IFERROR(VLOOKUP($B22,[1]DEN13!$G$3:$T$147,6,FALSE),0)</f>
        <v>2</v>
      </c>
      <c r="W22" s="51">
        <f>IFERROR(VLOOKUP($B22,[1]DEN13!$G$3:$T$147,7,FALSE),0)</f>
        <v>1</v>
      </c>
      <c r="X22" s="51">
        <f>IFERROR(VLOOKUP($B22,[1]DEN13!$G$3:$T$147,8,FALSE),0)</f>
        <v>1</v>
      </c>
      <c r="Y22" s="51">
        <f>IFERROR(VLOOKUP($B22,[1]DEN13!$G$3:$T$147,9,FALSE),0)</f>
        <v>3</v>
      </c>
      <c r="Z22" s="51">
        <f>IFERROR(VLOOKUP($B22,[1]DEN13!$G$3:$T$147,10,FALSE),0)</f>
        <v>4</v>
      </c>
      <c r="AA22" s="51">
        <f>IFERROR(VLOOKUP($B22,[1]DEN13!$G$3:$T$147,11,FALSE),0)</f>
        <v>1</v>
      </c>
      <c r="AB22" s="51">
        <f>IFERROR(VLOOKUP($B22,[1]DEN13!$G$3:$T$147,12,FALSE),0)</f>
        <v>1</v>
      </c>
      <c r="AC22" s="51">
        <f>IFERROR(VLOOKUP($B22,[1]DEN13!$G$3:$T$147,13,FALSE),0)</f>
        <v>2</v>
      </c>
      <c r="AD22" s="3">
        <f t="shared" si="1"/>
        <v>22</v>
      </c>
    </row>
    <row r="23" spans="1:31" ht="15.75" customHeight="1" thickBot="1" x14ac:dyDescent="0.3">
      <c r="A23" s="1" t="s">
        <v>40</v>
      </c>
      <c r="B23" s="62" t="s">
        <v>38</v>
      </c>
      <c r="C23" s="34"/>
      <c r="D23" s="34"/>
      <c r="E23" s="51">
        <f>IFERROR(VLOOKUP($B23,[1]NUM13!$G$3:$T$145,2,FALSE),0)</f>
        <v>3</v>
      </c>
      <c r="F23" s="51">
        <f>IFERROR(VLOOKUP($B23,[1]NUM13!$G$3:$T$145,3,FALSE),0)</f>
        <v>1</v>
      </c>
      <c r="G23" s="51">
        <f>IFERROR(VLOOKUP($B23,[1]NUM13!$G$3:$T$145,4,FALSE),0)</f>
        <v>2</v>
      </c>
      <c r="H23" s="51">
        <f>IFERROR(VLOOKUP($B23,[1]NUM13!$G$3:$T$145,5,FALSE),0)</f>
        <v>3</v>
      </c>
      <c r="I23" s="51">
        <f>IFERROR(VLOOKUP($B23,[1]NUM13!$G$3:$T$145,6,FALSE),0)</f>
        <v>0</v>
      </c>
      <c r="J23" s="51">
        <f>IFERROR(VLOOKUP($B23,[1]NUM13!$G$3:$T$145,7,FALSE),0)</f>
        <v>2</v>
      </c>
      <c r="K23" s="51">
        <f>IFERROR(VLOOKUP($B23,[1]NUM13!$G$3:$T$145,8,FALSE),0)</f>
        <v>1</v>
      </c>
      <c r="L23" s="51">
        <f>IFERROR(VLOOKUP($B23,[1]NUM13!$G$3:$T$145,9,FALSE),0)</f>
        <v>2</v>
      </c>
      <c r="M23" s="51">
        <f>IFERROR(VLOOKUP($B23,[1]NUM13!$G$3:$T$145,10,FALSE),0)</f>
        <v>2</v>
      </c>
      <c r="N23" s="51">
        <f>IFERROR(VLOOKUP($B23,[1]NUM13!$G$3:$T$145,11,FALSE),0)</f>
        <v>4</v>
      </c>
      <c r="O23" s="51">
        <f>IFERROR(VLOOKUP($B23,[1]NUM13!$G$3:$T$145,12,FALSE),0)</f>
        <v>2</v>
      </c>
      <c r="P23" s="51">
        <f>IFERROR(VLOOKUP($B23,[1]NUM13!$G$3:$T$145,13,FALSE),0)</f>
        <v>2</v>
      </c>
      <c r="Q23" s="3">
        <f t="shared" si="0"/>
        <v>24</v>
      </c>
      <c r="R23" s="51">
        <f>IFERROR(VLOOKUP($B23,[1]DEN13!$G$3:$T$147,2,FALSE),0)</f>
        <v>3</v>
      </c>
      <c r="S23" s="51">
        <f>IFERROR(VLOOKUP($B23,[1]DEN13!$G$3:$T$147,3,FALSE),0)</f>
        <v>1</v>
      </c>
      <c r="T23" s="51">
        <f>IFERROR(VLOOKUP($B23,[1]DEN13!$G$3:$T$147,4,FALSE),0)</f>
        <v>2</v>
      </c>
      <c r="U23" s="51">
        <f>IFERROR(VLOOKUP($B23,[1]DEN13!$G$3:$T$147,5,FALSE),0)</f>
        <v>3</v>
      </c>
      <c r="V23" s="51">
        <f>IFERROR(VLOOKUP($B23,[1]DEN13!$G$3:$T$147,6,FALSE),0)</f>
        <v>0</v>
      </c>
      <c r="W23" s="51">
        <f>IFERROR(VLOOKUP($B23,[1]DEN13!$G$3:$T$147,7,FALSE),0)</f>
        <v>2</v>
      </c>
      <c r="X23" s="51">
        <f>IFERROR(VLOOKUP($B23,[1]DEN13!$G$3:$T$147,8,FALSE),0)</f>
        <v>1</v>
      </c>
      <c r="Y23" s="51">
        <f>IFERROR(VLOOKUP($B23,[1]DEN13!$G$3:$T$147,9,FALSE),0)</f>
        <v>2</v>
      </c>
      <c r="Z23" s="51">
        <f>IFERROR(VLOOKUP($B23,[1]DEN13!$G$3:$T$147,10,FALSE),0)</f>
        <v>2</v>
      </c>
      <c r="AA23" s="51">
        <f>IFERROR(VLOOKUP($B23,[1]DEN13!$G$3:$T$147,11,FALSE),0)</f>
        <v>4</v>
      </c>
      <c r="AB23" s="51">
        <f>IFERROR(VLOOKUP($B23,[1]DEN13!$G$3:$T$147,12,FALSE),0)</f>
        <v>3</v>
      </c>
      <c r="AC23" s="51">
        <f>IFERROR(VLOOKUP($B23,[1]DEN13!$G$3:$T$147,13,FALSE),0)</f>
        <v>2</v>
      </c>
      <c r="AD23" s="3">
        <f t="shared" si="1"/>
        <v>25</v>
      </c>
    </row>
    <row r="24" spans="1:31" ht="15.75" customHeight="1" thickBot="1" x14ac:dyDescent="0.3">
      <c r="A24" s="1" t="s">
        <v>40</v>
      </c>
      <c r="B24" s="62" t="s">
        <v>39</v>
      </c>
      <c r="C24" s="34"/>
      <c r="D24" s="34"/>
      <c r="E24" s="51">
        <f>IFERROR(VLOOKUP($B24,[1]NUM13!$G$3:$T$145,2,FALSE),0)</f>
        <v>2</v>
      </c>
      <c r="F24" s="51">
        <f>IFERROR(VLOOKUP($B24,[1]NUM13!$G$3:$T$145,3,FALSE),0)</f>
        <v>4</v>
      </c>
      <c r="G24" s="51">
        <f>IFERROR(VLOOKUP($B24,[1]NUM13!$G$3:$T$145,4,FALSE),0)</f>
        <v>3</v>
      </c>
      <c r="H24" s="51">
        <f>IFERROR(VLOOKUP($B24,[1]NUM13!$G$3:$T$145,5,FALSE),0)</f>
        <v>4</v>
      </c>
      <c r="I24" s="51">
        <f>IFERROR(VLOOKUP($B24,[1]NUM13!$G$3:$T$145,6,FALSE),0)</f>
        <v>3</v>
      </c>
      <c r="J24" s="51">
        <f>IFERROR(VLOOKUP($B24,[1]NUM13!$G$3:$T$145,7,FALSE),0)</f>
        <v>4</v>
      </c>
      <c r="K24" s="51">
        <f>IFERROR(VLOOKUP($B24,[1]NUM13!$G$3:$T$145,8,FALSE),0)</f>
        <v>4</v>
      </c>
      <c r="L24" s="51">
        <f>IFERROR(VLOOKUP($B24,[1]NUM13!$G$3:$T$145,9,FALSE),0)</f>
        <v>1</v>
      </c>
      <c r="M24" s="51">
        <f>IFERROR(VLOOKUP($B24,[1]NUM13!$G$3:$T$145,10,FALSE),0)</f>
        <v>3</v>
      </c>
      <c r="N24" s="51">
        <f>IFERROR(VLOOKUP($B24,[1]NUM13!$G$3:$T$145,11,FALSE),0)</f>
        <v>4</v>
      </c>
      <c r="O24" s="51">
        <f>IFERROR(VLOOKUP($B24,[1]NUM13!$G$3:$T$145,12,FALSE),0)</f>
        <v>0</v>
      </c>
      <c r="P24" s="51">
        <f>IFERROR(VLOOKUP($B24,[1]NUM13!$G$3:$T$145,13,FALSE),0)</f>
        <v>1</v>
      </c>
      <c r="Q24" s="3">
        <f t="shared" si="0"/>
        <v>33</v>
      </c>
      <c r="R24" s="51">
        <f>IFERROR(VLOOKUP($B24,[1]DEN13!$G$3:$T$147,2,FALSE),0)</f>
        <v>3</v>
      </c>
      <c r="S24" s="51">
        <f>IFERROR(VLOOKUP($B24,[1]DEN13!$G$3:$T$147,3,FALSE),0)</f>
        <v>4</v>
      </c>
      <c r="T24" s="51">
        <f>IFERROR(VLOOKUP($B24,[1]DEN13!$G$3:$T$147,4,FALSE),0)</f>
        <v>3</v>
      </c>
      <c r="U24" s="51">
        <f>IFERROR(VLOOKUP($B24,[1]DEN13!$G$3:$T$147,5,FALSE),0)</f>
        <v>4</v>
      </c>
      <c r="V24" s="51">
        <f>IFERROR(VLOOKUP($B24,[1]DEN13!$G$3:$T$147,6,FALSE),0)</f>
        <v>3</v>
      </c>
      <c r="W24" s="51">
        <f>IFERROR(VLOOKUP($B24,[1]DEN13!$G$3:$T$147,7,FALSE),0)</f>
        <v>4</v>
      </c>
      <c r="X24" s="51">
        <f>IFERROR(VLOOKUP($B24,[1]DEN13!$G$3:$T$147,8,FALSE),0)</f>
        <v>4</v>
      </c>
      <c r="Y24" s="51">
        <f>IFERROR(VLOOKUP($B24,[1]DEN13!$G$3:$T$147,9,FALSE),0)</f>
        <v>1</v>
      </c>
      <c r="Z24" s="51">
        <f>IFERROR(VLOOKUP($B24,[1]DEN13!$G$3:$T$147,10,FALSE),0)</f>
        <v>3</v>
      </c>
      <c r="AA24" s="51">
        <f>IFERROR(VLOOKUP($B24,[1]DEN13!$G$3:$T$147,11,FALSE),0)</f>
        <v>4</v>
      </c>
      <c r="AB24" s="51">
        <f>IFERROR(VLOOKUP($B24,[1]DEN13!$G$3:$T$147,12,FALSE),0)</f>
        <v>0</v>
      </c>
      <c r="AC24" s="51">
        <f>IFERROR(VLOOKUP($B24,[1]DEN13!$G$3:$T$147,13,FALSE),0)</f>
        <v>1</v>
      </c>
      <c r="AD24" s="3">
        <f t="shared" si="1"/>
        <v>34</v>
      </c>
    </row>
    <row r="25" spans="1:31" ht="15.75" customHeight="1" thickBot="1" x14ac:dyDescent="0.3">
      <c r="A25" s="47" t="s">
        <v>40</v>
      </c>
      <c r="B25" s="62" t="s">
        <v>256</v>
      </c>
      <c r="C25" s="34"/>
      <c r="D25" s="34"/>
      <c r="E25" s="51">
        <f>IFERROR(VLOOKUP($B25,[1]NUM13!$G$3:$T$145,2,FALSE),0)</f>
        <v>7</v>
      </c>
      <c r="F25" s="51">
        <f>IFERROR(VLOOKUP($B25,[1]NUM13!$G$3:$T$145,3,FALSE),0)</f>
        <v>0</v>
      </c>
      <c r="G25" s="51">
        <f>IFERROR(VLOOKUP($B25,[1]NUM13!$G$3:$T$145,4,FALSE),0)</f>
        <v>3</v>
      </c>
      <c r="H25" s="51">
        <f>IFERROR(VLOOKUP($B25,[1]NUM13!$G$3:$T$145,5,FALSE),0)</f>
        <v>5</v>
      </c>
      <c r="I25" s="51">
        <f>IFERROR(VLOOKUP($B25,[1]NUM13!$G$3:$T$145,6,FALSE),0)</f>
        <v>6</v>
      </c>
      <c r="J25" s="51">
        <f>IFERROR(VLOOKUP($B25,[1]NUM13!$G$3:$T$145,7,FALSE),0)</f>
        <v>1</v>
      </c>
      <c r="K25" s="51">
        <f>IFERROR(VLOOKUP($B25,[1]NUM13!$G$3:$T$145,8,FALSE),0)</f>
        <v>4</v>
      </c>
      <c r="L25" s="51">
        <f>IFERROR(VLOOKUP($B25,[1]NUM13!$G$3:$T$145,9,FALSE),0)</f>
        <v>3</v>
      </c>
      <c r="M25" s="51">
        <f>IFERROR(VLOOKUP($B25,[1]NUM13!$G$3:$T$145,10,FALSE),0)</f>
        <v>3</v>
      </c>
      <c r="N25" s="51">
        <f>IFERROR(VLOOKUP($B25,[1]NUM13!$G$3:$T$145,11,FALSE),0)</f>
        <v>3</v>
      </c>
      <c r="O25" s="51">
        <f>IFERROR(VLOOKUP($B25,[1]NUM13!$G$3:$T$145,12,FALSE),0)</f>
        <v>3</v>
      </c>
      <c r="P25" s="51">
        <f>IFERROR(VLOOKUP($B25,[1]NUM13!$G$3:$T$145,13,FALSE),0)</f>
        <v>1</v>
      </c>
      <c r="Q25" s="3">
        <f t="shared" ref="Q25" si="2">SUM(E25:P25)</f>
        <v>39</v>
      </c>
      <c r="R25" s="51">
        <f>IFERROR(VLOOKUP($B25,[1]DEN13!$G$3:$T$147,2,FALSE),0)</f>
        <v>7</v>
      </c>
      <c r="S25" s="51">
        <f>IFERROR(VLOOKUP($B25,[1]DEN13!$G$3:$T$147,3,FALSE),0)</f>
        <v>0</v>
      </c>
      <c r="T25" s="51">
        <f>IFERROR(VLOOKUP($B25,[1]DEN13!$G$3:$T$147,4,FALSE),0)</f>
        <v>3</v>
      </c>
      <c r="U25" s="51">
        <f>IFERROR(VLOOKUP($B25,[1]DEN13!$G$3:$T$147,5,FALSE),0)</f>
        <v>5</v>
      </c>
      <c r="V25" s="51">
        <f>IFERROR(VLOOKUP($B25,[1]DEN13!$G$3:$T$147,6,FALSE),0)</f>
        <v>6</v>
      </c>
      <c r="W25" s="51">
        <f>IFERROR(VLOOKUP($B25,[1]DEN13!$G$3:$T$147,7,FALSE),0)</f>
        <v>1</v>
      </c>
      <c r="X25" s="51">
        <f>IFERROR(VLOOKUP($B25,[1]DEN13!$G$3:$T$147,8,FALSE),0)</f>
        <v>4</v>
      </c>
      <c r="Y25" s="51">
        <f>IFERROR(VLOOKUP($B25,[1]DEN13!$G$3:$T$147,9,FALSE),0)</f>
        <v>3</v>
      </c>
      <c r="Z25" s="51">
        <f>IFERROR(VLOOKUP($B25,[1]DEN13!$G$3:$T$147,10,FALSE),0)</f>
        <v>3</v>
      </c>
      <c r="AA25" s="51">
        <f>IFERROR(VLOOKUP($B25,[1]DEN13!$G$3:$T$147,11,FALSE),0)</f>
        <v>5</v>
      </c>
      <c r="AB25" s="51">
        <f>IFERROR(VLOOKUP($B25,[1]DEN13!$G$3:$T$147,12,FALSE),0)</f>
        <v>3</v>
      </c>
      <c r="AC25" s="51">
        <f>IFERROR(VLOOKUP($B25,[1]DEN13!$G$3:$T$147,13,FALSE),0)</f>
        <v>4</v>
      </c>
      <c r="AD25" s="3">
        <f t="shared" si="1"/>
        <v>44</v>
      </c>
    </row>
    <row r="26" spans="1:31" ht="14.4" thickBot="1" x14ac:dyDescent="0.3">
      <c r="A26" s="344" t="s">
        <v>159</v>
      </c>
      <c r="B26" s="345"/>
      <c r="C26" s="89">
        <f>D26/Metas!M10</f>
        <v>1.0115473441108545</v>
      </c>
      <c r="D26" s="88">
        <f>+Q26/AD26</f>
        <v>0.9103926096997691</v>
      </c>
      <c r="E26" s="41">
        <f>SUM(E12:E25)</f>
        <v>195</v>
      </c>
      <c r="F26" s="41">
        <f t="shared" ref="F26:N26" si="3">SUM(F12:F25)</f>
        <v>134</v>
      </c>
      <c r="G26" s="41">
        <f t="shared" si="3"/>
        <v>190</v>
      </c>
      <c r="H26" s="41">
        <f t="shared" si="3"/>
        <v>182</v>
      </c>
      <c r="I26" s="41">
        <f t="shared" si="3"/>
        <v>157</v>
      </c>
      <c r="J26" s="41">
        <f t="shared" si="3"/>
        <v>147</v>
      </c>
      <c r="K26" s="41">
        <f t="shared" si="3"/>
        <v>183</v>
      </c>
      <c r="L26" s="41">
        <f t="shared" si="3"/>
        <v>179</v>
      </c>
      <c r="M26" s="41">
        <f t="shared" si="3"/>
        <v>163</v>
      </c>
      <c r="N26" s="41">
        <f t="shared" si="3"/>
        <v>195</v>
      </c>
      <c r="O26" s="41">
        <f t="shared" ref="O26:P26" si="4">SUM(O12:O25)</f>
        <v>84</v>
      </c>
      <c r="P26" s="41">
        <f t="shared" si="4"/>
        <v>162</v>
      </c>
      <c r="Q26" s="8">
        <f>SUM(Q12:Q25)</f>
        <v>1971</v>
      </c>
      <c r="R26" s="41">
        <f>SUM(R12:R25)</f>
        <v>211</v>
      </c>
      <c r="S26" s="41">
        <f t="shared" ref="S26:Y26" si="5">SUM(S12:S24)</f>
        <v>146</v>
      </c>
      <c r="T26" s="41">
        <f t="shared" si="5"/>
        <v>201</v>
      </c>
      <c r="U26" s="41">
        <f t="shared" si="5"/>
        <v>199</v>
      </c>
      <c r="V26" s="41">
        <f t="shared" si="5"/>
        <v>170</v>
      </c>
      <c r="W26" s="41">
        <f t="shared" si="5"/>
        <v>157</v>
      </c>
      <c r="X26" s="41">
        <f t="shared" si="5"/>
        <v>197</v>
      </c>
      <c r="Y26" s="41">
        <f t="shared" si="5"/>
        <v>194</v>
      </c>
      <c r="Z26" s="41">
        <f>SUM(Z12:Z25)</f>
        <v>183</v>
      </c>
      <c r="AA26" s="41">
        <f>SUM(AA12:AA25)</f>
        <v>209</v>
      </c>
      <c r="AB26" s="41">
        <f t="shared" ref="AB26:AC26" si="6">SUM(AB12:AB25)</f>
        <v>91</v>
      </c>
      <c r="AC26" s="41">
        <f t="shared" si="6"/>
        <v>185</v>
      </c>
      <c r="AD26" s="8">
        <f>SUM(AD12:AD25)</f>
        <v>2165</v>
      </c>
      <c r="AE26" s="233"/>
    </row>
    <row r="27" spans="1:31" ht="14.4" thickBot="1" x14ac:dyDescent="0.3">
      <c r="A27" s="1" t="s">
        <v>41</v>
      </c>
      <c r="B27" s="62" t="s">
        <v>42</v>
      </c>
      <c r="C27" s="34"/>
      <c r="D27" s="34"/>
      <c r="E27" s="51">
        <f>IFERROR(VLOOKUP($B27,[1]NUM13!$G$3:$T$145,2,FALSE),0)</f>
        <v>23</v>
      </c>
      <c r="F27" s="51">
        <f>IFERROR(VLOOKUP($B27,[1]NUM13!$G$3:$T$145,3,FALSE),0)</f>
        <v>18</v>
      </c>
      <c r="G27" s="51">
        <f>IFERROR(VLOOKUP($B27,[1]NUM13!$G$3:$T$145,4,FALSE),0)</f>
        <v>17</v>
      </c>
      <c r="H27" s="51">
        <f>IFERROR(VLOOKUP($B27,[1]NUM13!$G$3:$T$145,5,FALSE),0)</f>
        <v>26</v>
      </c>
      <c r="I27" s="51">
        <f>IFERROR(VLOOKUP($B27,[1]NUM13!$G$3:$T$145,6,FALSE),0)</f>
        <v>18</v>
      </c>
      <c r="J27" s="51">
        <f>IFERROR(VLOOKUP($B27,[1]NUM13!$G$3:$T$145,7,FALSE),0)</f>
        <v>16</v>
      </c>
      <c r="K27" s="51">
        <f>IFERROR(VLOOKUP($B27,[1]NUM13!$G$3:$T$145,8,FALSE),0)</f>
        <v>28</v>
      </c>
      <c r="L27" s="51">
        <f>IFERROR(VLOOKUP($B27,[1]NUM13!$G$3:$T$145,9,FALSE),0)</f>
        <v>36</v>
      </c>
      <c r="M27" s="51">
        <f>IFERROR(VLOOKUP($B27,[1]NUM13!$G$3:$T$145,10,FALSE),0)</f>
        <v>20</v>
      </c>
      <c r="N27" s="51">
        <f>IFERROR(VLOOKUP($B27,[1]NUM13!$G$3:$T$145,11,FALSE),0)</f>
        <v>16</v>
      </c>
      <c r="O27" s="51">
        <f>IFERROR(VLOOKUP($B27,[1]NUM13!$G$3:$T$145,12,FALSE),0)</f>
        <v>12</v>
      </c>
      <c r="P27" s="51">
        <f>IFERROR(VLOOKUP($B27,[1]NUM13!$G$3:$T$145,13,FALSE),0)</f>
        <v>21</v>
      </c>
      <c r="Q27" s="3">
        <f t="shared" ref="Q27:Q39" si="7">SUM(E27:P27)</f>
        <v>251</v>
      </c>
      <c r="R27" s="51">
        <f>IFERROR(VLOOKUP($B27,[1]DEN13!$G$3:$T$147,2,FALSE),0)</f>
        <v>27</v>
      </c>
      <c r="S27" s="51">
        <f>IFERROR(VLOOKUP($B27,[1]DEN13!$G$3:$T$147,3,FALSE),0)</f>
        <v>21</v>
      </c>
      <c r="T27" s="51">
        <f>IFERROR(VLOOKUP($B27,[1]DEN13!$G$3:$T$147,4,FALSE),0)</f>
        <v>26</v>
      </c>
      <c r="U27" s="51">
        <f>IFERROR(VLOOKUP($B27,[1]DEN13!$G$3:$T$147,5,FALSE),0)</f>
        <v>36</v>
      </c>
      <c r="V27" s="51">
        <f>IFERROR(VLOOKUP($B27,[1]DEN13!$G$3:$T$147,6,FALSE),0)</f>
        <v>22</v>
      </c>
      <c r="W27" s="51">
        <f>IFERROR(VLOOKUP($B27,[1]DEN13!$G$3:$T$147,7,FALSE),0)</f>
        <v>20</v>
      </c>
      <c r="X27" s="51">
        <f>IFERROR(VLOOKUP($B27,[1]DEN13!$G$3:$T$147,8,FALSE),0)</f>
        <v>29</v>
      </c>
      <c r="Y27" s="51">
        <f>IFERROR(VLOOKUP($B27,[1]DEN13!$G$3:$T$147,9,FALSE),0)</f>
        <v>43</v>
      </c>
      <c r="Z27" s="51">
        <f>IFERROR(VLOOKUP($B27,[1]DEN13!$G$3:$T$147,10,FALSE),0)</f>
        <v>21</v>
      </c>
      <c r="AA27" s="51">
        <f>IFERROR(VLOOKUP($B27,[1]DEN13!$G$3:$T$147,11,FALSE),0)</f>
        <v>19</v>
      </c>
      <c r="AB27" s="51">
        <f>IFERROR(VLOOKUP($B27,[1]DEN13!$G$3:$T$147,12,FALSE),0)</f>
        <v>16</v>
      </c>
      <c r="AC27" s="51">
        <f>IFERROR(VLOOKUP($B27,[1]DEN13!$G$3:$T$147,13,FALSE),0)</f>
        <v>24</v>
      </c>
      <c r="AD27" s="3">
        <f t="shared" si="1"/>
        <v>304</v>
      </c>
    </row>
    <row r="28" spans="1:31" ht="14.4" thickBot="1" x14ac:dyDescent="0.3">
      <c r="A28" s="1" t="s">
        <v>41</v>
      </c>
      <c r="B28" s="62" t="s">
        <v>43</v>
      </c>
      <c r="C28" s="34"/>
      <c r="D28" s="34"/>
      <c r="E28" s="51">
        <f>IFERROR(VLOOKUP($B28,[1]NUM13!$G$3:$T$145,2,FALSE),0)</f>
        <v>13</v>
      </c>
      <c r="F28" s="51">
        <f>IFERROR(VLOOKUP($B28,[1]NUM13!$G$3:$T$145,3,FALSE),0)</f>
        <v>22</v>
      </c>
      <c r="G28" s="51">
        <f>IFERROR(VLOOKUP($B28,[1]NUM13!$G$3:$T$145,4,FALSE),0)</f>
        <v>17</v>
      </c>
      <c r="H28" s="51">
        <f>IFERROR(VLOOKUP($B28,[1]NUM13!$G$3:$T$145,5,FALSE),0)</f>
        <v>20</v>
      </c>
      <c r="I28" s="51">
        <f>IFERROR(VLOOKUP($B28,[1]NUM13!$G$3:$T$145,6,FALSE),0)</f>
        <v>18</v>
      </c>
      <c r="J28" s="51">
        <f>IFERROR(VLOOKUP($B28,[1]NUM13!$G$3:$T$145,7,FALSE),0)</f>
        <v>17</v>
      </c>
      <c r="K28" s="51">
        <f>IFERROR(VLOOKUP($B28,[1]NUM13!$G$3:$T$145,8,FALSE),0)</f>
        <v>19</v>
      </c>
      <c r="L28" s="51">
        <f>IFERROR(VLOOKUP($B28,[1]NUM13!$G$3:$T$145,9,FALSE),0)</f>
        <v>23</v>
      </c>
      <c r="M28" s="51">
        <f>IFERROR(VLOOKUP($B28,[1]NUM13!$G$3:$T$145,10,FALSE),0)</f>
        <v>23</v>
      </c>
      <c r="N28" s="51">
        <f>IFERROR(VLOOKUP($B28,[1]NUM13!$G$3:$T$145,11,FALSE),0)</f>
        <v>22</v>
      </c>
      <c r="O28" s="51">
        <f>IFERROR(VLOOKUP($B28,[1]NUM13!$G$3:$T$145,12,FALSE),0)</f>
        <v>1</v>
      </c>
      <c r="P28" s="51">
        <f>IFERROR(VLOOKUP($B28,[1]NUM13!$G$3:$T$145,13,FALSE),0)</f>
        <v>12</v>
      </c>
      <c r="Q28" s="3">
        <f t="shared" si="7"/>
        <v>207</v>
      </c>
      <c r="R28" s="51">
        <f>IFERROR(VLOOKUP($B28,[1]DEN13!$G$3:$T$147,2,FALSE),0)</f>
        <v>22</v>
      </c>
      <c r="S28" s="51">
        <f>IFERROR(VLOOKUP($B28,[1]DEN13!$G$3:$T$147,3,FALSE),0)</f>
        <v>32</v>
      </c>
      <c r="T28" s="51">
        <f>IFERROR(VLOOKUP($B28,[1]DEN13!$G$3:$T$147,4,FALSE),0)</f>
        <v>21</v>
      </c>
      <c r="U28" s="51">
        <f>IFERROR(VLOOKUP($B28,[1]DEN13!$G$3:$T$147,5,FALSE),0)</f>
        <v>22</v>
      </c>
      <c r="V28" s="51">
        <f>IFERROR(VLOOKUP($B28,[1]DEN13!$G$3:$T$147,6,FALSE),0)</f>
        <v>27</v>
      </c>
      <c r="W28" s="51">
        <f>IFERROR(VLOOKUP($B28,[1]DEN13!$G$3:$T$147,7,FALSE),0)</f>
        <v>27</v>
      </c>
      <c r="X28" s="51">
        <f>IFERROR(VLOOKUP($B28,[1]DEN13!$G$3:$T$147,8,FALSE),0)</f>
        <v>27</v>
      </c>
      <c r="Y28" s="51">
        <f>IFERROR(VLOOKUP($B28,[1]DEN13!$G$3:$T$147,9,FALSE),0)</f>
        <v>30</v>
      </c>
      <c r="Z28" s="51">
        <f>IFERROR(VLOOKUP($B28,[1]DEN13!$G$3:$T$147,10,FALSE),0)</f>
        <v>30</v>
      </c>
      <c r="AA28" s="51">
        <f>IFERROR(VLOOKUP($B28,[1]DEN13!$G$3:$T$147,11,FALSE),0)</f>
        <v>23</v>
      </c>
      <c r="AB28" s="51">
        <f>IFERROR(VLOOKUP($B28,[1]DEN13!$G$3:$T$147,12,FALSE),0)</f>
        <v>4</v>
      </c>
      <c r="AC28" s="51">
        <f>IFERROR(VLOOKUP($B28,[1]DEN13!$G$3:$T$147,13,FALSE),0)</f>
        <v>17</v>
      </c>
      <c r="AD28" s="3">
        <f t="shared" si="1"/>
        <v>282</v>
      </c>
    </row>
    <row r="29" spans="1:31" ht="14.4" thickBot="1" x14ac:dyDescent="0.3">
      <c r="A29" s="1" t="s">
        <v>41</v>
      </c>
      <c r="B29" s="62" t="s">
        <v>44</v>
      </c>
      <c r="C29" s="34"/>
      <c r="D29" s="34"/>
      <c r="E29" s="51">
        <f>IFERROR(VLOOKUP($B29,[1]NUM13!$G$3:$T$145,2,FALSE),0)</f>
        <v>57</v>
      </c>
      <c r="F29" s="51">
        <f>IFERROR(VLOOKUP($B29,[1]NUM13!$G$3:$T$145,3,FALSE),0)</f>
        <v>54</v>
      </c>
      <c r="G29" s="51">
        <f>IFERROR(VLOOKUP($B29,[1]NUM13!$G$3:$T$145,4,FALSE),0)</f>
        <v>61</v>
      </c>
      <c r="H29" s="51">
        <f>IFERROR(VLOOKUP($B29,[1]NUM13!$G$3:$T$145,5,FALSE),0)</f>
        <v>51</v>
      </c>
      <c r="I29" s="51">
        <f>IFERROR(VLOOKUP($B29,[1]NUM13!$G$3:$T$145,6,FALSE),0)</f>
        <v>45</v>
      </c>
      <c r="J29" s="51">
        <f>IFERROR(VLOOKUP($B29,[1]NUM13!$G$3:$T$145,7,FALSE),0)</f>
        <v>42</v>
      </c>
      <c r="K29" s="51">
        <f>IFERROR(VLOOKUP($B29,[1]NUM13!$G$3:$T$145,8,FALSE),0)</f>
        <v>46</v>
      </c>
      <c r="L29" s="51">
        <f>IFERROR(VLOOKUP($B29,[1]NUM13!$G$3:$T$145,9,FALSE),0)</f>
        <v>60</v>
      </c>
      <c r="M29" s="51">
        <f>IFERROR(VLOOKUP($B29,[1]NUM13!$G$3:$T$145,10,FALSE),0)</f>
        <v>37</v>
      </c>
      <c r="N29" s="51">
        <f>IFERROR(VLOOKUP($B29,[1]NUM13!$G$3:$T$145,11,FALSE),0)</f>
        <v>42</v>
      </c>
      <c r="O29" s="51">
        <f>IFERROR(VLOOKUP($B29,[1]NUM13!$G$3:$T$145,12,FALSE),0)</f>
        <v>1</v>
      </c>
      <c r="P29" s="51">
        <f>IFERROR(VLOOKUP($B29,[1]NUM13!$G$3:$T$145,13,FALSE),0)</f>
        <v>34</v>
      </c>
      <c r="Q29" s="3">
        <f t="shared" si="7"/>
        <v>530</v>
      </c>
      <c r="R29" s="51">
        <f>IFERROR(VLOOKUP($B29,[1]DEN13!$G$3:$T$147,2,FALSE),0)</f>
        <v>65</v>
      </c>
      <c r="S29" s="51">
        <f>IFERROR(VLOOKUP($B29,[1]DEN13!$G$3:$T$147,3,FALSE),0)</f>
        <v>60</v>
      </c>
      <c r="T29" s="51">
        <f>IFERROR(VLOOKUP($B29,[1]DEN13!$G$3:$T$147,4,FALSE),0)</f>
        <v>70</v>
      </c>
      <c r="U29" s="51">
        <f>IFERROR(VLOOKUP($B29,[1]DEN13!$G$3:$T$147,5,FALSE),0)</f>
        <v>61</v>
      </c>
      <c r="V29" s="51">
        <f>IFERROR(VLOOKUP($B29,[1]DEN13!$G$3:$T$147,6,FALSE),0)</f>
        <v>55</v>
      </c>
      <c r="W29" s="51">
        <f>IFERROR(VLOOKUP($B29,[1]DEN13!$G$3:$T$147,7,FALSE),0)</f>
        <v>52</v>
      </c>
      <c r="X29" s="51">
        <f>IFERROR(VLOOKUP($B29,[1]DEN13!$G$3:$T$147,8,FALSE),0)</f>
        <v>56</v>
      </c>
      <c r="Y29" s="51">
        <f>IFERROR(VLOOKUP($B29,[1]DEN13!$G$3:$T$147,9,FALSE),0)</f>
        <v>66</v>
      </c>
      <c r="Z29" s="51">
        <f>IFERROR(VLOOKUP($B29,[1]DEN13!$G$3:$T$147,10,FALSE),0)</f>
        <v>40</v>
      </c>
      <c r="AA29" s="51">
        <f>IFERROR(VLOOKUP($B29,[1]DEN13!$G$3:$T$147,11,FALSE),0)</f>
        <v>44</v>
      </c>
      <c r="AB29" s="51">
        <f>IFERROR(VLOOKUP($B29,[1]DEN13!$G$3:$T$147,12,FALSE),0)</f>
        <v>1</v>
      </c>
      <c r="AC29" s="51">
        <f>IFERROR(VLOOKUP($B29,[1]DEN13!$G$3:$T$147,13,FALSE),0)</f>
        <v>48</v>
      </c>
      <c r="AD29" s="3">
        <f t="shared" si="1"/>
        <v>618</v>
      </c>
    </row>
    <row r="30" spans="1:31" ht="14.4" thickBot="1" x14ac:dyDescent="0.3">
      <c r="A30" s="1" t="s">
        <v>41</v>
      </c>
      <c r="B30" s="62" t="s">
        <v>45</v>
      </c>
      <c r="C30" s="34"/>
      <c r="D30" s="34"/>
      <c r="E30" s="51">
        <f>IFERROR(VLOOKUP($B30,[1]NUM13!$G$3:$T$145,2,FALSE),0)</f>
        <v>10</v>
      </c>
      <c r="F30" s="51">
        <f>IFERROR(VLOOKUP($B30,[1]NUM13!$G$3:$T$145,3,FALSE),0)</f>
        <v>7</v>
      </c>
      <c r="G30" s="51">
        <f>IFERROR(VLOOKUP($B30,[1]NUM13!$G$3:$T$145,4,FALSE),0)</f>
        <v>6</v>
      </c>
      <c r="H30" s="51">
        <f>IFERROR(VLOOKUP($B30,[1]NUM13!$G$3:$T$145,5,FALSE),0)</f>
        <v>10</v>
      </c>
      <c r="I30" s="51">
        <f>IFERROR(VLOOKUP($B30,[1]NUM13!$G$3:$T$145,6,FALSE),0)</f>
        <v>7</v>
      </c>
      <c r="J30" s="51">
        <f>IFERROR(VLOOKUP($B30,[1]NUM13!$G$3:$T$145,7,FALSE),0)</f>
        <v>8</v>
      </c>
      <c r="K30" s="51">
        <f>IFERROR(VLOOKUP($B30,[1]NUM13!$G$3:$T$145,8,FALSE),0)</f>
        <v>0</v>
      </c>
      <c r="L30" s="51">
        <f>IFERROR(VLOOKUP($B30,[1]NUM13!$G$3:$T$145,9,FALSE),0)</f>
        <v>6</v>
      </c>
      <c r="M30" s="51">
        <f>IFERROR(VLOOKUP($B30,[1]NUM13!$G$3:$T$145,10,FALSE),0)</f>
        <v>4</v>
      </c>
      <c r="N30" s="51">
        <f>IFERROR(VLOOKUP($B30,[1]NUM13!$G$3:$T$145,11,FALSE),0)</f>
        <v>4</v>
      </c>
      <c r="O30" s="51">
        <f>IFERROR(VLOOKUP($B30,[1]NUM13!$G$3:$T$145,12,FALSE),0)</f>
        <v>4</v>
      </c>
      <c r="P30" s="51">
        <f>IFERROR(VLOOKUP($B30,[1]NUM13!$G$3:$T$145,13,FALSE),0)</f>
        <v>7</v>
      </c>
      <c r="Q30" s="3">
        <f t="shared" si="7"/>
        <v>73</v>
      </c>
      <c r="R30" s="51">
        <f>IFERROR(VLOOKUP($B30,[1]DEN13!$G$3:$T$147,2,FALSE),0)</f>
        <v>11</v>
      </c>
      <c r="S30" s="51">
        <f>IFERROR(VLOOKUP($B30,[1]DEN13!$G$3:$T$147,3,FALSE),0)</f>
        <v>7</v>
      </c>
      <c r="T30" s="51">
        <f>IFERROR(VLOOKUP($B30,[1]DEN13!$G$3:$T$147,4,FALSE),0)</f>
        <v>9</v>
      </c>
      <c r="U30" s="51">
        <f>IFERROR(VLOOKUP($B30,[1]DEN13!$G$3:$T$147,5,FALSE),0)</f>
        <v>12</v>
      </c>
      <c r="V30" s="51">
        <f>IFERROR(VLOOKUP($B30,[1]DEN13!$G$3:$T$147,6,FALSE),0)</f>
        <v>8</v>
      </c>
      <c r="W30" s="51">
        <f>IFERROR(VLOOKUP($B30,[1]DEN13!$G$3:$T$147,7,FALSE),0)</f>
        <v>8</v>
      </c>
      <c r="X30" s="51">
        <f>IFERROR(VLOOKUP($B30,[1]DEN13!$G$3:$T$147,8,FALSE),0)</f>
        <v>0</v>
      </c>
      <c r="Y30" s="51">
        <f>IFERROR(VLOOKUP($B30,[1]DEN13!$G$3:$T$147,9,FALSE),0)</f>
        <v>8</v>
      </c>
      <c r="Z30" s="51">
        <f>IFERROR(VLOOKUP($B30,[1]DEN13!$G$3:$T$147,10,FALSE),0)</f>
        <v>6</v>
      </c>
      <c r="AA30" s="51">
        <f>IFERROR(VLOOKUP($B30,[1]DEN13!$G$3:$T$147,11,FALSE),0)</f>
        <v>4</v>
      </c>
      <c r="AB30" s="51">
        <f>IFERROR(VLOOKUP($B30,[1]DEN13!$G$3:$T$147,12,FALSE),0)</f>
        <v>5</v>
      </c>
      <c r="AC30" s="51">
        <f>IFERROR(VLOOKUP($B30,[1]DEN13!$G$3:$T$147,13,FALSE),0)</f>
        <v>9</v>
      </c>
      <c r="AD30" s="3">
        <f t="shared" si="1"/>
        <v>87</v>
      </c>
    </row>
    <row r="31" spans="1:31" ht="14.4" thickBot="1" x14ac:dyDescent="0.3">
      <c r="A31" s="1" t="s">
        <v>41</v>
      </c>
      <c r="B31" s="62" t="s">
        <v>46</v>
      </c>
      <c r="C31" s="34"/>
      <c r="D31" s="34"/>
      <c r="E31" s="51">
        <f>IFERROR(VLOOKUP($B31,[1]NUM13!$G$3:$T$145,2,FALSE),0)</f>
        <v>35</v>
      </c>
      <c r="F31" s="51">
        <f>IFERROR(VLOOKUP($B31,[1]NUM13!$G$3:$T$145,3,FALSE),0)</f>
        <v>31</v>
      </c>
      <c r="G31" s="51">
        <f>IFERROR(VLOOKUP($B31,[1]NUM13!$G$3:$T$145,4,FALSE),0)</f>
        <v>29</v>
      </c>
      <c r="H31" s="51">
        <f>IFERROR(VLOOKUP($B31,[1]NUM13!$G$3:$T$145,5,FALSE),0)</f>
        <v>50</v>
      </c>
      <c r="I31" s="51">
        <f>IFERROR(VLOOKUP($B31,[1]NUM13!$G$3:$T$145,6,FALSE),0)</f>
        <v>21</v>
      </c>
      <c r="J31" s="51">
        <f>IFERROR(VLOOKUP($B31,[1]NUM13!$G$3:$T$145,7,FALSE),0)</f>
        <v>7</v>
      </c>
      <c r="K31" s="51">
        <f>IFERROR(VLOOKUP($B31,[1]NUM13!$G$3:$T$145,8,FALSE),0)</f>
        <v>23</v>
      </c>
      <c r="L31" s="51">
        <f>IFERROR(VLOOKUP($B31,[1]NUM13!$G$3:$T$145,9,FALSE),0)</f>
        <v>33</v>
      </c>
      <c r="M31" s="51">
        <f>IFERROR(VLOOKUP($B31,[1]NUM13!$G$3:$T$145,10,FALSE),0)</f>
        <v>26</v>
      </c>
      <c r="N31" s="51">
        <f>IFERROR(VLOOKUP($B31,[1]NUM13!$G$3:$T$145,11,FALSE),0)</f>
        <v>20</v>
      </c>
      <c r="O31" s="51">
        <f>IFERROR(VLOOKUP($B31,[1]NUM13!$G$3:$T$145,12,FALSE),0)</f>
        <v>0</v>
      </c>
      <c r="P31" s="51">
        <f>IFERROR(VLOOKUP($B31,[1]NUM13!$G$3:$T$145,13,FALSE),0)</f>
        <v>19</v>
      </c>
      <c r="Q31" s="3">
        <f t="shared" si="7"/>
        <v>294</v>
      </c>
      <c r="R31" s="51">
        <f>IFERROR(VLOOKUP($B31,[1]DEN13!$G$3:$T$147,2,FALSE),0)</f>
        <v>43</v>
      </c>
      <c r="S31" s="51">
        <f>IFERROR(VLOOKUP($B31,[1]DEN13!$G$3:$T$147,3,FALSE),0)</f>
        <v>35</v>
      </c>
      <c r="T31" s="51">
        <f>IFERROR(VLOOKUP($B31,[1]DEN13!$G$3:$T$147,4,FALSE),0)</f>
        <v>43</v>
      </c>
      <c r="U31" s="51">
        <f>IFERROR(VLOOKUP($B31,[1]DEN13!$G$3:$T$147,5,FALSE),0)</f>
        <v>71</v>
      </c>
      <c r="V31" s="51">
        <f>IFERROR(VLOOKUP($B31,[1]DEN13!$G$3:$T$147,6,FALSE),0)</f>
        <v>61</v>
      </c>
      <c r="W31" s="51">
        <f>IFERROR(VLOOKUP($B31,[1]DEN13!$G$3:$T$147,7,FALSE),0)</f>
        <v>39</v>
      </c>
      <c r="X31" s="51">
        <f>IFERROR(VLOOKUP($B31,[1]DEN13!$G$3:$T$147,8,FALSE),0)</f>
        <v>43</v>
      </c>
      <c r="Y31" s="51">
        <f>IFERROR(VLOOKUP($B31,[1]DEN13!$G$3:$T$147,9,FALSE),0)</f>
        <v>37</v>
      </c>
      <c r="Z31" s="51">
        <f>IFERROR(VLOOKUP($B31,[1]DEN13!$G$3:$T$147,10,FALSE),0)</f>
        <v>29</v>
      </c>
      <c r="AA31" s="51">
        <f>IFERROR(VLOOKUP($B31,[1]DEN13!$G$3:$T$147,11,FALSE),0)</f>
        <v>24</v>
      </c>
      <c r="AB31" s="51">
        <f>IFERROR(VLOOKUP($B31,[1]DEN13!$G$3:$T$147,12,FALSE),0)</f>
        <v>0</v>
      </c>
      <c r="AC31" s="51">
        <f>IFERROR(VLOOKUP($B31,[1]DEN13!$G$3:$T$147,13,FALSE),0)</f>
        <v>25</v>
      </c>
      <c r="AD31" s="3">
        <f t="shared" si="1"/>
        <v>450</v>
      </c>
    </row>
    <row r="32" spans="1:31" ht="14.4" thickBot="1" x14ac:dyDescent="0.3">
      <c r="A32" s="1" t="s">
        <v>41</v>
      </c>
      <c r="B32" s="62" t="s">
        <v>47</v>
      </c>
      <c r="C32" s="34"/>
      <c r="D32" s="34"/>
      <c r="E32" s="51">
        <f>IFERROR(VLOOKUP($B32,[1]NUM13!$G$3:$T$145,2,FALSE),0)</f>
        <v>0</v>
      </c>
      <c r="F32" s="51">
        <f>IFERROR(VLOOKUP($B32,[1]NUM13!$G$3:$T$145,3,FALSE),0)</f>
        <v>0</v>
      </c>
      <c r="G32" s="51">
        <f>IFERROR(VLOOKUP($B32,[1]NUM13!$G$3:$T$145,4,FALSE),0)</f>
        <v>0</v>
      </c>
      <c r="H32" s="51">
        <f>IFERROR(VLOOKUP($B32,[1]NUM13!$G$3:$T$145,5,FALSE),0)</f>
        <v>0</v>
      </c>
      <c r="I32" s="51">
        <f>IFERROR(VLOOKUP($B32,[1]NUM13!$G$3:$T$145,6,FALSE),0)</f>
        <v>0</v>
      </c>
      <c r="J32" s="51">
        <f>IFERROR(VLOOKUP($B32,[1]NUM13!$G$3:$T$145,7,FALSE),0)</f>
        <v>0</v>
      </c>
      <c r="K32" s="51">
        <f>IFERROR(VLOOKUP($B32,[1]NUM13!$G$3:$T$145,8,FALSE),0)</f>
        <v>0</v>
      </c>
      <c r="L32" s="51">
        <f>IFERROR(VLOOKUP($B32,[1]NUM13!$G$3:$T$145,9,FALSE),0)</f>
        <v>0</v>
      </c>
      <c r="M32" s="51">
        <f>IFERROR(VLOOKUP($B32,[1]NUM13!$G$3:$T$145,10,FALSE),0)</f>
        <v>0</v>
      </c>
      <c r="N32" s="51">
        <f>IFERROR(VLOOKUP($B32,[1]NUM13!$G$3:$T$145,11,FALSE),0)</f>
        <v>0</v>
      </c>
      <c r="O32" s="51">
        <f>IFERROR(VLOOKUP($B32,[1]NUM13!$G$3:$T$145,12,FALSE),0)</f>
        <v>0</v>
      </c>
      <c r="P32" s="51">
        <f>IFERROR(VLOOKUP($B32,[1]NUM13!$G$3:$T$145,13,FALSE),0)</f>
        <v>0</v>
      </c>
      <c r="Q32" s="3">
        <f t="shared" si="7"/>
        <v>0</v>
      </c>
      <c r="R32" s="51">
        <f>IFERROR(VLOOKUP($B32,[1]DEN13!$G$3:$T$147,2,FALSE),0)</f>
        <v>0</v>
      </c>
      <c r="S32" s="51">
        <f>IFERROR(VLOOKUP($B32,[1]DEN13!$G$3:$T$147,3,FALSE),0)</f>
        <v>0</v>
      </c>
      <c r="T32" s="51">
        <f>IFERROR(VLOOKUP($B32,[1]DEN13!$G$3:$T$147,4,FALSE),0)</f>
        <v>0</v>
      </c>
      <c r="U32" s="51">
        <f>IFERROR(VLOOKUP($B32,[1]DEN13!$G$3:$T$147,5,FALSE),0)</f>
        <v>0</v>
      </c>
      <c r="V32" s="51">
        <f>IFERROR(VLOOKUP($B32,[1]DEN13!$G$3:$T$147,6,FALSE),0)</f>
        <v>0</v>
      </c>
      <c r="W32" s="51">
        <f>IFERROR(VLOOKUP($B32,[1]DEN13!$G$3:$T$147,7,FALSE),0)</f>
        <v>0</v>
      </c>
      <c r="X32" s="51">
        <f>IFERROR(VLOOKUP($B32,[1]DEN13!$G$3:$T$147,8,FALSE),0)</f>
        <v>0</v>
      </c>
      <c r="Y32" s="51">
        <f>IFERROR(VLOOKUP($B32,[1]DEN13!$G$3:$T$147,9,FALSE),0)</f>
        <v>0</v>
      </c>
      <c r="Z32" s="51">
        <f>IFERROR(VLOOKUP($B32,[1]DEN13!$G$3:$T$147,10,FALSE),0)</f>
        <v>0</v>
      </c>
      <c r="AA32" s="51">
        <f>IFERROR(VLOOKUP($B32,[1]DEN13!$G$3:$T$147,11,FALSE),0)</f>
        <v>0</v>
      </c>
      <c r="AB32" s="51">
        <f>IFERROR(VLOOKUP($B32,[1]DEN13!$G$3:$T$147,12,FALSE),0)</f>
        <v>0</v>
      </c>
      <c r="AC32" s="51">
        <f>IFERROR(VLOOKUP($B32,[1]DEN13!$G$3:$T$147,13,FALSE),0)</f>
        <v>0</v>
      </c>
      <c r="AD32" s="3">
        <f t="shared" si="1"/>
        <v>0</v>
      </c>
    </row>
    <row r="33" spans="1:31" ht="14.4" thickBot="1" x14ac:dyDescent="0.3">
      <c r="A33" s="1" t="s">
        <v>41</v>
      </c>
      <c r="B33" s="62" t="s">
        <v>48</v>
      </c>
      <c r="C33" s="34"/>
      <c r="D33" s="34"/>
      <c r="E33" s="51">
        <f>IFERROR(VLOOKUP($B33,[1]NUM13!$G$3:$T$145,2,FALSE),0)</f>
        <v>1</v>
      </c>
      <c r="F33" s="51">
        <f>IFERROR(VLOOKUP($B33,[1]NUM13!$G$3:$T$145,3,FALSE),0)</f>
        <v>0</v>
      </c>
      <c r="G33" s="51">
        <f>IFERROR(VLOOKUP($B33,[1]NUM13!$G$3:$T$145,4,FALSE),0)</f>
        <v>0</v>
      </c>
      <c r="H33" s="51">
        <f>IFERROR(VLOOKUP($B33,[1]NUM13!$G$3:$T$145,5,FALSE),0)</f>
        <v>5</v>
      </c>
      <c r="I33" s="51">
        <f>IFERROR(VLOOKUP($B33,[1]NUM13!$G$3:$T$145,6,FALSE),0)</f>
        <v>0</v>
      </c>
      <c r="J33" s="51">
        <f>IFERROR(VLOOKUP($B33,[1]NUM13!$G$3:$T$145,7,FALSE),0)</f>
        <v>6</v>
      </c>
      <c r="K33" s="51">
        <f>IFERROR(VLOOKUP($B33,[1]NUM13!$G$3:$T$145,8,FALSE),0)</f>
        <v>0</v>
      </c>
      <c r="L33" s="51">
        <f>IFERROR(VLOOKUP($B33,[1]NUM13!$G$3:$T$145,9,FALSE),0)</f>
        <v>4</v>
      </c>
      <c r="M33" s="51">
        <f>IFERROR(VLOOKUP($B33,[1]NUM13!$G$3:$T$145,10,FALSE),0)</f>
        <v>4</v>
      </c>
      <c r="N33" s="51">
        <f>IFERROR(VLOOKUP($B33,[1]NUM13!$G$3:$T$145,11,FALSE),0)</f>
        <v>2</v>
      </c>
      <c r="O33" s="51">
        <f>IFERROR(VLOOKUP($B33,[1]NUM13!$G$3:$T$145,12,FALSE),0)</f>
        <v>1</v>
      </c>
      <c r="P33" s="51">
        <f>IFERROR(VLOOKUP($B33,[1]NUM13!$G$3:$T$145,13,FALSE),0)</f>
        <v>4</v>
      </c>
      <c r="Q33" s="3">
        <f t="shared" si="7"/>
        <v>27</v>
      </c>
      <c r="R33" s="51">
        <f>IFERROR(VLOOKUP($B33,[1]DEN13!$G$3:$T$147,2,FALSE),0)</f>
        <v>3</v>
      </c>
      <c r="S33" s="51">
        <f>IFERROR(VLOOKUP($B33,[1]DEN13!$G$3:$T$147,3,FALSE),0)</f>
        <v>0</v>
      </c>
      <c r="T33" s="51">
        <f>IFERROR(VLOOKUP($B33,[1]DEN13!$G$3:$T$147,4,FALSE),0)</f>
        <v>0</v>
      </c>
      <c r="U33" s="51">
        <f>IFERROR(VLOOKUP($B33,[1]DEN13!$G$3:$T$147,5,FALSE),0)</f>
        <v>5</v>
      </c>
      <c r="V33" s="51">
        <f>IFERROR(VLOOKUP($B33,[1]DEN13!$G$3:$T$147,6,FALSE),0)</f>
        <v>0</v>
      </c>
      <c r="W33" s="51">
        <f>IFERROR(VLOOKUP($B33,[1]DEN13!$G$3:$T$147,7,FALSE),0)</f>
        <v>6</v>
      </c>
      <c r="X33" s="51">
        <f>IFERROR(VLOOKUP($B33,[1]DEN13!$G$3:$T$147,8,FALSE),0)</f>
        <v>0</v>
      </c>
      <c r="Y33" s="51">
        <f>IFERROR(VLOOKUP($B33,[1]DEN13!$G$3:$T$147,9,FALSE),0)</f>
        <v>4</v>
      </c>
      <c r="Z33" s="51">
        <f>IFERROR(VLOOKUP($B33,[1]DEN13!$G$3:$T$147,10,FALSE),0)</f>
        <v>4</v>
      </c>
      <c r="AA33" s="51">
        <f>IFERROR(VLOOKUP($B33,[1]DEN13!$G$3:$T$147,11,FALSE),0)</f>
        <v>2</v>
      </c>
      <c r="AB33" s="51">
        <f>IFERROR(VLOOKUP($B33,[1]DEN13!$G$3:$T$147,12,FALSE),0)</f>
        <v>1</v>
      </c>
      <c r="AC33" s="51">
        <f>IFERROR(VLOOKUP($B33,[1]DEN13!$G$3:$T$147,13,FALSE),0)</f>
        <v>4</v>
      </c>
      <c r="AD33" s="3">
        <f t="shared" si="1"/>
        <v>29</v>
      </c>
    </row>
    <row r="34" spans="1:31" ht="14.4" thickBot="1" x14ac:dyDescent="0.3">
      <c r="A34" s="1" t="s">
        <v>41</v>
      </c>
      <c r="B34" s="62" t="s">
        <v>49</v>
      </c>
      <c r="C34" s="34"/>
      <c r="D34" s="34"/>
      <c r="E34" s="51">
        <f>IFERROR(VLOOKUP($B34,[1]NUM13!$G$3:$T$145,2,FALSE),0)</f>
        <v>1</v>
      </c>
      <c r="F34" s="51">
        <f>IFERROR(VLOOKUP($B34,[1]NUM13!$G$3:$T$145,3,FALSE),0)</f>
        <v>0</v>
      </c>
      <c r="G34" s="51">
        <f>IFERROR(VLOOKUP($B34,[1]NUM13!$G$3:$T$145,4,FALSE),0)</f>
        <v>0</v>
      </c>
      <c r="H34" s="51">
        <f>IFERROR(VLOOKUP($B34,[1]NUM13!$G$3:$T$145,5,FALSE),0)</f>
        <v>0</v>
      </c>
      <c r="I34" s="51">
        <f>IFERROR(VLOOKUP($B34,[1]NUM13!$G$3:$T$145,6,FALSE),0)</f>
        <v>0</v>
      </c>
      <c r="J34" s="51">
        <f>IFERROR(VLOOKUP($B34,[1]NUM13!$G$3:$T$145,7,FALSE),0)</f>
        <v>3</v>
      </c>
      <c r="K34" s="51">
        <f>IFERROR(VLOOKUP($B34,[1]NUM13!$G$3:$T$145,8,FALSE),0)</f>
        <v>0</v>
      </c>
      <c r="L34" s="51">
        <f>IFERROR(VLOOKUP($B34,[1]NUM13!$G$3:$T$145,9,FALSE),0)</f>
        <v>0</v>
      </c>
      <c r="M34" s="51">
        <f>IFERROR(VLOOKUP($B34,[1]NUM13!$G$3:$T$145,10,FALSE),0)</f>
        <v>0</v>
      </c>
      <c r="N34" s="51">
        <f>IFERROR(VLOOKUP($B34,[1]NUM13!$G$3:$T$145,11,FALSE),0)</f>
        <v>0</v>
      </c>
      <c r="O34" s="51">
        <f>IFERROR(VLOOKUP($B34,[1]NUM13!$G$3:$T$145,12,FALSE),0)</f>
        <v>1</v>
      </c>
      <c r="P34" s="51">
        <f>IFERROR(VLOOKUP($B34,[1]NUM13!$G$3:$T$145,13,FALSE),0)</f>
        <v>0</v>
      </c>
      <c r="Q34" s="3">
        <f t="shared" si="7"/>
        <v>5</v>
      </c>
      <c r="R34" s="51">
        <f>IFERROR(VLOOKUP($B34,[1]DEN13!$G$3:$T$147,2,FALSE),0)</f>
        <v>2</v>
      </c>
      <c r="S34" s="51">
        <f>IFERROR(VLOOKUP($B34,[1]DEN13!$G$3:$T$147,3,FALSE),0)</f>
        <v>0</v>
      </c>
      <c r="T34" s="51">
        <f>IFERROR(VLOOKUP($B34,[1]DEN13!$G$3:$T$147,4,FALSE),0)</f>
        <v>0</v>
      </c>
      <c r="U34" s="51">
        <f>IFERROR(VLOOKUP($B34,[1]DEN13!$G$3:$T$147,5,FALSE),0)</f>
        <v>0</v>
      </c>
      <c r="V34" s="51">
        <f>IFERROR(VLOOKUP($B34,[1]DEN13!$G$3:$T$147,6,FALSE),0)</f>
        <v>0</v>
      </c>
      <c r="W34" s="51">
        <f>IFERROR(VLOOKUP($B34,[1]DEN13!$G$3:$T$147,7,FALSE),0)</f>
        <v>3</v>
      </c>
      <c r="X34" s="51">
        <f>IFERROR(VLOOKUP($B34,[1]DEN13!$G$3:$T$147,8,FALSE),0)</f>
        <v>0</v>
      </c>
      <c r="Y34" s="51">
        <f>IFERROR(VLOOKUP($B34,[1]DEN13!$G$3:$T$147,9,FALSE),0)</f>
        <v>0</v>
      </c>
      <c r="Z34" s="51">
        <f>IFERROR(VLOOKUP($B34,[1]DEN13!$G$3:$T$147,10,FALSE),0)</f>
        <v>0</v>
      </c>
      <c r="AA34" s="51">
        <f>IFERROR(VLOOKUP($B34,[1]DEN13!$G$3:$T$147,11,FALSE),0)</f>
        <v>0</v>
      </c>
      <c r="AB34" s="51">
        <f>IFERROR(VLOOKUP($B34,[1]DEN13!$G$3:$T$147,12,FALSE),0)</f>
        <v>1</v>
      </c>
      <c r="AC34" s="51">
        <f>IFERROR(VLOOKUP($B34,[1]DEN13!$G$3:$T$147,13,FALSE),0)</f>
        <v>0</v>
      </c>
      <c r="AD34" s="3">
        <f t="shared" si="1"/>
        <v>6</v>
      </c>
    </row>
    <row r="35" spans="1:31" ht="14.4" thickBot="1" x14ac:dyDescent="0.3">
      <c r="A35" s="1" t="s">
        <v>41</v>
      </c>
      <c r="B35" s="62" t="s">
        <v>50</v>
      </c>
      <c r="C35" s="34"/>
      <c r="D35" s="34"/>
      <c r="E35" s="51">
        <f>IFERROR(VLOOKUP($B35,[1]NUM13!$G$3:$T$145,2,FALSE),0)</f>
        <v>6</v>
      </c>
      <c r="F35" s="51">
        <f>IFERROR(VLOOKUP($B35,[1]NUM13!$G$3:$T$145,3,FALSE),0)</f>
        <v>2</v>
      </c>
      <c r="G35" s="51">
        <f>IFERROR(VLOOKUP($B35,[1]NUM13!$G$3:$T$145,4,FALSE),0)</f>
        <v>4</v>
      </c>
      <c r="H35" s="51">
        <f>IFERROR(VLOOKUP($B35,[1]NUM13!$G$3:$T$145,5,FALSE),0)</f>
        <v>8</v>
      </c>
      <c r="I35" s="51">
        <f>IFERROR(VLOOKUP($B35,[1]NUM13!$G$3:$T$145,6,FALSE),0)</f>
        <v>4</v>
      </c>
      <c r="J35" s="51">
        <f>IFERROR(VLOOKUP($B35,[1]NUM13!$G$3:$T$145,7,FALSE),0)</f>
        <v>5</v>
      </c>
      <c r="K35" s="51">
        <f>IFERROR(VLOOKUP($B35,[1]NUM13!$G$3:$T$145,8,FALSE),0)</f>
        <v>2</v>
      </c>
      <c r="L35" s="51">
        <f>IFERROR(VLOOKUP($B35,[1]NUM13!$G$3:$T$145,9,FALSE),0)</f>
        <v>3</v>
      </c>
      <c r="M35" s="51">
        <f>IFERROR(VLOOKUP($B35,[1]NUM13!$G$3:$T$145,10,FALSE),0)</f>
        <v>3</v>
      </c>
      <c r="N35" s="51">
        <f>IFERROR(VLOOKUP($B35,[1]NUM13!$G$3:$T$145,11,FALSE),0)</f>
        <v>1</v>
      </c>
      <c r="O35" s="51">
        <f>IFERROR(VLOOKUP($B35,[1]NUM13!$G$3:$T$145,12,FALSE),0)</f>
        <v>4</v>
      </c>
      <c r="P35" s="51">
        <f>IFERROR(VLOOKUP($B35,[1]NUM13!$G$3:$T$145,13,FALSE),0)</f>
        <v>4</v>
      </c>
      <c r="Q35" s="3">
        <f t="shared" si="7"/>
        <v>46</v>
      </c>
      <c r="R35" s="51">
        <f>IFERROR(VLOOKUP($B35,[1]DEN13!$G$3:$T$147,2,FALSE),0)</f>
        <v>8</v>
      </c>
      <c r="S35" s="51">
        <f>IFERROR(VLOOKUP($B35,[1]DEN13!$G$3:$T$147,3,FALSE),0)</f>
        <v>3</v>
      </c>
      <c r="T35" s="51">
        <f>IFERROR(VLOOKUP($B35,[1]DEN13!$G$3:$T$147,4,FALSE),0)</f>
        <v>7</v>
      </c>
      <c r="U35" s="51">
        <f>IFERROR(VLOOKUP($B35,[1]DEN13!$G$3:$T$147,5,FALSE),0)</f>
        <v>9</v>
      </c>
      <c r="V35" s="51">
        <f>IFERROR(VLOOKUP($B35,[1]DEN13!$G$3:$T$147,6,FALSE),0)</f>
        <v>4</v>
      </c>
      <c r="W35" s="51">
        <f>IFERROR(VLOOKUP($B35,[1]DEN13!$G$3:$T$147,7,FALSE),0)</f>
        <v>5</v>
      </c>
      <c r="X35" s="51">
        <f>IFERROR(VLOOKUP($B35,[1]DEN13!$G$3:$T$147,8,FALSE),0)</f>
        <v>3</v>
      </c>
      <c r="Y35" s="51">
        <f>IFERROR(VLOOKUP($B35,[1]DEN13!$G$3:$T$147,9,FALSE),0)</f>
        <v>4</v>
      </c>
      <c r="Z35" s="51">
        <f>IFERROR(VLOOKUP($B35,[1]DEN13!$G$3:$T$147,10,FALSE),0)</f>
        <v>3</v>
      </c>
      <c r="AA35" s="51">
        <f>IFERROR(VLOOKUP($B35,[1]DEN13!$G$3:$T$147,11,FALSE),0)</f>
        <v>2</v>
      </c>
      <c r="AB35" s="51">
        <f>IFERROR(VLOOKUP($B35,[1]DEN13!$G$3:$T$147,12,FALSE),0)</f>
        <v>6</v>
      </c>
      <c r="AC35" s="51">
        <f>IFERROR(VLOOKUP($B35,[1]DEN13!$G$3:$T$147,13,FALSE),0)</f>
        <v>4</v>
      </c>
      <c r="AD35" s="3">
        <f t="shared" si="1"/>
        <v>58</v>
      </c>
    </row>
    <row r="36" spans="1:31" ht="14.4" thickBot="1" x14ac:dyDescent="0.3">
      <c r="A36" s="1" t="s">
        <v>41</v>
      </c>
      <c r="B36" s="62" t="s">
        <v>240</v>
      </c>
      <c r="C36" s="34"/>
      <c r="D36" s="34"/>
      <c r="E36" s="51">
        <f>IFERROR(VLOOKUP($B36,[1]NUM13!$G$3:$T$145,2,FALSE),0)</f>
        <v>4</v>
      </c>
      <c r="F36" s="51">
        <f>IFERROR(VLOOKUP($B36,[1]NUM13!$G$3:$T$145,3,FALSE),0)</f>
        <v>7</v>
      </c>
      <c r="G36" s="51">
        <f>IFERROR(VLOOKUP($B36,[1]NUM13!$G$3:$T$145,4,FALSE),0)</f>
        <v>8</v>
      </c>
      <c r="H36" s="51">
        <f>IFERROR(VLOOKUP($B36,[1]NUM13!$G$3:$T$145,5,FALSE),0)</f>
        <v>5</v>
      </c>
      <c r="I36" s="51">
        <f>IFERROR(VLOOKUP($B36,[1]NUM13!$G$3:$T$145,6,FALSE),0)</f>
        <v>4</v>
      </c>
      <c r="J36" s="51">
        <f>IFERROR(VLOOKUP($B36,[1]NUM13!$G$3:$T$145,7,FALSE),0)</f>
        <v>3</v>
      </c>
      <c r="K36" s="51">
        <f>IFERROR(VLOOKUP($B36,[1]NUM13!$G$3:$T$145,8,FALSE),0)</f>
        <v>3</v>
      </c>
      <c r="L36" s="51">
        <f>IFERROR(VLOOKUP($B36,[1]NUM13!$G$3:$T$145,9,FALSE),0)</f>
        <v>3</v>
      </c>
      <c r="M36" s="51">
        <f>IFERROR(VLOOKUP($B36,[1]NUM13!$G$3:$T$145,10,FALSE),0)</f>
        <v>7</v>
      </c>
      <c r="N36" s="51">
        <f>IFERROR(VLOOKUP($B36,[1]NUM13!$G$3:$T$145,11,FALSE),0)</f>
        <v>2</v>
      </c>
      <c r="O36" s="51">
        <f>IFERROR(VLOOKUP($B36,[1]NUM13!$G$3:$T$145,12,FALSE),0)</f>
        <v>2</v>
      </c>
      <c r="P36" s="51">
        <f>IFERROR(VLOOKUP($B36,[1]NUM13!$G$3:$T$145,13,FALSE),0)</f>
        <v>2</v>
      </c>
      <c r="Q36" s="3">
        <f t="shared" si="7"/>
        <v>50</v>
      </c>
      <c r="R36" s="51">
        <f>IFERROR(VLOOKUP($B36,[1]DEN13!$G$3:$T$147,2,FALSE),0)</f>
        <v>5</v>
      </c>
      <c r="S36" s="51">
        <f>IFERROR(VLOOKUP($B36,[1]DEN13!$G$3:$T$147,3,FALSE),0)</f>
        <v>8</v>
      </c>
      <c r="T36" s="51">
        <f>IFERROR(VLOOKUP($B36,[1]DEN13!$G$3:$T$147,4,FALSE),0)</f>
        <v>8</v>
      </c>
      <c r="U36" s="51">
        <f>IFERROR(VLOOKUP($B36,[1]DEN13!$G$3:$T$147,5,FALSE),0)</f>
        <v>6</v>
      </c>
      <c r="V36" s="51">
        <f>IFERROR(VLOOKUP($B36,[1]DEN13!$G$3:$T$147,6,FALSE),0)</f>
        <v>6</v>
      </c>
      <c r="W36" s="51">
        <f>IFERROR(VLOOKUP($B36,[1]DEN13!$G$3:$T$147,7,FALSE),0)</f>
        <v>3</v>
      </c>
      <c r="X36" s="51">
        <f>IFERROR(VLOOKUP($B36,[1]DEN13!$G$3:$T$147,8,FALSE),0)</f>
        <v>3</v>
      </c>
      <c r="Y36" s="51">
        <f>IFERROR(VLOOKUP($B36,[1]DEN13!$G$3:$T$147,9,FALSE),0)</f>
        <v>4</v>
      </c>
      <c r="Z36" s="51">
        <f>IFERROR(VLOOKUP($B36,[1]DEN13!$G$3:$T$147,10,FALSE),0)</f>
        <v>7</v>
      </c>
      <c r="AA36" s="51">
        <f>IFERROR(VLOOKUP($B36,[1]DEN13!$G$3:$T$147,11,FALSE),0)</f>
        <v>2</v>
      </c>
      <c r="AB36" s="51">
        <f>IFERROR(VLOOKUP($B36,[1]DEN13!$G$3:$T$147,12,FALSE),0)</f>
        <v>2</v>
      </c>
      <c r="AC36" s="51">
        <f>IFERROR(VLOOKUP($B36,[1]DEN13!$G$3:$T$147,13,FALSE),0)</f>
        <v>3</v>
      </c>
      <c r="AD36" s="3">
        <f t="shared" si="1"/>
        <v>57</v>
      </c>
    </row>
    <row r="37" spans="1:31" ht="14.4" thickBot="1" x14ac:dyDescent="0.3">
      <c r="A37" s="49" t="s">
        <v>41</v>
      </c>
      <c r="B37" s="229" t="s">
        <v>323</v>
      </c>
      <c r="C37" s="34"/>
      <c r="D37" s="34"/>
      <c r="E37" s="51">
        <f>IFERROR(VLOOKUP($B37,[1]NUM13!$G$3:$T$145,2,FALSE),0)</f>
        <v>0</v>
      </c>
      <c r="F37" s="51">
        <f>IFERROR(VLOOKUP($B37,[1]NUM13!$G$3:$T$145,3,FALSE),0)</f>
        <v>0</v>
      </c>
      <c r="G37" s="51">
        <f>IFERROR(VLOOKUP($B37,[1]NUM13!$G$3:$T$145,4,FALSE),0)</f>
        <v>0</v>
      </c>
      <c r="H37" s="51">
        <f>IFERROR(VLOOKUP($B37,[1]NUM13!$G$3:$T$145,5,FALSE),0)</f>
        <v>0</v>
      </c>
      <c r="I37" s="51">
        <f>IFERROR(VLOOKUP($B37,[1]NUM13!$G$3:$T$145,6,FALSE),0)</f>
        <v>0</v>
      </c>
      <c r="J37" s="51">
        <f>IFERROR(VLOOKUP($B37,[1]NUM13!$G$3:$T$145,7,FALSE),0)</f>
        <v>0</v>
      </c>
      <c r="K37" s="51">
        <f>IFERROR(VLOOKUP($B37,[1]NUM13!$G$3:$T$145,8,FALSE),0)</f>
        <v>0</v>
      </c>
      <c r="L37" s="51">
        <f>IFERROR(VLOOKUP($B37,[1]NUM13!$G$3:$T$145,9,FALSE),0)</f>
        <v>0</v>
      </c>
      <c r="M37" s="51">
        <f>IFERROR(VLOOKUP($B37,[1]NUM13!$G$3:$T$145,10,FALSE),0)</f>
        <v>0</v>
      </c>
      <c r="N37" s="51">
        <f>IFERROR(VLOOKUP($B37,[1]NUM13!$G$3:$T$145,11,FALSE),0)</f>
        <v>0</v>
      </c>
      <c r="O37" s="51">
        <f>IFERROR(VLOOKUP($B37,[1]NUM13!$G$3:$T$145,12,FALSE),0)</f>
        <v>2</v>
      </c>
      <c r="P37" s="51">
        <f>IFERROR(VLOOKUP($B37,[1]NUM13!$G$3:$T$145,13,FALSE),0)</f>
        <v>5</v>
      </c>
      <c r="Q37" s="3">
        <f t="shared" si="7"/>
        <v>7</v>
      </c>
      <c r="R37" s="51">
        <f>IFERROR(VLOOKUP($B37,[1]DEN13!$G$3:$T$147,2,FALSE),0)</f>
        <v>0</v>
      </c>
      <c r="S37" s="51">
        <f>IFERROR(VLOOKUP($B37,[1]DEN13!$G$3:$T$147,3,FALSE),0)</f>
        <v>0</v>
      </c>
      <c r="T37" s="51">
        <f>IFERROR(VLOOKUP($B37,[1]DEN13!$G$3:$T$147,4,FALSE),0)</f>
        <v>0</v>
      </c>
      <c r="U37" s="51">
        <f>IFERROR(VLOOKUP($B37,[1]DEN13!$G$3:$T$147,5,FALSE),0)</f>
        <v>0</v>
      </c>
      <c r="V37" s="51">
        <f>IFERROR(VLOOKUP($B37,[1]DEN13!$G$3:$T$147,6,FALSE),0)</f>
        <v>0</v>
      </c>
      <c r="W37" s="51">
        <f>IFERROR(VLOOKUP($B37,[1]DEN13!$G$3:$T$147,7,FALSE),0)</f>
        <v>0</v>
      </c>
      <c r="X37" s="51">
        <f>IFERROR(VLOOKUP($B37,[1]DEN13!$G$3:$T$147,8,FALSE),0)</f>
        <v>0</v>
      </c>
      <c r="Y37" s="51">
        <f>IFERROR(VLOOKUP($B37,[1]DEN13!$G$3:$T$147,9,FALSE),0)</f>
        <v>0</v>
      </c>
      <c r="Z37" s="51">
        <f>IFERROR(VLOOKUP($B37,[1]DEN13!$G$3:$T$147,10,FALSE),0)</f>
        <v>0</v>
      </c>
      <c r="AA37" s="51">
        <f>IFERROR(VLOOKUP($B37,[1]DEN13!$G$3:$T$147,11,FALSE),0)</f>
        <v>0</v>
      </c>
      <c r="AB37" s="51">
        <f>IFERROR(VLOOKUP($B37,[1]DEN13!$G$3:$T$147,12,FALSE),0)</f>
        <v>2</v>
      </c>
      <c r="AC37" s="51">
        <f>IFERROR(VLOOKUP($B37,[1]DEN13!$G$3:$T$147,13,FALSE),0)</f>
        <v>7</v>
      </c>
      <c r="AD37" s="3">
        <f t="shared" si="1"/>
        <v>9</v>
      </c>
    </row>
    <row r="38" spans="1:31" ht="14.4" thickBot="1" x14ac:dyDescent="0.3">
      <c r="A38" s="49" t="s">
        <v>41</v>
      </c>
      <c r="B38" s="47" t="s">
        <v>260</v>
      </c>
      <c r="C38" s="34"/>
      <c r="D38" s="34"/>
      <c r="E38" s="51">
        <f>IFERROR(VLOOKUP($B38,[1]NUM13!$G$3:$T$145,2,FALSE),0)</f>
        <v>20</v>
      </c>
      <c r="F38" s="51">
        <f>IFERROR(VLOOKUP($B38,[1]NUM13!$G$3:$T$145,3,FALSE),0)</f>
        <v>11</v>
      </c>
      <c r="G38" s="51">
        <f>IFERROR(VLOOKUP($B38,[1]NUM13!$G$3:$T$145,4,FALSE),0)</f>
        <v>23</v>
      </c>
      <c r="H38" s="51">
        <f>IFERROR(VLOOKUP($B38,[1]NUM13!$G$3:$T$145,5,FALSE),0)</f>
        <v>16</v>
      </c>
      <c r="I38" s="51">
        <f>IFERROR(VLOOKUP($B38,[1]NUM13!$G$3:$T$145,6,FALSE),0)</f>
        <v>15</v>
      </c>
      <c r="J38" s="51">
        <f>IFERROR(VLOOKUP($B38,[1]NUM13!$G$3:$T$145,7,FALSE),0)</f>
        <v>17</v>
      </c>
      <c r="K38" s="51">
        <f>IFERROR(VLOOKUP($B38,[1]NUM13!$G$3:$T$145,8,FALSE),0)</f>
        <v>13</v>
      </c>
      <c r="L38" s="51">
        <f>IFERROR(VLOOKUP($B38,[1]NUM13!$G$3:$T$145,9,FALSE),0)</f>
        <v>17</v>
      </c>
      <c r="M38" s="51">
        <f>IFERROR(VLOOKUP($B38,[1]NUM13!$G$3:$T$145,10,FALSE),0)</f>
        <v>14</v>
      </c>
      <c r="N38" s="51">
        <f>IFERROR(VLOOKUP($B38,[1]NUM13!$G$3:$T$145,11,FALSE),0)</f>
        <v>19</v>
      </c>
      <c r="O38" s="51">
        <f>IFERROR(VLOOKUP($B38,[1]NUM13!$G$3:$T$145,12,FALSE),0)</f>
        <v>3</v>
      </c>
      <c r="P38" s="51">
        <f>IFERROR(VLOOKUP($B38,[1]NUM13!$G$3:$T$145,13,FALSE),0)</f>
        <v>13</v>
      </c>
      <c r="Q38" s="3">
        <f t="shared" si="7"/>
        <v>181</v>
      </c>
      <c r="R38" s="51">
        <f>IFERROR(VLOOKUP($B38,[1]DEN13!$G$3:$T$147,2,FALSE),0)</f>
        <v>21</v>
      </c>
      <c r="S38" s="51">
        <f>IFERROR(VLOOKUP($B38,[1]DEN13!$G$3:$T$147,3,FALSE),0)</f>
        <v>12</v>
      </c>
      <c r="T38" s="51">
        <f>IFERROR(VLOOKUP($B38,[1]DEN13!$G$3:$T$147,4,FALSE),0)</f>
        <v>24</v>
      </c>
      <c r="U38" s="51">
        <f>IFERROR(VLOOKUP($B38,[1]DEN13!$G$3:$T$147,5,FALSE),0)</f>
        <v>19</v>
      </c>
      <c r="V38" s="51">
        <f>IFERROR(VLOOKUP($B38,[1]DEN13!$G$3:$T$147,6,FALSE),0)</f>
        <v>17</v>
      </c>
      <c r="W38" s="51">
        <f>IFERROR(VLOOKUP($B38,[1]DEN13!$G$3:$T$147,7,FALSE),0)</f>
        <v>18</v>
      </c>
      <c r="X38" s="51">
        <f>IFERROR(VLOOKUP($B38,[1]DEN13!$G$3:$T$147,8,FALSE),0)</f>
        <v>14</v>
      </c>
      <c r="Y38" s="51">
        <f>IFERROR(VLOOKUP($B38,[1]DEN13!$G$3:$T$147,9,FALSE),0)</f>
        <v>20</v>
      </c>
      <c r="Z38" s="51">
        <f>IFERROR(VLOOKUP($B38,[1]DEN13!$G$3:$T$147,10,FALSE),0)</f>
        <v>17</v>
      </c>
      <c r="AA38" s="51">
        <f>IFERROR(VLOOKUP($B38,[1]DEN13!$G$3:$T$147,11,FALSE),0)</f>
        <v>21</v>
      </c>
      <c r="AB38" s="51">
        <f>IFERROR(VLOOKUP($B38,[1]DEN13!$G$3:$T$147,12,FALSE),0)</f>
        <v>5</v>
      </c>
      <c r="AC38" s="51">
        <f>IFERROR(VLOOKUP($B38,[1]DEN13!$G$3:$T$147,13,FALSE),0)</f>
        <v>15</v>
      </c>
      <c r="AD38" s="3">
        <f t="shared" si="1"/>
        <v>203</v>
      </c>
    </row>
    <row r="39" spans="1:31" ht="14.4" thickBot="1" x14ac:dyDescent="0.3">
      <c r="A39" s="49" t="s">
        <v>41</v>
      </c>
      <c r="B39" s="47" t="s">
        <v>261</v>
      </c>
      <c r="C39" s="34"/>
      <c r="D39" s="34"/>
      <c r="E39" s="51">
        <f>IFERROR(VLOOKUP($B39,[1]NUM13!$G$3:$T$145,2,FALSE),0)</f>
        <v>12</v>
      </c>
      <c r="F39" s="51">
        <f>IFERROR(VLOOKUP($B39,[1]NUM13!$G$3:$T$145,3,FALSE),0)</f>
        <v>10</v>
      </c>
      <c r="G39" s="51">
        <f>IFERROR(VLOOKUP($B39,[1]NUM13!$G$3:$T$145,4,FALSE),0)</f>
        <v>9</v>
      </c>
      <c r="H39" s="51">
        <f>IFERROR(VLOOKUP($B39,[1]NUM13!$G$3:$T$145,5,FALSE),0)</f>
        <v>8</v>
      </c>
      <c r="I39" s="51">
        <f>IFERROR(VLOOKUP($B39,[1]NUM13!$G$3:$T$145,6,FALSE),0)</f>
        <v>12</v>
      </c>
      <c r="J39" s="51">
        <f>IFERROR(VLOOKUP($B39,[1]NUM13!$G$3:$T$145,7,FALSE),0)</f>
        <v>12</v>
      </c>
      <c r="K39" s="51">
        <f>IFERROR(VLOOKUP($B39,[1]NUM13!$G$3:$T$145,8,FALSE),0)</f>
        <v>20</v>
      </c>
      <c r="L39" s="51">
        <f>IFERROR(VLOOKUP($B39,[1]NUM13!$G$3:$T$145,9,FALSE),0)</f>
        <v>10</v>
      </c>
      <c r="M39" s="51">
        <f>IFERROR(VLOOKUP($B39,[1]NUM13!$G$3:$T$145,10,FALSE),0)</f>
        <v>9</v>
      </c>
      <c r="N39" s="51">
        <f>IFERROR(VLOOKUP($B39,[1]NUM13!$G$3:$T$145,11,FALSE),0)</f>
        <v>9</v>
      </c>
      <c r="O39" s="51">
        <f>IFERROR(VLOOKUP($B39,[1]NUM13!$G$3:$T$145,12,FALSE),0)</f>
        <v>5</v>
      </c>
      <c r="P39" s="51">
        <f>IFERROR(VLOOKUP($B39,[1]NUM13!$G$3:$T$145,13,FALSE),0)</f>
        <v>6</v>
      </c>
      <c r="Q39" s="3">
        <f t="shared" si="7"/>
        <v>122</v>
      </c>
      <c r="R39" s="51">
        <f>IFERROR(VLOOKUP($B39,[1]DEN13!$G$3:$T$147,2,FALSE),0)</f>
        <v>16</v>
      </c>
      <c r="S39" s="51">
        <f>IFERROR(VLOOKUP($B39,[1]DEN13!$G$3:$T$147,3,FALSE),0)</f>
        <v>11</v>
      </c>
      <c r="T39" s="51">
        <f>IFERROR(VLOOKUP($B39,[1]DEN13!$G$3:$T$147,4,FALSE),0)</f>
        <v>12</v>
      </c>
      <c r="U39" s="51">
        <f>IFERROR(VLOOKUP($B39,[1]DEN13!$G$3:$T$147,5,FALSE),0)</f>
        <v>9</v>
      </c>
      <c r="V39" s="51">
        <f>IFERROR(VLOOKUP($B39,[1]DEN13!$G$3:$T$147,6,FALSE),0)</f>
        <v>16</v>
      </c>
      <c r="W39" s="51">
        <f>IFERROR(VLOOKUP($B39,[1]DEN13!$G$3:$T$147,7,FALSE),0)</f>
        <v>12</v>
      </c>
      <c r="X39" s="51">
        <f>IFERROR(VLOOKUP($B39,[1]DEN13!$G$3:$T$147,8,FALSE),0)</f>
        <v>23</v>
      </c>
      <c r="Y39" s="51">
        <f>IFERROR(VLOOKUP($B39,[1]DEN13!$G$3:$T$147,9,FALSE),0)</f>
        <v>13</v>
      </c>
      <c r="Z39" s="51">
        <f>IFERROR(VLOOKUP($B39,[1]DEN13!$G$3:$T$147,10,FALSE),0)</f>
        <v>10</v>
      </c>
      <c r="AA39" s="51">
        <f>IFERROR(VLOOKUP($B39,[1]DEN13!$G$3:$T$147,11,FALSE),0)</f>
        <v>10</v>
      </c>
      <c r="AB39" s="51">
        <f>IFERROR(VLOOKUP($B39,[1]DEN13!$G$3:$T$147,12,FALSE),0)</f>
        <v>5</v>
      </c>
      <c r="AC39" s="51">
        <f>IFERROR(VLOOKUP($B39,[1]DEN13!$G$3:$T$147,13,FALSE),0)</f>
        <v>9</v>
      </c>
      <c r="AD39" s="3">
        <f t="shared" si="1"/>
        <v>146</v>
      </c>
    </row>
    <row r="40" spans="1:31" ht="14.4" thickBot="1" x14ac:dyDescent="0.3">
      <c r="A40" s="344" t="s">
        <v>160</v>
      </c>
      <c r="B40" s="345"/>
      <c r="C40" s="89">
        <f>D40/Metas!M8</f>
        <v>0.97224782830309409</v>
      </c>
      <c r="D40" s="13">
        <f>+Q40/AD40</f>
        <v>0.79724321920853713</v>
      </c>
      <c r="E40" s="8">
        <f t="shared" ref="E40:AD40" si="8">SUM(E27:E39)</f>
        <v>182</v>
      </c>
      <c r="F40" s="8">
        <f t="shared" si="8"/>
        <v>162</v>
      </c>
      <c r="G40" s="8">
        <f t="shared" si="8"/>
        <v>174</v>
      </c>
      <c r="H40" s="8">
        <f t="shared" si="8"/>
        <v>199</v>
      </c>
      <c r="I40" s="8">
        <f t="shared" si="8"/>
        <v>144</v>
      </c>
      <c r="J40" s="8">
        <f t="shared" si="8"/>
        <v>136</v>
      </c>
      <c r="K40" s="8">
        <f t="shared" si="8"/>
        <v>154</v>
      </c>
      <c r="L40" s="8">
        <f t="shared" si="8"/>
        <v>195</v>
      </c>
      <c r="M40" s="8">
        <f t="shared" si="8"/>
        <v>147</v>
      </c>
      <c r="N40" s="8">
        <f t="shared" si="8"/>
        <v>137</v>
      </c>
      <c r="O40" s="8">
        <f t="shared" si="8"/>
        <v>36</v>
      </c>
      <c r="P40" s="8">
        <f t="shared" si="8"/>
        <v>127</v>
      </c>
      <c r="Q40" s="8">
        <f t="shared" si="8"/>
        <v>1793</v>
      </c>
      <c r="R40" s="8">
        <f t="shared" si="8"/>
        <v>223</v>
      </c>
      <c r="S40" s="8">
        <f t="shared" si="8"/>
        <v>189</v>
      </c>
      <c r="T40" s="8">
        <f t="shared" si="8"/>
        <v>220</v>
      </c>
      <c r="U40" s="8">
        <f t="shared" si="8"/>
        <v>250</v>
      </c>
      <c r="V40" s="8">
        <f t="shared" si="8"/>
        <v>216</v>
      </c>
      <c r="W40" s="8">
        <f t="shared" si="8"/>
        <v>193</v>
      </c>
      <c r="X40" s="8">
        <f t="shared" si="8"/>
        <v>198</v>
      </c>
      <c r="Y40" s="8">
        <f t="shared" si="8"/>
        <v>229</v>
      </c>
      <c r="Z40" s="8">
        <f t="shared" si="8"/>
        <v>167</v>
      </c>
      <c r="AA40" s="8">
        <f t="shared" si="8"/>
        <v>151</v>
      </c>
      <c r="AB40" s="8">
        <f t="shared" si="8"/>
        <v>48</v>
      </c>
      <c r="AC40" s="8">
        <f t="shared" si="8"/>
        <v>165</v>
      </c>
      <c r="AD40" s="8">
        <f t="shared" si="8"/>
        <v>2249</v>
      </c>
      <c r="AE40" s="233"/>
    </row>
    <row r="41" spans="1:31" ht="14.4" thickBot="1" x14ac:dyDescent="0.3">
      <c r="A41" s="49" t="s">
        <v>60</v>
      </c>
      <c r="B41" s="62" t="s">
        <v>51</v>
      </c>
      <c r="C41" s="34"/>
      <c r="D41" s="34"/>
      <c r="E41" s="51">
        <f>IFERROR(VLOOKUP($B41,[1]NUM13!$G$3:$T$145,2,FALSE),0)</f>
        <v>0</v>
      </c>
      <c r="F41" s="51">
        <f>IFERROR(VLOOKUP($B41,[1]NUM13!$G$3:$T$145,3,FALSE),0)</f>
        <v>0</v>
      </c>
      <c r="G41" s="51">
        <f>IFERROR(VLOOKUP($B41,[1]NUM13!$G$3:$T$145,4,FALSE),0)</f>
        <v>0</v>
      </c>
      <c r="H41" s="51">
        <f>IFERROR(VLOOKUP($B41,[1]NUM13!$G$3:$T$145,5,FALSE),0)</f>
        <v>2</v>
      </c>
      <c r="I41" s="51">
        <f>IFERROR(VLOOKUP($B41,[1]NUM13!$G$3:$T$145,6,FALSE),0)</f>
        <v>2</v>
      </c>
      <c r="J41" s="51">
        <f>IFERROR(VLOOKUP($B41,[1]NUM13!$G$3:$T$145,7,FALSE),0)</f>
        <v>0</v>
      </c>
      <c r="K41" s="51">
        <f>IFERROR(VLOOKUP($B41,[1]NUM13!$G$3:$T$145,8,FALSE),0)</f>
        <v>3</v>
      </c>
      <c r="L41" s="51">
        <f>IFERROR(VLOOKUP($B41,[1]NUM13!$G$3:$T$145,9,FALSE),0)</f>
        <v>1</v>
      </c>
      <c r="M41" s="51">
        <f>IFERROR(VLOOKUP($B41,[1]NUM13!$G$3:$T$145,10,FALSE),0)</f>
        <v>0</v>
      </c>
      <c r="N41" s="51">
        <f>IFERROR(VLOOKUP($B41,[1]NUM13!$G$3:$T$145,11,FALSE),0)</f>
        <v>1</v>
      </c>
      <c r="O41" s="51">
        <f>IFERROR(VLOOKUP($B41,[1]NUM13!$G$3:$T$145,12,FALSE),0)</f>
        <v>0</v>
      </c>
      <c r="P41" s="51">
        <f>IFERROR(VLOOKUP($B41,[1]NUM13!$G$3:$T$145,13,FALSE),0)</f>
        <v>0</v>
      </c>
      <c r="Q41" s="3">
        <f t="shared" ref="Q41:Q93" si="9">SUM(E41:P41)</f>
        <v>9</v>
      </c>
      <c r="R41" s="51">
        <f>IFERROR(VLOOKUP($B41,[1]DEN13!$G$3:$T$147,2,FALSE),0)</f>
        <v>0</v>
      </c>
      <c r="S41" s="51">
        <f>IFERROR(VLOOKUP($B41,[1]DEN13!$G$3:$T$147,3,FALSE),0)</f>
        <v>0</v>
      </c>
      <c r="T41" s="51">
        <f>IFERROR(VLOOKUP($B41,[1]DEN13!$G$3:$T$147,4,FALSE),0)</f>
        <v>0</v>
      </c>
      <c r="U41" s="51">
        <f>IFERROR(VLOOKUP($B41,[1]DEN13!$G$3:$T$147,5,FALSE),0)</f>
        <v>2</v>
      </c>
      <c r="V41" s="51">
        <f>IFERROR(VLOOKUP($B41,[1]DEN13!$G$3:$T$147,6,FALSE),0)</f>
        <v>2</v>
      </c>
      <c r="W41" s="51">
        <f>IFERROR(VLOOKUP($B41,[1]DEN13!$G$3:$T$147,7,FALSE),0)</f>
        <v>0</v>
      </c>
      <c r="X41" s="51">
        <f>IFERROR(VLOOKUP($B41,[1]DEN13!$G$3:$T$147,8,FALSE),0)</f>
        <v>3</v>
      </c>
      <c r="Y41" s="51">
        <f>IFERROR(VLOOKUP($B41,[1]DEN13!$G$3:$T$147,9,FALSE),0)</f>
        <v>1</v>
      </c>
      <c r="Z41" s="51">
        <f>IFERROR(VLOOKUP($B41,[1]DEN13!$G$3:$T$147,10,FALSE),0)</f>
        <v>0</v>
      </c>
      <c r="AA41" s="51">
        <f>IFERROR(VLOOKUP($B41,[1]DEN13!$G$3:$T$147,11,FALSE),0)</f>
        <v>2</v>
      </c>
      <c r="AB41" s="51">
        <f>IFERROR(VLOOKUP($B41,[1]DEN13!$G$3:$T$147,12,FALSE),0)</f>
        <v>0</v>
      </c>
      <c r="AC41" s="51">
        <f>IFERROR(VLOOKUP($B41,[1]DEN13!$G$3:$T$147,13,FALSE),0)</f>
        <v>0</v>
      </c>
      <c r="AD41" s="3">
        <f t="shared" si="1"/>
        <v>10</v>
      </c>
    </row>
    <row r="42" spans="1:31" ht="14.4" thickBot="1" x14ac:dyDescent="0.3">
      <c r="A42" s="49" t="s">
        <v>60</v>
      </c>
      <c r="B42" s="62" t="s">
        <v>52</v>
      </c>
      <c r="C42" s="34"/>
      <c r="D42" s="34"/>
      <c r="E42" s="51">
        <f>IFERROR(VLOOKUP($B42,[1]NUM13!$G$3:$T$145,2,FALSE),0)</f>
        <v>0</v>
      </c>
      <c r="F42" s="51">
        <f>IFERROR(VLOOKUP($B42,[1]NUM13!$G$3:$T$145,3,FALSE),0)</f>
        <v>2</v>
      </c>
      <c r="G42" s="51">
        <f>IFERROR(VLOOKUP($B42,[1]NUM13!$G$3:$T$145,4,FALSE),0)</f>
        <v>1</v>
      </c>
      <c r="H42" s="51">
        <f>IFERROR(VLOOKUP($B42,[1]NUM13!$G$3:$T$145,5,FALSE),0)</f>
        <v>1</v>
      </c>
      <c r="I42" s="51">
        <f>IFERROR(VLOOKUP($B42,[1]NUM13!$G$3:$T$145,6,FALSE),0)</f>
        <v>1</v>
      </c>
      <c r="J42" s="51">
        <f>IFERROR(VLOOKUP($B42,[1]NUM13!$G$3:$T$145,7,FALSE),0)</f>
        <v>1</v>
      </c>
      <c r="K42" s="51">
        <f>IFERROR(VLOOKUP($B42,[1]NUM13!$G$3:$T$145,8,FALSE),0)</f>
        <v>1</v>
      </c>
      <c r="L42" s="51">
        <f>IFERROR(VLOOKUP($B42,[1]NUM13!$G$3:$T$145,9,FALSE),0)</f>
        <v>0</v>
      </c>
      <c r="M42" s="51">
        <f>IFERROR(VLOOKUP($B42,[1]NUM13!$G$3:$T$145,10,FALSE),0)</f>
        <v>0</v>
      </c>
      <c r="N42" s="51">
        <f>IFERROR(VLOOKUP($B42,[1]NUM13!$G$3:$T$145,11,FALSE),0)</f>
        <v>1</v>
      </c>
      <c r="O42" s="51">
        <f>IFERROR(VLOOKUP($B42,[1]NUM13!$G$3:$T$145,12,FALSE),0)</f>
        <v>0</v>
      </c>
      <c r="P42" s="51">
        <f>IFERROR(VLOOKUP($B42,[1]NUM13!$G$3:$T$145,13,FALSE),0)</f>
        <v>0</v>
      </c>
      <c r="Q42" s="3">
        <f t="shared" si="9"/>
        <v>8</v>
      </c>
      <c r="R42" s="51">
        <f>IFERROR(VLOOKUP($B42,[1]DEN13!$G$3:$T$147,2,FALSE),0)</f>
        <v>0</v>
      </c>
      <c r="S42" s="51">
        <f>IFERROR(VLOOKUP($B42,[1]DEN13!$G$3:$T$147,3,FALSE),0)</f>
        <v>2</v>
      </c>
      <c r="T42" s="51">
        <f>IFERROR(VLOOKUP($B42,[1]DEN13!$G$3:$T$147,4,FALSE),0)</f>
        <v>1</v>
      </c>
      <c r="U42" s="51">
        <f>IFERROR(VLOOKUP($B42,[1]DEN13!$G$3:$T$147,5,FALSE),0)</f>
        <v>1</v>
      </c>
      <c r="V42" s="51">
        <f>IFERROR(VLOOKUP($B42,[1]DEN13!$G$3:$T$147,6,FALSE),0)</f>
        <v>1</v>
      </c>
      <c r="W42" s="51">
        <f>IFERROR(VLOOKUP($B42,[1]DEN13!$G$3:$T$147,7,FALSE),0)</f>
        <v>1</v>
      </c>
      <c r="X42" s="51">
        <f>IFERROR(VLOOKUP($B42,[1]DEN13!$G$3:$T$147,8,FALSE),0)</f>
        <v>1</v>
      </c>
      <c r="Y42" s="51">
        <f>IFERROR(VLOOKUP($B42,[1]DEN13!$G$3:$T$147,9,FALSE),0)</f>
        <v>0</v>
      </c>
      <c r="Z42" s="51">
        <f>IFERROR(VLOOKUP($B42,[1]DEN13!$G$3:$T$147,10,FALSE),0)</f>
        <v>0</v>
      </c>
      <c r="AA42" s="51">
        <f>IFERROR(VLOOKUP($B42,[1]DEN13!$G$3:$T$147,11,FALSE),0)</f>
        <v>1</v>
      </c>
      <c r="AB42" s="51">
        <f>IFERROR(VLOOKUP($B42,[1]DEN13!$G$3:$T$147,12,FALSE),0)</f>
        <v>0</v>
      </c>
      <c r="AC42" s="51">
        <f>IFERROR(VLOOKUP($B42,[1]DEN13!$G$3:$T$147,13,FALSE),0)</f>
        <v>0</v>
      </c>
      <c r="AD42" s="3">
        <f t="shared" si="1"/>
        <v>8</v>
      </c>
    </row>
    <row r="43" spans="1:31" ht="14.4" thickBot="1" x14ac:dyDescent="0.3">
      <c r="A43" s="49" t="s">
        <v>60</v>
      </c>
      <c r="B43" s="62" t="s">
        <v>53</v>
      </c>
      <c r="C43" s="34"/>
      <c r="D43" s="34"/>
      <c r="E43" s="51">
        <f>IFERROR(VLOOKUP($B43,[1]NUM13!$G$3:$T$145,2,FALSE),0)</f>
        <v>3</v>
      </c>
      <c r="F43" s="51">
        <f>IFERROR(VLOOKUP($B43,[1]NUM13!$G$3:$T$145,3,FALSE),0)</f>
        <v>0</v>
      </c>
      <c r="G43" s="51">
        <f>IFERROR(VLOOKUP($B43,[1]NUM13!$G$3:$T$145,4,FALSE),0)</f>
        <v>1</v>
      </c>
      <c r="H43" s="51">
        <f>IFERROR(VLOOKUP($B43,[1]NUM13!$G$3:$T$145,5,FALSE),0)</f>
        <v>1</v>
      </c>
      <c r="I43" s="51">
        <f>IFERROR(VLOOKUP($B43,[1]NUM13!$G$3:$T$145,6,FALSE),0)</f>
        <v>1</v>
      </c>
      <c r="J43" s="51">
        <f>IFERROR(VLOOKUP($B43,[1]NUM13!$G$3:$T$145,7,FALSE),0)</f>
        <v>1</v>
      </c>
      <c r="K43" s="51">
        <f>IFERROR(VLOOKUP($B43,[1]NUM13!$G$3:$T$145,8,FALSE),0)</f>
        <v>0</v>
      </c>
      <c r="L43" s="51">
        <f>IFERROR(VLOOKUP($B43,[1]NUM13!$G$3:$T$145,9,FALSE),0)</f>
        <v>0</v>
      </c>
      <c r="M43" s="51">
        <f>IFERROR(VLOOKUP($B43,[1]NUM13!$G$3:$T$145,10,FALSE),0)</f>
        <v>3</v>
      </c>
      <c r="N43" s="51">
        <f>IFERROR(VLOOKUP($B43,[1]NUM13!$G$3:$T$145,11,FALSE),0)</f>
        <v>1</v>
      </c>
      <c r="O43" s="51">
        <f>IFERROR(VLOOKUP($B43,[1]NUM13!$G$3:$T$145,12,FALSE),0)</f>
        <v>2</v>
      </c>
      <c r="P43" s="51">
        <f>IFERROR(VLOOKUP($B43,[1]NUM13!$G$3:$T$145,13,FALSE),0)</f>
        <v>0</v>
      </c>
      <c r="Q43" s="3">
        <f t="shared" si="9"/>
        <v>13</v>
      </c>
      <c r="R43" s="51">
        <f>IFERROR(VLOOKUP($B43,[1]DEN13!$G$3:$T$147,2,FALSE),0)</f>
        <v>3</v>
      </c>
      <c r="S43" s="51">
        <f>IFERROR(VLOOKUP($B43,[1]DEN13!$G$3:$T$147,3,FALSE),0)</f>
        <v>0</v>
      </c>
      <c r="T43" s="51">
        <f>IFERROR(VLOOKUP($B43,[1]DEN13!$G$3:$T$147,4,FALSE),0)</f>
        <v>1</v>
      </c>
      <c r="U43" s="51">
        <f>IFERROR(VLOOKUP($B43,[1]DEN13!$G$3:$T$147,5,FALSE),0)</f>
        <v>1</v>
      </c>
      <c r="V43" s="51">
        <f>IFERROR(VLOOKUP($B43,[1]DEN13!$G$3:$T$147,6,FALSE),0)</f>
        <v>1</v>
      </c>
      <c r="W43" s="51">
        <f>IFERROR(VLOOKUP($B43,[1]DEN13!$G$3:$T$147,7,FALSE),0)</f>
        <v>1</v>
      </c>
      <c r="X43" s="51">
        <f>IFERROR(VLOOKUP($B43,[1]DEN13!$G$3:$T$147,8,FALSE),0)</f>
        <v>0</v>
      </c>
      <c r="Y43" s="51">
        <f>IFERROR(VLOOKUP($B43,[1]DEN13!$G$3:$T$147,9,FALSE),0)</f>
        <v>1</v>
      </c>
      <c r="Z43" s="51">
        <f>IFERROR(VLOOKUP($B43,[1]DEN13!$G$3:$T$147,10,FALSE),0)</f>
        <v>3</v>
      </c>
      <c r="AA43" s="51">
        <f>IFERROR(VLOOKUP($B43,[1]DEN13!$G$3:$T$147,11,FALSE),0)</f>
        <v>2</v>
      </c>
      <c r="AB43" s="51">
        <f>IFERROR(VLOOKUP($B43,[1]DEN13!$G$3:$T$147,12,FALSE),0)</f>
        <v>2</v>
      </c>
      <c r="AC43" s="51">
        <f>IFERROR(VLOOKUP($B43,[1]DEN13!$G$3:$T$147,13,FALSE),0)</f>
        <v>0</v>
      </c>
      <c r="AD43" s="3">
        <f t="shared" si="1"/>
        <v>15</v>
      </c>
    </row>
    <row r="44" spans="1:31" ht="14.4" thickBot="1" x14ac:dyDescent="0.3">
      <c r="A44" s="49" t="s">
        <v>60</v>
      </c>
      <c r="B44" s="62" t="s">
        <v>54</v>
      </c>
      <c r="C44" s="34"/>
      <c r="D44" s="34"/>
      <c r="E44" s="51">
        <f>IFERROR(VLOOKUP($B44,[1]NUM13!$G$3:$T$145,2,FALSE),0)</f>
        <v>1</v>
      </c>
      <c r="F44" s="51">
        <f>IFERROR(VLOOKUP($B44,[1]NUM13!$G$3:$T$145,3,FALSE),0)</f>
        <v>0</v>
      </c>
      <c r="G44" s="51">
        <f>IFERROR(VLOOKUP($B44,[1]NUM13!$G$3:$T$145,4,FALSE),0)</f>
        <v>0</v>
      </c>
      <c r="H44" s="51">
        <f>IFERROR(VLOOKUP($B44,[1]NUM13!$G$3:$T$145,5,FALSE),0)</f>
        <v>0</v>
      </c>
      <c r="I44" s="51">
        <f>IFERROR(VLOOKUP($B44,[1]NUM13!$G$3:$T$145,6,FALSE),0)</f>
        <v>0</v>
      </c>
      <c r="J44" s="51">
        <f>IFERROR(VLOOKUP($B44,[1]NUM13!$G$3:$T$145,7,FALSE),0)</f>
        <v>0</v>
      </c>
      <c r="K44" s="51">
        <f>IFERROR(VLOOKUP($B44,[1]NUM13!$G$3:$T$145,8,FALSE),0)</f>
        <v>0</v>
      </c>
      <c r="L44" s="51">
        <f>IFERROR(VLOOKUP($B44,[1]NUM13!$G$3:$T$145,9,FALSE),0)</f>
        <v>0</v>
      </c>
      <c r="M44" s="51">
        <f>IFERROR(VLOOKUP($B44,[1]NUM13!$G$3:$T$145,10,FALSE),0)</f>
        <v>0</v>
      </c>
      <c r="N44" s="51">
        <f>IFERROR(VLOOKUP($B44,[1]NUM13!$G$3:$T$145,11,FALSE),0)</f>
        <v>0</v>
      </c>
      <c r="O44" s="51">
        <f>IFERROR(VLOOKUP($B44,[1]NUM13!$G$3:$T$145,12,FALSE),0)</f>
        <v>0</v>
      </c>
      <c r="P44" s="51">
        <f>IFERROR(VLOOKUP($B44,[1]NUM13!$G$3:$T$145,13,FALSE),0)</f>
        <v>0</v>
      </c>
      <c r="Q44" s="3">
        <f t="shared" si="9"/>
        <v>1</v>
      </c>
      <c r="R44" s="51">
        <f>IFERROR(VLOOKUP($B44,[1]DEN13!$G$3:$T$147,2,FALSE),0)</f>
        <v>1</v>
      </c>
      <c r="S44" s="51">
        <f>IFERROR(VLOOKUP($B44,[1]DEN13!$G$3:$T$147,3,FALSE),0)</f>
        <v>0</v>
      </c>
      <c r="T44" s="51">
        <f>IFERROR(VLOOKUP($B44,[1]DEN13!$G$3:$T$147,4,FALSE),0)</f>
        <v>0</v>
      </c>
      <c r="U44" s="51">
        <f>IFERROR(VLOOKUP($B44,[1]DEN13!$G$3:$T$147,5,FALSE),0)</f>
        <v>0</v>
      </c>
      <c r="V44" s="51">
        <f>IFERROR(VLOOKUP($B44,[1]DEN13!$G$3:$T$147,6,FALSE),0)</f>
        <v>0</v>
      </c>
      <c r="W44" s="51">
        <f>IFERROR(VLOOKUP($B44,[1]DEN13!$G$3:$T$147,7,FALSE),0)</f>
        <v>0</v>
      </c>
      <c r="X44" s="51">
        <f>IFERROR(VLOOKUP($B44,[1]DEN13!$G$3:$T$147,8,FALSE),0)</f>
        <v>0</v>
      </c>
      <c r="Y44" s="51">
        <f>IFERROR(VLOOKUP($B44,[1]DEN13!$G$3:$T$147,9,FALSE),0)</f>
        <v>0</v>
      </c>
      <c r="Z44" s="51">
        <f>IFERROR(VLOOKUP($B44,[1]DEN13!$G$3:$T$147,10,FALSE),0)</f>
        <v>0</v>
      </c>
      <c r="AA44" s="51">
        <f>IFERROR(VLOOKUP($B44,[1]DEN13!$G$3:$T$147,11,FALSE),0)</f>
        <v>0</v>
      </c>
      <c r="AB44" s="51">
        <f>IFERROR(VLOOKUP($B44,[1]DEN13!$G$3:$T$147,12,FALSE),0)</f>
        <v>0</v>
      </c>
      <c r="AC44" s="51">
        <f>IFERROR(VLOOKUP($B44,[1]DEN13!$G$3:$T$147,13,FALSE),0)</f>
        <v>0</v>
      </c>
      <c r="AD44" s="3">
        <f t="shared" si="1"/>
        <v>1</v>
      </c>
    </row>
    <row r="45" spans="1:31" ht="14.4" thickBot="1" x14ac:dyDescent="0.3">
      <c r="A45" s="49" t="s">
        <v>60</v>
      </c>
      <c r="B45" s="62" t="s">
        <v>55</v>
      </c>
      <c r="C45" s="34"/>
      <c r="D45" s="34"/>
      <c r="E45" s="51">
        <f>IFERROR(VLOOKUP($B45,[1]NUM13!$G$3:$T$145,2,FALSE),0)</f>
        <v>0</v>
      </c>
      <c r="F45" s="51">
        <f>IFERROR(VLOOKUP($B45,[1]NUM13!$G$3:$T$145,3,FALSE),0)</f>
        <v>1</v>
      </c>
      <c r="G45" s="51">
        <f>IFERROR(VLOOKUP($B45,[1]NUM13!$G$3:$T$145,4,FALSE),0)</f>
        <v>0</v>
      </c>
      <c r="H45" s="51">
        <f>IFERROR(VLOOKUP($B45,[1]NUM13!$G$3:$T$145,5,FALSE),0)</f>
        <v>4</v>
      </c>
      <c r="I45" s="51">
        <f>IFERROR(VLOOKUP($B45,[1]NUM13!$G$3:$T$145,6,FALSE),0)</f>
        <v>1</v>
      </c>
      <c r="J45" s="51">
        <f>IFERROR(VLOOKUP($B45,[1]NUM13!$G$3:$T$145,7,FALSE),0)</f>
        <v>1</v>
      </c>
      <c r="K45" s="51">
        <f>IFERROR(VLOOKUP($B45,[1]NUM13!$G$3:$T$145,8,FALSE),0)</f>
        <v>1</v>
      </c>
      <c r="L45" s="51">
        <f>IFERROR(VLOOKUP($B45,[1]NUM13!$G$3:$T$145,9,FALSE),0)</f>
        <v>4</v>
      </c>
      <c r="M45" s="51">
        <f>IFERROR(VLOOKUP($B45,[1]NUM13!$G$3:$T$145,10,FALSE),0)</f>
        <v>1</v>
      </c>
      <c r="N45" s="51">
        <f>IFERROR(VLOOKUP($B45,[1]NUM13!$G$3:$T$145,11,FALSE),0)</f>
        <v>2</v>
      </c>
      <c r="O45" s="51">
        <f>IFERROR(VLOOKUP($B45,[1]NUM13!$G$3:$T$145,12,FALSE),0)</f>
        <v>1</v>
      </c>
      <c r="P45" s="51">
        <f>IFERROR(VLOOKUP($B45,[1]NUM13!$G$3:$T$145,13,FALSE),0)</f>
        <v>1</v>
      </c>
      <c r="Q45" s="3">
        <f t="shared" si="9"/>
        <v>17</v>
      </c>
      <c r="R45" s="51">
        <f>IFERROR(VLOOKUP($B45,[1]DEN13!$G$3:$T$147,2,FALSE),0)</f>
        <v>0</v>
      </c>
      <c r="S45" s="51">
        <f>IFERROR(VLOOKUP($B45,[1]DEN13!$G$3:$T$147,3,FALSE),0)</f>
        <v>1</v>
      </c>
      <c r="T45" s="51">
        <f>IFERROR(VLOOKUP($B45,[1]DEN13!$G$3:$T$147,4,FALSE),0)</f>
        <v>0</v>
      </c>
      <c r="U45" s="51">
        <f>IFERROR(VLOOKUP($B45,[1]DEN13!$G$3:$T$147,5,FALSE),0)</f>
        <v>4</v>
      </c>
      <c r="V45" s="51">
        <f>IFERROR(VLOOKUP($B45,[1]DEN13!$G$3:$T$147,6,FALSE),0)</f>
        <v>1</v>
      </c>
      <c r="W45" s="51">
        <f>IFERROR(VLOOKUP($B45,[1]DEN13!$G$3:$T$147,7,FALSE),0)</f>
        <v>1</v>
      </c>
      <c r="X45" s="51">
        <f>IFERROR(VLOOKUP($B45,[1]DEN13!$G$3:$T$147,8,FALSE),0)</f>
        <v>1</v>
      </c>
      <c r="Y45" s="51">
        <f>IFERROR(VLOOKUP($B45,[1]DEN13!$G$3:$T$147,9,FALSE),0)</f>
        <v>4</v>
      </c>
      <c r="Z45" s="51">
        <f>IFERROR(VLOOKUP($B45,[1]DEN13!$G$3:$T$147,10,FALSE),0)</f>
        <v>1</v>
      </c>
      <c r="AA45" s="51">
        <f>IFERROR(VLOOKUP($B45,[1]DEN13!$G$3:$T$147,11,FALSE),0)</f>
        <v>2</v>
      </c>
      <c r="AB45" s="51">
        <f>IFERROR(VLOOKUP($B45,[1]DEN13!$G$3:$T$147,12,FALSE),0)</f>
        <v>2</v>
      </c>
      <c r="AC45" s="51">
        <f>IFERROR(VLOOKUP($B45,[1]DEN13!$G$3:$T$147,13,FALSE),0)</f>
        <v>1</v>
      </c>
      <c r="AD45" s="3">
        <f t="shared" si="1"/>
        <v>18</v>
      </c>
    </row>
    <row r="46" spans="1:31" ht="14.4" thickBot="1" x14ac:dyDescent="0.3">
      <c r="A46" s="49" t="s">
        <v>60</v>
      </c>
      <c r="B46" s="62" t="s">
        <v>56</v>
      </c>
      <c r="C46" s="34"/>
      <c r="D46" s="34"/>
      <c r="E46" s="51">
        <f>IFERROR(VLOOKUP($B46,[1]NUM13!$G$3:$T$145,2,FALSE),0)</f>
        <v>1</v>
      </c>
      <c r="F46" s="51">
        <f>IFERROR(VLOOKUP($B46,[1]NUM13!$G$3:$T$145,3,FALSE),0)</f>
        <v>0</v>
      </c>
      <c r="G46" s="51">
        <f>IFERROR(VLOOKUP($B46,[1]NUM13!$G$3:$T$145,4,FALSE),0)</f>
        <v>1</v>
      </c>
      <c r="H46" s="51">
        <f>IFERROR(VLOOKUP($B46,[1]NUM13!$G$3:$T$145,5,FALSE),0)</f>
        <v>0</v>
      </c>
      <c r="I46" s="51">
        <f>IFERROR(VLOOKUP($B46,[1]NUM13!$G$3:$T$145,6,FALSE),0)</f>
        <v>0</v>
      </c>
      <c r="J46" s="51">
        <f>IFERROR(VLOOKUP($B46,[1]NUM13!$G$3:$T$145,7,FALSE),0)</f>
        <v>2</v>
      </c>
      <c r="K46" s="51">
        <f>IFERROR(VLOOKUP($B46,[1]NUM13!$G$3:$T$145,8,FALSE),0)</f>
        <v>0</v>
      </c>
      <c r="L46" s="51">
        <f>IFERROR(VLOOKUP($B46,[1]NUM13!$G$3:$T$145,9,FALSE),0)</f>
        <v>1</v>
      </c>
      <c r="M46" s="51">
        <f>IFERROR(VLOOKUP($B46,[1]NUM13!$G$3:$T$145,10,FALSE),0)</f>
        <v>1</v>
      </c>
      <c r="N46" s="51">
        <f>IFERROR(VLOOKUP($B46,[1]NUM13!$G$3:$T$145,11,FALSE),0)</f>
        <v>0</v>
      </c>
      <c r="O46" s="51">
        <f>IFERROR(VLOOKUP($B46,[1]NUM13!$G$3:$T$145,12,FALSE),0)</f>
        <v>0</v>
      </c>
      <c r="P46" s="51">
        <f>IFERROR(VLOOKUP($B46,[1]NUM13!$G$3:$T$145,13,FALSE),0)</f>
        <v>1</v>
      </c>
      <c r="Q46" s="3">
        <f t="shared" si="9"/>
        <v>7</v>
      </c>
      <c r="R46" s="51">
        <f>IFERROR(VLOOKUP($B46,[1]DEN13!$G$3:$T$147,2,FALSE),0)</f>
        <v>1</v>
      </c>
      <c r="S46" s="51">
        <f>IFERROR(VLOOKUP($B46,[1]DEN13!$G$3:$T$147,3,FALSE),0)</f>
        <v>0</v>
      </c>
      <c r="T46" s="51">
        <f>IFERROR(VLOOKUP($B46,[1]DEN13!$G$3:$T$147,4,FALSE),0)</f>
        <v>1</v>
      </c>
      <c r="U46" s="51">
        <f>IFERROR(VLOOKUP($B46,[1]DEN13!$G$3:$T$147,5,FALSE),0)</f>
        <v>0</v>
      </c>
      <c r="V46" s="51">
        <f>IFERROR(VLOOKUP($B46,[1]DEN13!$G$3:$T$147,6,FALSE),0)</f>
        <v>0</v>
      </c>
      <c r="W46" s="51">
        <f>IFERROR(VLOOKUP($B46,[1]DEN13!$G$3:$T$147,7,FALSE),0)</f>
        <v>2</v>
      </c>
      <c r="X46" s="51">
        <f>IFERROR(VLOOKUP($B46,[1]DEN13!$G$3:$T$147,8,FALSE),0)</f>
        <v>0</v>
      </c>
      <c r="Y46" s="51">
        <f>IFERROR(VLOOKUP($B46,[1]DEN13!$G$3:$T$147,9,FALSE),0)</f>
        <v>1</v>
      </c>
      <c r="Z46" s="51">
        <f>IFERROR(VLOOKUP($B46,[1]DEN13!$G$3:$T$147,10,FALSE),0)</f>
        <v>1</v>
      </c>
      <c r="AA46" s="51">
        <f>IFERROR(VLOOKUP($B46,[1]DEN13!$G$3:$T$147,11,FALSE),0)</f>
        <v>0</v>
      </c>
      <c r="AB46" s="51">
        <f>IFERROR(VLOOKUP($B46,[1]DEN13!$G$3:$T$147,12,FALSE),0)</f>
        <v>0</v>
      </c>
      <c r="AC46" s="51">
        <f>IFERROR(VLOOKUP($B46,[1]DEN13!$G$3:$T$147,13,FALSE),0)</f>
        <v>1</v>
      </c>
      <c r="AD46" s="3">
        <f t="shared" si="1"/>
        <v>7</v>
      </c>
    </row>
    <row r="47" spans="1:31" ht="14.4" thickBot="1" x14ac:dyDescent="0.3">
      <c r="A47" s="49" t="s">
        <v>60</v>
      </c>
      <c r="B47" s="62" t="s">
        <v>57</v>
      </c>
      <c r="C47" s="34"/>
      <c r="D47" s="34"/>
      <c r="E47" s="51">
        <f>IFERROR(VLOOKUP($B47,[1]NUM13!$G$3:$T$145,2,FALSE),0)</f>
        <v>4</v>
      </c>
      <c r="F47" s="51">
        <f>IFERROR(VLOOKUP($B47,[1]NUM13!$G$3:$T$145,3,FALSE),0)</f>
        <v>0</v>
      </c>
      <c r="G47" s="51">
        <f>IFERROR(VLOOKUP($B47,[1]NUM13!$G$3:$T$145,4,FALSE),0)</f>
        <v>0</v>
      </c>
      <c r="H47" s="51">
        <f>IFERROR(VLOOKUP($B47,[1]NUM13!$G$3:$T$145,5,FALSE),0)</f>
        <v>1</v>
      </c>
      <c r="I47" s="51">
        <f>IFERROR(VLOOKUP($B47,[1]NUM13!$G$3:$T$145,6,FALSE),0)</f>
        <v>1</v>
      </c>
      <c r="J47" s="51">
        <f>IFERROR(VLOOKUP($B47,[1]NUM13!$G$3:$T$145,7,FALSE),0)</f>
        <v>0</v>
      </c>
      <c r="K47" s="51">
        <f>IFERROR(VLOOKUP($B47,[1]NUM13!$G$3:$T$145,8,FALSE),0)</f>
        <v>0</v>
      </c>
      <c r="L47" s="51">
        <f>IFERROR(VLOOKUP($B47,[1]NUM13!$G$3:$T$145,9,FALSE),0)</f>
        <v>0</v>
      </c>
      <c r="M47" s="51">
        <f>IFERROR(VLOOKUP($B47,[1]NUM13!$G$3:$T$145,10,FALSE),0)</f>
        <v>1</v>
      </c>
      <c r="N47" s="51">
        <f>IFERROR(VLOOKUP($B47,[1]NUM13!$G$3:$T$145,11,FALSE),0)</f>
        <v>2</v>
      </c>
      <c r="O47" s="51">
        <f>IFERROR(VLOOKUP($B47,[1]NUM13!$G$3:$T$145,12,FALSE),0)</f>
        <v>1</v>
      </c>
      <c r="P47" s="51">
        <f>IFERROR(VLOOKUP($B47,[1]NUM13!$G$3:$T$145,13,FALSE),0)</f>
        <v>0</v>
      </c>
      <c r="Q47" s="3">
        <f t="shared" si="9"/>
        <v>10</v>
      </c>
      <c r="R47" s="51">
        <f>IFERROR(VLOOKUP($B47,[1]DEN13!$G$3:$T$147,2,FALSE),0)</f>
        <v>5</v>
      </c>
      <c r="S47" s="51">
        <f>IFERROR(VLOOKUP($B47,[1]DEN13!$G$3:$T$147,3,FALSE),0)</f>
        <v>0</v>
      </c>
      <c r="T47" s="51">
        <f>IFERROR(VLOOKUP($B47,[1]DEN13!$G$3:$T$147,4,FALSE),0)</f>
        <v>0</v>
      </c>
      <c r="U47" s="51">
        <f>IFERROR(VLOOKUP($B47,[1]DEN13!$G$3:$T$147,5,FALSE),0)</f>
        <v>1</v>
      </c>
      <c r="V47" s="51">
        <f>IFERROR(VLOOKUP($B47,[1]DEN13!$G$3:$T$147,6,FALSE),0)</f>
        <v>1</v>
      </c>
      <c r="W47" s="51">
        <f>IFERROR(VLOOKUP($B47,[1]DEN13!$G$3:$T$147,7,FALSE),0)</f>
        <v>0</v>
      </c>
      <c r="X47" s="51">
        <f>IFERROR(VLOOKUP($B47,[1]DEN13!$G$3:$T$147,8,FALSE),0)</f>
        <v>0</v>
      </c>
      <c r="Y47" s="51">
        <f>IFERROR(VLOOKUP($B47,[1]DEN13!$G$3:$T$147,9,FALSE),0)</f>
        <v>0</v>
      </c>
      <c r="Z47" s="51">
        <f>IFERROR(VLOOKUP($B47,[1]DEN13!$G$3:$T$147,10,FALSE),0)</f>
        <v>1</v>
      </c>
      <c r="AA47" s="51">
        <f>IFERROR(VLOOKUP($B47,[1]DEN13!$G$3:$T$147,11,FALSE),0)</f>
        <v>2</v>
      </c>
      <c r="AB47" s="51">
        <f>IFERROR(VLOOKUP($B47,[1]DEN13!$G$3:$T$147,12,FALSE),0)</f>
        <v>1</v>
      </c>
      <c r="AC47" s="51">
        <f>IFERROR(VLOOKUP($B47,[1]DEN13!$G$3:$T$147,13,FALSE),0)</f>
        <v>0</v>
      </c>
      <c r="AD47" s="3">
        <f t="shared" si="1"/>
        <v>11</v>
      </c>
    </row>
    <row r="48" spans="1:31" ht="14.4" thickBot="1" x14ac:dyDescent="0.3">
      <c r="A48" s="49" t="s">
        <v>60</v>
      </c>
      <c r="B48" s="62" t="s">
        <v>58</v>
      </c>
      <c r="C48" s="34"/>
      <c r="D48" s="34"/>
      <c r="E48" s="51">
        <f>IFERROR(VLOOKUP($B48,[1]NUM13!$G$3:$T$145,2,FALSE),0)</f>
        <v>0</v>
      </c>
      <c r="F48" s="51">
        <f>IFERROR(VLOOKUP($B48,[1]NUM13!$G$3:$T$145,3,FALSE),0)</f>
        <v>0</v>
      </c>
      <c r="G48" s="51">
        <f>IFERROR(VLOOKUP($B48,[1]NUM13!$G$3:$T$145,4,FALSE),0)</f>
        <v>0</v>
      </c>
      <c r="H48" s="51">
        <f>IFERROR(VLOOKUP($B48,[1]NUM13!$G$3:$T$145,5,FALSE),0)</f>
        <v>0</v>
      </c>
      <c r="I48" s="51">
        <f>IFERROR(VLOOKUP($B48,[1]NUM13!$G$3:$T$145,6,FALSE),0)</f>
        <v>0</v>
      </c>
      <c r="J48" s="51">
        <f>IFERROR(VLOOKUP($B48,[1]NUM13!$G$3:$T$145,7,FALSE),0)</f>
        <v>0</v>
      </c>
      <c r="K48" s="51">
        <f>IFERROR(VLOOKUP($B48,[1]NUM13!$G$3:$T$145,8,FALSE),0)</f>
        <v>0</v>
      </c>
      <c r="L48" s="51">
        <f>IFERROR(VLOOKUP($B48,[1]NUM13!$G$3:$T$145,9,FALSE),0)</f>
        <v>0</v>
      </c>
      <c r="M48" s="51">
        <f>IFERROR(VLOOKUP($B48,[1]NUM13!$G$3:$T$145,10,FALSE),0)</f>
        <v>1</v>
      </c>
      <c r="N48" s="51">
        <f>IFERROR(VLOOKUP($B48,[1]NUM13!$G$3:$T$145,11,FALSE),0)</f>
        <v>0</v>
      </c>
      <c r="O48" s="51">
        <f>IFERROR(VLOOKUP($B48,[1]NUM13!$G$3:$T$145,12,FALSE),0)</f>
        <v>0</v>
      </c>
      <c r="P48" s="51">
        <f>IFERROR(VLOOKUP($B48,[1]NUM13!$G$3:$T$145,13,FALSE),0)</f>
        <v>0</v>
      </c>
      <c r="Q48" s="3">
        <f t="shared" si="9"/>
        <v>1</v>
      </c>
      <c r="R48" s="51">
        <f>IFERROR(VLOOKUP($B48,[1]DEN13!$G$3:$T$147,2,FALSE),0)</f>
        <v>0</v>
      </c>
      <c r="S48" s="51">
        <f>IFERROR(VLOOKUP($B48,[1]DEN13!$G$3:$T$147,3,FALSE),0)</f>
        <v>0</v>
      </c>
      <c r="T48" s="51">
        <f>IFERROR(VLOOKUP($B48,[1]DEN13!$G$3:$T$147,4,FALSE),0)</f>
        <v>0</v>
      </c>
      <c r="U48" s="51">
        <f>IFERROR(VLOOKUP($B48,[1]DEN13!$G$3:$T$147,5,FALSE),0)</f>
        <v>0</v>
      </c>
      <c r="V48" s="51">
        <f>IFERROR(VLOOKUP($B48,[1]DEN13!$G$3:$T$147,6,FALSE),0)</f>
        <v>0</v>
      </c>
      <c r="W48" s="51">
        <f>IFERROR(VLOOKUP($B48,[1]DEN13!$G$3:$T$147,7,FALSE),0)</f>
        <v>0</v>
      </c>
      <c r="X48" s="51">
        <f>IFERROR(VLOOKUP($B48,[1]DEN13!$G$3:$T$147,8,FALSE),0)</f>
        <v>0</v>
      </c>
      <c r="Y48" s="51">
        <f>IFERROR(VLOOKUP($B48,[1]DEN13!$G$3:$T$147,9,FALSE),0)</f>
        <v>0</v>
      </c>
      <c r="Z48" s="51">
        <f>IFERROR(VLOOKUP($B48,[1]DEN13!$G$3:$T$147,10,FALSE),0)</f>
        <v>1</v>
      </c>
      <c r="AA48" s="51">
        <f>IFERROR(VLOOKUP($B48,[1]DEN13!$G$3:$T$147,11,FALSE),0)</f>
        <v>0</v>
      </c>
      <c r="AB48" s="51">
        <f>IFERROR(VLOOKUP($B48,[1]DEN13!$G$3:$T$147,12,FALSE),0)</f>
        <v>0</v>
      </c>
      <c r="AC48" s="51">
        <f>IFERROR(VLOOKUP($B48,[1]DEN13!$G$3:$T$147,13,FALSE),0)</f>
        <v>0</v>
      </c>
      <c r="AD48" s="3">
        <f t="shared" si="1"/>
        <v>1</v>
      </c>
    </row>
    <row r="49" spans="1:31" ht="14.4" thickBot="1" x14ac:dyDescent="0.3">
      <c r="A49" s="49" t="s">
        <v>60</v>
      </c>
      <c r="B49" s="62" t="s">
        <v>59</v>
      </c>
      <c r="C49" s="34"/>
      <c r="D49" s="34"/>
      <c r="E49" s="51">
        <f>IFERROR(VLOOKUP($B49,[1]NUM13!$G$3:$T$145,2,FALSE),0)</f>
        <v>1</v>
      </c>
      <c r="F49" s="51">
        <f>IFERROR(VLOOKUP($B49,[1]NUM13!$G$3:$T$145,3,FALSE),0)</f>
        <v>0</v>
      </c>
      <c r="G49" s="51">
        <f>IFERROR(VLOOKUP($B49,[1]NUM13!$G$3:$T$145,4,FALSE),0)</f>
        <v>0</v>
      </c>
      <c r="H49" s="51">
        <f>IFERROR(VLOOKUP($B49,[1]NUM13!$G$3:$T$145,5,FALSE),0)</f>
        <v>0</v>
      </c>
      <c r="I49" s="51">
        <f>IFERROR(VLOOKUP($B49,[1]NUM13!$G$3:$T$145,6,FALSE),0)</f>
        <v>0</v>
      </c>
      <c r="J49" s="51">
        <f>IFERROR(VLOOKUP($B49,[1]NUM13!$G$3:$T$145,7,FALSE),0)</f>
        <v>0</v>
      </c>
      <c r="K49" s="51">
        <f>IFERROR(VLOOKUP($B49,[1]NUM13!$G$3:$T$145,8,FALSE),0)</f>
        <v>0</v>
      </c>
      <c r="L49" s="51">
        <f>IFERROR(VLOOKUP($B49,[1]NUM13!$G$3:$T$145,9,FALSE),0)</f>
        <v>2</v>
      </c>
      <c r="M49" s="51">
        <f>IFERROR(VLOOKUP($B49,[1]NUM13!$G$3:$T$145,10,FALSE),0)</f>
        <v>1</v>
      </c>
      <c r="N49" s="51">
        <f>IFERROR(VLOOKUP($B49,[1]NUM13!$G$3:$T$145,11,FALSE),0)</f>
        <v>0</v>
      </c>
      <c r="O49" s="51">
        <f>IFERROR(VLOOKUP($B49,[1]NUM13!$G$3:$T$145,12,FALSE),0)</f>
        <v>0</v>
      </c>
      <c r="P49" s="51">
        <f>IFERROR(VLOOKUP($B49,[1]NUM13!$G$3:$T$145,13,FALSE),0)</f>
        <v>0</v>
      </c>
      <c r="Q49" s="3">
        <f t="shared" si="9"/>
        <v>4</v>
      </c>
      <c r="R49" s="51">
        <f>IFERROR(VLOOKUP($B49,[1]DEN13!$G$3:$T$147,2,FALSE),0)</f>
        <v>1</v>
      </c>
      <c r="S49" s="51">
        <f>IFERROR(VLOOKUP($B49,[1]DEN13!$G$3:$T$147,3,FALSE),0)</f>
        <v>0</v>
      </c>
      <c r="T49" s="51">
        <f>IFERROR(VLOOKUP($B49,[1]DEN13!$G$3:$T$147,4,FALSE),0)</f>
        <v>0</v>
      </c>
      <c r="U49" s="51">
        <f>IFERROR(VLOOKUP($B49,[1]DEN13!$G$3:$T$147,5,FALSE),0)</f>
        <v>0</v>
      </c>
      <c r="V49" s="51">
        <f>IFERROR(VLOOKUP($B49,[1]DEN13!$G$3:$T$147,6,FALSE),0)</f>
        <v>0</v>
      </c>
      <c r="W49" s="51">
        <f>IFERROR(VLOOKUP($B49,[1]DEN13!$G$3:$T$147,7,FALSE),0)</f>
        <v>0</v>
      </c>
      <c r="X49" s="51">
        <f>IFERROR(VLOOKUP($B49,[1]DEN13!$G$3:$T$147,8,FALSE),0)</f>
        <v>0</v>
      </c>
      <c r="Y49" s="51">
        <f>IFERROR(VLOOKUP($B49,[1]DEN13!$G$3:$T$147,9,FALSE),0)</f>
        <v>2</v>
      </c>
      <c r="Z49" s="51">
        <f>IFERROR(VLOOKUP($B49,[1]DEN13!$G$3:$T$147,10,FALSE),0)</f>
        <v>1</v>
      </c>
      <c r="AA49" s="51">
        <f>IFERROR(VLOOKUP($B49,[1]DEN13!$G$3:$T$147,11,FALSE),0)</f>
        <v>0</v>
      </c>
      <c r="AB49" s="51">
        <f>IFERROR(VLOOKUP($B49,[1]DEN13!$G$3:$T$147,12,FALSE),0)</f>
        <v>0</v>
      </c>
      <c r="AC49" s="51">
        <f>IFERROR(VLOOKUP($B49,[1]DEN13!$G$3:$T$147,13,FALSE),0)</f>
        <v>0</v>
      </c>
      <c r="AD49" s="3">
        <f t="shared" si="1"/>
        <v>4</v>
      </c>
    </row>
    <row r="50" spans="1:31" ht="14.4" thickBot="1" x14ac:dyDescent="0.3">
      <c r="A50" s="47" t="s">
        <v>60</v>
      </c>
      <c r="B50" s="47" t="s">
        <v>263</v>
      </c>
      <c r="C50" s="34"/>
      <c r="D50" s="34"/>
      <c r="E50" s="51">
        <f>IFERROR(VLOOKUP($B50,[1]NUM13!$G$3:$T$145,2,FALSE),0)</f>
        <v>3</v>
      </c>
      <c r="F50" s="51">
        <f>IFERROR(VLOOKUP($B50,[1]NUM13!$G$3:$T$145,3,FALSE),0)</f>
        <v>1</v>
      </c>
      <c r="G50" s="51">
        <f>IFERROR(VLOOKUP($B50,[1]NUM13!$G$3:$T$145,4,FALSE),0)</f>
        <v>6</v>
      </c>
      <c r="H50" s="51">
        <f>IFERROR(VLOOKUP($B50,[1]NUM13!$G$3:$T$145,5,FALSE),0)</f>
        <v>2</v>
      </c>
      <c r="I50" s="51">
        <f>IFERROR(VLOOKUP($B50,[1]NUM13!$G$3:$T$145,6,FALSE),0)</f>
        <v>1</v>
      </c>
      <c r="J50" s="51">
        <f>IFERROR(VLOOKUP($B50,[1]NUM13!$G$3:$T$145,7,FALSE),0)</f>
        <v>3</v>
      </c>
      <c r="K50" s="51">
        <f>IFERROR(VLOOKUP($B50,[1]NUM13!$G$3:$T$145,8,FALSE),0)</f>
        <v>5</v>
      </c>
      <c r="L50" s="51">
        <f>IFERROR(VLOOKUP($B50,[1]NUM13!$G$3:$T$145,9,FALSE),0)</f>
        <v>2</v>
      </c>
      <c r="M50" s="51">
        <f>IFERROR(VLOOKUP($B50,[1]NUM13!$G$3:$T$145,10,FALSE),0)</f>
        <v>3</v>
      </c>
      <c r="N50" s="51">
        <f>IFERROR(VLOOKUP($B50,[1]NUM13!$G$3:$T$145,11,FALSE),0)</f>
        <v>6</v>
      </c>
      <c r="O50" s="51">
        <f>IFERROR(VLOOKUP($B50,[1]NUM13!$G$3:$T$145,12,FALSE),0)</f>
        <v>1</v>
      </c>
      <c r="P50" s="51">
        <f>IFERROR(VLOOKUP($B50,[1]NUM13!$G$3:$T$145,13,FALSE),0)</f>
        <v>5</v>
      </c>
      <c r="Q50" s="55">
        <f>SUM(E50:P50)</f>
        <v>38</v>
      </c>
      <c r="R50" s="51">
        <f>IFERROR(VLOOKUP($B50,[1]DEN13!$G$3:$T$147,2,FALSE),0)</f>
        <v>4</v>
      </c>
      <c r="S50" s="51">
        <f>IFERROR(VLOOKUP($B50,[1]DEN13!$G$3:$T$147,3,FALSE),0)</f>
        <v>1</v>
      </c>
      <c r="T50" s="51">
        <f>IFERROR(VLOOKUP($B50,[1]DEN13!$G$3:$T$147,4,FALSE),0)</f>
        <v>6</v>
      </c>
      <c r="U50" s="51">
        <f>IFERROR(VLOOKUP($B50,[1]DEN13!$G$3:$T$147,5,FALSE),0)</f>
        <v>2</v>
      </c>
      <c r="V50" s="51">
        <f>IFERROR(VLOOKUP($B50,[1]DEN13!$G$3:$T$147,6,FALSE),0)</f>
        <v>2</v>
      </c>
      <c r="W50" s="51">
        <f>IFERROR(VLOOKUP($B50,[1]DEN13!$G$3:$T$147,7,FALSE),0)</f>
        <v>3</v>
      </c>
      <c r="X50" s="51">
        <f>IFERROR(VLOOKUP($B50,[1]DEN13!$G$3:$T$147,8,FALSE),0)</f>
        <v>7</v>
      </c>
      <c r="Y50" s="51">
        <f>IFERROR(VLOOKUP($B50,[1]DEN13!$G$3:$T$147,9,FALSE),0)</f>
        <v>2</v>
      </c>
      <c r="Z50" s="51">
        <f>IFERROR(VLOOKUP($B50,[1]DEN13!$G$3:$T$147,10,FALSE),0)</f>
        <v>4</v>
      </c>
      <c r="AA50" s="51">
        <f>IFERROR(VLOOKUP($B50,[1]DEN13!$G$3:$T$147,11,FALSE),0)</f>
        <v>7</v>
      </c>
      <c r="AB50" s="51">
        <f>IFERROR(VLOOKUP($B50,[1]DEN13!$G$3:$T$147,12,FALSE),0)</f>
        <v>2</v>
      </c>
      <c r="AC50" s="51">
        <f>IFERROR(VLOOKUP($B50,[1]DEN13!$G$3:$T$147,13,FALSE),0)</f>
        <v>6</v>
      </c>
      <c r="AD50" s="55">
        <f>SUM(R50:AC50)</f>
        <v>46</v>
      </c>
    </row>
    <row r="51" spans="1:31" ht="14.4" thickBot="1" x14ac:dyDescent="0.3">
      <c r="A51" s="344" t="s">
        <v>161</v>
      </c>
      <c r="B51" s="345"/>
      <c r="C51" s="89">
        <f>D51/Metas!M17</f>
        <v>0.99173553719008267</v>
      </c>
      <c r="D51" s="13">
        <f>+Q51/AD51</f>
        <v>0.8925619834710744</v>
      </c>
      <c r="E51" s="8">
        <f t="shared" ref="E51:AD51" si="10">SUM(E41:E50)</f>
        <v>13</v>
      </c>
      <c r="F51" s="8">
        <f t="shared" si="10"/>
        <v>4</v>
      </c>
      <c r="G51" s="8">
        <f t="shared" si="10"/>
        <v>9</v>
      </c>
      <c r="H51" s="8">
        <f t="shared" si="10"/>
        <v>11</v>
      </c>
      <c r="I51" s="8">
        <f t="shared" si="10"/>
        <v>7</v>
      </c>
      <c r="J51" s="8">
        <f t="shared" si="10"/>
        <v>8</v>
      </c>
      <c r="K51" s="8">
        <f t="shared" si="10"/>
        <v>10</v>
      </c>
      <c r="L51" s="8">
        <f t="shared" si="10"/>
        <v>10</v>
      </c>
      <c r="M51" s="8">
        <f t="shared" si="10"/>
        <v>11</v>
      </c>
      <c r="N51" s="8">
        <f t="shared" si="10"/>
        <v>13</v>
      </c>
      <c r="O51" s="8">
        <f t="shared" si="10"/>
        <v>5</v>
      </c>
      <c r="P51" s="8">
        <f t="shared" si="10"/>
        <v>7</v>
      </c>
      <c r="Q51" s="8">
        <f t="shared" si="10"/>
        <v>108</v>
      </c>
      <c r="R51" s="8">
        <f t="shared" si="10"/>
        <v>15</v>
      </c>
      <c r="S51" s="8">
        <f t="shared" si="10"/>
        <v>4</v>
      </c>
      <c r="T51" s="8">
        <f t="shared" si="10"/>
        <v>9</v>
      </c>
      <c r="U51" s="8">
        <f t="shared" si="10"/>
        <v>11</v>
      </c>
      <c r="V51" s="8">
        <f t="shared" si="10"/>
        <v>8</v>
      </c>
      <c r="W51" s="8">
        <f t="shared" si="10"/>
        <v>8</v>
      </c>
      <c r="X51" s="8">
        <f t="shared" si="10"/>
        <v>12</v>
      </c>
      <c r="Y51" s="8">
        <f t="shared" si="10"/>
        <v>11</v>
      </c>
      <c r="Z51" s="8">
        <f t="shared" si="10"/>
        <v>12</v>
      </c>
      <c r="AA51" s="8">
        <f t="shared" si="10"/>
        <v>16</v>
      </c>
      <c r="AB51" s="8">
        <f t="shared" si="10"/>
        <v>7</v>
      </c>
      <c r="AC51" s="8">
        <f t="shared" si="10"/>
        <v>8</v>
      </c>
      <c r="AD51" s="8">
        <f t="shared" si="10"/>
        <v>121</v>
      </c>
      <c r="AE51" s="233"/>
    </row>
    <row r="52" spans="1:31" ht="14.4" thickBot="1" x14ac:dyDescent="0.3">
      <c r="A52" s="63" t="s">
        <v>74</v>
      </c>
      <c r="B52" s="62" t="s">
        <v>61</v>
      </c>
      <c r="C52" s="34"/>
      <c r="D52" s="34"/>
      <c r="E52" s="51">
        <f>IFERROR(VLOOKUP($B52,[1]NUM13!$G$3:$T$145,2,FALSE),0)</f>
        <v>9</v>
      </c>
      <c r="F52" s="51">
        <f>IFERROR(VLOOKUP($B52,[1]NUM13!$G$3:$T$145,3,FALSE),0)</f>
        <v>11</v>
      </c>
      <c r="G52" s="51">
        <f>IFERROR(VLOOKUP($B52,[1]NUM13!$G$3:$T$145,4,FALSE),0)</f>
        <v>8</v>
      </c>
      <c r="H52" s="51">
        <f>IFERROR(VLOOKUP($B52,[1]NUM13!$G$3:$T$145,5,FALSE),0)</f>
        <v>7</v>
      </c>
      <c r="I52" s="51">
        <f>IFERROR(VLOOKUP($B52,[1]NUM13!$G$3:$T$145,6,FALSE),0)</f>
        <v>4</v>
      </c>
      <c r="J52" s="51">
        <f>IFERROR(VLOOKUP($B52,[1]NUM13!$G$3:$T$145,7,FALSE),0)</f>
        <v>9</v>
      </c>
      <c r="K52" s="51">
        <f>IFERROR(VLOOKUP($B52,[1]NUM13!$G$3:$T$145,8,FALSE),0)</f>
        <v>5</v>
      </c>
      <c r="L52" s="51">
        <f>IFERROR(VLOOKUP($B52,[1]NUM13!$G$3:$T$145,9,FALSE),0)</f>
        <v>6</v>
      </c>
      <c r="M52" s="51">
        <f>IFERROR(VLOOKUP($B52,[1]NUM13!$G$3:$T$145,10,FALSE),0)</f>
        <v>8</v>
      </c>
      <c r="N52" s="51">
        <f>IFERROR(VLOOKUP($B52,[1]NUM13!$G$3:$T$145,11,FALSE),0)</f>
        <v>7</v>
      </c>
      <c r="O52" s="51">
        <f>IFERROR(VLOOKUP($B52,[1]NUM13!$G$3:$T$145,12,FALSE),0)</f>
        <v>7</v>
      </c>
      <c r="P52" s="51">
        <f>IFERROR(VLOOKUP($B52,[1]NUM13!$G$3:$T$145,13,FALSE),0)</f>
        <v>0</v>
      </c>
      <c r="Q52" s="3">
        <f t="shared" si="9"/>
        <v>81</v>
      </c>
      <c r="R52" s="51">
        <f>IFERROR(VLOOKUP($B52,[1]DEN13!$G$3:$T$147,2,FALSE),0)</f>
        <v>10</v>
      </c>
      <c r="S52" s="51">
        <f>IFERROR(VLOOKUP($B52,[1]DEN13!$G$3:$T$147,3,FALSE),0)</f>
        <v>11</v>
      </c>
      <c r="T52" s="51">
        <f>IFERROR(VLOOKUP($B52,[1]DEN13!$G$3:$T$147,4,FALSE),0)</f>
        <v>8</v>
      </c>
      <c r="U52" s="51">
        <f>IFERROR(VLOOKUP($B52,[1]DEN13!$G$3:$T$147,5,FALSE),0)</f>
        <v>8</v>
      </c>
      <c r="V52" s="51">
        <f>IFERROR(VLOOKUP($B52,[1]DEN13!$G$3:$T$147,6,FALSE),0)</f>
        <v>4</v>
      </c>
      <c r="W52" s="51">
        <f>IFERROR(VLOOKUP($B52,[1]DEN13!$G$3:$T$147,7,FALSE),0)</f>
        <v>9</v>
      </c>
      <c r="X52" s="51">
        <f>IFERROR(VLOOKUP($B52,[1]DEN13!$G$3:$T$147,8,FALSE),0)</f>
        <v>7</v>
      </c>
      <c r="Y52" s="51">
        <f>IFERROR(VLOOKUP($B52,[1]DEN13!$G$3:$T$147,9,FALSE),0)</f>
        <v>6</v>
      </c>
      <c r="Z52" s="51">
        <f>IFERROR(VLOOKUP($B52,[1]DEN13!$G$3:$T$147,10,FALSE),0)</f>
        <v>8</v>
      </c>
      <c r="AA52" s="51">
        <f>IFERROR(VLOOKUP($B52,[1]DEN13!$G$3:$T$147,11,FALSE),0)</f>
        <v>7</v>
      </c>
      <c r="AB52" s="51">
        <f>IFERROR(VLOOKUP($B52,[1]DEN13!$G$3:$T$147,12,FALSE),0)</f>
        <v>7</v>
      </c>
      <c r="AC52" s="51">
        <f>IFERROR(VLOOKUP($B52,[1]DEN13!$G$3:$T$147,13,FALSE),0)</f>
        <v>0</v>
      </c>
      <c r="AD52" s="3">
        <f t="shared" si="1"/>
        <v>85</v>
      </c>
    </row>
    <row r="53" spans="1:31" ht="14.4" thickBot="1" x14ac:dyDescent="0.3">
      <c r="A53" s="63" t="s">
        <v>74</v>
      </c>
      <c r="B53" s="62" t="s">
        <v>62</v>
      </c>
      <c r="C53" s="34"/>
      <c r="D53" s="34"/>
      <c r="E53" s="51">
        <f>IFERROR(VLOOKUP($B53,[1]NUM13!$G$3:$T$145,2,FALSE),0)</f>
        <v>0</v>
      </c>
      <c r="F53" s="51">
        <f>IFERROR(VLOOKUP($B53,[1]NUM13!$G$3:$T$145,3,FALSE),0)</f>
        <v>0</v>
      </c>
      <c r="G53" s="51">
        <f>IFERROR(VLOOKUP($B53,[1]NUM13!$G$3:$T$145,4,FALSE),0)</f>
        <v>0</v>
      </c>
      <c r="H53" s="51">
        <f>IFERROR(VLOOKUP($B53,[1]NUM13!$G$3:$T$145,5,FALSE),0)</f>
        <v>1</v>
      </c>
      <c r="I53" s="51">
        <f>IFERROR(VLOOKUP($B53,[1]NUM13!$G$3:$T$145,6,FALSE),0)</f>
        <v>0</v>
      </c>
      <c r="J53" s="51">
        <f>IFERROR(VLOOKUP($B53,[1]NUM13!$G$3:$T$145,7,FALSE),0)</f>
        <v>0</v>
      </c>
      <c r="K53" s="51">
        <f>IFERROR(VLOOKUP($B53,[1]NUM13!$G$3:$T$145,8,FALSE),0)</f>
        <v>1</v>
      </c>
      <c r="L53" s="51">
        <f>IFERROR(VLOOKUP($B53,[1]NUM13!$G$3:$T$145,9,FALSE),0)</f>
        <v>0</v>
      </c>
      <c r="M53" s="51">
        <f>IFERROR(VLOOKUP($B53,[1]NUM13!$G$3:$T$145,10,FALSE),0)</f>
        <v>0</v>
      </c>
      <c r="N53" s="51">
        <f>IFERROR(VLOOKUP($B53,[1]NUM13!$G$3:$T$145,11,FALSE),0)</f>
        <v>0</v>
      </c>
      <c r="O53" s="51">
        <f>IFERROR(VLOOKUP($B53,[1]NUM13!$G$3:$T$145,12,FALSE),0)</f>
        <v>0</v>
      </c>
      <c r="P53" s="51">
        <f>IFERROR(VLOOKUP($B53,[1]NUM13!$G$3:$T$145,13,FALSE),0)</f>
        <v>0</v>
      </c>
      <c r="Q53" s="3">
        <f t="shared" si="9"/>
        <v>2</v>
      </c>
      <c r="R53" s="51">
        <f>IFERROR(VLOOKUP($B53,[1]DEN13!$G$3:$T$147,2,FALSE),0)</f>
        <v>0</v>
      </c>
      <c r="S53" s="51">
        <f>IFERROR(VLOOKUP($B53,[1]DEN13!$G$3:$T$147,3,FALSE),0)</f>
        <v>0</v>
      </c>
      <c r="T53" s="51">
        <f>IFERROR(VLOOKUP($B53,[1]DEN13!$G$3:$T$147,4,FALSE),0)</f>
        <v>0</v>
      </c>
      <c r="U53" s="51">
        <f>IFERROR(VLOOKUP($B53,[1]DEN13!$G$3:$T$147,5,FALSE),0)</f>
        <v>1</v>
      </c>
      <c r="V53" s="51">
        <f>IFERROR(VLOOKUP($B53,[1]DEN13!$G$3:$T$147,6,FALSE),0)</f>
        <v>0</v>
      </c>
      <c r="W53" s="51">
        <f>IFERROR(VLOOKUP($B53,[1]DEN13!$G$3:$T$147,7,FALSE),0)</f>
        <v>0</v>
      </c>
      <c r="X53" s="51">
        <f>IFERROR(VLOOKUP($B53,[1]DEN13!$G$3:$T$147,8,FALSE),0)</f>
        <v>1</v>
      </c>
      <c r="Y53" s="51">
        <f>IFERROR(VLOOKUP($B53,[1]DEN13!$G$3:$T$147,9,FALSE),0)</f>
        <v>0</v>
      </c>
      <c r="Z53" s="51">
        <f>IFERROR(VLOOKUP($B53,[1]DEN13!$G$3:$T$147,10,FALSE),0)</f>
        <v>0</v>
      </c>
      <c r="AA53" s="51">
        <f>IFERROR(VLOOKUP($B53,[1]DEN13!$G$3:$T$147,11,FALSE),0)</f>
        <v>0</v>
      </c>
      <c r="AB53" s="51">
        <f>IFERROR(VLOOKUP($B53,[1]DEN13!$G$3:$T$147,12,FALSE),0)</f>
        <v>0</v>
      </c>
      <c r="AC53" s="51">
        <f>IFERROR(VLOOKUP($B53,[1]DEN13!$G$3:$T$147,13,FALSE),0)</f>
        <v>0</v>
      </c>
      <c r="AD53" s="3">
        <f t="shared" si="1"/>
        <v>2</v>
      </c>
    </row>
    <row r="54" spans="1:31" ht="14.4" thickBot="1" x14ac:dyDescent="0.3">
      <c r="A54" s="63" t="s">
        <v>74</v>
      </c>
      <c r="B54" s="62" t="s">
        <v>63</v>
      </c>
      <c r="C54" s="34"/>
      <c r="D54" s="34"/>
      <c r="E54" s="51">
        <f>IFERROR(VLOOKUP($B54,[1]NUM13!$G$3:$T$145,2,FALSE),0)</f>
        <v>1</v>
      </c>
      <c r="F54" s="51">
        <f>IFERROR(VLOOKUP($B54,[1]NUM13!$G$3:$T$145,3,FALSE),0)</f>
        <v>0</v>
      </c>
      <c r="G54" s="51">
        <f>IFERROR(VLOOKUP($B54,[1]NUM13!$G$3:$T$145,4,FALSE),0)</f>
        <v>0</v>
      </c>
      <c r="H54" s="51">
        <f>IFERROR(VLOOKUP($B54,[1]NUM13!$G$3:$T$145,5,FALSE),0)</f>
        <v>0</v>
      </c>
      <c r="I54" s="51">
        <f>IFERROR(VLOOKUP($B54,[1]NUM13!$G$3:$T$145,6,FALSE),0)</f>
        <v>0</v>
      </c>
      <c r="J54" s="51">
        <f>IFERROR(VLOOKUP($B54,[1]NUM13!$G$3:$T$145,7,FALSE),0)</f>
        <v>0</v>
      </c>
      <c r="K54" s="51">
        <f>IFERROR(VLOOKUP($B54,[1]NUM13!$G$3:$T$145,8,FALSE),0)</f>
        <v>0</v>
      </c>
      <c r="L54" s="51">
        <f>IFERROR(VLOOKUP($B54,[1]NUM13!$G$3:$T$145,9,FALSE),0)</f>
        <v>0</v>
      </c>
      <c r="M54" s="51">
        <f>IFERROR(VLOOKUP($B54,[1]NUM13!$G$3:$T$145,10,FALSE),0)</f>
        <v>0</v>
      </c>
      <c r="N54" s="51">
        <f>IFERROR(VLOOKUP($B54,[1]NUM13!$G$3:$T$145,11,FALSE),0)</f>
        <v>1</v>
      </c>
      <c r="O54" s="51">
        <f>IFERROR(VLOOKUP($B54,[1]NUM13!$G$3:$T$145,12,FALSE),0)</f>
        <v>1</v>
      </c>
      <c r="P54" s="51">
        <f>IFERROR(VLOOKUP($B54,[1]NUM13!$G$3:$T$145,13,FALSE),0)</f>
        <v>0</v>
      </c>
      <c r="Q54" s="3">
        <f t="shared" si="9"/>
        <v>3</v>
      </c>
      <c r="R54" s="51">
        <f>IFERROR(VLOOKUP($B54,[1]DEN13!$G$3:$T$147,2,FALSE),0)</f>
        <v>1</v>
      </c>
      <c r="S54" s="51">
        <f>IFERROR(VLOOKUP($B54,[1]DEN13!$G$3:$T$147,3,FALSE),0)</f>
        <v>0</v>
      </c>
      <c r="T54" s="51">
        <f>IFERROR(VLOOKUP($B54,[1]DEN13!$G$3:$T$147,4,FALSE),0)</f>
        <v>0</v>
      </c>
      <c r="U54" s="51">
        <f>IFERROR(VLOOKUP($B54,[1]DEN13!$G$3:$T$147,5,FALSE),0)</f>
        <v>0</v>
      </c>
      <c r="V54" s="51">
        <f>IFERROR(VLOOKUP($B54,[1]DEN13!$G$3:$T$147,6,FALSE),0)</f>
        <v>0</v>
      </c>
      <c r="W54" s="51">
        <f>IFERROR(VLOOKUP($B54,[1]DEN13!$G$3:$T$147,7,FALSE),0)</f>
        <v>0</v>
      </c>
      <c r="X54" s="51">
        <f>IFERROR(VLOOKUP($B54,[1]DEN13!$G$3:$T$147,8,FALSE),0)</f>
        <v>0</v>
      </c>
      <c r="Y54" s="51">
        <f>IFERROR(VLOOKUP($B54,[1]DEN13!$G$3:$T$147,9,FALSE),0)</f>
        <v>0</v>
      </c>
      <c r="Z54" s="51">
        <f>IFERROR(VLOOKUP($B54,[1]DEN13!$G$3:$T$147,10,FALSE),0)</f>
        <v>0</v>
      </c>
      <c r="AA54" s="51">
        <f>IFERROR(VLOOKUP($B54,[1]DEN13!$G$3:$T$147,11,FALSE),0)</f>
        <v>1</v>
      </c>
      <c r="AB54" s="51">
        <f>IFERROR(VLOOKUP($B54,[1]DEN13!$G$3:$T$147,12,FALSE),0)</f>
        <v>1</v>
      </c>
      <c r="AC54" s="51">
        <f>IFERROR(VLOOKUP($B54,[1]DEN13!$G$3:$T$147,13,FALSE),0)</f>
        <v>0</v>
      </c>
      <c r="AD54" s="3">
        <f t="shared" si="1"/>
        <v>3</v>
      </c>
    </row>
    <row r="55" spans="1:31" ht="14.4" thickBot="1" x14ac:dyDescent="0.3">
      <c r="A55" s="63" t="s">
        <v>74</v>
      </c>
      <c r="B55" s="62" t="s">
        <v>64</v>
      </c>
      <c r="C55" s="34"/>
      <c r="D55" s="34"/>
      <c r="E55" s="51">
        <f>IFERROR(VLOOKUP($B55,[1]NUM13!$G$3:$T$145,2,FALSE),0)</f>
        <v>1</v>
      </c>
      <c r="F55" s="51">
        <f>IFERROR(VLOOKUP($B55,[1]NUM13!$G$3:$T$145,3,FALSE),0)</f>
        <v>0</v>
      </c>
      <c r="G55" s="51">
        <f>IFERROR(VLOOKUP($B55,[1]NUM13!$G$3:$T$145,4,FALSE),0)</f>
        <v>0</v>
      </c>
      <c r="H55" s="51">
        <f>IFERROR(VLOOKUP($B55,[1]NUM13!$G$3:$T$145,5,FALSE),0)</f>
        <v>1</v>
      </c>
      <c r="I55" s="51">
        <f>IFERROR(VLOOKUP($B55,[1]NUM13!$G$3:$T$145,6,FALSE),0)</f>
        <v>1</v>
      </c>
      <c r="J55" s="51">
        <f>IFERROR(VLOOKUP($B55,[1]NUM13!$G$3:$T$145,7,FALSE),0)</f>
        <v>0</v>
      </c>
      <c r="K55" s="51">
        <f>IFERROR(VLOOKUP($B55,[1]NUM13!$G$3:$T$145,8,FALSE),0)</f>
        <v>1</v>
      </c>
      <c r="L55" s="51">
        <f>IFERROR(VLOOKUP($B55,[1]NUM13!$G$3:$T$145,9,FALSE),0)</f>
        <v>0</v>
      </c>
      <c r="M55" s="51">
        <f>IFERROR(VLOOKUP($B55,[1]NUM13!$G$3:$T$145,10,FALSE),0)</f>
        <v>0</v>
      </c>
      <c r="N55" s="51">
        <f>IFERROR(VLOOKUP($B55,[1]NUM13!$G$3:$T$145,11,FALSE),0)</f>
        <v>0</v>
      </c>
      <c r="O55" s="51">
        <f>IFERROR(VLOOKUP($B55,[1]NUM13!$G$3:$T$145,12,FALSE),0)</f>
        <v>0</v>
      </c>
      <c r="P55" s="51">
        <f>IFERROR(VLOOKUP($B55,[1]NUM13!$G$3:$T$145,13,FALSE),0)</f>
        <v>0</v>
      </c>
      <c r="Q55" s="3">
        <f t="shared" si="9"/>
        <v>4</v>
      </c>
      <c r="R55" s="51">
        <f>IFERROR(VLOOKUP($B55,[1]DEN13!$G$3:$T$147,2,FALSE),0)</f>
        <v>1</v>
      </c>
      <c r="S55" s="51">
        <f>IFERROR(VLOOKUP($B55,[1]DEN13!$G$3:$T$147,3,FALSE),0)</f>
        <v>0</v>
      </c>
      <c r="T55" s="51">
        <f>IFERROR(VLOOKUP($B55,[1]DEN13!$G$3:$T$147,4,FALSE),0)</f>
        <v>0</v>
      </c>
      <c r="U55" s="51">
        <f>IFERROR(VLOOKUP($B55,[1]DEN13!$G$3:$T$147,5,FALSE),0)</f>
        <v>1</v>
      </c>
      <c r="V55" s="51">
        <f>IFERROR(VLOOKUP($B55,[1]DEN13!$G$3:$T$147,6,FALSE),0)</f>
        <v>1</v>
      </c>
      <c r="W55" s="51">
        <f>IFERROR(VLOOKUP($B55,[1]DEN13!$G$3:$T$147,7,FALSE),0)</f>
        <v>0</v>
      </c>
      <c r="X55" s="51">
        <f>IFERROR(VLOOKUP($B55,[1]DEN13!$G$3:$T$147,8,FALSE),0)</f>
        <v>2</v>
      </c>
      <c r="Y55" s="51">
        <f>IFERROR(VLOOKUP($B55,[1]DEN13!$G$3:$T$147,9,FALSE),0)</f>
        <v>0</v>
      </c>
      <c r="Z55" s="51">
        <f>IFERROR(VLOOKUP($B55,[1]DEN13!$G$3:$T$147,10,FALSE),0)</f>
        <v>0</v>
      </c>
      <c r="AA55" s="51">
        <f>IFERROR(VLOOKUP($B55,[1]DEN13!$G$3:$T$147,11,FALSE),0)</f>
        <v>0</v>
      </c>
      <c r="AB55" s="51">
        <f>IFERROR(VLOOKUP($B55,[1]DEN13!$G$3:$T$147,12,FALSE),0)</f>
        <v>0</v>
      </c>
      <c r="AC55" s="51">
        <f>IFERROR(VLOOKUP($B55,[1]DEN13!$G$3:$T$147,13,FALSE),0)</f>
        <v>0</v>
      </c>
      <c r="AD55" s="3">
        <f t="shared" si="1"/>
        <v>5</v>
      </c>
    </row>
    <row r="56" spans="1:31" ht="14.4" thickBot="1" x14ac:dyDescent="0.3">
      <c r="A56" s="63" t="s">
        <v>74</v>
      </c>
      <c r="B56" s="62" t="s">
        <v>65</v>
      </c>
      <c r="C56" s="34"/>
      <c r="D56" s="34"/>
      <c r="E56" s="51">
        <f>IFERROR(VLOOKUP($B56,[1]NUM13!$G$3:$T$145,2,FALSE),0)</f>
        <v>0</v>
      </c>
      <c r="F56" s="51">
        <f>IFERROR(VLOOKUP($B56,[1]NUM13!$G$3:$T$145,3,FALSE),0)</f>
        <v>0</v>
      </c>
      <c r="G56" s="51">
        <f>IFERROR(VLOOKUP($B56,[1]NUM13!$G$3:$T$145,4,FALSE),0)</f>
        <v>0</v>
      </c>
      <c r="H56" s="51">
        <f>IFERROR(VLOOKUP($B56,[1]NUM13!$G$3:$T$145,5,FALSE),0)</f>
        <v>0</v>
      </c>
      <c r="I56" s="51">
        <f>IFERROR(VLOOKUP($B56,[1]NUM13!$G$3:$T$145,6,FALSE),0)</f>
        <v>0</v>
      </c>
      <c r="J56" s="51">
        <f>IFERROR(VLOOKUP($B56,[1]NUM13!$G$3:$T$145,7,FALSE),0)</f>
        <v>0</v>
      </c>
      <c r="K56" s="51">
        <f>IFERROR(VLOOKUP($B56,[1]NUM13!$G$3:$T$145,8,FALSE),0)</f>
        <v>0</v>
      </c>
      <c r="L56" s="51">
        <f>IFERROR(VLOOKUP($B56,[1]NUM13!$G$3:$T$145,9,FALSE),0)</f>
        <v>0</v>
      </c>
      <c r="M56" s="51">
        <f>IFERROR(VLOOKUP($B56,[1]NUM13!$G$3:$T$145,10,FALSE),0)</f>
        <v>0</v>
      </c>
      <c r="N56" s="51">
        <f>IFERROR(VLOOKUP($B56,[1]NUM13!$G$3:$T$145,11,FALSE),0)</f>
        <v>0</v>
      </c>
      <c r="O56" s="51">
        <f>IFERROR(VLOOKUP($B56,[1]NUM13!$G$3:$T$145,12,FALSE),0)</f>
        <v>0</v>
      </c>
      <c r="P56" s="51">
        <f>IFERROR(VLOOKUP($B56,[1]NUM13!$G$3:$T$145,13,FALSE),0)</f>
        <v>0</v>
      </c>
      <c r="Q56" s="3">
        <f t="shared" si="9"/>
        <v>0</v>
      </c>
      <c r="R56" s="51">
        <f>IFERROR(VLOOKUP($B56,[1]DEN13!$G$3:$T$147,2,FALSE),0)</f>
        <v>0</v>
      </c>
      <c r="S56" s="51">
        <f>IFERROR(VLOOKUP($B56,[1]DEN13!$G$3:$T$147,3,FALSE),0)</f>
        <v>0</v>
      </c>
      <c r="T56" s="51">
        <f>IFERROR(VLOOKUP($B56,[1]DEN13!$G$3:$T$147,4,FALSE),0)</f>
        <v>0</v>
      </c>
      <c r="U56" s="51">
        <f>IFERROR(VLOOKUP($B56,[1]DEN13!$G$3:$T$147,5,FALSE),0)</f>
        <v>0</v>
      </c>
      <c r="V56" s="51">
        <f>IFERROR(VLOOKUP($B56,[1]DEN13!$G$3:$T$147,6,FALSE),0)</f>
        <v>0</v>
      </c>
      <c r="W56" s="51">
        <f>IFERROR(VLOOKUP($B56,[1]DEN13!$G$3:$T$147,7,FALSE),0)</f>
        <v>0</v>
      </c>
      <c r="X56" s="51">
        <f>IFERROR(VLOOKUP($B56,[1]DEN13!$G$3:$T$147,8,FALSE),0)</f>
        <v>0</v>
      </c>
      <c r="Y56" s="51">
        <f>IFERROR(VLOOKUP($B56,[1]DEN13!$G$3:$T$147,9,FALSE),0)</f>
        <v>0</v>
      </c>
      <c r="Z56" s="51">
        <f>IFERROR(VLOOKUP($B56,[1]DEN13!$G$3:$T$147,10,FALSE),0)</f>
        <v>0</v>
      </c>
      <c r="AA56" s="51">
        <f>IFERROR(VLOOKUP($B56,[1]DEN13!$G$3:$T$147,11,FALSE),0)</f>
        <v>0</v>
      </c>
      <c r="AB56" s="51">
        <f>IFERROR(VLOOKUP($B56,[1]DEN13!$G$3:$T$147,12,FALSE),0)</f>
        <v>0</v>
      </c>
      <c r="AC56" s="51">
        <f>IFERROR(VLOOKUP($B56,[1]DEN13!$G$3:$T$147,13,FALSE),0)</f>
        <v>0</v>
      </c>
      <c r="AD56" s="3">
        <f t="shared" si="1"/>
        <v>0</v>
      </c>
    </row>
    <row r="57" spans="1:31" ht="14.4" thickBot="1" x14ac:dyDescent="0.3">
      <c r="A57" s="63" t="s">
        <v>74</v>
      </c>
      <c r="B57" s="62" t="s">
        <v>66</v>
      </c>
      <c r="C57" s="34"/>
      <c r="D57" s="34"/>
      <c r="E57" s="51">
        <f>IFERROR(VLOOKUP($B57,[1]NUM13!$G$3:$T$145,2,FALSE),0)</f>
        <v>0</v>
      </c>
      <c r="F57" s="51">
        <f>IFERROR(VLOOKUP($B57,[1]NUM13!$G$3:$T$145,3,FALSE),0)</f>
        <v>0</v>
      </c>
      <c r="G57" s="51">
        <f>IFERROR(VLOOKUP($B57,[1]NUM13!$G$3:$T$145,4,FALSE),0)</f>
        <v>1</v>
      </c>
      <c r="H57" s="51">
        <f>IFERROR(VLOOKUP($B57,[1]NUM13!$G$3:$T$145,5,FALSE),0)</f>
        <v>1</v>
      </c>
      <c r="I57" s="51">
        <f>IFERROR(VLOOKUP($B57,[1]NUM13!$G$3:$T$145,6,FALSE),0)</f>
        <v>0</v>
      </c>
      <c r="J57" s="51">
        <f>IFERROR(VLOOKUP($B57,[1]NUM13!$G$3:$T$145,7,FALSE),0)</f>
        <v>0</v>
      </c>
      <c r="K57" s="51">
        <f>IFERROR(VLOOKUP($B57,[1]NUM13!$G$3:$T$145,8,FALSE),0)</f>
        <v>2</v>
      </c>
      <c r="L57" s="51">
        <f>IFERROR(VLOOKUP($B57,[1]NUM13!$G$3:$T$145,9,FALSE),0)</f>
        <v>0</v>
      </c>
      <c r="M57" s="51">
        <f>IFERROR(VLOOKUP($B57,[1]NUM13!$G$3:$T$145,10,FALSE),0)</f>
        <v>0</v>
      </c>
      <c r="N57" s="51">
        <f>IFERROR(VLOOKUP($B57,[1]NUM13!$G$3:$T$145,11,FALSE),0)</f>
        <v>0</v>
      </c>
      <c r="O57" s="51">
        <f>IFERROR(VLOOKUP($B57,[1]NUM13!$G$3:$T$145,12,FALSE),0)</f>
        <v>0</v>
      </c>
      <c r="P57" s="51">
        <f>IFERROR(VLOOKUP($B57,[1]NUM13!$G$3:$T$145,13,FALSE),0)</f>
        <v>0</v>
      </c>
      <c r="Q57" s="3">
        <f t="shared" si="9"/>
        <v>4</v>
      </c>
      <c r="R57" s="51">
        <f>IFERROR(VLOOKUP($B57,[1]DEN13!$G$3:$T$147,2,FALSE),0)</f>
        <v>0</v>
      </c>
      <c r="S57" s="51">
        <f>IFERROR(VLOOKUP($B57,[1]DEN13!$G$3:$T$147,3,FALSE),0)</f>
        <v>0</v>
      </c>
      <c r="T57" s="51">
        <f>IFERROR(VLOOKUP($B57,[1]DEN13!$G$3:$T$147,4,FALSE),0)</f>
        <v>1</v>
      </c>
      <c r="U57" s="51">
        <f>IFERROR(VLOOKUP($B57,[1]DEN13!$G$3:$T$147,5,FALSE),0)</f>
        <v>1</v>
      </c>
      <c r="V57" s="51">
        <f>IFERROR(VLOOKUP($B57,[1]DEN13!$G$3:$T$147,6,FALSE),0)</f>
        <v>0</v>
      </c>
      <c r="W57" s="51">
        <f>IFERROR(VLOOKUP($B57,[1]DEN13!$G$3:$T$147,7,FALSE),0)</f>
        <v>0</v>
      </c>
      <c r="X57" s="51">
        <f>IFERROR(VLOOKUP($B57,[1]DEN13!$G$3:$T$147,8,FALSE),0)</f>
        <v>2</v>
      </c>
      <c r="Y57" s="51">
        <f>IFERROR(VLOOKUP($B57,[1]DEN13!$G$3:$T$147,9,FALSE),0)</f>
        <v>0</v>
      </c>
      <c r="Z57" s="51">
        <f>IFERROR(VLOOKUP($B57,[1]DEN13!$G$3:$T$147,10,FALSE),0)</f>
        <v>0</v>
      </c>
      <c r="AA57" s="51">
        <f>IFERROR(VLOOKUP($B57,[1]DEN13!$G$3:$T$147,11,FALSE),0)</f>
        <v>0</v>
      </c>
      <c r="AB57" s="51">
        <f>IFERROR(VLOOKUP($B57,[1]DEN13!$G$3:$T$147,12,FALSE),0)</f>
        <v>0</v>
      </c>
      <c r="AC57" s="51">
        <f>IFERROR(VLOOKUP($B57,[1]DEN13!$G$3:$T$147,13,FALSE),0)</f>
        <v>0</v>
      </c>
      <c r="AD57" s="3">
        <f t="shared" si="1"/>
        <v>4</v>
      </c>
    </row>
    <row r="58" spans="1:31" ht="14.4" thickBot="1" x14ac:dyDescent="0.3">
      <c r="A58" s="63" t="s">
        <v>74</v>
      </c>
      <c r="B58" s="62" t="s">
        <v>67</v>
      </c>
      <c r="C58" s="34"/>
      <c r="D58" s="34"/>
      <c r="E58" s="51">
        <f>IFERROR(VLOOKUP($B58,[1]NUM13!$G$3:$T$145,2,FALSE),0)</f>
        <v>0</v>
      </c>
      <c r="F58" s="51">
        <f>IFERROR(VLOOKUP($B58,[1]NUM13!$G$3:$T$145,3,FALSE),0)</f>
        <v>1</v>
      </c>
      <c r="G58" s="51">
        <f>IFERROR(VLOOKUP($B58,[1]NUM13!$G$3:$T$145,4,FALSE),0)</f>
        <v>1</v>
      </c>
      <c r="H58" s="51">
        <f>IFERROR(VLOOKUP($B58,[1]NUM13!$G$3:$T$145,5,FALSE),0)</f>
        <v>0</v>
      </c>
      <c r="I58" s="51">
        <f>IFERROR(VLOOKUP($B58,[1]NUM13!$G$3:$T$145,6,FALSE),0)</f>
        <v>0</v>
      </c>
      <c r="J58" s="51">
        <f>IFERROR(VLOOKUP($B58,[1]NUM13!$G$3:$T$145,7,FALSE),0)</f>
        <v>0</v>
      </c>
      <c r="K58" s="51">
        <f>IFERROR(VLOOKUP($B58,[1]NUM13!$G$3:$T$145,8,FALSE),0)</f>
        <v>0</v>
      </c>
      <c r="L58" s="51">
        <f>IFERROR(VLOOKUP($B58,[1]NUM13!$G$3:$T$145,9,FALSE),0)</f>
        <v>0</v>
      </c>
      <c r="M58" s="51">
        <f>IFERROR(VLOOKUP($B58,[1]NUM13!$G$3:$T$145,10,FALSE),0)</f>
        <v>0</v>
      </c>
      <c r="N58" s="51">
        <f>IFERROR(VLOOKUP($B58,[1]NUM13!$G$3:$T$145,11,FALSE),0)</f>
        <v>1</v>
      </c>
      <c r="O58" s="51">
        <f>IFERROR(VLOOKUP($B58,[1]NUM13!$G$3:$T$145,12,FALSE),0)</f>
        <v>1</v>
      </c>
      <c r="P58" s="51">
        <f>IFERROR(VLOOKUP($B58,[1]NUM13!$G$3:$T$145,13,FALSE),0)</f>
        <v>0</v>
      </c>
      <c r="Q58" s="3">
        <f t="shared" si="9"/>
        <v>4</v>
      </c>
      <c r="R58" s="51">
        <f>IFERROR(VLOOKUP($B58,[1]DEN13!$G$3:$T$147,2,FALSE),0)</f>
        <v>0</v>
      </c>
      <c r="S58" s="51">
        <f>IFERROR(VLOOKUP($B58,[1]DEN13!$G$3:$T$147,3,FALSE),0)</f>
        <v>1</v>
      </c>
      <c r="T58" s="51">
        <f>IFERROR(VLOOKUP($B58,[1]DEN13!$G$3:$T$147,4,FALSE),0)</f>
        <v>1</v>
      </c>
      <c r="U58" s="51">
        <f>IFERROR(VLOOKUP($B58,[1]DEN13!$G$3:$T$147,5,FALSE),0)</f>
        <v>1</v>
      </c>
      <c r="V58" s="51">
        <f>IFERROR(VLOOKUP($B58,[1]DEN13!$G$3:$T$147,6,FALSE),0)</f>
        <v>0</v>
      </c>
      <c r="W58" s="51">
        <f>IFERROR(VLOOKUP($B58,[1]DEN13!$G$3:$T$147,7,FALSE),0)</f>
        <v>0</v>
      </c>
      <c r="X58" s="51">
        <f>IFERROR(VLOOKUP($B58,[1]DEN13!$G$3:$T$147,8,FALSE),0)</f>
        <v>0</v>
      </c>
      <c r="Y58" s="51">
        <f>IFERROR(VLOOKUP($B58,[1]DEN13!$G$3:$T$147,9,FALSE),0)</f>
        <v>0</v>
      </c>
      <c r="Z58" s="51">
        <f>IFERROR(VLOOKUP($B58,[1]DEN13!$G$3:$T$147,10,FALSE),0)</f>
        <v>0</v>
      </c>
      <c r="AA58" s="51">
        <f>IFERROR(VLOOKUP($B58,[1]DEN13!$G$3:$T$147,11,FALSE),0)</f>
        <v>1</v>
      </c>
      <c r="AB58" s="51">
        <f>IFERROR(VLOOKUP($B58,[1]DEN13!$G$3:$T$147,12,FALSE),0)</f>
        <v>1</v>
      </c>
      <c r="AC58" s="51">
        <f>IFERROR(VLOOKUP($B58,[1]DEN13!$G$3:$T$147,13,FALSE),0)</f>
        <v>0</v>
      </c>
      <c r="AD58" s="3">
        <f t="shared" si="1"/>
        <v>5</v>
      </c>
    </row>
    <row r="59" spans="1:31" ht="14.4" thickBot="1" x14ac:dyDescent="0.3">
      <c r="A59" s="63" t="s">
        <v>74</v>
      </c>
      <c r="B59" s="62" t="s">
        <v>68</v>
      </c>
      <c r="C59" s="34"/>
      <c r="D59" s="34"/>
      <c r="E59" s="51">
        <f>IFERROR(VLOOKUP($B59,[1]NUM13!$G$3:$T$145,2,FALSE),0)</f>
        <v>0</v>
      </c>
      <c r="F59" s="51">
        <f>IFERROR(VLOOKUP($B59,[1]NUM13!$G$3:$T$145,3,FALSE),0)</f>
        <v>0</v>
      </c>
      <c r="G59" s="51">
        <f>IFERROR(VLOOKUP($B59,[1]NUM13!$G$3:$T$145,4,FALSE),0)</f>
        <v>0</v>
      </c>
      <c r="H59" s="51">
        <f>IFERROR(VLOOKUP($B59,[1]NUM13!$G$3:$T$145,5,FALSE),0)</f>
        <v>0</v>
      </c>
      <c r="I59" s="51">
        <f>IFERROR(VLOOKUP($B59,[1]NUM13!$G$3:$T$145,6,FALSE),0)</f>
        <v>0</v>
      </c>
      <c r="J59" s="51">
        <f>IFERROR(VLOOKUP($B59,[1]NUM13!$G$3:$T$145,7,FALSE),0)</f>
        <v>1</v>
      </c>
      <c r="K59" s="51">
        <f>IFERROR(VLOOKUP($B59,[1]NUM13!$G$3:$T$145,8,FALSE),0)</f>
        <v>0</v>
      </c>
      <c r="L59" s="51">
        <f>IFERROR(VLOOKUP($B59,[1]NUM13!$G$3:$T$145,9,FALSE),0)</f>
        <v>0</v>
      </c>
      <c r="M59" s="51">
        <f>IFERROR(VLOOKUP($B59,[1]NUM13!$G$3:$T$145,10,FALSE),0)</f>
        <v>0</v>
      </c>
      <c r="N59" s="51">
        <f>IFERROR(VLOOKUP($B59,[1]NUM13!$G$3:$T$145,11,FALSE),0)</f>
        <v>0</v>
      </c>
      <c r="O59" s="51">
        <f>IFERROR(VLOOKUP($B59,[1]NUM13!$G$3:$T$145,12,FALSE),0)</f>
        <v>0</v>
      </c>
      <c r="P59" s="51">
        <f>IFERROR(VLOOKUP($B59,[1]NUM13!$G$3:$T$145,13,FALSE),0)</f>
        <v>0</v>
      </c>
      <c r="Q59" s="3">
        <f t="shared" si="9"/>
        <v>1</v>
      </c>
      <c r="R59" s="51">
        <f>IFERROR(VLOOKUP($B59,[1]DEN13!$G$3:$T$147,2,FALSE),0)</f>
        <v>0</v>
      </c>
      <c r="S59" s="51">
        <f>IFERROR(VLOOKUP($B59,[1]DEN13!$G$3:$T$147,3,FALSE),0)</f>
        <v>0</v>
      </c>
      <c r="T59" s="51">
        <f>IFERROR(VLOOKUP($B59,[1]DEN13!$G$3:$T$147,4,FALSE),0)</f>
        <v>0</v>
      </c>
      <c r="U59" s="51">
        <f>IFERROR(VLOOKUP($B59,[1]DEN13!$G$3:$T$147,5,FALSE),0)</f>
        <v>0</v>
      </c>
      <c r="V59" s="51">
        <f>IFERROR(VLOOKUP($B59,[1]DEN13!$G$3:$T$147,6,FALSE),0)</f>
        <v>0</v>
      </c>
      <c r="W59" s="51">
        <f>IFERROR(VLOOKUP($B59,[1]DEN13!$G$3:$T$147,7,FALSE),0)</f>
        <v>1</v>
      </c>
      <c r="X59" s="51">
        <f>IFERROR(VLOOKUP($B59,[1]DEN13!$G$3:$T$147,8,FALSE),0)</f>
        <v>0</v>
      </c>
      <c r="Y59" s="51">
        <f>IFERROR(VLOOKUP($B59,[1]DEN13!$G$3:$T$147,9,FALSE),0)</f>
        <v>0</v>
      </c>
      <c r="Z59" s="51">
        <f>IFERROR(VLOOKUP($B59,[1]DEN13!$G$3:$T$147,10,FALSE),0)</f>
        <v>0</v>
      </c>
      <c r="AA59" s="51">
        <f>IFERROR(VLOOKUP($B59,[1]DEN13!$G$3:$T$147,11,FALSE),0)</f>
        <v>0</v>
      </c>
      <c r="AB59" s="51">
        <f>IFERROR(VLOOKUP($B59,[1]DEN13!$G$3:$T$147,12,FALSE),0)</f>
        <v>0</v>
      </c>
      <c r="AC59" s="51">
        <f>IFERROR(VLOOKUP($B59,[1]DEN13!$G$3:$T$147,13,FALSE),0)</f>
        <v>0</v>
      </c>
      <c r="AD59" s="3">
        <f t="shared" si="1"/>
        <v>1</v>
      </c>
    </row>
    <row r="60" spans="1:31" ht="14.4" thickBot="1" x14ac:dyDescent="0.3">
      <c r="A60" s="63" t="s">
        <v>74</v>
      </c>
      <c r="B60" s="62" t="s">
        <v>69</v>
      </c>
      <c r="C60" s="34"/>
      <c r="D60" s="34"/>
      <c r="E60" s="51">
        <f>IFERROR(VLOOKUP($B60,[1]NUM13!$G$3:$T$145,2,FALSE),0)</f>
        <v>3</v>
      </c>
      <c r="F60" s="51">
        <f>IFERROR(VLOOKUP($B60,[1]NUM13!$G$3:$T$145,3,FALSE),0)</f>
        <v>1</v>
      </c>
      <c r="G60" s="51">
        <f>IFERROR(VLOOKUP($B60,[1]NUM13!$G$3:$T$145,4,FALSE),0)</f>
        <v>0</v>
      </c>
      <c r="H60" s="51">
        <f>IFERROR(VLOOKUP($B60,[1]NUM13!$G$3:$T$145,5,FALSE),0)</f>
        <v>0</v>
      </c>
      <c r="I60" s="51">
        <f>IFERROR(VLOOKUP($B60,[1]NUM13!$G$3:$T$145,6,FALSE),0)</f>
        <v>0</v>
      </c>
      <c r="J60" s="51">
        <f>IFERROR(VLOOKUP($B60,[1]NUM13!$G$3:$T$145,7,FALSE),0)</f>
        <v>0</v>
      </c>
      <c r="K60" s="51">
        <f>IFERROR(VLOOKUP($B60,[1]NUM13!$G$3:$T$145,8,FALSE),0)</f>
        <v>0</v>
      </c>
      <c r="L60" s="51">
        <f>IFERROR(VLOOKUP($B60,[1]NUM13!$G$3:$T$145,9,FALSE),0)</f>
        <v>0</v>
      </c>
      <c r="M60" s="51">
        <f>IFERROR(VLOOKUP($B60,[1]NUM13!$G$3:$T$145,10,FALSE),0)</f>
        <v>0</v>
      </c>
      <c r="N60" s="51">
        <f>IFERROR(VLOOKUP($B60,[1]NUM13!$G$3:$T$145,11,FALSE),0)</f>
        <v>0</v>
      </c>
      <c r="O60" s="51">
        <f>IFERROR(VLOOKUP($B60,[1]NUM13!$G$3:$T$145,12,FALSE),0)</f>
        <v>1</v>
      </c>
      <c r="P60" s="51">
        <f>IFERROR(VLOOKUP($B60,[1]NUM13!$G$3:$T$145,13,FALSE),0)</f>
        <v>0</v>
      </c>
      <c r="Q60" s="3">
        <f t="shared" si="9"/>
        <v>5</v>
      </c>
      <c r="R60" s="51">
        <f>IFERROR(VLOOKUP($B60,[1]DEN13!$G$3:$T$147,2,FALSE),0)</f>
        <v>3</v>
      </c>
      <c r="S60" s="51">
        <f>IFERROR(VLOOKUP($B60,[1]DEN13!$G$3:$T$147,3,FALSE),0)</f>
        <v>1</v>
      </c>
      <c r="T60" s="51">
        <f>IFERROR(VLOOKUP($B60,[1]DEN13!$G$3:$T$147,4,FALSE),0)</f>
        <v>0</v>
      </c>
      <c r="U60" s="51">
        <f>IFERROR(VLOOKUP($B60,[1]DEN13!$G$3:$T$147,5,FALSE),0)</f>
        <v>1</v>
      </c>
      <c r="V60" s="51">
        <f>IFERROR(VLOOKUP($B60,[1]DEN13!$G$3:$T$147,6,FALSE),0)</f>
        <v>0</v>
      </c>
      <c r="W60" s="51">
        <f>IFERROR(VLOOKUP($B60,[1]DEN13!$G$3:$T$147,7,FALSE),0)</f>
        <v>0</v>
      </c>
      <c r="X60" s="51">
        <f>IFERROR(VLOOKUP($B60,[1]DEN13!$G$3:$T$147,8,FALSE),0)</f>
        <v>0</v>
      </c>
      <c r="Y60" s="51">
        <f>IFERROR(VLOOKUP($B60,[1]DEN13!$G$3:$T$147,9,FALSE),0)</f>
        <v>0</v>
      </c>
      <c r="Z60" s="51">
        <f>IFERROR(VLOOKUP($B60,[1]DEN13!$G$3:$T$147,10,FALSE),0)</f>
        <v>0</v>
      </c>
      <c r="AA60" s="51">
        <f>IFERROR(VLOOKUP($B60,[1]DEN13!$G$3:$T$147,11,FALSE),0)</f>
        <v>0</v>
      </c>
      <c r="AB60" s="51">
        <f>IFERROR(VLOOKUP($B60,[1]DEN13!$G$3:$T$147,12,FALSE),0)</f>
        <v>1</v>
      </c>
      <c r="AC60" s="51">
        <f>IFERROR(VLOOKUP($B60,[1]DEN13!$G$3:$T$147,13,FALSE),0)</f>
        <v>0</v>
      </c>
      <c r="AD60" s="3">
        <f t="shared" si="1"/>
        <v>6</v>
      </c>
    </row>
    <row r="61" spans="1:31" ht="14.4" thickBot="1" x14ac:dyDescent="0.3">
      <c r="A61" s="63" t="s">
        <v>74</v>
      </c>
      <c r="B61" s="62" t="s">
        <v>70</v>
      </c>
      <c r="C61" s="34"/>
      <c r="D61" s="34"/>
      <c r="E61" s="51">
        <f>IFERROR(VLOOKUP($B61,[1]NUM13!$G$3:$T$145,2,FALSE),0)</f>
        <v>0</v>
      </c>
      <c r="F61" s="51">
        <f>IFERROR(VLOOKUP($B61,[1]NUM13!$G$3:$T$145,3,FALSE),0)</f>
        <v>1</v>
      </c>
      <c r="G61" s="51">
        <f>IFERROR(VLOOKUP($B61,[1]NUM13!$G$3:$T$145,4,FALSE),0)</f>
        <v>0</v>
      </c>
      <c r="H61" s="51">
        <f>IFERROR(VLOOKUP($B61,[1]NUM13!$G$3:$T$145,5,FALSE),0)</f>
        <v>0</v>
      </c>
      <c r="I61" s="51">
        <f>IFERROR(VLOOKUP($B61,[1]NUM13!$G$3:$T$145,6,FALSE),0)</f>
        <v>0</v>
      </c>
      <c r="J61" s="51">
        <f>IFERROR(VLOOKUP($B61,[1]NUM13!$G$3:$T$145,7,FALSE),0)</f>
        <v>0</v>
      </c>
      <c r="K61" s="51">
        <f>IFERROR(VLOOKUP($B61,[1]NUM13!$G$3:$T$145,8,FALSE),0)</f>
        <v>0</v>
      </c>
      <c r="L61" s="51">
        <f>IFERROR(VLOOKUP($B61,[1]NUM13!$G$3:$T$145,9,FALSE),0)</f>
        <v>0</v>
      </c>
      <c r="M61" s="51">
        <f>IFERROR(VLOOKUP($B61,[1]NUM13!$G$3:$T$145,10,FALSE),0)</f>
        <v>0</v>
      </c>
      <c r="N61" s="51">
        <f>IFERROR(VLOOKUP($B61,[1]NUM13!$G$3:$T$145,11,FALSE),0)</f>
        <v>0</v>
      </c>
      <c r="O61" s="51">
        <f>IFERROR(VLOOKUP($B61,[1]NUM13!$G$3:$T$145,12,FALSE),0)</f>
        <v>0</v>
      </c>
      <c r="P61" s="51">
        <f>IFERROR(VLOOKUP($B61,[1]NUM13!$G$3:$T$145,13,FALSE),0)</f>
        <v>0</v>
      </c>
      <c r="Q61" s="3">
        <f t="shared" si="9"/>
        <v>1</v>
      </c>
      <c r="R61" s="51">
        <f>IFERROR(VLOOKUP($B61,[1]DEN13!$G$3:$T$147,2,FALSE),0)</f>
        <v>0</v>
      </c>
      <c r="S61" s="51">
        <f>IFERROR(VLOOKUP($B61,[1]DEN13!$G$3:$T$147,3,FALSE),0)</f>
        <v>1</v>
      </c>
      <c r="T61" s="51">
        <f>IFERROR(VLOOKUP($B61,[1]DEN13!$G$3:$T$147,4,FALSE),0)</f>
        <v>0</v>
      </c>
      <c r="U61" s="51">
        <f>IFERROR(VLOOKUP($B61,[1]DEN13!$G$3:$T$147,5,FALSE),0)</f>
        <v>0</v>
      </c>
      <c r="V61" s="51">
        <f>IFERROR(VLOOKUP($B61,[1]DEN13!$G$3:$T$147,6,FALSE),0)</f>
        <v>0</v>
      </c>
      <c r="W61" s="51">
        <f>IFERROR(VLOOKUP($B61,[1]DEN13!$G$3:$T$147,7,FALSE),0)</f>
        <v>0</v>
      </c>
      <c r="X61" s="51">
        <f>IFERROR(VLOOKUP($B61,[1]DEN13!$G$3:$T$147,8,FALSE),0)</f>
        <v>0</v>
      </c>
      <c r="Y61" s="51">
        <f>IFERROR(VLOOKUP($B61,[1]DEN13!$G$3:$T$147,9,FALSE),0)</f>
        <v>0</v>
      </c>
      <c r="Z61" s="51">
        <f>IFERROR(VLOOKUP($B61,[1]DEN13!$G$3:$T$147,10,FALSE),0)</f>
        <v>0</v>
      </c>
      <c r="AA61" s="51">
        <f>IFERROR(VLOOKUP($B61,[1]DEN13!$G$3:$T$147,11,FALSE),0)</f>
        <v>0</v>
      </c>
      <c r="AB61" s="51">
        <f>IFERROR(VLOOKUP($B61,[1]DEN13!$G$3:$T$147,12,FALSE),0)</f>
        <v>0</v>
      </c>
      <c r="AC61" s="51">
        <f>IFERROR(VLOOKUP($B61,[1]DEN13!$G$3:$T$147,13,FALSE),0)</f>
        <v>0</v>
      </c>
      <c r="AD61" s="3">
        <f t="shared" si="1"/>
        <v>1</v>
      </c>
    </row>
    <row r="62" spans="1:31" ht="14.4" thickBot="1" x14ac:dyDescent="0.3">
      <c r="A62" s="63" t="s">
        <v>74</v>
      </c>
      <c r="B62" s="62" t="s">
        <v>71</v>
      </c>
      <c r="C62" s="34"/>
      <c r="D62" s="34"/>
      <c r="E62" s="51">
        <f>IFERROR(VLOOKUP($B62,[1]NUM13!$G$3:$T$145,2,FALSE),0)</f>
        <v>2</v>
      </c>
      <c r="F62" s="51">
        <f>IFERROR(VLOOKUP($B62,[1]NUM13!$G$3:$T$145,3,FALSE),0)</f>
        <v>1</v>
      </c>
      <c r="G62" s="51">
        <f>IFERROR(VLOOKUP($B62,[1]NUM13!$G$3:$T$145,4,FALSE),0)</f>
        <v>1</v>
      </c>
      <c r="H62" s="51">
        <f>IFERROR(VLOOKUP($B62,[1]NUM13!$G$3:$T$145,5,FALSE),0)</f>
        <v>1</v>
      </c>
      <c r="I62" s="51">
        <f>IFERROR(VLOOKUP($B62,[1]NUM13!$G$3:$T$145,6,FALSE),0)</f>
        <v>4</v>
      </c>
      <c r="J62" s="51">
        <f>IFERROR(VLOOKUP($B62,[1]NUM13!$G$3:$T$145,7,FALSE),0)</f>
        <v>0</v>
      </c>
      <c r="K62" s="51">
        <f>IFERROR(VLOOKUP($B62,[1]NUM13!$G$3:$T$145,8,FALSE),0)</f>
        <v>2</v>
      </c>
      <c r="L62" s="51">
        <f>IFERROR(VLOOKUP($B62,[1]NUM13!$G$3:$T$145,9,FALSE),0)</f>
        <v>4</v>
      </c>
      <c r="M62" s="51">
        <f>IFERROR(VLOOKUP($B62,[1]NUM13!$G$3:$T$145,10,FALSE),0)</f>
        <v>1</v>
      </c>
      <c r="N62" s="51">
        <f>IFERROR(VLOOKUP($B62,[1]NUM13!$G$3:$T$145,11,FALSE),0)</f>
        <v>0</v>
      </c>
      <c r="O62" s="51">
        <f>IFERROR(VLOOKUP($B62,[1]NUM13!$G$3:$T$145,12,FALSE),0)</f>
        <v>1</v>
      </c>
      <c r="P62" s="51">
        <f>IFERROR(VLOOKUP($B62,[1]NUM13!$G$3:$T$145,13,FALSE),0)</f>
        <v>0</v>
      </c>
      <c r="Q62" s="3">
        <f t="shared" si="9"/>
        <v>17</v>
      </c>
      <c r="R62" s="51">
        <f>IFERROR(VLOOKUP($B62,[1]DEN13!$G$3:$T$147,2,FALSE),0)</f>
        <v>2</v>
      </c>
      <c r="S62" s="51">
        <f>IFERROR(VLOOKUP($B62,[1]DEN13!$G$3:$T$147,3,FALSE),0)</f>
        <v>1</v>
      </c>
      <c r="T62" s="51">
        <f>IFERROR(VLOOKUP($B62,[1]DEN13!$G$3:$T$147,4,FALSE),0)</f>
        <v>1</v>
      </c>
      <c r="U62" s="51">
        <f>IFERROR(VLOOKUP($B62,[1]DEN13!$G$3:$T$147,5,FALSE),0)</f>
        <v>1</v>
      </c>
      <c r="V62" s="51">
        <f>IFERROR(VLOOKUP($B62,[1]DEN13!$G$3:$T$147,6,FALSE),0)</f>
        <v>4</v>
      </c>
      <c r="W62" s="51">
        <f>IFERROR(VLOOKUP($B62,[1]DEN13!$G$3:$T$147,7,FALSE),0)</f>
        <v>0</v>
      </c>
      <c r="X62" s="51">
        <f>IFERROR(VLOOKUP($B62,[1]DEN13!$G$3:$T$147,8,FALSE),0)</f>
        <v>2</v>
      </c>
      <c r="Y62" s="51">
        <f>IFERROR(VLOOKUP($B62,[1]DEN13!$G$3:$T$147,9,FALSE),0)</f>
        <v>4</v>
      </c>
      <c r="Z62" s="51">
        <f>IFERROR(VLOOKUP($B62,[1]DEN13!$G$3:$T$147,10,FALSE),0)</f>
        <v>1</v>
      </c>
      <c r="AA62" s="51">
        <f>IFERROR(VLOOKUP($B62,[1]DEN13!$G$3:$T$147,11,FALSE),0)</f>
        <v>0</v>
      </c>
      <c r="AB62" s="51">
        <f>IFERROR(VLOOKUP($B62,[1]DEN13!$G$3:$T$147,12,FALSE),0)</f>
        <v>1</v>
      </c>
      <c r="AC62" s="51">
        <f>IFERROR(VLOOKUP($B62,[1]DEN13!$G$3:$T$147,13,FALSE),0)</f>
        <v>0</v>
      </c>
      <c r="AD62" s="3">
        <f t="shared" si="1"/>
        <v>17</v>
      </c>
    </row>
    <row r="63" spans="1:31" ht="14.4" thickBot="1" x14ac:dyDescent="0.3">
      <c r="A63" s="63" t="s">
        <v>74</v>
      </c>
      <c r="B63" s="62" t="s">
        <v>72</v>
      </c>
      <c r="C63" s="34"/>
      <c r="D63" s="34"/>
      <c r="E63" s="51">
        <f>IFERROR(VLOOKUP($B63,[1]NUM13!$G$3:$T$145,2,FALSE),0)</f>
        <v>0</v>
      </c>
      <c r="F63" s="51">
        <f>IFERROR(VLOOKUP($B63,[1]NUM13!$G$3:$T$145,3,FALSE),0)</f>
        <v>1</v>
      </c>
      <c r="G63" s="51">
        <f>IFERROR(VLOOKUP($B63,[1]NUM13!$G$3:$T$145,4,FALSE),0)</f>
        <v>0</v>
      </c>
      <c r="H63" s="51">
        <f>IFERROR(VLOOKUP($B63,[1]NUM13!$G$3:$T$145,5,FALSE),0)</f>
        <v>0</v>
      </c>
      <c r="I63" s="51">
        <f>IFERROR(VLOOKUP($B63,[1]NUM13!$G$3:$T$145,6,FALSE),0)</f>
        <v>1</v>
      </c>
      <c r="J63" s="51">
        <f>IFERROR(VLOOKUP($B63,[1]NUM13!$G$3:$T$145,7,FALSE),0)</f>
        <v>0</v>
      </c>
      <c r="K63" s="51">
        <f>IFERROR(VLOOKUP($B63,[1]NUM13!$G$3:$T$145,8,FALSE),0)</f>
        <v>1</v>
      </c>
      <c r="L63" s="51">
        <f>IFERROR(VLOOKUP($B63,[1]NUM13!$G$3:$T$145,9,FALSE),0)</f>
        <v>0</v>
      </c>
      <c r="M63" s="51">
        <f>IFERROR(VLOOKUP($B63,[1]NUM13!$G$3:$T$145,10,FALSE),0)</f>
        <v>0</v>
      </c>
      <c r="N63" s="51">
        <f>IFERROR(VLOOKUP($B63,[1]NUM13!$G$3:$T$145,11,FALSE),0)</f>
        <v>0</v>
      </c>
      <c r="O63" s="51">
        <f>IFERROR(VLOOKUP($B63,[1]NUM13!$G$3:$T$145,12,FALSE),0)</f>
        <v>0</v>
      </c>
      <c r="P63" s="51">
        <f>IFERROR(VLOOKUP($B63,[1]NUM13!$G$3:$T$145,13,FALSE),0)</f>
        <v>0</v>
      </c>
      <c r="Q63" s="3">
        <f t="shared" si="9"/>
        <v>3</v>
      </c>
      <c r="R63" s="51">
        <f>IFERROR(VLOOKUP($B63,[1]DEN13!$G$3:$T$147,2,FALSE),0)</f>
        <v>0</v>
      </c>
      <c r="S63" s="51">
        <f>IFERROR(VLOOKUP($B63,[1]DEN13!$G$3:$T$147,3,FALSE),0)</f>
        <v>1</v>
      </c>
      <c r="T63" s="51">
        <f>IFERROR(VLOOKUP($B63,[1]DEN13!$G$3:$T$147,4,FALSE),0)</f>
        <v>0</v>
      </c>
      <c r="U63" s="51">
        <f>IFERROR(VLOOKUP($B63,[1]DEN13!$G$3:$T$147,5,FALSE),0)</f>
        <v>0</v>
      </c>
      <c r="V63" s="51">
        <f>IFERROR(VLOOKUP($B63,[1]DEN13!$G$3:$T$147,6,FALSE),0)</f>
        <v>1</v>
      </c>
      <c r="W63" s="51">
        <f>IFERROR(VLOOKUP($B63,[1]DEN13!$G$3:$T$147,7,FALSE),0)</f>
        <v>0</v>
      </c>
      <c r="X63" s="51">
        <f>IFERROR(VLOOKUP($B63,[1]DEN13!$G$3:$T$147,8,FALSE),0)</f>
        <v>1</v>
      </c>
      <c r="Y63" s="51">
        <f>IFERROR(VLOOKUP($B63,[1]DEN13!$G$3:$T$147,9,FALSE),0)</f>
        <v>0</v>
      </c>
      <c r="Z63" s="51">
        <f>IFERROR(VLOOKUP($B63,[1]DEN13!$G$3:$T$147,10,FALSE),0)</f>
        <v>0</v>
      </c>
      <c r="AA63" s="51">
        <f>IFERROR(VLOOKUP($B63,[1]DEN13!$G$3:$T$147,11,FALSE),0)</f>
        <v>0</v>
      </c>
      <c r="AB63" s="51">
        <f>IFERROR(VLOOKUP($B63,[1]DEN13!$G$3:$T$147,12,FALSE),0)</f>
        <v>0</v>
      </c>
      <c r="AC63" s="51">
        <f>IFERROR(VLOOKUP($B63,[1]DEN13!$G$3:$T$147,13,FALSE),0)</f>
        <v>0</v>
      </c>
      <c r="AD63" s="3">
        <f t="shared" si="1"/>
        <v>3</v>
      </c>
    </row>
    <row r="64" spans="1:31" ht="14.4" thickBot="1" x14ac:dyDescent="0.3">
      <c r="A64" s="63" t="s">
        <v>74</v>
      </c>
      <c r="B64" s="62" t="s">
        <v>73</v>
      </c>
      <c r="C64" s="34"/>
      <c r="D64" s="34"/>
      <c r="E64" s="51">
        <f>IFERROR(VLOOKUP($B64,[1]NUM13!$G$3:$T$145,2,FALSE),0)</f>
        <v>0</v>
      </c>
      <c r="F64" s="51">
        <f>IFERROR(VLOOKUP($B64,[1]NUM13!$G$3:$T$145,3,FALSE),0)</f>
        <v>0</v>
      </c>
      <c r="G64" s="51">
        <f>IFERROR(VLOOKUP($B64,[1]NUM13!$G$3:$T$145,4,FALSE),0)</f>
        <v>1</v>
      </c>
      <c r="H64" s="51">
        <f>IFERROR(VLOOKUP($B64,[1]NUM13!$G$3:$T$145,5,FALSE),0)</f>
        <v>0</v>
      </c>
      <c r="I64" s="51">
        <f>IFERROR(VLOOKUP($B64,[1]NUM13!$G$3:$T$145,6,FALSE),0)</f>
        <v>0</v>
      </c>
      <c r="J64" s="51">
        <f>IFERROR(VLOOKUP($B64,[1]NUM13!$G$3:$T$145,7,FALSE),0)</f>
        <v>0</v>
      </c>
      <c r="K64" s="51">
        <f>IFERROR(VLOOKUP($B64,[1]NUM13!$G$3:$T$145,8,FALSE),0)</f>
        <v>2</v>
      </c>
      <c r="L64" s="51">
        <f>IFERROR(VLOOKUP($B64,[1]NUM13!$G$3:$T$145,9,FALSE),0)</f>
        <v>0</v>
      </c>
      <c r="M64" s="51">
        <f>IFERROR(VLOOKUP($B64,[1]NUM13!$G$3:$T$145,10,FALSE),0)</f>
        <v>0</v>
      </c>
      <c r="N64" s="51">
        <f>IFERROR(VLOOKUP($B64,[1]NUM13!$G$3:$T$145,11,FALSE),0)</f>
        <v>0</v>
      </c>
      <c r="O64" s="51">
        <f>IFERROR(VLOOKUP($B64,[1]NUM13!$G$3:$T$145,12,FALSE),0)</f>
        <v>0</v>
      </c>
      <c r="P64" s="51">
        <f>IFERROR(VLOOKUP($B64,[1]NUM13!$G$3:$T$145,13,FALSE),0)</f>
        <v>0</v>
      </c>
      <c r="Q64" s="3">
        <f t="shared" si="9"/>
        <v>3</v>
      </c>
      <c r="R64" s="51">
        <f>IFERROR(VLOOKUP($B64,[1]DEN13!$G$3:$T$147,2,FALSE),0)</f>
        <v>0</v>
      </c>
      <c r="S64" s="51">
        <f>IFERROR(VLOOKUP($B64,[1]DEN13!$G$3:$T$147,3,FALSE),0)</f>
        <v>0</v>
      </c>
      <c r="T64" s="51">
        <f>IFERROR(VLOOKUP($B64,[1]DEN13!$G$3:$T$147,4,FALSE),0)</f>
        <v>1</v>
      </c>
      <c r="U64" s="51">
        <f>IFERROR(VLOOKUP($B64,[1]DEN13!$G$3:$T$147,5,FALSE),0)</f>
        <v>0</v>
      </c>
      <c r="V64" s="51">
        <f>IFERROR(VLOOKUP($B64,[1]DEN13!$G$3:$T$147,6,FALSE),0)</f>
        <v>0</v>
      </c>
      <c r="W64" s="51">
        <f>IFERROR(VLOOKUP($B64,[1]DEN13!$G$3:$T$147,7,FALSE),0)</f>
        <v>0</v>
      </c>
      <c r="X64" s="51">
        <f>IFERROR(VLOOKUP($B64,[1]DEN13!$G$3:$T$147,8,FALSE),0)</f>
        <v>2</v>
      </c>
      <c r="Y64" s="51">
        <f>IFERROR(VLOOKUP($B64,[1]DEN13!$G$3:$T$147,9,FALSE),0)</f>
        <v>0</v>
      </c>
      <c r="Z64" s="51">
        <f>IFERROR(VLOOKUP($B64,[1]DEN13!$G$3:$T$147,10,FALSE),0)</f>
        <v>0</v>
      </c>
      <c r="AA64" s="51">
        <f>IFERROR(VLOOKUP($B64,[1]DEN13!$G$3:$T$147,11,FALSE),0)</f>
        <v>0</v>
      </c>
      <c r="AB64" s="51">
        <f>IFERROR(VLOOKUP($B64,[1]DEN13!$G$3:$T$147,12,FALSE),0)</f>
        <v>0</v>
      </c>
      <c r="AC64" s="51">
        <f>IFERROR(VLOOKUP($B64,[1]DEN13!$G$3:$T$147,13,FALSE),0)</f>
        <v>0</v>
      </c>
      <c r="AD64" s="3">
        <f t="shared" si="1"/>
        <v>3</v>
      </c>
    </row>
    <row r="65" spans="1:31" ht="14.4" thickBot="1" x14ac:dyDescent="0.3">
      <c r="A65" s="61" t="s">
        <v>74</v>
      </c>
      <c r="B65" s="62" t="s">
        <v>258</v>
      </c>
      <c r="C65" s="34"/>
      <c r="D65" s="34"/>
      <c r="E65" s="51">
        <f>IFERROR(VLOOKUP($B65,[1]NUM13!$G$3:$T$145,2,FALSE),0)</f>
        <v>10</v>
      </c>
      <c r="F65" s="51">
        <f>IFERROR(VLOOKUP($B65,[1]NUM13!$G$3:$T$145,3,FALSE),0)</f>
        <v>4</v>
      </c>
      <c r="G65" s="51">
        <f>IFERROR(VLOOKUP($B65,[1]NUM13!$G$3:$T$145,4,FALSE),0)</f>
        <v>10</v>
      </c>
      <c r="H65" s="51">
        <f>IFERROR(VLOOKUP($B65,[1]NUM13!$G$3:$T$145,5,FALSE),0)</f>
        <v>12</v>
      </c>
      <c r="I65" s="51">
        <f>IFERROR(VLOOKUP($B65,[1]NUM13!$G$3:$T$145,6,FALSE),0)</f>
        <v>10</v>
      </c>
      <c r="J65" s="51">
        <f>IFERROR(VLOOKUP($B65,[1]NUM13!$G$3:$T$145,7,FALSE),0)</f>
        <v>12</v>
      </c>
      <c r="K65" s="51">
        <f>IFERROR(VLOOKUP($B65,[1]NUM13!$G$3:$T$145,8,FALSE),0)</f>
        <v>10</v>
      </c>
      <c r="L65" s="51">
        <f>IFERROR(VLOOKUP($B65,[1]NUM13!$G$3:$T$145,9,FALSE),0)</f>
        <v>11</v>
      </c>
      <c r="M65" s="51">
        <f>IFERROR(VLOOKUP($B65,[1]NUM13!$G$3:$T$145,10,FALSE),0)</f>
        <v>8</v>
      </c>
      <c r="N65" s="51">
        <f>IFERROR(VLOOKUP($B65,[1]NUM13!$G$3:$T$145,11,FALSE),0)</f>
        <v>8</v>
      </c>
      <c r="O65" s="51">
        <f>IFERROR(VLOOKUP($B65,[1]NUM13!$G$3:$T$145,12,FALSE),0)</f>
        <v>8</v>
      </c>
      <c r="P65" s="51">
        <f>IFERROR(VLOOKUP($B65,[1]NUM13!$G$3:$T$145,13,FALSE),0)</f>
        <v>0</v>
      </c>
      <c r="Q65" s="3">
        <f t="shared" si="9"/>
        <v>103</v>
      </c>
      <c r="R65" s="51">
        <f>IFERROR(VLOOKUP($B65,[1]DEN13!$G$3:$T$147,2,FALSE),0)</f>
        <v>14</v>
      </c>
      <c r="S65" s="51">
        <f>IFERROR(VLOOKUP($B65,[1]DEN13!$G$3:$T$147,3,FALSE),0)</f>
        <v>4</v>
      </c>
      <c r="T65" s="51">
        <f>IFERROR(VLOOKUP($B65,[1]DEN13!$G$3:$T$147,4,FALSE),0)</f>
        <v>15</v>
      </c>
      <c r="U65" s="51">
        <f>IFERROR(VLOOKUP($B65,[1]DEN13!$G$3:$T$147,5,FALSE),0)</f>
        <v>16</v>
      </c>
      <c r="V65" s="51">
        <f>IFERROR(VLOOKUP($B65,[1]DEN13!$G$3:$T$147,6,FALSE),0)</f>
        <v>10</v>
      </c>
      <c r="W65" s="51">
        <f>IFERROR(VLOOKUP($B65,[1]DEN13!$G$3:$T$147,7,FALSE),0)</f>
        <v>16</v>
      </c>
      <c r="X65" s="51">
        <f>IFERROR(VLOOKUP($B65,[1]DEN13!$G$3:$T$147,8,FALSE),0)</f>
        <v>14</v>
      </c>
      <c r="Y65" s="51">
        <f>IFERROR(VLOOKUP($B65,[1]DEN13!$G$3:$T$147,9,FALSE),0)</f>
        <v>12</v>
      </c>
      <c r="Z65" s="51">
        <f>IFERROR(VLOOKUP($B65,[1]DEN13!$G$3:$T$147,10,FALSE),0)</f>
        <v>8</v>
      </c>
      <c r="AA65" s="51">
        <f>IFERROR(VLOOKUP($B65,[1]DEN13!$G$3:$T$147,11,FALSE),0)</f>
        <v>8</v>
      </c>
      <c r="AB65" s="51">
        <f>IFERROR(VLOOKUP($B65,[1]DEN13!$G$3:$T$147,12,FALSE),0)</f>
        <v>13</v>
      </c>
      <c r="AC65" s="51">
        <f>IFERROR(VLOOKUP($B65,[1]DEN13!$G$3:$T$147,13,FALSE),0)</f>
        <v>0</v>
      </c>
      <c r="AD65" s="3">
        <f t="shared" si="1"/>
        <v>130</v>
      </c>
    </row>
    <row r="66" spans="1:31" ht="14.4" thickBot="1" x14ac:dyDescent="0.3">
      <c r="A66" s="344" t="s">
        <v>162</v>
      </c>
      <c r="B66" s="345"/>
      <c r="C66" s="89">
        <f>D66/Metas!M9</f>
        <v>0.96855345911949686</v>
      </c>
      <c r="D66" s="13">
        <f>+Q66/AD66</f>
        <v>0.8716981132075472</v>
      </c>
      <c r="E66" s="8">
        <f>SUM(E52:E65)</f>
        <v>26</v>
      </c>
      <c r="F66" s="8">
        <f t="shared" ref="F66:P66" si="11">SUM(F52:F65)</f>
        <v>20</v>
      </c>
      <c r="G66" s="8">
        <f t="shared" si="11"/>
        <v>22</v>
      </c>
      <c r="H66" s="8">
        <f t="shared" si="11"/>
        <v>23</v>
      </c>
      <c r="I66" s="8">
        <f t="shared" si="11"/>
        <v>20</v>
      </c>
      <c r="J66" s="8">
        <f t="shared" si="11"/>
        <v>22</v>
      </c>
      <c r="K66" s="8">
        <f t="shared" si="11"/>
        <v>24</v>
      </c>
      <c r="L66" s="8">
        <f t="shared" si="11"/>
        <v>21</v>
      </c>
      <c r="M66" s="8">
        <f t="shared" si="11"/>
        <v>17</v>
      </c>
      <c r="N66" s="8">
        <f t="shared" si="11"/>
        <v>17</v>
      </c>
      <c r="O66" s="8">
        <f t="shared" si="11"/>
        <v>19</v>
      </c>
      <c r="P66" s="8">
        <f t="shared" si="11"/>
        <v>0</v>
      </c>
      <c r="Q66" s="8">
        <f>SUM(Q52:Q65)</f>
        <v>231</v>
      </c>
      <c r="R66" s="8">
        <f>SUM(R52:R65)</f>
        <v>31</v>
      </c>
      <c r="S66" s="8">
        <f t="shared" ref="S66:AC66" si="12">SUM(S52:S65)</f>
        <v>20</v>
      </c>
      <c r="T66" s="8">
        <f t="shared" si="12"/>
        <v>27</v>
      </c>
      <c r="U66" s="8">
        <f t="shared" si="12"/>
        <v>30</v>
      </c>
      <c r="V66" s="8">
        <f t="shared" si="12"/>
        <v>20</v>
      </c>
      <c r="W66" s="8">
        <f t="shared" si="12"/>
        <v>26</v>
      </c>
      <c r="X66" s="8">
        <f t="shared" si="12"/>
        <v>31</v>
      </c>
      <c r="Y66" s="8">
        <f t="shared" si="12"/>
        <v>22</v>
      </c>
      <c r="Z66" s="8">
        <f t="shared" si="12"/>
        <v>17</v>
      </c>
      <c r="AA66" s="8">
        <f t="shared" si="12"/>
        <v>17</v>
      </c>
      <c r="AB66" s="8">
        <f t="shared" si="12"/>
        <v>24</v>
      </c>
      <c r="AC66" s="8">
        <f t="shared" si="12"/>
        <v>0</v>
      </c>
      <c r="AD66" s="8">
        <f>SUM(AD52:AD65)</f>
        <v>265</v>
      </c>
      <c r="AE66" s="233"/>
    </row>
    <row r="67" spans="1:31" ht="14.4" thickBot="1" x14ac:dyDescent="0.3">
      <c r="A67" s="63" t="s">
        <v>85</v>
      </c>
      <c r="B67" s="62" t="s">
        <v>75</v>
      </c>
      <c r="C67" s="34"/>
      <c r="D67" s="34"/>
      <c r="E67" s="51">
        <f>IFERROR(VLOOKUP($B67,[1]NUM13!$G$3:$T$145,2,FALSE),0)</f>
        <v>1</v>
      </c>
      <c r="F67" s="51">
        <f>IFERROR(VLOOKUP($B67,[1]NUM13!$G$3:$T$145,3,FALSE),0)</f>
        <v>7</v>
      </c>
      <c r="G67" s="51">
        <f>IFERROR(VLOOKUP($B67,[1]NUM13!$G$3:$T$145,4,FALSE),0)</f>
        <v>3</v>
      </c>
      <c r="H67" s="51">
        <f>IFERROR(VLOOKUP($B67,[1]NUM13!$G$3:$T$145,5,FALSE),0)</f>
        <v>2</v>
      </c>
      <c r="I67" s="51">
        <f>IFERROR(VLOOKUP($B67,[1]NUM13!$G$3:$T$145,6,FALSE),0)</f>
        <v>7</v>
      </c>
      <c r="J67" s="51">
        <f>IFERROR(VLOOKUP($B67,[1]NUM13!$G$3:$T$145,7,FALSE),0)</f>
        <v>0</v>
      </c>
      <c r="K67" s="51">
        <f>IFERROR(VLOOKUP($B67,[1]NUM13!$G$3:$T$145,8,FALSE),0)</f>
        <v>6</v>
      </c>
      <c r="L67" s="51">
        <f>IFERROR(VLOOKUP($B67,[1]NUM13!$G$3:$T$145,9,FALSE),0)</f>
        <v>3</v>
      </c>
      <c r="M67" s="51">
        <f>IFERROR(VLOOKUP($B67,[1]NUM13!$G$3:$T$145,10,FALSE),0)</f>
        <v>6</v>
      </c>
      <c r="N67" s="51">
        <f>IFERROR(VLOOKUP($B67,[1]NUM13!$G$3:$T$145,11,FALSE),0)</f>
        <v>4</v>
      </c>
      <c r="O67" s="51">
        <f>IFERROR(VLOOKUP($B67,[1]NUM13!$G$3:$T$145,12,FALSE),0)</f>
        <v>4</v>
      </c>
      <c r="P67" s="51">
        <f>IFERROR(VLOOKUP($B67,[1]NUM13!$G$3:$T$145,13,FALSE),0)</f>
        <v>6</v>
      </c>
      <c r="Q67" s="3">
        <f t="shared" si="9"/>
        <v>49</v>
      </c>
      <c r="R67" s="51">
        <f>IFERROR(VLOOKUP($B67,[1]DEN13!$G$3:$T$147,2,FALSE),0)</f>
        <v>2</v>
      </c>
      <c r="S67" s="51">
        <f>IFERROR(VLOOKUP($B67,[1]DEN13!$G$3:$T$147,3,FALSE),0)</f>
        <v>7</v>
      </c>
      <c r="T67" s="51">
        <f>IFERROR(VLOOKUP($B67,[1]DEN13!$G$3:$T$147,4,FALSE),0)</f>
        <v>6</v>
      </c>
      <c r="U67" s="51">
        <f>IFERROR(VLOOKUP($B67,[1]DEN13!$G$3:$T$147,5,FALSE),0)</f>
        <v>2</v>
      </c>
      <c r="V67" s="51">
        <f>IFERROR(VLOOKUP($B67,[1]DEN13!$G$3:$T$147,6,FALSE),0)</f>
        <v>8</v>
      </c>
      <c r="W67" s="51">
        <f>IFERROR(VLOOKUP($B67,[1]DEN13!$G$3:$T$147,7,FALSE),0)</f>
        <v>0</v>
      </c>
      <c r="X67" s="51">
        <f>IFERROR(VLOOKUP($B67,[1]DEN13!$G$3:$T$147,8,FALSE),0)</f>
        <v>6</v>
      </c>
      <c r="Y67" s="51">
        <f>IFERROR(VLOOKUP($B67,[1]DEN13!$G$3:$T$147,9,FALSE),0)</f>
        <v>4</v>
      </c>
      <c r="Z67" s="51">
        <f>IFERROR(VLOOKUP($B67,[1]DEN13!$G$3:$T$147,10,FALSE),0)</f>
        <v>6</v>
      </c>
      <c r="AA67" s="51">
        <f>IFERROR(VLOOKUP($B67,[1]DEN13!$G$3:$T$147,11,FALSE),0)</f>
        <v>4</v>
      </c>
      <c r="AB67" s="51">
        <f>IFERROR(VLOOKUP($B67,[1]DEN13!$G$3:$T$147,12,FALSE),0)</f>
        <v>6</v>
      </c>
      <c r="AC67" s="51">
        <f>IFERROR(VLOOKUP($B67,[1]DEN13!$G$3:$T$147,13,FALSE),0)</f>
        <v>6</v>
      </c>
      <c r="AD67" s="3">
        <f t="shared" ref="AD67:AD132" si="13">SUM(R67:AC67)</f>
        <v>57</v>
      </c>
    </row>
    <row r="68" spans="1:31" ht="14.4" thickBot="1" x14ac:dyDescent="0.3">
      <c r="A68" s="63" t="s">
        <v>85</v>
      </c>
      <c r="B68" s="62" t="s">
        <v>76</v>
      </c>
      <c r="C68" s="34"/>
      <c r="D68" s="34"/>
      <c r="E68" s="51">
        <f>IFERROR(VLOOKUP($B68,[1]NUM13!$G$3:$T$145,2,FALSE),0)</f>
        <v>0</v>
      </c>
      <c r="F68" s="51">
        <f>IFERROR(VLOOKUP($B68,[1]NUM13!$G$3:$T$145,3,FALSE),0)</f>
        <v>1</v>
      </c>
      <c r="G68" s="51">
        <f>IFERROR(VLOOKUP($B68,[1]NUM13!$G$3:$T$145,4,FALSE),0)</f>
        <v>0</v>
      </c>
      <c r="H68" s="51">
        <f>IFERROR(VLOOKUP($B68,[1]NUM13!$G$3:$T$145,5,FALSE),0)</f>
        <v>0</v>
      </c>
      <c r="I68" s="51">
        <f>IFERROR(VLOOKUP($B68,[1]NUM13!$G$3:$T$145,6,FALSE),0)</f>
        <v>0</v>
      </c>
      <c r="J68" s="51">
        <f>IFERROR(VLOOKUP($B68,[1]NUM13!$G$3:$T$145,7,FALSE),0)</f>
        <v>0</v>
      </c>
      <c r="K68" s="51">
        <f>IFERROR(VLOOKUP($B68,[1]NUM13!$G$3:$T$145,8,FALSE),0)</f>
        <v>1</v>
      </c>
      <c r="L68" s="51">
        <f>IFERROR(VLOOKUP($B68,[1]NUM13!$G$3:$T$145,9,FALSE),0)</f>
        <v>0</v>
      </c>
      <c r="M68" s="51">
        <f>IFERROR(VLOOKUP($B68,[1]NUM13!$G$3:$T$145,10,FALSE),0)</f>
        <v>0</v>
      </c>
      <c r="N68" s="51">
        <f>IFERROR(VLOOKUP($B68,[1]NUM13!$G$3:$T$145,11,FALSE),0)</f>
        <v>0</v>
      </c>
      <c r="O68" s="51">
        <f>IFERROR(VLOOKUP($B68,[1]NUM13!$G$3:$T$145,12,FALSE),0)</f>
        <v>0</v>
      </c>
      <c r="P68" s="51">
        <f>IFERROR(VLOOKUP($B68,[1]NUM13!$G$3:$T$145,13,FALSE),0)</f>
        <v>0</v>
      </c>
      <c r="Q68" s="3">
        <f t="shared" si="9"/>
        <v>2</v>
      </c>
      <c r="R68" s="51">
        <f>IFERROR(VLOOKUP($B68,[1]DEN13!$G$3:$T$147,2,FALSE),0)</f>
        <v>0</v>
      </c>
      <c r="S68" s="51">
        <f>IFERROR(VLOOKUP($B68,[1]DEN13!$G$3:$T$147,3,FALSE),0)</f>
        <v>1</v>
      </c>
      <c r="T68" s="51">
        <f>IFERROR(VLOOKUP($B68,[1]DEN13!$G$3:$T$147,4,FALSE),0)</f>
        <v>1</v>
      </c>
      <c r="U68" s="51">
        <f>IFERROR(VLOOKUP($B68,[1]DEN13!$G$3:$T$147,5,FALSE),0)</f>
        <v>0</v>
      </c>
      <c r="V68" s="51">
        <f>IFERROR(VLOOKUP($B68,[1]DEN13!$G$3:$T$147,6,FALSE),0)</f>
        <v>0</v>
      </c>
      <c r="W68" s="51">
        <f>IFERROR(VLOOKUP($B68,[1]DEN13!$G$3:$T$147,7,FALSE),0)</f>
        <v>0</v>
      </c>
      <c r="X68" s="51">
        <f>IFERROR(VLOOKUP($B68,[1]DEN13!$G$3:$T$147,8,FALSE),0)</f>
        <v>1</v>
      </c>
      <c r="Y68" s="51">
        <f>IFERROR(VLOOKUP($B68,[1]DEN13!$G$3:$T$147,9,FALSE),0)</f>
        <v>0</v>
      </c>
      <c r="Z68" s="51">
        <f>IFERROR(VLOOKUP($B68,[1]DEN13!$G$3:$T$147,10,FALSE),0)</f>
        <v>0</v>
      </c>
      <c r="AA68" s="51">
        <f>IFERROR(VLOOKUP($B68,[1]DEN13!$G$3:$T$147,11,FALSE),0)</f>
        <v>0</v>
      </c>
      <c r="AB68" s="51">
        <f>IFERROR(VLOOKUP($B68,[1]DEN13!$G$3:$T$147,12,FALSE),0)</f>
        <v>0</v>
      </c>
      <c r="AC68" s="51">
        <f>IFERROR(VLOOKUP($B68,[1]DEN13!$G$3:$T$147,13,FALSE),0)</f>
        <v>0</v>
      </c>
      <c r="AD68" s="3">
        <f t="shared" si="13"/>
        <v>3</v>
      </c>
    </row>
    <row r="69" spans="1:31" ht="14.4" thickBot="1" x14ac:dyDescent="0.3">
      <c r="A69" s="63" t="s">
        <v>85</v>
      </c>
      <c r="B69" s="62" t="s">
        <v>77</v>
      </c>
      <c r="C69" s="34"/>
      <c r="D69" s="34"/>
      <c r="E69" s="51">
        <f>IFERROR(VLOOKUP($B69,[1]NUM13!$G$3:$T$145,2,FALSE),0)</f>
        <v>0</v>
      </c>
      <c r="F69" s="51">
        <f>IFERROR(VLOOKUP($B69,[1]NUM13!$G$3:$T$145,3,FALSE),0)</f>
        <v>0</v>
      </c>
      <c r="G69" s="51">
        <f>IFERROR(VLOOKUP($B69,[1]NUM13!$G$3:$T$145,4,FALSE),0)</f>
        <v>0</v>
      </c>
      <c r="H69" s="51">
        <f>IFERROR(VLOOKUP($B69,[1]NUM13!$G$3:$T$145,5,FALSE),0)</f>
        <v>0</v>
      </c>
      <c r="I69" s="51">
        <f>IFERROR(VLOOKUP($B69,[1]NUM13!$G$3:$T$145,6,FALSE),0)</f>
        <v>0</v>
      </c>
      <c r="J69" s="51">
        <f>IFERROR(VLOOKUP($B69,[1]NUM13!$G$3:$T$145,7,FALSE),0)</f>
        <v>0</v>
      </c>
      <c r="K69" s="51">
        <f>IFERROR(VLOOKUP($B69,[1]NUM13!$G$3:$T$145,8,FALSE),0)</f>
        <v>0</v>
      </c>
      <c r="L69" s="51">
        <f>IFERROR(VLOOKUP($B69,[1]NUM13!$G$3:$T$145,9,FALSE),0)</f>
        <v>0</v>
      </c>
      <c r="M69" s="51">
        <f>IFERROR(VLOOKUP($B69,[1]NUM13!$G$3:$T$145,10,FALSE),0)</f>
        <v>0</v>
      </c>
      <c r="N69" s="51">
        <f>IFERROR(VLOOKUP($B69,[1]NUM13!$G$3:$T$145,11,FALSE),0)</f>
        <v>0</v>
      </c>
      <c r="O69" s="51">
        <f>IFERROR(VLOOKUP($B69,[1]NUM13!$G$3:$T$145,12,FALSE),0)</f>
        <v>0</v>
      </c>
      <c r="P69" s="51">
        <f>IFERROR(VLOOKUP($B69,[1]NUM13!$G$3:$T$145,13,FALSE),0)</f>
        <v>0</v>
      </c>
      <c r="Q69" s="3">
        <f t="shared" si="9"/>
        <v>0</v>
      </c>
      <c r="R69" s="51">
        <f>IFERROR(VLOOKUP($B69,[1]DEN13!$G$3:$T$147,2,FALSE),0)</f>
        <v>0</v>
      </c>
      <c r="S69" s="51">
        <f>IFERROR(VLOOKUP($B69,[1]DEN13!$G$3:$T$147,3,FALSE),0)</f>
        <v>0</v>
      </c>
      <c r="T69" s="51">
        <f>IFERROR(VLOOKUP($B69,[1]DEN13!$G$3:$T$147,4,FALSE),0)</f>
        <v>0</v>
      </c>
      <c r="U69" s="51">
        <f>IFERROR(VLOOKUP($B69,[1]DEN13!$G$3:$T$147,5,FALSE),0)</f>
        <v>0</v>
      </c>
      <c r="V69" s="51">
        <f>IFERROR(VLOOKUP($B69,[1]DEN13!$G$3:$T$147,6,FALSE),0)</f>
        <v>0</v>
      </c>
      <c r="W69" s="51">
        <f>IFERROR(VLOOKUP($B69,[1]DEN13!$G$3:$T$147,7,FALSE),0)</f>
        <v>0</v>
      </c>
      <c r="X69" s="51">
        <f>IFERROR(VLOOKUP($B69,[1]DEN13!$G$3:$T$147,8,FALSE),0)</f>
        <v>0</v>
      </c>
      <c r="Y69" s="51">
        <f>IFERROR(VLOOKUP($B69,[1]DEN13!$G$3:$T$147,9,FALSE),0)</f>
        <v>0</v>
      </c>
      <c r="Z69" s="51">
        <f>IFERROR(VLOOKUP($B69,[1]DEN13!$G$3:$T$147,10,FALSE),0)</f>
        <v>0</v>
      </c>
      <c r="AA69" s="51">
        <f>IFERROR(VLOOKUP($B69,[1]DEN13!$G$3:$T$147,11,FALSE),0)</f>
        <v>0</v>
      </c>
      <c r="AB69" s="51">
        <f>IFERROR(VLOOKUP($B69,[1]DEN13!$G$3:$T$147,12,FALSE),0)</f>
        <v>0</v>
      </c>
      <c r="AC69" s="51">
        <f>IFERROR(VLOOKUP($B69,[1]DEN13!$G$3:$T$147,13,FALSE),0)</f>
        <v>0</v>
      </c>
      <c r="AD69" s="3">
        <f t="shared" si="13"/>
        <v>0</v>
      </c>
    </row>
    <row r="70" spans="1:31" ht="14.4" thickBot="1" x14ac:dyDescent="0.3">
      <c r="A70" s="63" t="s">
        <v>85</v>
      </c>
      <c r="B70" s="62" t="s">
        <v>78</v>
      </c>
      <c r="C70" s="34"/>
      <c r="D70" s="34"/>
      <c r="E70" s="51">
        <f>IFERROR(VLOOKUP($B70,[1]NUM13!$G$3:$T$145,2,FALSE),0)</f>
        <v>0</v>
      </c>
      <c r="F70" s="51">
        <f>IFERROR(VLOOKUP($B70,[1]NUM13!$G$3:$T$145,3,FALSE),0)</f>
        <v>0</v>
      </c>
      <c r="G70" s="51">
        <f>IFERROR(VLOOKUP($B70,[1]NUM13!$G$3:$T$145,4,FALSE),0)</f>
        <v>0</v>
      </c>
      <c r="H70" s="51">
        <f>IFERROR(VLOOKUP($B70,[1]NUM13!$G$3:$T$145,5,FALSE),0)</f>
        <v>0</v>
      </c>
      <c r="I70" s="51">
        <f>IFERROR(VLOOKUP($B70,[1]NUM13!$G$3:$T$145,6,FALSE),0)</f>
        <v>0</v>
      </c>
      <c r="J70" s="51">
        <f>IFERROR(VLOOKUP($B70,[1]NUM13!$G$3:$T$145,7,FALSE),0)</f>
        <v>0</v>
      </c>
      <c r="K70" s="51">
        <f>IFERROR(VLOOKUP($B70,[1]NUM13!$G$3:$T$145,8,FALSE),0)</f>
        <v>0</v>
      </c>
      <c r="L70" s="51">
        <f>IFERROR(VLOOKUP($B70,[1]NUM13!$G$3:$T$145,9,FALSE),0)</f>
        <v>0</v>
      </c>
      <c r="M70" s="51">
        <f>IFERROR(VLOOKUP($B70,[1]NUM13!$G$3:$T$145,10,FALSE),0)</f>
        <v>0</v>
      </c>
      <c r="N70" s="51">
        <f>IFERROR(VLOOKUP($B70,[1]NUM13!$G$3:$T$145,11,FALSE),0)</f>
        <v>0</v>
      </c>
      <c r="O70" s="51">
        <f>IFERROR(VLOOKUP($B70,[1]NUM13!$G$3:$T$145,12,FALSE),0)</f>
        <v>0</v>
      </c>
      <c r="P70" s="51">
        <f>IFERROR(VLOOKUP($B70,[1]NUM13!$G$3:$T$145,13,FALSE),0)</f>
        <v>0</v>
      </c>
      <c r="Q70" s="3">
        <f t="shared" si="9"/>
        <v>0</v>
      </c>
      <c r="R70" s="51">
        <f>IFERROR(VLOOKUP($B70,[1]DEN13!$G$3:$T$147,2,FALSE),0)</f>
        <v>0</v>
      </c>
      <c r="S70" s="51">
        <f>IFERROR(VLOOKUP($B70,[1]DEN13!$G$3:$T$147,3,FALSE),0)</f>
        <v>0</v>
      </c>
      <c r="T70" s="51">
        <f>IFERROR(VLOOKUP($B70,[1]DEN13!$G$3:$T$147,4,FALSE),0)</f>
        <v>0</v>
      </c>
      <c r="U70" s="51">
        <f>IFERROR(VLOOKUP($B70,[1]DEN13!$G$3:$T$147,5,FALSE),0)</f>
        <v>0</v>
      </c>
      <c r="V70" s="51">
        <f>IFERROR(VLOOKUP($B70,[1]DEN13!$G$3:$T$147,6,FALSE),0)</f>
        <v>0</v>
      </c>
      <c r="W70" s="51">
        <f>IFERROR(VLOOKUP($B70,[1]DEN13!$G$3:$T$147,7,FALSE),0)</f>
        <v>0</v>
      </c>
      <c r="X70" s="51">
        <f>IFERROR(VLOOKUP($B70,[1]DEN13!$G$3:$T$147,8,FALSE),0)</f>
        <v>0</v>
      </c>
      <c r="Y70" s="51">
        <f>IFERROR(VLOOKUP($B70,[1]DEN13!$G$3:$T$147,9,FALSE),0)</f>
        <v>0</v>
      </c>
      <c r="Z70" s="51">
        <f>IFERROR(VLOOKUP($B70,[1]DEN13!$G$3:$T$147,10,FALSE),0)</f>
        <v>0</v>
      </c>
      <c r="AA70" s="51">
        <f>IFERROR(VLOOKUP($B70,[1]DEN13!$G$3:$T$147,11,FALSE),0)</f>
        <v>0</v>
      </c>
      <c r="AB70" s="51">
        <f>IFERROR(VLOOKUP($B70,[1]DEN13!$G$3:$T$147,12,FALSE),0)</f>
        <v>0</v>
      </c>
      <c r="AC70" s="51">
        <f>IFERROR(VLOOKUP($B70,[1]DEN13!$G$3:$T$147,13,FALSE),0)</f>
        <v>0</v>
      </c>
      <c r="AD70" s="3">
        <f t="shared" si="13"/>
        <v>0</v>
      </c>
    </row>
    <row r="71" spans="1:31" ht="14.4" thickBot="1" x14ac:dyDescent="0.3">
      <c r="A71" s="63" t="s">
        <v>85</v>
      </c>
      <c r="B71" s="62" t="s">
        <v>79</v>
      </c>
      <c r="C71" s="34"/>
      <c r="D71" s="34"/>
      <c r="E71" s="51">
        <f>IFERROR(VLOOKUP($B71,[1]NUM13!$G$3:$T$145,2,FALSE),0)</f>
        <v>0</v>
      </c>
      <c r="F71" s="51">
        <f>IFERROR(VLOOKUP($B71,[1]NUM13!$G$3:$T$145,3,FALSE),0)</f>
        <v>0</v>
      </c>
      <c r="G71" s="51">
        <f>IFERROR(VLOOKUP($B71,[1]NUM13!$G$3:$T$145,4,FALSE),0)</f>
        <v>0</v>
      </c>
      <c r="H71" s="51">
        <f>IFERROR(VLOOKUP($B71,[1]NUM13!$G$3:$T$145,5,FALSE),0)</f>
        <v>0</v>
      </c>
      <c r="I71" s="51">
        <f>IFERROR(VLOOKUP($B71,[1]NUM13!$G$3:$T$145,6,FALSE),0)</f>
        <v>0</v>
      </c>
      <c r="J71" s="51">
        <f>IFERROR(VLOOKUP($B71,[1]NUM13!$G$3:$T$145,7,FALSE),0)</f>
        <v>0</v>
      </c>
      <c r="K71" s="51">
        <f>IFERROR(VLOOKUP($B71,[1]NUM13!$G$3:$T$145,8,FALSE),0)</f>
        <v>0</v>
      </c>
      <c r="L71" s="51">
        <f>IFERROR(VLOOKUP($B71,[1]NUM13!$G$3:$T$145,9,FALSE),0)</f>
        <v>0</v>
      </c>
      <c r="M71" s="51">
        <f>IFERROR(VLOOKUP($B71,[1]NUM13!$G$3:$T$145,10,FALSE),0)</f>
        <v>0</v>
      </c>
      <c r="N71" s="51">
        <f>IFERROR(VLOOKUP($B71,[1]NUM13!$G$3:$T$145,11,FALSE),0)</f>
        <v>0</v>
      </c>
      <c r="O71" s="51">
        <f>IFERROR(VLOOKUP($B71,[1]NUM13!$G$3:$T$145,12,FALSE),0)</f>
        <v>0</v>
      </c>
      <c r="P71" s="51">
        <f>IFERROR(VLOOKUP($B71,[1]NUM13!$G$3:$T$145,13,FALSE),0)</f>
        <v>0</v>
      </c>
      <c r="Q71" s="3">
        <f t="shared" si="9"/>
        <v>0</v>
      </c>
      <c r="R71" s="51">
        <f>IFERROR(VLOOKUP($B71,[1]DEN13!$G$3:$T$147,2,FALSE),0)</f>
        <v>0</v>
      </c>
      <c r="S71" s="51">
        <f>IFERROR(VLOOKUP($B71,[1]DEN13!$G$3:$T$147,3,FALSE),0)</f>
        <v>0</v>
      </c>
      <c r="T71" s="51">
        <f>IFERROR(VLOOKUP($B71,[1]DEN13!$G$3:$T$147,4,FALSE),0)</f>
        <v>0</v>
      </c>
      <c r="U71" s="51">
        <f>IFERROR(VLOOKUP($B71,[1]DEN13!$G$3:$T$147,5,FALSE),0)</f>
        <v>0</v>
      </c>
      <c r="V71" s="51">
        <f>IFERROR(VLOOKUP($B71,[1]DEN13!$G$3:$T$147,6,FALSE),0)</f>
        <v>0</v>
      </c>
      <c r="W71" s="51">
        <f>IFERROR(VLOOKUP($B71,[1]DEN13!$G$3:$T$147,7,FALSE),0)</f>
        <v>0</v>
      </c>
      <c r="X71" s="51">
        <f>IFERROR(VLOOKUP($B71,[1]DEN13!$G$3:$T$147,8,FALSE),0)</f>
        <v>0</v>
      </c>
      <c r="Y71" s="51">
        <f>IFERROR(VLOOKUP($B71,[1]DEN13!$G$3:$T$147,9,FALSE),0)</f>
        <v>0</v>
      </c>
      <c r="Z71" s="51">
        <f>IFERROR(VLOOKUP($B71,[1]DEN13!$G$3:$T$147,10,FALSE),0)</f>
        <v>0</v>
      </c>
      <c r="AA71" s="51">
        <f>IFERROR(VLOOKUP($B71,[1]DEN13!$G$3:$T$147,11,FALSE),0)</f>
        <v>0</v>
      </c>
      <c r="AB71" s="51">
        <f>IFERROR(VLOOKUP($B71,[1]DEN13!$G$3:$T$147,12,FALSE),0)</f>
        <v>0</v>
      </c>
      <c r="AC71" s="51">
        <f>IFERROR(VLOOKUP($B71,[1]DEN13!$G$3:$T$147,13,FALSE),0)</f>
        <v>0</v>
      </c>
      <c r="AD71" s="3">
        <f t="shared" si="13"/>
        <v>0</v>
      </c>
    </row>
    <row r="72" spans="1:31" ht="14.4" thickBot="1" x14ac:dyDescent="0.3">
      <c r="A72" s="63" t="s">
        <v>85</v>
      </c>
      <c r="B72" s="62" t="s">
        <v>80</v>
      </c>
      <c r="C72" s="34"/>
      <c r="D72" s="34"/>
      <c r="E72" s="51">
        <f>IFERROR(VLOOKUP($B72,[1]NUM13!$G$3:$T$145,2,FALSE),0)</f>
        <v>0</v>
      </c>
      <c r="F72" s="51">
        <f>IFERROR(VLOOKUP($B72,[1]NUM13!$G$3:$T$145,3,FALSE),0)</f>
        <v>0</v>
      </c>
      <c r="G72" s="51">
        <f>IFERROR(VLOOKUP($B72,[1]NUM13!$G$3:$T$145,4,FALSE),0)</f>
        <v>0</v>
      </c>
      <c r="H72" s="51">
        <f>IFERROR(VLOOKUP($B72,[1]NUM13!$G$3:$T$145,5,FALSE),0)</f>
        <v>0</v>
      </c>
      <c r="I72" s="51">
        <f>IFERROR(VLOOKUP($B72,[1]NUM13!$G$3:$T$145,6,FALSE),0)</f>
        <v>0</v>
      </c>
      <c r="J72" s="51">
        <f>IFERROR(VLOOKUP($B72,[1]NUM13!$G$3:$T$145,7,FALSE),0)</f>
        <v>0</v>
      </c>
      <c r="K72" s="51">
        <f>IFERROR(VLOOKUP($B72,[1]NUM13!$G$3:$T$145,8,FALSE),0)</f>
        <v>1</v>
      </c>
      <c r="L72" s="51">
        <f>IFERROR(VLOOKUP($B72,[1]NUM13!$G$3:$T$145,9,FALSE),0)</f>
        <v>0</v>
      </c>
      <c r="M72" s="51">
        <f>IFERROR(VLOOKUP($B72,[1]NUM13!$G$3:$T$145,10,FALSE),0)</f>
        <v>0</v>
      </c>
      <c r="N72" s="51">
        <f>IFERROR(VLOOKUP($B72,[1]NUM13!$G$3:$T$145,11,FALSE),0)</f>
        <v>1</v>
      </c>
      <c r="O72" s="51">
        <f>IFERROR(VLOOKUP($B72,[1]NUM13!$G$3:$T$145,12,FALSE),0)</f>
        <v>0</v>
      </c>
      <c r="P72" s="51">
        <f>IFERROR(VLOOKUP($B72,[1]NUM13!$G$3:$T$145,13,FALSE),0)</f>
        <v>0</v>
      </c>
      <c r="Q72" s="3">
        <f t="shared" si="9"/>
        <v>2</v>
      </c>
      <c r="R72" s="51">
        <f>IFERROR(VLOOKUP($B72,[1]DEN13!$G$3:$T$147,2,FALSE),0)</f>
        <v>0</v>
      </c>
      <c r="S72" s="51">
        <f>IFERROR(VLOOKUP($B72,[1]DEN13!$G$3:$T$147,3,FALSE),0)</f>
        <v>0</v>
      </c>
      <c r="T72" s="51">
        <f>IFERROR(VLOOKUP($B72,[1]DEN13!$G$3:$T$147,4,FALSE),0)</f>
        <v>0</v>
      </c>
      <c r="U72" s="51">
        <f>IFERROR(VLOOKUP($B72,[1]DEN13!$G$3:$T$147,5,FALSE),0)</f>
        <v>0</v>
      </c>
      <c r="V72" s="51">
        <f>IFERROR(VLOOKUP($B72,[1]DEN13!$G$3:$T$147,6,FALSE),0)</f>
        <v>0</v>
      </c>
      <c r="W72" s="51">
        <f>IFERROR(VLOOKUP($B72,[1]DEN13!$G$3:$T$147,7,FALSE),0)</f>
        <v>0</v>
      </c>
      <c r="X72" s="51">
        <f>IFERROR(VLOOKUP($B72,[1]DEN13!$G$3:$T$147,8,FALSE),0)</f>
        <v>1</v>
      </c>
      <c r="Y72" s="51">
        <f>IFERROR(VLOOKUP($B72,[1]DEN13!$G$3:$T$147,9,FALSE),0)</f>
        <v>0</v>
      </c>
      <c r="Z72" s="51">
        <f>IFERROR(VLOOKUP($B72,[1]DEN13!$G$3:$T$147,10,FALSE),0)</f>
        <v>0</v>
      </c>
      <c r="AA72" s="51">
        <f>IFERROR(VLOOKUP($B72,[1]DEN13!$G$3:$T$147,11,FALSE),0)</f>
        <v>1</v>
      </c>
      <c r="AB72" s="51">
        <f>IFERROR(VLOOKUP($B72,[1]DEN13!$G$3:$T$147,12,FALSE),0)</f>
        <v>0</v>
      </c>
      <c r="AC72" s="51">
        <f>IFERROR(VLOOKUP($B72,[1]DEN13!$G$3:$T$147,13,FALSE),0)</f>
        <v>0</v>
      </c>
      <c r="AD72" s="3">
        <f t="shared" si="13"/>
        <v>2</v>
      </c>
    </row>
    <row r="73" spans="1:31" ht="14.4" thickBot="1" x14ac:dyDescent="0.3">
      <c r="A73" s="63" t="s">
        <v>85</v>
      </c>
      <c r="B73" s="62" t="s">
        <v>81</v>
      </c>
      <c r="C73" s="34"/>
      <c r="D73" s="34"/>
      <c r="E73" s="51">
        <f>IFERROR(VLOOKUP($B73,[1]NUM13!$G$3:$T$145,2,FALSE),0)</f>
        <v>0</v>
      </c>
      <c r="F73" s="51">
        <f>IFERROR(VLOOKUP($B73,[1]NUM13!$G$3:$T$145,3,FALSE),0)</f>
        <v>0</v>
      </c>
      <c r="G73" s="51">
        <f>IFERROR(VLOOKUP($B73,[1]NUM13!$G$3:$T$145,4,FALSE),0)</f>
        <v>0</v>
      </c>
      <c r="H73" s="51">
        <f>IFERROR(VLOOKUP($B73,[1]NUM13!$G$3:$T$145,5,FALSE),0)</f>
        <v>0</v>
      </c>
      <c r="I73" s="51">
        <f>IFERROR(VLOOKUP($B73,[1]NUM13!$G$3:$T$145,6,FALSE),0)</f>
        <v>0</v>
      </c>
      <c r="J73" s="51">
        <f>IFERROR(VLOOKUP($B73,[1]NUM13!$G$3:$T$145,7,FALSE),0)</f>
        <v>0</v>
      </c>
      <c r="K73" s="51">
        <f>IFERROR(VLOOKUP($B73,[1]NUM13!$G$3:$T$145,8,FALSE),0)</f>
        <v>0</v>
      </c>
      <c r="L73" s="51">
        <f>IFERROR(VLOOKUP($B73,[1]NUM13!$G$3:$T$145,9,FALSE),0)</f>
        <v>0</v>
      </c>
      <c r="M73" s="51">
        <f>IFERROR(VLOOKUP($B73,[1]NUM13!$G$3:$T$145,10,FALSE),0)</f>
        <v>0</v>
      </c>
      <c r="N73" s="51">
        <f>IFERROR(VLOOKUP($B73,[1]NUM13!$G$3:$T$145,11,FALSE),0)</f>
        <v>0</v>
      </c>
      <c r="O73" s="51">
        <f>IFERROR(VLOOKUP($B73,[1]NUM13!$G$3:$T$145,12,FALSE),0)</f>
        <v>0</v>
      </c>
      <c r="P73" s="51">
        <f>IFERROR(VLOOKUP($B73,[1]NUM13!$G$3:$T$145,13,FALSE),0)</f>
        <v>0</v>
      </c>
      <c r="Q73" s="3">
        <f t="shared" si="9"/>
        <v>0</v>
      </c>
      <c r="R73" s="51">
        <f>IFERROR(VLOOKUP($B73,[1]DEN13!$G$3:$T$147,2,FALSE),0)</f>
        <v>0</v>
      </c>
      <c r="S73" s="51">
        <f>IFERROR(VLOOKUP($B73,[1]DEN13!$G$3:$T$147,3,FALSE),0)</f>
        <v>0</v>
      </c>
      <c r="T73" s="51">
        <f>IFERROR(VLOOKUP($B73,[1]DEN13!$G$3:$T$147,4,FALSE),0)</f>
        <v>0</v>
      </c>
      <c r="U73" s="51">
        <f>IFERROR(VLOOKUP($B73,[1]DEN13!$G$3:$T$147,5,FALSE),0)</f>
        <v>0</v>
      </c>
      <c r="V73" s="51">
        <f>IFERROR(VLOOKUP($B73,[1]DEN13!$G$3:$T$147,6,FALSE),0)</f>
        <v>0</v>
      </c>
      <c r="W73" s="51">
        <f>IFERROR(VLOOKUP($B73,[1]DEN13!$G$3:$T$147,7,FALSE),0)</f>
        <v>0</v>
      </c>
      <c r="X73" s="51">
        <f>IFERROR(VLOOKUP($B73,[1]DEN13!$G$3:$T$147,8,FALSE),0)</f>
        <v>0</v>
      </c>
      <c r="Y73" s="51">
        <f>IFERROR(VLOOKUP($B73,[1]DEN13!$G$3:$T$147,9,FALSE),0)</f>
        <v>0</v>
      </c>
      <c r="Z73" s="51">
        <f>IFERROR(VLOOKUP($B73,[1]DEN13!$G$3:$T$147,10,FALSE),0)</f>
        <v>0</v>
      </c>
      <c r="AA73" s="51">
        <f>IFERROR(VLOOKUP($B73,[1]DEN13!$G$3:$T$147,11,FALSE),0)</f>
        <v>0</v>
      </c>
      <c r="AB73" s="51">
        <f>IFERROR(VLOOKUP($B73,[1]DEN13!$G$3:$T$147,12,FALSE),0)</f>
        <v>0</v>
      </c>
      <c r="AC73" s="51">
        <f>IFERROR(VLOOKUP($B73,[1]DEN13!$G$3:$T$147,13,FALSE),0)</f>
        <v>0</v>
      </c>
      <c r="AD73" s="3">
        <f t="shared" si="13"/>
        <v>0</v>
      </c>
    </row>
    <row r="74" spans="1:31" ht="14.4" thickBot="1" x14ac:dyDescent="0.3">
      <c r="A74" s="63" t="s">
        <v>85</v>
      </c>
      <c r="B74" s="62" t="s">
        <v>82</v>
      </c>
      <c r="C74" s="34"/>
      <c r="D74" s="34"/>
      <c r="E74" s="51">
        <f>IFERROR(VLOOKUP($B74,[1]NUM13!$G$3:$T$145,2,FALSE),0)</f>
        <v>0</v>
      </c>
      <c r="F74" s="51">
        <f>IFERROR(VLOOKUP($B74,[1]NUM13!$G$3:$T$145,3,FALSE),0)</f>
        <v>0</v>
      </c>
      <c r="G74" s="51">
        <f>IFERROR(VLOOKUP($B74,[1]NUM13!$G$3:$T$145,4,FALSE),0)</f>
        <v>0</v>
      </c>
      <c r="H74" s="51">
        <f>IFERROR(VLOOKUP($B74,[1]NUM13!$G$3:$T$145,5,FALSE),0)</f>
        <v>0</v>
      </c>
      <c r="I74" s="51">
        <f>IFERROR(VLOOKUP($B74,[1]NUM13!$G$3:$T$145,6,FALSE),0)</f>
        <v>0</v>
      </c>
      <c r="J74" s="51">
        <f>IFERROR(VLOOKUP($B74,[1]NUM13!$G$3:$T$145,7,FALSE),0)</f>
        <v>0</v>
      </c>
      <c r="K74" s="51">
        <f>IFERROR(VLOOKUP($B74,[1]NUM13!$G$3:$T$145,8,FALSE),0)</f>
        <v>0</v>
      </c>
      <c r="L74" s="51">
        <f>IFERROR(VLOOKUP($B74,[1]NUM13!$G$3:$T$145,9,FALSE),0)</f>
        <v>0</v>
      </c>
      <c r="M74" s="51">
        <f>IFERROR(VLOOKUP($B74,[1]NUM13!$G$3:$T$145,10,FALSE),0)</f>
        <v>0</v>
      </c>
      <c r="N74" s="51">
        <f>IFERROR(VLOOKUP($B74,[1]NUM13!$G$3:$T$145,11,FALSE),0)</f>
        <v>0</v>
      </c>
      <c r="O74" s="51">
        <f>IFERROR(VLOOKUP($B74,[1]NUM13!$G$3:$T$145,12,FALSE),0)</f>
        <v>0</v>
      </c>
      <c r="P74" s="51">
        <f>IFERROR(VLOOKUP($B74,[1]NUM13!$G$3:$T$145,13,FALSE),0)</f>
        <v>0</v>
      </c>
      <c r="Q74" s="3">
        <f t="shared" si="9"/>
        <v>0</v>
      </c>
      <c r="R74" s="51">
        <f>IFERROR(VLOOKUP($B74,[1]DEN13!$G$3:$T$147,2,FALSE),0)</f>
        <v>0</v>
      </c>
      <c r="S74" s="51">
        <f>IFERROR(VLOOKUP($B74,[1]DEN13!$G$3:$T$147,3,FALSE),0)</f>
        <v>0</v>
      </c>
      <c r="T74" s="51">
        <f>IFERROR(VLOOKUP($B74,[1]DEN13!$G$3:$T$147,4,FALSE),0)</f>
        <v>0</v>
      </c>
      <c r="U74" s="51">
        <f>IFERROR(VLOOKUP($B74,[1]DEN13!$G$3:$T$147,5,FALSE),0)</f>
        <v>0</v>
      </c>
      <c r="V74" s="51">
        <f>IFERROR(VLOOKUP($B74,[1]DEN13!$G$3:$T$147,6,FALSE),0)</f>
        <v>0</v>
      </c>
      <c r="W74" s="51">
        <f>IFERROR(VLOOKUP($B74,[1]DEN13!$G$3:$T$147,7,FALSE),0)</f>
        <v>0</v>
      </c>
      <c r="X74" s="51">
        <f>IFERROR(VLOOKUP($B74,[1]DEN13!$G$3:$T$147,8,FALSE),0)</f>
        <v>0</v>
      </c>
      <c r="Y74" s="51">
        <f>IFERROR(VLOOKUP($B74,[1]DEN13!$G$3:$T$147,9,FALSE),0)</f>
        <v>0</v>
      </c>
      <c r="Z74" s="51">
        <f>IFERROR(VLOOKUP($B74,[1]DEN13!$G$3:$T$147,10,FALSE),0)</f>
        <v>0</v>
      </c>
      <c r="AA74" s="51">
        <f>IFERROR(VLOOKUP($B74,[1]DEN13!$G$3:$T$147,11,FALSE),0)</f>
        <v>0</v>
      </c>
      <c r="AB74" s="51">
        <f>IFERROR(VLOOKUP($B74,[1]DEN13!$G$3:$T$147,12,FALSE),0)</f>
        <v>0</v>
      </c>
      <c r="AC74" s="51">
        <f>IFERROR(VLOOKUP($B74,[1]DEN13!$G$3:$T$147,13,FALSE),0)</f>
        <v>0</v>
      </c>
      <c r="AD74" s="3">
        <f t="shared" si="13"/>
        <v>0</v>
      </c>
    </row>
    <row r="75" spans="1:31" ht="14.4" thickBot="1" x14ac:dyDescent="0.3">
      <c r="A75" s="63" t="s">
        <v>85</v>
      </c>
      <c r="B75" s="62" t="s">
        <v>83</v>
      </c>
      <c r="C75" s="34"/>
      <c r="D75" s="34"/>
      <c r="E75" s="51">
        <f>IFERROR(VLOOKUP($B75,[1]NUM13!$G$3:$T$145,2,FALSE),0)</f>
        <v>0</v>
      </c>
      <c r="F75" s="51">
        <f>IFERROR(VLOOKUP($B75,[1]NUM13!$G$3:$T$145,3,FALSE),0)</f>
        <v>0</v>
      </c>
      <c r="G75" s="51">
        <f>IFERROR(VLOOKUP($B75,[1]NUM13!$G$3:$T$145,4,FALSE),0)</f>
        <v>0</v>
      </c>
      <c r="H75" s="51">
        <f>IFERROR(VLOOKUP($B75,[1]NUM13!$G$3:$T$145,5,FALSE),0)</f>
        <v>0</v>
      </c>
      <c r="I75" s="51">
        <f>IFERROR(VLOOKUP($B75,[1]NUM13!$G$3:$T$145,6,FALSE),0)</f>
        <v>0</v>
      </c>
      <c r="J75" s="51">
        <f>IFERROR(VLOOKUP($B75,[1]NUM13!$G$3:$T$145,7,FALSE),0)</f>
        <v>0</v>
      </c>
      <c r="K75" s="51">
        <f>IFERROR(VLOOKUP($B75,[1]NUM13!$G$3:$T$145,8,FALSE),0)</f>
        <v>0</v>
      </c>
      <c r="L75" s="51">
        <f>IFERROR(VLOOKUP($B75,[1]NUM13!$G$3:$T$145,9,FALSE),0)</f>
        <v>0</v>
      </c>
      <c r="M75" s="51">
        <f>IFERROR(VLOOKUP($B75,[1]NUM13!$G$3:$T$145,10,FALSE),0)</f>
        <v>0</v>
      </c>
      <c r="N75" s="51">
        <f>IFERROR(VLOOKUP($B75,[1]NUM13!$G$3:$T$145,11,FALSE),0)</f>
        <v>0</v>
      </c>
      <c r="O75" s="51">
        <f>IFERROR(VLOOKUP($B75,[1]NUM13!$G$3:$T$145,12,FALSE),0)</f>
        <v>0</v>
      </c>
      <c r="P75" s="51">
        <f>IFERROR(VLOOKUP($B75,[1]NUM13!$G$3:$T$145,13,FALSE),0)</f>
        <v>0</v>
      </c>
      <c r="Q75" s="3">
        <f t="shared" si="9"/>
        <v>0</v>
      </c>
      <c r="R75" s="51">
        <f>IFERROR(VLOOKUP($B75,[1]DEN13!$G$3:$T$147,2,FALSE),0)</f>
        <v>0</v>
      </c>
      <c r="S75" s="51">
        <f>IFERROR(VLOOKUP($B75,[1]DEN13!$G$3:$T$147,3,FALSE),0)</f>
        <v>0</v>
      </c>
      <c r="T75" s="51">
        <f>IFERROR(VLOOKUP($B75,[1]DEN13!$G$3:$T$147,4,FALSE),0)</f>
        <v>0</v>
      </c>
      <c r="U75" s="51">
        <f>IFERROR(VLOOKUP($B75,[1]DEN13!$G$3:$T$147,5,FALSE),0)</f>
        <v>0</v>
      </c>
      <c r="V75" s="51">
        <f>IFERROR(VLOOKUP($B75,[1]DEN13!$G$3:$T$147,6,FALSE),0)</f>
        <v>0</v>
      </c>
      <c r="W75" s="51">
        <f>IFERROR(VLOOKUP($B75,[1]DEN13!$G$3:$T$147,7,FALSE),0)</f>
        <v>0</v>
      </c>
      <c r="X75" s="51">
        <f>IFERROR(VLOOKUP($B75,[1]DEN13!$G$3:$T$147,8,FALSE),0)</f>
        <v>0</v>
      </c>
      <c r="Y75" s="51">
        <f>IFERROR(VLOOKUP($B75,[1]DEN13!$G$3:$T$147,9,FALSE),0)</f>
        <v>0</v>
      </c>
      <c r="Z75" s="51">
        <f>IFERROR(VLOOKUP($B75,[1]DEN13!$G$3:$T$147,10,FALSE),0)</f>
        <v>0</v>
      </c>
      <c r="AA75" s="51">
        <f>IFERROR(VLOOKUP($B75,[1]DEN13!$G$3:$T$147,11,FALSE),0)</f>
        <v>0</v>
      </c>
      <c r="AB75" s="51">
        <f>IFERROR(VLOOKUP($B75,[1]DEN13!$G$3:$T$147,12,FALSE),0)</f>
        <v>0</v>
      </c>
      <c r="AC75" s="51">
        <f>IFERROR(VLOOKUP($B75,[1]DEN13!$G$3:$T$147,13,FALSE),0)</f>
        <v>0</v>
      </c>
      <c r="AD75" s="3">
        <f t="shared" si="13"/>
        <v>0</v>
      </c>
    </row>
    <row r="76" spans="1:31" ht="14.4" thickBot="1" x14ac:dyDescent="0.3">
      <c r="A76" s="63" t="s">
        <v>85</v>
      </c>
      <c r="B76" s="62" t="s">
        <v>84</v>
      </c>
      <c r="C76" s="34"/>
      <c r="D76" s="34"/>
      <c r="E76" s="51">
        <f>IFERROR(VLOOKUP($B76,[1]NUM13!$G$3:$T$145,2,FALSE),0)</f>
        <v>0</v>
      </c>
      <c r="F76" s="51">
        <f>IFERROR(VLOOKUP($B76,[1]NUM13!$G$3:$T$145,3,FALSE),0)</f>
        <v>0</v>
      </c>
      <c r="G76" s="51">
        <f>IFERROR(VLOOKUP($B76,[1]NUM13!$G$3:$T$145,4,FALSE),0)</f>
        <v>0</v>
      </c>
      <c r="H76" s="51">
        <f>IFERROR(VLOOKUP($B76,[1]NUM13!$G$3:$T$145,5,FALSE),0)</f>
        <v>0</v>
      </c>
      <c r="I76" s="51">
        <f>IFERROR(VLOOKUP($B76,[1]NUM13!$G$3:$T$145,6,FALSE),0)</f>
        <v>0</v>
      </c>
      <c r="J76" s="51">
        <f>IFERROR(VLOOKUP($B76,[1]NUM13!$G$3:$T$145,7,FALSE),0)</f>
        <v>0</v>
      </c>
      <c r="K76" s="51">
        <f>IFERROR(VLOOKUP($B76,[1]NUM13!$G$3:$T$145,8,FALSE),0)</f>
        <v>0</v>
      </c>
      <c r="L76" s="51">
        <f>IFERROR(VLOOKUP($B76,[1]NUM13!$G$3:$T$145,9,FALSE),0)</f>
        <v>0</v>
      </c>
      <c r="M76" s="51">
        <f>IFERROR(VLOOKUP($B76,[1]NUM13!$G$3:$T$145,10,FALSE),0)</f>
        <v>0</v>
      </c>
      <c r="N76" s="51">
        <f>IFERROR(VLOOKUP($B76,[1]NUM13!$G$3:$T$145,11,FALSE),0)</f>
        <v>0</v>
      </c>
      <c r="O76" s="51">
        <f>IFERROR(VLOOKUP($B76,[1]NUM13!$G$3:$T$145,12,FALSE),0)</f>
        <v>0</v>
      </c>
      <c r="P76" s="51">
        <f>IFERROR(VLOOKUP($B76,[1]NUM13!$G$3:$T$145,13,FALSE),0)</f>
        <v>0</v>
      </c>
      <c r="Q76" s="3">
        <f t="shared" si="9"/>
        <v>0</v>
      </c>
      <c r="R76" s="51">
        <f>IFERROR(VLOOKUP($B76,[1]DEN13!$G$3:$T$147,2,FALSE),0)</f>
        <v>0</v>
      </c>
      <c r="S76" s="51">
        <f>IFERROR(VLOOKUP($B76,[1]DEN13!$G$3:$T$147,3,FALSE),0)</f>
        <v>0</v>
      </c>
      <c r="T76" s="51">
        <f>IFERROR(VLOOKUP($B76,[1]DEN13!$G$3:$T$147,4,FALSE),0)</f>
        <v>0</v>
      </c>
      <c r="U76" s="51">
        <f>IFERROR(VLOOKUP($B76,[1]DEN13!$G$3:$T$147,5,FALSE),0)</f>
        <v>0</v>
      </c>
      <c r="V76" s="51">
        <f>IFERROR(VLOOKUP($B76,[1]DEN13!$G$3:$T$147,6,FALSE),0)</f>
        <v>0</v>
      </c>
      <c r="W76" s="51">
        <f>IFERROR(VLOOKUP($B76,[1]DEN13!$G$3:$T$147,7,FALSE),0)</f>
        <v>0</v>
      </c>
      <c r="X76" s="51">
        <f>IFERROR(VLOOKUP($B76,[1]DEN13!$G$3:$T$147,8,FALSE),0)</f>
        <v>0</v>
      </c>
      <c r="Y76" s="51">
        <f>IFERROR(VLOOKUP($B76,[1]DEN13!$G$3:$T$147,9,FALSE),0)</f>
        <v>0</v>
      </c>
      <c r="Z76" s="51">
        <f>IFERROR(VLOOKUP($B76,[1]DEN13!$G$3:$T$147,10,FALSE),0)</f>
        <v>0</v>
      </c>
      <c r="AA76" s="51">
        <f>IFERROR(VLOOKUP($B76,[1]DEN13!$G$3:$T$147,11,FALSE),0)</f>
        <v>0</v>
      </c>
      <c r="AB76" s="51">
        <f>IFERROR(VLOOKUP($B76,[1]DEN13!$G$3:$T$147,12,FALSE),0)</f>
        <v>0</v>
      </c>
      <c r="AC76" s="51">
        <f>IFERROR(VLOOKUP($B76,[1]DEN13!$G$3:$T$147,13,FALSE),0)</f>
        <v>0</v>
      </c>
      <c r="AD76" s="3">
        <f t="shared" si="13"/>
        <v>0</v>
      </c>
    </row>
    <row r="77" spans="1:31" ht="14.4" thickBot="1" x14ac:dyDescent="0.3">
      <c r="A77" s="344" t="s">
        <v>18</v>
      </c>
      <c r="B77" s="345"/>
      <c r="C77" s="89">
        <f>D77/Metas!M6</f>
        <v>0.94982078853046592</v>
      </c>
      <c r="D77" s="13">
        <f>+Q77/AD77</f>
        <v>0.85483870967741937</v>
      </c>
      <c r="E77" s="8">
        <f>SUM(E67:E76)</f>
        <v>1</v>
      </c>
      <c r="F77" s="8">
        <f t="shared" ref="F77:H77" si="14">SUM(F67:F76)</f>
        <v>8</v>
      </c>
      <c r="G77" s="8">
        <f t="shared" si="14"/>
        <v>3</v>
      </c>
      <c r="H77" s="8">
        <f t="shared" si="14"/>
        <v>2</v>
      </c>
      <c r="I77" s="8">
        <f t="shared" ref="I77:J77" si="15">SUM(I67:I76)</f>
        <v>7</v>
      </c>
      <c r="J77" s="8">
        <f t="shared" si="15"/>
        <v>0</v>
      </c>
      <c r="K77" s="8">
        <f t="shared" ref="K77:L77" si="16">SUM(K67:K76)</f>
        <v>8</v>
      </c>
      <c r="L77" s="8">
        <f t="shared" si="16"/>
        <v>3</v>
      </c>
      <c r="M77" s="8">
        <f t="shared" ref="M77" si="17">SUM(M67:M76)</f>
        <v>6</v>
      </c>
      <c r="N77" s="8">
        <f t="shared" ref="N77:P77" si="18">SUM(N67:N76)</f>
        <v>5</v>
      </c>
      <c r="O77" s="8">
        <f t="shared" si="18"/>
        <v>4</v>
      </c>
      <c r="P77" s="8">
        <f t="shared" si="18"/>
        <v>6</v>
      </c>
      <c r="Q77" s="8">
        <f>SUM(Q67:Q76)</f>
        <v>53</v>
      </c>
      <c r="R77" s="8">
        <f>SUM(R67:R76)</f>
        <v>2</v>
      </c>
      <c r="S77" s="8">
        <f t="shared" ref="S77:Z77" si="19">SUM(S67:S76)</f>
        <v>8</v>
      </c>
      <c r="T77" s="8">
        <f t="shared" si="19"/>
        <v>7</v>
      </c>
      <c r="U77" s="8">
        <f t="shared" si="19"/>
        <v>2</v>
      </c>
      <c r="V77" s="8">
        <f t="shared" si="19"/>
        <v>8</v>
      </c>
      <c r="W77" s="8">
        <f t="shared" si="19"/>
        <v>0</v>
      </c>
      <c r="X77" s="8">
        <f t="shared" si="19"/>
        <v>8</v>
      </c>
      <c r="Y77" s="8">
        <f t="shared" si="19"/>
        <v>4</v>
      </c>
      <c r="Z77" s="8">
        <f t="shared" si="19"/>
        <v>6</v>
      </c>
      <c r="AA77" s="8">
        <f t="shared" ref="AA77:AC77" si="20">SUM(AA67:AA76)</f>
        <v>5</v>
      </c>
      <c r="AB77" s="8">
        <f t="shared" si="20"/>
        <v>6</v>
      </c>
      <c r="AC77" s="8">
        <f t="shared" si="20"/>
        <v>6</v>
      </c>
      <c r="AD77" s="8">
        <f>SUM(AD67:AD76)</f>
        <v>62</v>
      </c>
      <c r="AE77" s="233"/>
    </row>
    <row r="78" spans="1:31" ht="14.4" thickBot="1" x14ac:dyDescent="0.3">
      <c r="A78" s="49" t="s">
        <v>91</v>
      </c>
      <c r="B78" s="62" t="s">
        <v>86</v>
      </c>
      <c r="C78" s="34"/>
      <c r="D78" s="34"/>
      <c r="E78" s="51">
        <f>IFERROR(VLOOKUP($B78,[1]NUM13!$G$3:$T$145,2,FALSE),0)</f>
        <v>0</v>
      </c>
      <c r="F78" s="51">
        <f>IFERROR(VLOOKUP($B78,[1]NUM13!$G$3:$T$145,3,FALSE),0)</f>
        <v>1</v>
      </c>
      <c r="G78" s="51">
        <f>IFERROR(VLOOKUP($B78,[1]NUM13!$G$3:$T$145,4,FALSE),0)</f>
        <v>0</v>
      </c>
      <c r="H78" s="51">
        <f>IFERROR(VLOOKUP($B78,[1]NUM13!$G$3:$T$145,5,FALSE),0)</f>
        <v>0</v>
      </c>
      <c r="I78" s="51">
        <f>IFERROR(VLOOKUP($B78,[1]NUM13!$G$3:$T$145,6,FALSE),0)</f>
        <v>0</v>
      </c>
      <c r="J78" s="51">
        <f>IFERROR(VLOOKUP($B78,[1]NUM13!$G$3:$T$145,7,FALSE),0)</f>
        <v>1</v>
      </c>
      <c r="K78" s="51">
        <f>IFERROR(VLOOKUP($B78,[1]NUM13!$G$3:$T$145,8,FALSE),0)</f>
        <v>0</v>
      </c>
      <c r="L78" s="51">
        <f>IFERROR(VLOOKUP($B78,[1]NUM13!$G$3:$T$145,9,FALSE),0)</f>
        <v>0</v>
      </c>
      <c r="M78" s="51">
        <f>IFERROR(VLOOKUP($B78,[1]NUM13!$G$3:$T$145,10,FALSE),0)</f>
        <v>0</v>
      </c>
      <c r="N78" s="51">
        <f>IFERROR(VLOOKUP($B78,[1]NUM13!$G$3:$T$145,11,FALSE),0)</f>
        <v>0</v>
      </c>
      <c r="O78" s="51">
        <f>IFERROR(VLOOKUP($B78,[1]NUM13!$G$3:$T$145,12,FALSE),0)</f>
        <v>0</v>
      </c>
      <c r="P78" s="51">
        <f>IFERROR(VLOOKUP($B78,[1]NUM13!$G$3:$T$145,13,FALSE),0)</f>
        <v>0</v>
      </c>
      <c r="Q78" s="3">
        <f t="shared" si="9"/>
        <v>2</v>
      </c>
      <c r="R78" s="51">
        <f>IFERROR(VLOOKUP($B78,[1]DEN13!$G$3:$T$147,2,FALSE),0)</f>
        <v>0</v>
      </c>
      <c r="S78" s="51">
        <f>IFERROR(VLOOKUP($B78,[1]DEN13!$G$3:$T$147,3,FALSE),0)</f>
        <v>1</v>
      </c>
      <c r="T78" s="51">
        <f>IFERROR(VLOOKUP($B78,[1]DEN13!$G$3:$T$147,4,FALSE),0)</f>
        <v>0</v>
      </c>
      <c r="U78" s="51">
        <f>IFERROR(VLOOKUP($B78,[1]DEN13!$G$3:$T$147,5,FALSE),0)</f>
        <v>0</v>
      </c>
      <c r="V78" s="51">
        <f>IFERROR(VLOOKUP($B78,[1]DEN13!$G$3:$T$147,6,FALSE),0)</f>
        <v>0</v>
      </c>
      <c r="W78" s="51">
        <f>IFERROR(VLOOKUP($B78,[1]DEN13!$G$3:$T$147,7,FALSE),0)</f>
        <v>2</v>
      </c>
      <c r="X78" s="51">
        <f>IFERROR(VLOOKUP($B78,[1]DEN13!$G$3:$T$147,8,FALSE),0)</f>
        <v>0</v>
      </c>
      <c r="Y78" s="51">
        <f>IFERROR(VLOOKUP($B78,[1]DEN13!$G$3:$T$147,9,FALSE),0)</f>
        <v>0</v>
      </c>
      <c r="Z78" s="51">
        <f>IFERROR(VLOOKUP($B78,[1]DEN13!$G$3:$T$147,10,FALSE),0)</f>
        <v>0</v>
      </c>
      <c r="AA78" s="51">
        <f>IFERROR(VLOOKUP($B78,[1]DEN13!$G$3:$T$147,11,FALSE),0)</f>
        <v>0</v>
      </c>
      <c r="AB78" s="51">
        <f>IFERROR(VLOOKUP($B78,[1]DEN13!$G$3:$T$147,12,FALSE),0)</f>
        <v>1</v>
      </c>
      <c r="AC78" s="51">
        <f>IFERROR(VLOOKUP($B78,[1]DEN13!$G$3:$T$147,13,FALSE),0)</f>
        <v>1</v>
      </c>
      <c r="AD78" s="3">
        <f t="shared" si="13"/>
        <v>5</v>
      </c>
    </row>
    <row r="79" spans="1:31" ht="14.4" thickBot="1" x14ac:dyDescent="0.3">
      <c r="A79" s="49" t="s">
        <v>91</v>
      </c>
      <c r="B79" s="62" t="s">
        <v>87</v>
      </c>
      <c r="C79" s="34"/>
      <c r="D79" s="34"/>
      <c r="E79" s="51">
        <f>IFERROR(VLOOKUP($B79,[1]NUM13!$G$3:$T$145,2,FALSE),0)</f>
        <v>1</v>
      </c>
      <c r="F79" s="51">
        <f>IFERROR(VLOOKUP($B79,[1]NUM13!$G$3:$T$145,3,FALSE),0)</f>
        <v>0</v>
      </c>
      <c r="G79" s="51">
        <f>IFERROR(VLOOKUP($B79,[1]NUM13!$G$3:$T$145,4,FALSE),0)</f>
        <v>0</v>
      </c>
      <c r="H79" s="51">
        <f>IFERROR(VLOOKUP($B79,[1]NUM13!$G$3:$T$145,5,FALSE),0)</f>
        <v>1</v>
      </c>
      <c r="I79" s="51">
        <f>IFERROR(VLOOKUP($B79,[1]NUM13!$G$3:$T$145,6,FALSE),0)</f>
        <v>0</v>
      </c>
      <c r="J79" s="51">
        <f>IFERROR(VLOOKUP($B79,[1]NUM13!$G$3:$T$145,7,FALSE),0)</f>
        <v>0</v>
      </c>
      <c r="K79" s="51">
        <f>IFERROR(VLOOKUP($B79,[1]NUM13!$G$3:$T$145,8,FALSE),0)</f>
        <v>0</v>
      </c>
      <c r="L79" s="51">
        <f>IFERROR(VLOOKUP($B79,[1]NUM13!$G$3:$T$145,9,FALSE),0)</f>
        <v>0</v>
      </c>
      <c r="M79" s="51">
        <f>IFERROR(VLOOKUP($B79,[1]NUM13!$G$3:$T$145,10,FALSE),0)</f>
        <v>0</v>
      </c>
      <c r="N79" s="51">
        <f>IFERROR(VLOOKUP($B79,[1]NUM13!$G$3:$T$145,11,FALSE),0)</f>
        <v>2</v>
      </c>
      <c r="O79" s="51">
        <f>IFERROR(VLOOKUP($B79,[1]NUM13!$G$3:$T$145,12,FALSE),0)</f>
        <v>0</v>
      </c>
      <c r="P79" s="51">
        <f>IFERROR(VLOOKUP($B79,[1]NUM13!$G$3:$T$145,13,FALSE),0)</f>
        <v>0</v>
      </c>
      <c r="Q79" s="3">
        <f t="shared" si="9"/>
        <v>4</v>
      </c>
      <c r="R79" s="51">
        <f>IFERROR(VLOOKUP($B79,[1]DEN13!$G$3:$T$147,2,FALSE),0)</f>
        <v>1</v>
      </c>
      <c r="S79" s="51">
        <f>IFERROR(VLOOKUP($B79,[1]DEN13!$G$3:$T$147,3,FALSE),0)</f>
        <v>1</v>
      </c>
      <c r="T79" s="51">
        <f>IFERROR(VLOOKUP($B79,[1]DEN13!$G$3:$T$147,4,FALSE),0)</f>
        <v>0</v>
      </c>
      <c r="U79" s="51">
        <f>IFERROR(VLOOKUP($B79,[1]DEN13!$G$3:$T$147,5,FALSE),0)</f>
        <v>1</v>
      </c>
      <c r="V79" s="51">
        <f>IFERROR(VLOOKUP($B79,[1]DEN13!$G$3:$T$147,6,FALSE),0)</f>
        <v>0</v>
      </c>
      <c r="W79" s="51">
        <f>IFERROR(VLOOKUP($B79,[1]DEN13!$G$3:$T$147,7,FALSE),0)</f>
        <v>0</v>
      </c>
      <c r="X79" s="51">
        <f>IFERROR(VLOOKUP($B79,[1]DEN13!$G$3:$T$147,8,FALSE),0)</f>
        <v>0</v>
      </c>
      <c r="Y79" s="51">
        <f>IFERROR(VLOOKUP($B79,[1]DEN13!$G$3:$T$147,9,FALSE),0)</f>
        <v>0</v>
      </c>
      <c r="Z79" s="51">
        <f>IFERROR(VLOOKUP($B79,[1]DEN13!$G$3:$T$147,10,FALSE),0)</f>
        <v>1</v>
      </c>
      <c r="AA79" s="51">
        <f>IFERROR(VLOOKUP($B79,[1]DEN13!$G$3:$T$147,11,FALSE),0)</f>
        <v>2</v>
      </c>
      <c r="AB79" s="51">
        <f>IFERROR(VLOOKUP($B79,[1]DEN13!$G$3:$T$147,12,FALSE),0)</f>
        <v>0</v>
      </c>
      <c r="AC79" s="51">
        <f>IFERROR(VLOOKUP($B79,[1]DEN13!$G$3:$T$147,13,FALSE),0)</f>
        <v>0</v>
      </c>
      <c r="AD79" s="3">
        <f t="shared" si="13"/>
        <v>6</v>
      </c>
    </row>
    <row r="80" spans="1:31" ht="14.4" thickBot="1" x14ac:dyDescent="0.3">
      <c r="A80" s="49" t="s">
        <v>91</v>
      </c>
      <c r="B80" s="62" t="s">
        <v>88</v>
      </c>
      <c r="C80" s="34"/>
      <c r="D80" s="34"/>
      <c r="E80" s="51">
        <f>IFERROR(VLOOKUP($B80,[1]NUM13!$G$3:$T$145,2,FALSE),0)</f>
        <v>3</v>
      </c>
      <c r="F80" s="51">
        <f>IFERROR(VLOOKUP($B80,[1]NUM13!$G$3:$T$145,3,FALSE),0)</f>
        <v>2</v>
      </c>
      <c r="G80" s="51">
        <f>IFERROR(VLOOKUP($B80,[1]NUM13!$G$3:$T$145,4,FALSE),0)</f>
        <v>4</v>
      </c>
      <c r="H80" s="51">
        <f>IFERROR(VLOOKUP($B80,[1]NUM13!$G$3:$T$145,5,FALSE),0)</f>
        <v>1</v>
      </c>
      <c r="I80" s="51">
        <f>IFERROR(VLOOKUP($B80,[1]NUM13!$G$3:$T$145,6,FALSE),0)</f>
        <v>3</v>
      </c>
      <c r="J80" s="51">
        <f>IFERROR(VLOOKUP($B80,[1]NUM13!$G$3:$T$145,7,FALSE),0)</f>
        <v>1</v>
      </c>
      <c r="K80" s="51">
        <f>IFERROR(VLOOKUP($B80,[1]NUM13!$G$3:$T$145,8,FALSE),0)</f>
        <v>2</v>
      </c>
      <c r="L80" s="51">
        <f>IFERROR(VLOOKUP($B80,[1]NUM13!$G$3:$T$145,9,FALSE),0)</f>
        <v>0</v>
      </c>
      <c r="M80" s="51">
        <f>IFERROR(VLOOKUP($B80,[1]NUM13!$G$3:$T$145,10,FALSE),0)</f>
        <v>1</v>
      </c>
      <c r="N80" s="51">
        <f>IFERROR(VLOOKUP($B80,[1]NUM13!$G$3:$T$145,11,FALSE),0)</f>
        <v>0</v>
      </c>
      <c r="O80" s="51">
        <f>IFERROR(VLOOKUP($B80,[1]NUM13!$G$3:$T$145,12,FALSE),0)</f>
        <v>1</v>
      </c>
      <c r="P80" s="51">
        <f>IFERROR(VLOOKUP($B80,[1]NUM13!$G$3:$T$145,13,FALSE),0)</f>
        <v>2</v>
      </c>
      <c r="Q80" s="3">
        <f t="shared" si="9"/>
        <v>20</v>
      </c>
      <c r="R80" s="51">
        <f>IFERROR(VLOOKUP($B80,[1]DEN13!$G$3:$T$147,2,FALSE),0)</f>
        <v>3</v>
      </c>
      <c r="S80" s="51">
        <f>IFERROR(VLOOKUP($B80,[1]DEN13!$G$3:$T$147,3,FALSE),0)</f>
        <v>3</v>
      </c>
      <c r="T80" s="51">
        <f>IFERROR(VLOOKUP($B80,[1]DEN13!$G$3:$T$147,4,FALSE),0)</f>
        <v>4</v>
      </c>
      <c r="U80" s="51">
        <f>IFERROR(VLOOKUP($B80,[1]DEN13!$G$3:$T$147,5,FALSE),0)</f>
        <v>1</v>
      </c>
      <c r="V80" s="51">
        <f>IFERROR(VLOOKUP($B80,[1]DEN13!$G$3:$T$147,6,FALSE),0)</f>
        <v>5</v>
      </c>
      <c r="W80" s="51">
        <f>IFERROR(VLOOKUP($B80,[1]DEN13!$G$3:$T$147,7,FALSE),0)</f>
        <v>1</v>
      </c>
      <c r="X80" s="51">
        <f>IFERROR(VLOOKUP($B80,[1]DEN13!$G$3:$T$147,8,FALSE),0)</f>
        <v>2</v>
      </c>
      <c r="Y80" s="51">
        <f>IFERROR(VLOOKUP($B80,[1]DEN13!$G$3:$T$147,9,FALSE),0)</f>
        <v>0</v>
      </c>
      <c r="Z80" s="51">
        <f>IFERROR(VLOOKUP($B80,[1]DEN13!$G$3:$T$147,10,FALSE),0)</f>
        <v>1</v>
      </c>
      <c r="AA80" s="51">
        <f>IFERROR(VLOOKUP($B80,[1]DEN13!$G$3:$T$147,11,FALSE),0)</f>
        <v>0</v>
      </c>
      <c r="AB80" s="51">
        <f>IFERROR(VLOOKUP($B80,[1]DEN13!$G$3:$T$147,12,FALSE),0)</f>
        <v>1</v>
      </c>
      <c r="AC80" s="51">
        <f>IFERROR(VLOOKUP($B80,[1]DEN13!$G$3:$T$147,13,FALSE),0)</f>
        <v>3</v>
      </c>
      <c r="AD80" s="3">
        <f t="shared" si="13"/>
        <v>24</v>
      </c>
    </row>
    <row r="81" spans="1:31" ht="14.4" thickBot="1" x14ac:dyDescent="0.3">
      <c r="A81" s="49" t="s">
        <v>91</v>
      </c>
      <c r="B81" s="62" t="s">
        <v>89</v>
      </c>
      <c r="C81" s="34"/>
      <c r="D81" s="34"/>
      <c r="E81" s="51">
        <f>IFERROR(VLOOKUP($B81,[1]NUM13!$G$3:$T$145,2,FALSE),0)</f>
        <v>1</v>
      </c>
      <c r="F81" s="51">
        <f>IFERROR(VLOOKUP($B81,[1]NUM13!$G$3:$T$145,3,FALSE),0)</f>
        <v>0</v>
      </c>
      <c r="G81" s="51">
        <f>IFERROR(VLOOKUP($B81,[1]NUM13!$G$3:$T$145,4,FALSE),0)</f>
        <v>0</v>
      </c>
      <c r="H81" s="51">
        <f>IFERROR(VLOOKUP($B81,[1]NUM13!$G$3:$T$145,5,FALSE),0)</f>
        <v>0</v>
      </c>
      <c r="I81" s="51">
        <f>IFERROR(VLOOKUP($B81,[1]NUM13!$G$3:$T$145,6,FALSE),0)</f>
        <v>0</v>
      </c>
      <c r="J81" s="51">
        <f>IFERROR(VLOOKUP($B81,[1]NUM13!$G$3:$T$145,7,FALSE),0)</f>
        <v>0</v>
      </c>
      <c r="K81" s="51">
        <f>IFERROR(VLOOKUP($B81,[1]NUM13!$G$3:$T$145,8,FALSE),0)</f>
        <v>0</v>
      </c>
      <c r="L81" s="51">
        <f>IFERROR(VLOOKUP($B81,[1]NUM13!$G$3:$T$145,9,FALSE),0)</f>
        <v>0</v>
      </c>
      <c r="M81" s="51">
        <f>IFERROR(VLOOKUP($B81,[1]NUM13!$G$3:$T$145,10,FALSE),0)</f>
        <v>0</v>
      </c>
      <c r="N81" s="51">
        <f>IFERROR(VLOOKUP($B81,[1]NUM13!$G$3:$T$145,11,FALSE),0)</f>
        <v>0</v>
      </c>
      <c r="O81" s="51">
        <f>IFERROR(VLOOKUP($B81,[1]NUM13!$G$3:$T$145,12,FALSE),0)</f>
        <v>0</v>
      </c>
      <c r="P81" s="51">
        <f>IFERROR(VLOOKUP($B81,[1]NUM13!$G$3:$T$145,13,FALSE),0)</f>
        <v>0</v>
      </c>
      <c r="Q81" s="3">
        <f t="shared" si="9"/>
        <v>1</v>
      </c>
      <c r="R81" s="51">
        <f>IFERROR(VLOOKUP($B81,[1]DEN13!$G$3:$T$147,2,FALSE),0)</f>
        <v>1</v>
      </c>
      <c r="S81" s="51">
        <f>IFERROR(VLOOKUP($B81,[1]DEN13!$G$3:$T$147,3,FALSE),0)</f>
        <v>0</v>
      </c>
      <c r="T81" s="51">
        <f>IFERROR(VLOOKUP($B81,[1]DEN13!$G$3:$T$147,4,FALSE),0)</f>
        <v>0</v>
      </c>
      <c r="U81" s="51">
        <f>IFERROR(VLOOKUP($B81,[1]DEN13!$G$3:$T$147,5,FALSE),0)</f>
        <v>0</v>
      </c>
      <c r="V81" s="51">
        <f>IFERROR(VLOOKUP($B81,[1]DEN13!$G$3:$T$147,6,FALSE),0)</f>
        <v>0</v>
      </c>
      <c r="W81" s="51">
        <f>IFERROR(VLOOKUP($B81,[1]DEN13!$G$3:$T$147,7,FALSE),0)</f>
        <v>0</v>
      </c>
      <c r="X81" s="51">
        <f>IFERROR(VLOOKUP($B81,[1]DEN13!$G$3:$T$147,8,FALSE),0)</f>
        <v>0</v>
      </c>
      <c r="Y81" s="51">
        <f>IFERROR(VLOOKUP($B81,[1]DEN13!$G$3:$T$147,9,FALSE),0)</f>
        <v>0</v>
      </c>
      <c r="Z81" s="51">
        <f>IFERROR(VLOOKUP($B81,[1]DEN13!$G$3:$T$147,10,FALSE),0)</f>
        <v>0</v>
      </c>
      <c r="AA81" s="51">
        <f>IFERROR(VLOOKUP($B81,[1]DEN13!$G$3:$T$147,11,FALSE),0)</f>
        <v>0</v>
      </c>
      <c r="AB81" s="51">
        <f>IFERROR(VLOOKUP($B81,[1]DEN13!$G$3:$T$147,12,FALSE),0)</f>
        <v>0</v>
      </c>
      <c r="AC81" s="51">
        <f>IFERROR(VLOOKUP($B81,[1]DEN13!$G$3:$T$147,13,FALSE),0)</f>
        <v>0</v>
      </c>
      <c r="AD81" s="3">
        <f t="shared" si="13"/>
        <v>1</v>
      </c>
    </row>
    <row r="82" spans="1:31" ht="14.4" thickBot="1" x14ac:dyDescent="0.3">
      <c r="A82" s="49" t="s">
        <v>91</v>
      </c>
      <c r="B82" s="62" t="s">
        <v>90</v>
      </c>
      <c r="C82" s="34"/>
      <c r="D82" s="34"/>
      <c r="E82" s="51">
        <f>IFERROR(VLOOKUP($B82,[1]NUM13!$G$3:$T$145,2,FALSE),0)</f>
        <v>2</v>
      </c>
      <c r="F82" s="51">
        <f>IFERROR(VLOOKUP($B82,[1]NUM13!$G$3:$T$145,3,FALSE),0)</f>
        <v>1</v>
      </c>
      <c r="G82" s="51">
        <f>IFERROR(VLOOKUP($B82,[1]NUM13!$G$3:$T$145,4,FALSE),0)</f>
        <v>3</v>
      </c>
      <c r="H82" s="51">
        <f>IFERROR(VLOOKUP($B82,[1]NUM13!$G$3:$T$145,5,FALSE),0)</f>
        <v>0</v>
      </c>
      <c r="I82" s="51">
        <f>IFERROR(VLOOKUP($B82,[1]NUM13!$G$3:$T$145,6,FALSE),0)</f>
        <v>0</v>
      </c>
      <c r="J82" s="51">
        <f>IFERROR(VLOOKUP($B82,[1]NUM13!$G$3:$T$145,7,FALSE),0)</f>
        <v>2</v>
      </c>
      <c r="K82" s="51">
        <f>IFERROR(VLOOKUP($B82,[1]NUM13!$G$3:$T$145,8,FALSE),0)</f>
        <v>1</v>
      </c>
      <c r="L82" s="51">
        <f>IFERROR(VLOOKUP($B82,[1]NUM13!$G$3:$T$145,9,FALSE),0)</f>
        <v>0</v>
      </c>
      <c r="M82" s="51">
        <f>IFERROR(VLOOKUP($B82,[1]NUM13!$G$3:$T$145,10,FALSE),0)</f>
        <v>1</v>
      </c>
      <c r="N82" s="51">
        <f>IFERROR(VLOOKUP($B82,[1]NUM13!$G$3:$T$145,11,FALSE),0)</f>
        <v>0</v>
      </c>
      <c r="O82" s="51">
        <f>IFERROR(VLOOKUP($B82,[1]NUM13!$G$3:$T$145,12,FALSE),0)</f>
        <v>1</v>
      </c>
      <c r="P82" s="51">
        <f>IFERROR(VLOOKUP($B82,[1]NUM13!$G$3:$T$145,13,FALSE),0)</f>
        <v>0</v>
      </c>
      <c r="Q82" s="3">
        <f t="shared" si="9"/>
        <v>11</v>
      </c>
      <c r="R82" s="51">
        <f>IFERROR(VLOOKUP($B82,[1]DEN13!$G$3:$T$147,2,FALSE),0)</f>
        <v>3</v>
      </c>
      <c r="S82" s="51">
        <f>IFERROR(VLOOKUP($B82,[1]DEN13!$G$3:$T$147,3,FALSE),0)</f>
        <v>1</v>
      </c>
      <c r="T82" s="51">
        <f>IFERROR(VLOOKUP($B82,[1]DEN13!$G$3:$T$147,4,FALSE),0)</f>
        <v>4</v>
      </c>
      <c r="U82" s="51">
        <f>IFERROR(VLOOKUP($B82,[1]DEN13!$G$3:$T$147,5,FALSE),0)</f>
        <v>0</v>
      </c>
      <c r="V82" s="51">
        <f>IFERROR(VLOOKUP($B82,[1]DEN13!$G$3:$T$147,6,FALSE),0)</f>
        <v>0</v>
      </c>
      <c r="W82" s="51">
        <f>IFERROR(VLOOKUP($B82,[1]DEN13!$G$3:$T$147,7,FALSE),0)</f>
        <v>2</v>
      </c>
      <c r="X82" s="51">
        <f>IFERROR(VLOOKUP($B82,[1]DEN13!$G$3:$T$147,8,FALSE),0)</f>
        <v>2</v>
      </c>
      <c r="Y82" s="51">
        <f>IFERROR(VLOOKUP($B82,[1]DEN13!$G$3:$T$147,9,FALSE),0)</f>
        <v>0</v>
      </c>
      <c r="Z82" s="51">
        <f>IFERROR(VLOOKUP($B82,[1]DEN13!$G$3:$T$147,10,FALSE),0)</f>
        <v>1</v>
      </c>
      <c r="AA82" s="51">
        <f>IFERROR(VLOOKUP($B82,[1]DEN13!$G$3:$T$147,11,FALSE),0)</f>
        <v>1</v>
      </c>
      <c r="AB82" s="51">
        <f>IFERROR(VLOOKUP($B82,[1]DEN13!$G$3:$T$147,12,FALSE),0)</f>
        <v>1</v>
      </c>
      <c r="AC82" s="51">
        <f>IFERROR(VLOOKUP($B82,[1]DEN13!$G$3:$T$147,13,FALSE),0)</f>
        <v>1</v>
      </c>
      <c r="AD82" s="3">
        <f t="shared" si="13"/>
        <v>16</v>
      </c>
    </row>
    <row r="83" spans="1:31" ht="14.4" thickBot="1" x14ac:dyDescent="0.3">
      <c r="A83" s="344" t="s">
        <v>163</v>
      </c>
      <c r="B83" s="345"/>
      <c r="C83" s="89">
        <f>D83/Metas!M11</f>
        <v>0.81196581196581186</v>
      </c>
      <c r="D83" s="13">
        <f>+Q83/AD83</f>
        <v>0.73076923076923073</v>
      </c>
      <c r="E83" s="8">
        <f>SUM(E78:E82)</f>
        <v>7</v>
      </c>
      <c r="F83" s="8">
        <f t="shared" ref="F83:H83" si="21">SUM(F78:F82)</f>
        <v>4</v>
      </c>
      <c r="G83" s="8">
        <f t="shared" si="21"/>
        <v>7</v>
      </c>
      <c r="H83" s="8">
        <f t="shared" si="21"/>
        <v>2</v>
      </c>
      <c r="I83" s="8">
        <f t="shared" ref="I83:J83" si="22">SUM(I78:I82)</f>
        <v>3</v>
      </c>
      <c r="J83" s="8">
        <f t="shared" si="22"/>
        <v>4</v>
      </c>
      <c r="K83" s="8">
        <f t="shared" ref="K83:L83" si="23">SUM(K78:K82)</f>
        <v>3</v>
      </c>
      <c r="L83" s="8">
        <f t="shared" si="23"/>
        <v>0</v>
      </c>
      <c r="M83" s="8">
        <f t="shared" ref="M83" si="24">SUM(M78:M82)</f>
        <v>2</v>
      </c>
      <c r="N83" s="8">
        <f t="shared" ref="N83:P83" si="25">SUM(N78:N82)</f>
        <v>2</v>
      </c>
      <c r="O83" s="8">
        <f t="shared" si="25"/>
        <v>2</v>
      </c>
      <c r="P83" s="8">
        <f t="shared" si="25"/>
        <v>2</v>
      </c>
      <c r="Q83" s="8">
        <f>SUM(Q78:Q82)</f>
        <v>38</v>
      </c>
      <c r="R83" s="8">
        <f>SUM(R78:R82)</f>
        <v>8</v>
      </c>
      <c r="S83" s="8">
        <f t="shared" ref="S83:Z83" si="26">SUM(S78:S82)</f>
        <v>6</v>
      </c>
      <c r="T83" s="8">
        <f t="shared" si="26"/>
        <v>8</v>
      </c>
      <c r="U83" s="8">
        <f t="shared" si="26"/>
        <v>2</v>
      </c>
      <c r="V83" s="8">
        <f t="shared" si="26"/>
        <v>5</v>
      </c>
      <c r="W83" s="8">
        <f t="shared" si="26"/>
        <v>5</v>
      </c>
      <c r="X83" s="8">
        <f t="shared" si="26"/>
        <v>4</v>
      </c>
      <c r="Y83" s="8">
        <f t="shared" si="26"/>
        <v>0</v>
      </c>
      <c r="Z83" s="8">
        <f t="shared" si="26"/>
        <v>3</v>
      </c>
      <c r="AA83" s="8">
        <f t="shared" ref="AA83:AC83" si="27">SUM(AA78:AA82)</f>
        <v>3</v>
      </c>
      <c r="AB83" s="8">
        <f t="shared" si="27"/>
        <v>3</v>
      </c>
      <c r="AC83" s="8">
        <f t="shared" si="27"/>
        <v>5</v>
      </c>
      <c r="AD83" s="8">
        <f>SUM(AD78:AD82)</f>
        <v>52</v>
      </c>
      <c r="AE83" s="233"/>
    </row>
    <row r="84" spans="1:31" ht="14.4" thickBot="1" x14ac:dyDescent="0.3">
      <c r="A84" s="49" t="s">
        <v>102</v>
      </c>
      <c r="B84" s="62" t="s">
        <v>92</v>
      </c>
      <c r="C84" s="34"/>
      <c r="D84" s="34"/>
      <c r="E84" s="51">
        <f>IFERROR(VLOOKUP($B84,[1]NUM13!$G$3:$T$145,2,FALSE),0)</f>
        <v>0</v>
      </c>
      <c r="F84" s="51">
        <f>IFERROR(VLOOKUP($B84,[1]NUM13!$G$3:$T$145,3,FALSE),0)</f>
        <v>0</v>
      </c>
      <c r="G84" s="51">
        <f>IFERROR(VLOOKUP($B84,[1]NUM13!$G$3:$T$145,4,FALSE),0)</f>
        <v>1</v>
      </c>
      <c r="H84" s="51">
        <f>IFERROR(VLOOKUP($B84,[1]NUM13!$G$3:$T$145,5,FALSE),0)</f>
        <v>0</v>
      </c>
      <c r="I84" s="51">
        <f>IFERROR(VLOOKUP($B84,[1]NUM13!$G$3:$T$145,6,FALSE),0)</f>
        <v>0</v>
      </c>
      <c r="J84" s="51">
        <f>IFERROR(VLOOKUP($B84,[1]NUM13!$G$3:$T$145,7,FALSE),0)</f>
        <v>1</v>
      </c>
      <c r="K84" s="51">
        <f>IFERROR(VLOOKUP($B84,[1]NUM13!$G$3:$T$145,8,FALSE),0)</f>
        <v>0</v>
      </c>
      <c r="L84" s="51">
        <f>IFERROR(VLOOKUP($B84,[1]NUM13!$G$3:$T$145,9,FALSE),0)</f>
        <v>2</v>
      </c>
      <c r="M84" s="51">
        <f>IFERROR(VLOOKUP($B84,[1]NUM13!$G$3:$T$145,10,FALSE),0)</f>
        <v>0</v>
      </c>
      <c r="N84" s="51">
        <f>IFERROR(VLOOKUP($B84,[1]NUM13!$G$3:$T$145,11,FALSE),0)</f>
        <v>1</v>
      </c>
      <c r="O84" s="51">
        <f>IFERROR(VLOOKUP($B84,[1]NUM13!$G$3:$T$145,12,FALSE),0)</f>
        <v>0</v>
      </c>
      <c r="P84" s="51">
        <f>IFERROR(VLOOKUP($B84,[1]NUM13!$G$3:$T$145,13,FALSE),0)</f>
        <v>1</v>
      </c>
      <c r="Q84" s="3">
        <f t="shared" si="9"/>
        <v>6</v>
      </c>
      <c r="R84" s="51">
        <f>IFERROR(VLOOKUP($B84,[1]DEN13!$G$3:$T$147,2,FALSE),0)</f>
        <v>0</v>
      </c>
      <c r="S84" s="51">
        <f>IFERROR(VLOOKUP($B84,[1]DEN13!$G$3:$T$147,3,FALSE),0)</f>
        <v>0</v>
      </c>
      <c r="T84" s="51">
        <f>IFERROR(VLOOKUP($B84,[1]DEN13!$G$3:$T$147,4,FALSE),0)</f>
        <v>1</v>
      </c>
      <c r="U84" s="51">
        <f>IFERROR(VLOOKUP($B84,[1]DEN13!$G$3:$T$147,5,FALSE),0)</f>
        <v>0</v>
      </c>
      <c r="V84" s="51">
        <f>IFERROR(VLOOKUP($B84,[1]DEN13!$G$3:$T$147,6,FALSE),0)</f>
        <v>0</v>
      </c>
      <c r="W84" s="51">
        <f>IFERROR(VLOOKUP($B84,[1]DEN13!$G$3:$T$147,7,FALSE),0)</f>
        <v>1</v>
      </c>
      <c r="X84" s="51">
        <f>IFERROR(VLOOKUP($B84,[1]DEN13!$G$3:$T$147,8,FALSE),0)</f>
        <v>0</v>
      </c>
      <c r="Y84" s="51">
        <f>IFERROR(VLOOKUP($B84,[1]DEN13!$G$3:$T$147,9,FALSE),0)</f>
        <v>2</v>
      </c>
      <c r="Z84" s="51">
        <f>IFERROR(VLOOKUP($B84,[1]DEN13!$G$3:$T$147,10,FALSE),0)</f>
        <v>0</v>
      </c>
      <c r="AA84" s="51">
        <f>IFERROR(VLOOKUP($B84,[1]DEN13!$G$3:$T$147,11,FALSE),0)</f>
        <v>1</v>
      </c>
      <c r="AB84" s="51">
        <f>IFERROR(VLOOKUP($B84,[1]DEN13!$G$3:$T$147,12,FALSE),0)</f>
        <v>0</v>
      </c>
      <c r="AC84" s="51">
        <f>IFERROR(VLOOKUP($B84,[1]DEN13!$G$3:$T$147,13,FALSE),0)</f>
        <v>1</v>
      </c>
      <c r="AD84" s="3">
        <f t="shared" si="13"/>
        <v>6</v>
      </c>
    </row>
    <row r="85" spans="1:31" ht="14.4" thickBot="1" x14ac:dyDescent="0.3">
      <c r="A85" s="49" t="s">
        <v>102</v>
      </c>
      <c r="B85" s="62" t="s">
        <v>93</v>
      </c>
      <c r="C85" s="34"/>
      <c r="D85" s="34"/>
      <c r="E85" s="51">
        <f>IFERROR(VLOOKUP($B85,[1]NUM13!$G$3:$T$145,2,FALSE),0)</f>
        <v>2</v>
      </c>
      <c r="F85" s="51">
        <f>IFERROR(VLOOKUP($B85,[1]NUM13!$G$3:$T$145,3,FALSE),0)</f>
        <v>0</v>
      </c>
      <c r="G85" s="51">
        <f>IFERROR(VLOOKUP($B85,[1]NUM13!$G$3:$T$145,4,FALSE),0)</f>
        <v>2</v>
      </c>
      <c r="H85" s="51">
        <f>IFERROR(VLOOKUP($B85,[1]NUM13!$G$3:$T$145,5,FALSE),0)</f>
        <v>0</v>
      </c>
      <c r="I85" s="51">
        <f>IFERROR(VLOOKUP($B85,[1]NUM13!$G$3:$T$145,6,FALSE),0)</f>
        <v>0</v>
      </c>
      <c r="J85" s="51">
        <f>IFERROR(VLOOKUP($B85,[1]NUM13!$G$3:$T$145,7,FALSE),0)</f>
        <v>1</v>
      </c>
      <c r="K85" s="51">
        <f>IFERROR(VLOOKUP($B85,[1]NUM13!$G$3:$T$145,8,FALSE),0)</f>
        <v>0</v>
      </c>
      <c r="L85" s="51">
        <f>IFERROR(VLOOKUP($B85,[1]NUM13!$G$3:$T$145,9,FALSE),0)</f>
        <v>2</v>
      </c>
      <c r="M85" s="51">
        <f>IFERROR(VLOOKUP($B85,[1]NUM13!$G$3:$T$145,10,FALSE),0)</f>
        <v>3</v>
      </c>
      <c r="N85" s="51">
        <f>IFERROR(VLOOKUP($B85,[1]NUM13!$G$3:$T$145,11,FALSE),0)</f>
        <v>0</v>
      </c>
      <c r="O85" s="51">
        <f>IFERROR(VLOOKUP($B85,[1]NUM13!$G$3:$T$145,12,FALSE),0)</f>
        <v>0</v>
      </c>
      <c r="P85" s="51">
        <f>IFERROR(VLOOKUP($B85,[1]NUM13!$G$3:$T$145,13,FALSE),0)</f>
        <v>0</v>
      </c>
      <c r="Q85" s="3">
        <f t="shared" si="9"/>
        <v>10</v>
      </c>
      <c r="R85" s="51">
        <f>IFERROR(VLOOKUP($B85,[1]DEN13!$G$3:$T$147,2,FALSE),0)</f>
        <v>2</v>
      </c>
      <c r="S85" s="51">
        <f>IFERROR(VLOOKUP($B85,[1]DEN13!$G$3:$T$147,3,FALSE),0)</f>
        <v>0</v>
      </c>
      <c r="T85" s="51">
        <f>IFERROR(VLOOKUP($B85,[1]DEN13!$G$3:$T$147,4,FALSE),0)</f>
        <v>2</v>
      </c>
      <c r="U85" s="51">
        <f>IFERROR(VLOOKUP($B85,[1]DEN13!$G$3:$T$147,5,FALSE),0)</f>
        <v>1</v>
      </c>
      <c r="V85" s="51">
        <f>IFERROR(VLOOKUP($B85,[1]DEN13!$G$3:$T$147,6,FALSE),0)</f>
        <v>0</v>
      </c>
      <c r="W85" s="51">
        <f>IFERROR(VLOOKUP($B85,[1]DEN13!$G$3:$T$147,7,FALSE),0)</f>
        <v>1</v>
      </c>
      <c r="X85" s="51">
        <f>IFERROR(VLOOKUP($B85,[1]DEN13!$G$3:$T$147,8,FALSE),0)</f>
        <v>0</v>
      </c>
      <c r="Y85" s="51">
        <f>IFERROR(VLOOKUP($B85,[1]DEN13!$G$3:$T$147,9,FALSE),0)</f>
        <v>2</v>
      </c>
      <c r="Z85" s="51">
        <f>IFERROR(VLOOKUP($B85,[1]DEN13!$G$3:$T$147,10,FALSE),0)</f>
        <v>3</v>
      </c>
      <c r="AA85" s="51">
        <f>IFERROR(VLOOKUP($B85,[1]DEN13!$G$3:$T$147,11,FALSE),0)</f>
        <v>0</v>
      </c>
      <c r="AB85" s="51">
        <f>IFERROR(VLOOKUP($B85,[1]DEN13!$G$3:$T$147,12,FALSE),0)</f>
        <v>0</v>
      </c>
      <c r="AC85" s="51">
        <f>IFERROR(VLOOKUP($B85,[1]DEN13!$G$3:$T$147,13,FALSE),0)</f>
        <v>0</v>
      </c>
      <c r="AD85" s="3">
        <f t="shared" si="13"/>
        <v>11</v>
      </c>
    </row>
    <row r="86" spans="1:31" ht="14.4" thickBot="1" x14ac:dyDescent="0.3">
      <c r="A86" s="49" t="s">
        <v>102</v>
      </c>
      <c r="B86" s="62" t="s">
        <v>94</v>
      </c>
      <c r="C86" s="34"/>
      <c r="D86" s="34"/>
      <c r="E86" s="51">
        <f>IFERROR(VLOOKUP($B86,[1]NUM13!$G$3:$T$145,2,FALSE),0)</f>
        <v>0</v>
      </c>
      <c r="F86" s="51">
        <f>IFERROR(VLOOKUP($B86,[1]NUM13!$G$3:$T$145,3,FALSE),0)</f>
        <v>0</v>
      </c>
      <c r="G86" s="51">
        <f>IFERROR(VLOOKUP($B86,[1]NUM13!$G$3:$T$145,4,FALSE),0)</f>
        <v>0</v>
      </c>
      <c r="H86" s="51">
        <f>IFERROR(VLOOKUP($B86,[1]NUM13!$G$3:$T$145,5,FALSE),0)</f>
        <v>0</v>
      </c>
      <c r="I86" s="51">
        <f>IFERROR(VLOOKUP($B86,[1]NUM13!$G$3:$T$145,6,FALSE),0)</f>
        <v>0</v>
      </c>
      <c r="J86" s="51">
        <f>IFERROR(VLOOKUP($B86,[1]NUM13!$G$3:$T$145,7,FALSE),0)</f>
        <v>0</v>
      </c>
      <c r="K86" s="51">
        <f>IFERROR(VLOOKUP($B86,[1]NUM13!$G$3:$T$145,8,FALSE),0)</f>
        <v>0</v>
      </c>
      <c r="L86" s="51">
        <f>IFERROR(VLOOKUP($B86,[1]NUM13!$G$3:$T$145,9,FALSE),0)</f>
        <v>0</v>
      </c>
      <c r="M86" s="51">
        <f>IFERROR(VLOOKUP($B86,[1]NUM13!$G$3:$T$145,10,FALSE),0)</f>
        <v>0</v>
      </c>
      <c r="N86" s="51">
        <f>IFERROR(VLOOKUP($B86,[1]NUM13!$G$3:$T$145,11,FALSE),0)</f>
        <v>0</v>
      </c>
      <c r="O86" s="51">
        <f>IFERROR(VLOOKUP($B86,[1]NUM13!$G$3:$T$145,12,FALSE),0)</f>
        <v>0</v>
      </c>
      <c r="P86" s="51">
        <f>IFERROR(VLOOKUP($B86,[1]NUM13!$G$3:$T$145,13,FALSE),0)</f>
        <v>0</v>
      </c>
      <c r="Q86" s="3">
        <f t="shared" si="9"/>
        <v>0</v>
      </c>
      <c r="R86" s="51">
        <f>IFERROR(VLOOKUP($B86,[1]DEN13!$G$3:$T$147,2,FALSE),0)</f>
        <v>0</v>
      </c>
      <c r="S86" s="51">
        <f>IFERROR(VLOOKUP($B86,[1]DEN13!$G$3:$T$147,3,FALSE),0)</f>
        <v>0</v>
      </c>
      <c r="T86" s="51">
        <f>IFERROR(VLOOKUP($B86,[1]DEN13!$G$3:$T$147,4,FALSE),0)</f>
        <v>0</v>
      </c>
      <c r="U86" s="51">
        <f>IFERROR(VLOOKUP($B86,[1]DEN13!$G$3:$T$147,5,FALSE),0)</f>
        <v>0</v>
      </c>
      <c r="V86" s="51">
        <f>IFERROR(VLOOKUP($B86,[1]DEN13!$G$3:$T$147,6,FALSE),0)</f>
        <v>0</v>
      </c>
      <c r="W86" s="51">
        <f>IFERROR(VLOOKUP($B86,[1]DEN13!$G$3:$T$147,7,FALSE),0)</f>
        <v>0</v>
      </c>
      <c r="X86" s="51">
        <f>IFERROR(VLOOKUP($B86,[1]DEN13!$G$3:$T$147,8,FALSE),0)</f>
        <v>0</v>
      </c>
      <c r="Y86" s="51">
        <f>IFERROR(VLOOKUP($B86,[1]DEN13!$G$3:$T$147,9,FALSE),0)</f>
        <v>0</v>
      </c>
      <c r="Z86" s="51">
        <f>IFERROR(VLOOKUP($B86,[1]DEN13!$G$3:$T$147,10,FALSE),0)</f>
        <v>0</v>
      </c>
      <c r="AA86" s="51">
        <f>IFERROR(VLOOKUP($B86,[1]DEN13!$G$3:$T$147,11,FALSE),0)</f>
        <v>0</v>
      </c>
      <c r="AB86" s="51">
        <f>IFERROR(VLOOKUP($B86,[1]DEN13!$G$3:$T$147,12,FALSE),0)</f>
        <v>0</v>
      </c>
      <c r="AC86" s="51">
        <f>IFERROR(VLOOKUP($B86,[1]DEN13!$G$3:$T$147,13,FALSE),0)</f>
        <v>0</v>
      </c>
      <c r="AD86" s="3">
        <f t="shared" si="13"/>
        <v>0</v>
      </c>
    </row>
    <row r="87" spans="1:31" ht="14.4" thickBot="1" x14ac:dyDescent="0.3">
      <c r="A87" s="49" t="s">
        <v>102</v>
      </c>
      <c r="B87" s="62" t="s">
        <v>95</v>
      </c>
      <c r="C87" s="34"/>
      <c r="D87" s="34"/>
      <c r="E87" s="51">
        <f>IFERROR(VLOOKUP($B87,[1]NUM13!$G$3:$T$145,2,FALSE),0)</f>
        <v>0</v>
      </c>
      <c r="F87" s="51">
        <f>IFERROR(VLOOKUP($B87,[1]NUM13!$G$3:$T$145,3,FALSE),0)</f>
        <v>1</v>
      </c>
      <c r="G87" s="51">
        <f>IFERROR(VLOOKUP($B87,[1]NUM13!$G$3:$T$145,4,FALSE),0)</f>
        <v>1</v>
      </c>
      <c r="H87" s="51">
        <f>IFERROR(VLOOKUP($B87,[1]NUM13!$G$3:$T$145,5,FALSE),0)</f>
        <v>2</v>
      </c>
      <c r="I87" s="51">
        <f>IFERROR(VLOOKUP($B87,[1]NUM13!$G$3:$T$145,6,FALSE),0)</f>
        <v>1</v>
      </c>
      <c r="J87" s="51">
        <f>IFERROR(VLOOKUP($B87,[1]NUM13!$G$3:$T$145,7,FALSE),0)</f>
        <v>0</v>
      </c>
      <c r="K87" s="51">
        <f>IFERROR(VLOOKUP($B87,[1]NUM13!$G$3:$T$145,8,FALSE),0)</f>
        <v>2</v>
      </c>
      <c r="L87" s="51">
        <f>IFERROR(VLOOKUP($B87,[1]NUM13!$G$3:$T$145,9,FALSE),0)</f>
        <v>1</v>
      </c>
      <c r="M87" s="51">
        <f>IFERROR(VLOOKUP($B87,[1]NUM13!$G$3:$T$145,10,FALSE),0)</f>
        <v>0</v>
      </c>
      <c r="N87" s="51">
        <f>IFERROR(VLOOKUP($B87,[1]NUM13!$G$3:$T$145,11,FALSE),0)</f>
        <v>1</v>
      </c>
      <c r="O87" s="51">
        <f>IFERROR(VLOOKUP($B87,[1]NUM13!$G$3:$T$145,12,FALSE),0)</f>
        <v>0</v>
      </c>
      <c r="P87" s="51">
        <f>IFERROR(VLOOKUP($B87,[1]NUM13!$G$3:$T$145,13,FALSE),0)</f>
        <v>0</v>
      </c>
      <c r="Q87" s="3">
        <f t="shared" si="9"/>
        <v>9</v>
      </c>
      <c r="R87" s="51">
        <f>IFERROR(VLOOKUP($B87,[1]DEN13!$G$3:$T$147,2,FALSE),0)</f>
        <v>0</v>
      </c>
      <c r="S87" s="51">
        <f>IFERROR(VLOOKUP($B87,[1]DEN13!$G$3:$T$147,3,FALSE),0)</f>
        <v>1</v>
      </c>
      <c r="T87" s="51">
        <f>IFERROR(VLOOKUP($B87,[1]DEN13!$G$3:$T$147,4,FALSE),0)</f>
        <v>1</v>
      </c>
      <c r="U87" s="51">
        <f>IFERROR(VLOOKUP($B87,[1]DEN13!$G$3:$T$147,5,FALSE),0)</f>
        <v>2</v>
      </c>
      <c r="V87" s="51">
        <f>IFERROR(VLOOKUP($B87,[1]DEN13!$G$3:$T$147,6,FALSE),0)</f>
        <v>1</v>
      </c>
      <c r="W87" s="51">
        <f>IFERROR(VLOOKUP($B87,[1]DEN13!$G$3:$T$147,7,FALSE),0)</f>
        <v>0</v>
      </c>
      <c r="X87" s="51">
        <f>IFERROR(VLOOKUP($B87,[1]DEN13!$G$3:$T$147,8,FALSE),0)</f>
        <v>2</v>
      </c>
      <c r="Y87" s="51">
        <f>IFERROR(VLOOKUP($B87,[1]DEN13!$G$3:$T$147,9,FALSE),0)</f>
        <v>1</v>
      </c>
      <c r="Z87" s="51">
        <f>IFERROR(VLOOKUP($B87,[1]DEN13!$G$3:$T$147,10,FALSE),0)</f>
        <v>0</v>
      </c>
      <c r="AA87" s="51">
        <f>IFERROR(VLOOKUP($B87,[1]DEN13!$G$3:$T$147,11,FALSE),0)</f>
        <v>1</v>
      </c>
      <c r="AB87" s="51">
        <f>IFERROR(VLOOKUP($B87,[1]DEN13!$G$3:$T$147,12,FALSE),0)</f>
        <v>0</v>
      </c>
      <c r="AC87" s="51">
        <f>IFERROR(VLOOKUP($B87,[1]DEN13!$G$3:$T$147,13,FALSE),0)</f>
        <v>0</v>
      </c>
      <c r="AD87" s="3">
        <f t="shared" si="13"/>
        <v>9</v>
      </c>
    </row>
    <row r="88" spans="1:31" ht="14.4" thickBot="1" x14ac:dyDescent="0.3">
      <c r="A88" s="49" t="s">
        <v>102</v>
      </c>
      <c r="B88" s="62" t="s">
        <v>96</v>
      </c>
      <c r="C88" s="34"/>
      <c r="D88" s="34"/>
      <c r="E88" s="51">
        <f>IFERROR(VLOOKUP($B88,[1]NUM13!$G$3:$T$145,2,FALSE),0)</f>
        <v>0</v>
      </c>
      <c r="F88" s="51">
        <f>IFERROR(VLOOKUP($B88,[1]NUM13!$G$3:$T$145,3,FALSE),0)</f>
        <v>2</v>
      </c>
      <c r="G88" s="51">
        <f>IFERROR(VLOOKUP($B88,[1]NUM13!$G$3:$T$145,4,FALSE),0)</f>
        <v>0</v>
      </c>
      <c r="H88" s="51">
        <f>IFERROR(VLOOKUP($B88,[1]NUM13!$G$3:$T$145,5,FALSE),0)</f>
        <v>0</v>
      </c>
      <c r="I88" s="51">
        <f>IFERROR(VLOOKUP($B88,[1]NUM13!$G$3:$T$145,6,FALSE),0)</f>
        <v>0</v>
      </c>
      <c r="J88" s="51">
        <f>IFERROR(VLOOKUP($B88,[1]NUM13!$G$3:$T$145,7,FALSE),0)</f>
        <v>0</v>
      </c>
      <c r="K88" s="51">
        <f>IFERROR(VLOOKUP($B88,[1]NUM13!$G$3:$T$145,8,FALSE),0)</f>
        <v>1</v>
      </c>
      <c r="L88" s="51">
        <f>IFERROR(VLOOKUP($B88,[1]NUM13!$G$3:$T$145,9,FALSE),0)</f>
        <v>1</v>
      </c>
      <c r="M88" s="51">
        <f>IFERROR(VLOOKUP($B88,[1]NUM13!$G$3:$T$145,10,FALSE),0)</f>
        <v>1</v>
      </c>
      <c r="N88" s="51">
        <f>IFERROR(VLOOKUP($B88,[1]NUM13!$G$3:$T$145,11,FALSE),0)</f>
        <v>0</v>
      </c>
      <c r="O88" s="51">
        <f>IFERROR(VLOOKUP($B88,[1]NUM13!$G$3:$T$145,12,FALSE),0)</f>
        <v>0</v>
      </c>
      <c r="P88" s="51">
        <f>IFERROR(VLOOKUP($B88,[1]NUM13!$G$3:$T$145,13,FALSE),0)</f>
        <v>0</v>
      </c>
      <c r="Q88" s="3">
        <f t="shared" si="9"/>
        <v>5</v>
      </c>
      <c r="R88" s="51">
        <f>IFERROR(VLOOKUP($B88,[1]DEN13!$G$3:$T$147,2,FALSE),0)</f>
        <v>0</v>
      </c>
      <c r="S88" s="51">
        <f>IFERROR(VLOOKUP($B88,[1]DEN13!$G$3:$T$147,3,FALSE),0)</f>
        <v>2</v>
      </c>
      <c r="T88" s="51">
        <f>IFERROR(VLOOKUP($B88,[1]DEN13!$G$3:$T$147,4,FALSE),0)</f>
        <v>0</v>
      </c>
      <c r="U88" s="51">
        <f>IFERROR(VLOOKUP($B88,[1]DEN13!$G$3:$T$147,5,FALSE),0)</f>
        <v>0</v>
      </c>
      <c r="V88" s="51">
        <f>IFERROR(VLOOKUP($B88,[1]DEN13!$G$3:$T$147,6,FALSE),0)</f>
        <v>0</v>
      </c>
      <c r="W88" s="51">
        <f>IFERROR(VLOOKUP($B88,[1]DEN13!$G$3:$T$147,7,FALSE),0)</f>
        <v>0</v>
      </c>
      <c r="X88" s="51">
        <f>IFERROR(VLOOKUP($B88,[1]DEN13!$G$3:$T$147,8,FALSE),0)</f>
        <v>1</v>
      </c>
      <c r="Y88" s="51">
        <f>IFERROR(VLOOKUP($B88,[1]DEN13!$G$3:$T$147,9,FALSE),0)</f>
        <v>1</v>
      </c>
      <c r="Z88" s="51">
        <f>IFERROR(VLOOKUP($B88,[1]DEN13!$G$3:$T$147,10,FALSE),0)</f>
        <v>1</v>
      </c>
      <c r="AA88" s="51">
        <f>IFERROR(VLOOKUP($B88,[1]DEN13!$G$3:$T$147,11,FALSE),0)</f>
        <v>0</v>
      </c>
      <c r="AB88" s="51">
        <f>IFERROR(VLOOKUP($B88,[1]DEN13!$G$3:$T$147,12,FALSE),0)</f>
        <v>0</v>
      </c>
      <c r="AC88" s="51">
        <f>IFERROR(VLOOKUP($B88,[1]DEN13!$G$3:$T$147,13,FALSE),0)</f>
        <v>0</v>
      </c>
      <c r="AD88" s="3">
        <f t="shared" si="13"/>
        <v>5</v>
      </c>
    </row>
    <row r="89" spans="1:31" ht="14.4" thickBot="1" x14ac:dyDescent="0.3">
      <c r="A89" s="49" t="s">
        <v>102</v>
      </c>
      <c r="B89" s="62" t="s">
        <v>97</v>
      </c>
      <c r="C89" s="34"/>
      <c r="D89" s="34"/>
      <c r="E89" s="51">
        <f>IFERROR(VLOOKUP($B89,[1]NUM13!$G$3:$T$145,2,FALSE),0)</f>
        <v>0</v>
      </c>
      <c r="F89" s="51">
        <f>IFERROR(VLOOKUP($B89,[1]NUM13!$G$3:$T$145,3,FALSE),0)</f>
        <v>1</v>
      </c>
      <c r="G89" s="51">
        <f>IFERROR(VLOOKUP($B89,[1]NUM13!$G$3:$T$145,4,FALSE),0)</f>
        <v>0</v>
      </c>
      <c r="H89" s="51">
        <f>IFERROR(VLOOKUP($B89,[1]NUM13!$G$3:$T$145,5,FALSE),0)</f>
        <v>0</v>
      </c>
      <c r="I89" s="51">
        <f>IFERROR(VLOOKUP($B89,[1]NUM13!$G$3:$T$145,6,FALSE),0)</f>
        <v>2</v>
      </c>
      <c r="J89" s="51">
        <f>IFERROR(VLOOKUP($B89,[1]NUM13!$G$3:$T$145,7,FALSE),0)</f>
        <v>0</v>
      </c>
      <c r="K89" s="51">
        <f>IFERROR(VLOOKUP($B89,[1]NUM13!$G$3:$T$145,8,FALSE),0)</f>
        <v>0</v>
      </c>
      <c r="L89" s="51">
        <f>IFERROR(VLOOKUP($B89,[1]NUM13!$G$3:$T$145,9,FALSE),0)</f>
        <v>0</v>
      </c>
      <c r="M89" s="51">
        <f>IFERROR(VLOOKUP($B89,[1]NUM13!$G$3:$T$145,10,FALSE),0)</f>
        <v>0</v>
      </c>
      <c r="N89" s="51">
        <f>IFERROR(VLOOKUP($B89,[1]NUM13!$G$3:$T$145,11,FALSE),0)</f>
        <v>0</v>
      </c>
      <c r="O89" s="51">
        <f>IFERROR(VLOOKUP($B89,[1]NUM13!$G$3:$T$145,12,FALSE),0)</f>
        <v>0</v>
      </c>
      <c r="P89" s="51">
        <f>IFERROR(VLOOKUP($B89,[1]NUM13!$G$3:$T$145,13,FALSE),0)</f>
        <v>0</v>
      </c>
      <c r="Q89" s="3">
        <f t="shared" si="9"/>
        <v>3</v>
      </c>
      <c r="R89" s="51">
        <f>IFERROR(VLOOKUP($B89,[1]DEN13!$G$3:$T$147,2,FALSE),0)</f>
        <v>0</v>
      </c>
      <c r="S89" s="51">
        <f>IFERROR(VLOOKUP($B89,[1]DEN13!$G$3:$T$147,3,FALSE),0)</f>
        <v>1</v>
      </c>
      <c r="T89" s="51">
        <f>IFERROR(VLOOKUP($B89,[1]DEN13!$G$3:$T$147,4,FALSE),0)</f>
        <v>0</v>
      </c>
      <c r="U89" s="51">
        <f>IFERROR(VLOOKUP($B89,[1]DEN13!$G$3:$T$147,5,FALSE),0)</f>
        <v>0</v>
      </c>
      <c r="V89" s="51">
        <f>IFERROR(VLOOKUP($B89,[1]DEN13!$G$3:$T$147,6,FALSE),0)</f>
        <v>2</v>
      </c>
      <c r="W89" s="51">
        <f>IFERROR(VLOOKUP($B89,[1]DEN13!$G$3:$T$147,7,FALSE),0)</f>
        <v>0</v>
      </c>
      <c r="X89" s="51">
        <f>IFERROR(VLOOKUP($B89,[1]DEN13!$G$3:$T$147,8,FALSE),0)</f>
        <v>0</v>
      </c>
      <c r="Y89" s="51">
        <f>IFERROR(VLOOKUP($B89,[1]DEN13!$G$3:$T$147,9,FALSE),0)</f>
        <v>0</v>
      </c>
      <c r="Z89" s="51">
        <f>IFERROR(VLOOKUP($B89,[1]DEN13!$G$3:$T$147,10,FALSE),0)</f>
        <v>0</v>
      </c>
      <c r="AA89" s="51">
        <f>IFERROR(VLOOKUP($B89,[1]DEN13!$G$3:$T$147,11,FALSE),0)</f>
        <v>0</v>
      </c>
      <c r="AB89" s="51">
        <f>IFERROR(VLOOKUP($B89,[1]DEN13!$G$3:$T$147,12,FALSE),0)</f>
        <v>0</v>
      </c>
      <c r="AC89" s="51">
        <f>IFERROR(VLOOKUP($B89,[1]DEN13!$G$3:$T$147,13,FALSE),0)</f>
        <v>0</v>
      </c>
      <c r="AD89" s="3">
        <f t="shared" si="13"/>
        <v>3</v>
      </c>
    </row>
    <row r="90" spans="1:31" ht="14.4" thickBot="1" x14ac:dyDescent="0.3">
      <c r="A90" s="49" t="s">
        <v>102</v>
      </c>
      <c r="B90" s="62" t="s">
        <v>98</v>
      </c>
      <c r="C90" s="34"/>
      <c r="D90" s="34"/>
      <c r="E90" s="51">
        <f>IFERROR(VLOOKUP($B90,[1]NUM13!$G$3:$T$145,2,FALSE),0)</f>
        <v>0</v>
      </c>
      <c r="F90" s="51">
        <f>IFERROR(VLOOKUP($B90,[1]NUM13!$G$3:$T$145,3,FALSE),0)</f>
        <v>3</v>
      </c>
      <c r="G90" s="51">
        <f>IFERROR(VLOOKUP($B90,[1]NUM13!$G$3:$T$145,4,FALSE),0)</f>
        <v>0</v>
      </c>
      <c r="H90" s="51">
        <f>IFERROR(VLOOKUP($B90,[1]NUM13!$G$3:$T$145,5,FALSE),0)</f>
        <v>2</v>
      </c>
      <c r="I90" s="51">
        <f>IFERROR(VLOOKUP($B90,[1]NUM13!$G$3:$T$145,6,FALSE),0)</f>
        <v>0</v>
      </c>
      <c r="J90" s="51">
        <f>IFERROR(VLOOKUP($B90,[1]NUM13!$G$3:$T$145,7,FALSE),0)</f>
        <v>3</v>
      </c>
      <c r="K90" s="51">
        <f>IFERROR(VLOOKUP($B90,[1]NUM13!$G$3:$T$145,8,FALSE),0)</f>
        <v>2</v>
      </c>
      <c r="L90" s="51">
        <f>IFERROR(VLOOKUP($B90,[1]NUM13!$G$3:$T$145,9,FALSE),0)</f>
        <v>2</v>
      </c>
      <c r="M90" s="51">
        <f>IFERROR(VLOOKUP($B90,[1]NUM13!$G$3:$T$145,10,FALSE),0)</f>
        <v>2</v>
      </c>
      <c r="N90" s="51">
        <f>IFERROR(VLOOKUP($B90,[1]NUM13!$G$3:$T$145,11,FALSE),0)</f>
        <v>0</v>
      </c>
      <c r="O90" s="51">
        <f>IFERROR(VLOOKUP($B90,[1]NUM13!$G$3:$T$145,12,FALSE),0)</f>
        <v>0</v>
      </c>
      <c r="P90" s="51">
        <f>IFERROR(VLOOKUP($B90,[1]NUM13!$G$3:$T$145,13,FALSE),0)</f>
        <v>0</v>
      </c>
      <c r="Q90" s="3">
        <f t="shared" si="9"/>
        <v>14</v>
      </c>
      <c r="R90" s="51">
        <f>IFERROR(VLOOKUP($B90,[1]DEN13!$G$3:$T$147,2,FALSE),0)</f>
        <v>0</v>
      </c>
      <c r="S90" s="51">
        <f>IFERROR(VLOOKUP($B90,[1]DEN13!$G$3:$T$147,3,FALSE),0)</f>
        <v>3</v>
      </c>
      <c r="T90" s="51">
        <f>IFERROR(VLOOKUP($B90,[1]DEN13!$G$3:$T$147,4,FALSE),0)</f>
        <v>0</v>
      </c>
      <c r="U90" s="51">
        <f>IFERROR(VLOOKUP($B90,[1]DEN13!$G$3:$T$147,5,FALSE),0)</f>
        <v>2</v>
      </c>
      <c r="V90" s="51">
        <f>IFERROR(VLOOKUP($B90,[1]DEN13!$G$3:$T$147,6,FALSE),0)</f>
        <v>0</v>
      </c>
      <c r="W90" s="51">
        <f>IFERROR(VLOOKUP($B90,[1]DEN13!$G$3:$T$147,7,FALSE),0)</f>
        <v>3</v>
      </c>
      <c r="X90" s="51">
        <f>IFERROR(VLOOKUP($B90,[1]DEN13!$G$3:$T$147,8,FALSE),0)</f>
        <v>2</v>
      </c>
      <c r="Y90" s="51">
        <f>IFERROR(VLOOKUP($B90,[1]DEN13!$G$3:$T$147,9,FALSE),0)</f>
        <v>3</v>
      </c>
      <c r="Z90" s="51">
        <f>IFERROR(VLOOKUP($B90,[1]DEN13!$G$3:$T$147,10,FALSE),0)</f>
        <v>2</v>
      </c>
      <c r="AA90" s="51">
        <f>IFERROR(VLOOKUP($B90,[1]DEN13!$G$3:$T$147,11,FALSE),0)</f>
        <v>0</v>
      </c>
      <c r="AB90" s="51">
        <f>IFERROR(VLOOKUP($B90,[1]DEN13!$G$3:$T$147,12,FALSE),0)</f>
        <v>0</v>
      </c>
      <c r="AC90" s="51">
        <f>IFERROR(VLOOKUP($B90,[1]DEN13!$G$3:$T$147,13,FALSE),0)</f>
        <v>0</v>
      </c>
      <c r="AD90" s="3">
        <f t="shared" si="13"/>
        <v>15</v>
      </c>
    </row>
    <row r="91" spans="1:31" ht="14.4" thickBot="1" x14ac:dyDescent="0.3">
      <c r="A91" s="49" t="s">
        <v>102</v>
      </c>
      <c r="B91" s="62" t="s">
        <v>99</v>
      </c>
      <c r="C91" s="34"/>
      <c r="D91" s="34"/>
      <c r="E91" s="51">
        <f>IFERROR(VLOOKUP($B91,[1]NUM13!$G$3:$T$145,2,FALSE),0)</f>
        <v>0</v>
      </c>
      <c r="F91" s="51">
        <f>IFERROR(VLOOKUP($B91,[1]NUM13!$G$3:$T$145,3,FALSE),0)</f>
        <v>2</v>
      </c>
      <c r="G91" s="51">
        <f>IFERROR(VLOOKUP($B91,[1]NUM13!$G$3:$T$145,4,FALSE),0)</f>
        <v>1</v>
      </c>
      <c r="H91" s="51">
        <f>IFERROR(VLOOKUP($B91,[1]NUM13!$G$3:$T$145,5,FALSE),0)</f>
        <v>1</v>
      </c>
      <c r="I91" s="51">
        <f>IFERROR(VLOOKUP($B91,[1]NUM13!$G$3:$T$145,6,FALSE),0)</f>
        <v>1</v>
      </c>
      <c r="J91" s="51">
        <f>IFERROR(VLOOKUP($B91,[1]NUM13!$G$3:$T$145,7,FALSE),0)</f>
        <v>0</v>
      </c>
      <c r="K91" s="51">
        <f>IFERROR(VLOOKUP($B91,[1]NUM13!$G$3:$T$145,8,FALSE),0)</f>
        <v>0</v>
      </c>
      <c r="L91" s="51">
        <f>IFERROR(VLOOKUP($B91,[1]NUM13!$G$3:$T$145,9,FALSE),0)</f>
        <v>0</v>
      </c>
      <c r="M91" s="51">
        <f>IFERROR(VLOOKUP($B91,[1]NUM13!$G$3:$T$145,10,FALSE),0)</f>
        <v>0</v>
      </c>
      <c r="N91" s="51">
        <f>IFERROR(VLOOKUP($B91,[1]NUM13!$G$3:$T$145,11,FALSE),0)</f>
        <v>0</v>
      </c>
      <c r="O91" s="51">
        <f>IFERROR(VLOOKUP($B91,[1]NUM13!$G$3:$T$145,12,FALSE),0)</f>
        <v>0</v>
      </c>
      <c r="P91" s="51">
        <f>IFERROR(VLOOKUP($B91,[1]NUM13!$G$3:$T$145,13,FALSE),0)</f>
        <v>0</v>
      </c>
      <c r="Q91" s="3">
        <f t="shared" si="9"/>
        <v>5</v>
      </c>
      <c r="R91" s="51">
        <f>IFERROR(VLOOKUP($B91,[1]DEN13!$G$3:$T$147,2,FALSE),0)</f>
        <v>0</v>
      </c>
      <c r="S91" s="51">
        <f>IFERROR(VLOOKUP($B91,[1]DEN13!$G$3:$T$147,3,FALSE),0)</f>
        <v>2</v>
      </c>
      <c r="T91" s="51">
        <f>IFERROR(VLOOKUP($B91,[1]DEN13!$G$3:$T$147,4,FALSE),0)</f>
        <v>1</v>
      </c>
      <c r="U91" s="51">
        <f>IFERROR(VLOOKUP($B91,[1]DEN13!$G$3:$T$147,5,FALSE),0)</f>
        <v>1</v>
      </c>
      <c r="V91" s="51">
        <f>IFERROR(VLOOKUP($B91,[1]DEN13!$G$3:$T$147,6,FALSE),0)</f>
        <v>1</v>
      </c>
      <c r="W91" s="51">
        <f>IFERROR(VLOOKUP($B91,[1]DEN13!$G$3:$T$147,7,FALSE),0)</f>
        <v>0</v>
      </c>
      <c r="X91" s="51">
        <f>IFERROR(VLOOKUP($B91,[1]DEN13!$G$3:$T$147,8,FALSE),0)</f>
        <v>1</v>
      </c>
      <c r="Y91" s="51">
        <f>IFERROR(VLOOKUP($B91,[1]DEN13!$G$3:$T$147,9,FALSE),0)</f>
        <v>1</v>
      </c>
      <c r="Z91" s="51">
        <f>IFERROR(VLOOKUP($B91,[1]DEN13!$G$3:$T$147,10,FALSE),0)</f>
        <v>0</v>
      </c>
      <c r="AA91" s="51">
        <f>IFERROR(VLOOKUP($B91,[1]DEN13!$G$3:$T$147,11,FALSE),0)</f>
        <v>0</v>
      </c>
      <c r="AB91" s="51">
        <f>IFERROR(VLOOKUP($B91,[1]DEN13!$G$3:$T$147,12,FALSE),0)</f>
        <v>0</v>
      </c>
      <c r="AC91" s="51">
        <f>IFERROR(VLOOKUP($B91,[1]DEN13!$G$3:$T$147,13,FALSE),0)</f>
        <v>0</v>
      </c>
      <c r="AD91" s="3">
        <f t="shared" si="13"/>
        <v>7</v>
      </c>
    </row>
    <row r="92" spans="1:31" ht="14.4" thickBot="1" x14ac:dyDescent="0.3">
      <c r="A92" s="49" t="s">
        <v>102</v>
      </c>
      <c r="B92" s="62" t="s">
        <v>100</v>
      </c>
      <c r="C92" s="34"/>
      <c r="D92" s="34"/>
      <c r="E92" s="51">
        <f>IFERROR(VLOOKUP($B92,[1]NUM13!$G$3:$T$145,2,FALSE),0)</f>
        <v>0</v>
      </c>
      <c r="F92" s="51">
        <f>IFERROR(VLOOKUP($B92,[1]NUM13!$G$3:$T$145,3,FALSE),0)</f>
        <v>0</v>
      </c>
      <c r="G92" s="51">
        <f>IFERROR(VLOOKUP($B92,[1]NUM13!$G$3:$T$145,4,FALSE),0)</f>
        <v>0</v>
      </c>
      <c r="H92" s="51">
        <f>IFERROR(VLOOKUP($B92,[1]NUM13!$G$3:$T$145,5,FALSE),0)</f>
        <v>0</v>
      </c>
      <c r="I92" s="51">
        <f>IFERROR(VLOOKUP($B92,[1]NUM13!$G$3:$T$145,6,FALSE),0)</f>
        <v>0</v>
      </c>
      <c r="J92" s="51">
        <f>IFERROR(VLOOKUP($B92,[1]NUM13!$G$3:$T$145,7,FALSE),0)</f>
        <v>0</v>
      </c>
      <c r="K92" s="51">
        <f>IFERROR(VLOOKUP($B92,[1]NUM13!$G$3:$T$145,8,FALSE),0)</f>
        <v>0</v>
      </c>
      <c r="L92" s="51">
        <f>IFERROR(VLOOKUP($B92,[1]NUM13!$G$3:$T$145,9,FALSE),0)</f>
        <v>0</v>
      </c>
      <c r="M92" s="51">
        <f>IFERROR(VLOOKUP($B92,[1]NUM13!$G$3:$T$145,10,FALSE),0)</f>
        <v>0</v>
      </c>
      <c r="N92" s="51">
        <f>IFERROR(VLOOKUP($B92,[1]NUM13!$G$3:$T$145,11,FALSE),0)</f>
        <v>0</v>
      </c>
      <c r="O92" s="51">
        <f>IFERROR(VLOOKUP($B92,[1]NUM13!$G$3:$T$145,12,FALSE),0)</f>
        <v>0</v>
      </c>
      <c r="P92" s="51">
        <f>IFERROR(VLOOKUP($B92,[1]NUM13!$G$3:$T$145,13,FALSE),0)</f>
        <v>0</v>
      </c>
      <c r="Q92" s="3">
        <f t="shared" si="9"/>
        <v>0</v>
      </c>
      <c r="R92" s="51">
        <f>IFERROR(VLOOKUP($B92,[1]DEN13!$G$3:$T$147,2,FALSE),0)</f>
        <v>0</v>
      </c>
      <c r="S92" s="51">
        <f>IFERROR(VLOOKUP($B92,[1]DEN13!$G$3:$T$147,3,FALSE),0)</f>
        <v>0</v>
      </c>
      <c r="T92" s="51">
        <f>IFERROR(VLOOKUP($B92,[1]DEN13!$G$3:$T$147,4,FALSE),0)</f>
        <v>0</v>
      </c>
      <c r="U92" s="51">
        <f>IFERROR(VLOOKUP($B92,[1]DEN13!$G$3:$T$147,5,FALSE),0)</f>
        <v>0</v>
      </c>
      <c r="V92" s="51">
        <f>IFERROR(VLOOKUP($B92,[1]DEN13!$G$3:$T$147,6,FALSE),0)</f>
        <v>0</v>
      </c>
      <c r="W92" s="51">
        <f>IFERROR(VLOOKUP($B92,[1]DEN13!$G$3:$T$147,7,FALSE),0)</f>
        <v>0</v>
      </c>
      <c r="X92" s="51">
        <f>IFERROR(VLOOKUP($B92,[1]DEN13!$G$3:$T$147,8,FALSE),0)</f>
        <v>0</v>
      </c>
      <c r="Y92" s="51">
        <f>IFERROR(VLOOKUP($B92,[1]DEN13!$G$3:$T$147,9,FALSE),0)</f>
        <v>0</v>
      </c>
      <c r="Z92" s="51">
        <f>IFERROR(VLOOKUP($B92,[1]DEN13!$G$3:$T$147,10,FALSE),0)</f>
        <v>0</v>
      </c>
      <c r="AA92" s="51">
        <f>IFERROR(VLOOKUP($B92,[1]DEN13!$G$3:$T$147,11,FALSE),0)</f>
        <v>0</v>
      </c>
      <c r="AB92" s="51">
        <f>IFERROR(VLOOKUP($B92,[1]DEN13!$G$3:$T$147,12,FALSE),0)</f>
        <v>0</v>
      </c>
      <c r="AC92" s="51">
        <f>IFERROR(VLOOKUP($B92,[1]DEN13!$G$3:$T$147,13,FALSE),0)</f>
        <v>0</v>
      </c>
      <c r="AD92" s="3">
        <f t="shared" si="13"/>
        <v>0</v>
      </c>
    </row>
    <row r="93" spans="1:31" ht="14.4" thickBot="1" x14ac:dyDescent="0.3">
      <c r="A93" s="49" t="s">
        <v>102</v>
      </c>
      <c r="B93" s="62" t="s">
        <v>101</v>
      </c>
      <c r="C93" s="34"/>
      <c r="D93" s="34"/>
      <c r="E93" s="51">
        <f>IFERROR(VLOOKUP($B93,[1]NUM13!$G$3:$T$145,2,FALSE),0)</f>
        <v>0</v>
      </c>
      <c r="F93" s="51">
        <f>IFERROR(VLOOKUP($B93,[1]NUM13!$G$3:$T$145,3,FALSE),0)</f>
        <v>0</v>
      </c>
      <c r="G93" s="51">
        <f>IFERROR(VLOOKUP($B93,[1]NUM13!$G$3:$T$145,4,FALSE),0)</f>
        <v>2</v>
      </c>
      <c r="H93" s="51">
        <f>IFERROR(VLOOKUP($B93,[1]NUM13!$G$3:$T$145,5,FALSE),0)</f>
        <v>0</v>
      </c>
      <c r="I93" s="51">
        <f>IFERROR(VLOOKUP($B93,[1]NUM13!$G$3:$T$145,6,FALSE),0)</f>
        <v>1</v>
      </c>
      <c r="J93" s="51">
        <f>IFERROR(VLOOKUP($B93,[1]NUM13!$G$3:$T$145,7,FALSE),0)</f>
        <v>0</v>
      </c>
      <c r="K93" s="51">
        <f>IFERROR(VLOOKUP($B93,[1]NUM13!$G$3:$T$145,8,FALSE),0)</f>
        <v>1</v>
      </c>
      <c r="L93" s="51">
        <f>IFERROR(VLOOKUP($B93,[1]NUM13!$G$3:$T$145,9,FALSE),0)</f>
        <v>2</v>
      </c>
      <c r="M93" s="51">
        <f>IFERROR(VLOOKUP($B93,[1]NUM13!$G$3:$T$145,10,FALSE),0)</f>
        <v>0</v>
      </c>
      <c r="N93" s="51">
        <f>IFERROR(VLOOKUP($B93,[1]NUM13!$G$3:$T$145,11,FALSE),0)</f>
        <v>0</v>
      </c>
      <c r="O93" s="51">
        <f>IFERROR(VLOOKUP($B93,[1]NUM13!$G$3:$T$145,12,FALSE),0)</f>
        <v>0</v>
      </c>
      <c r="P93" s="51">
        <f>IFERROR(VLOOKUP($B93,[1]NUM13!$G$3:$T$145,13,FALSE),0)</f>
        <v>0</v>
      </c>
      <c r="Q93" s="3">
        <f t="shared" si="9"/>
        <v>6</v>
      </c>
      <c r="R93" s="51">
        <f>IFERROR(VLOOKUP($B93,[1]DEN13!$G$3:$T$147,2,FALSE),0)</f>
        <v>0</v>
      </c>
      <c r="S93" s="51">
        <f>IFERROR(VLOOKUP($B93,[1]DEN13!$G$3:$T$147,3,FALSE),0)</f>
        <v>1</v>
      </c>
      <c r="T93" s="51">
        <f>IFERROR(VLOOKUP($B93,[1]DEN13!$G$3:$T$147,4,FALSE),0)</f>
        <v>2</v>
      </c>
      <c r="U93" s="51">
        <f>IFERROR(VLOOKUP($B93,[1]DEN13!$G$3:$T$147,5,FALSE),0)</f>
        <v>0</v>
      </c>
      <c r="V93" s="51">
        <f>IFERROR(VLOOKUP($B93,[1]DEN13!$G$3:$T$147,6,FALSE),0)</f>
        <v>1</v>
      </c>
      <c r="W93" s="51">
        <f>IFERROR(VLOOKUP($B93,[1]DEN13!$G$3:$T$147,7,FALSE),0)</f>
        <v>0</v>
      </c>
      <c r="X93" s="51">
        <f>IFERROR(VLOOKUP($B93,[1]DEN13!$G$3:$T$147,8,FALSE),0)</f>
        <v>1</v>
      </c>
      <c r="Y93" s="51">
        <f>IFERROR(VLOOKUP($B93,[1]DEN13!$G$3:$T$147,9,FALSE),0)</f>
        <v>2</v>
      </c>
      <c r="Z93" s="51">
        <f>IFERROR(VLOOKUP($B93,[1]DEN13!$G$3:$T$147,10,FALSE),0)</f>
        <v>0</v>
      </c>
      <c r="AA93" s="51">
        <f>IFERROR(VLOOKUP($B93,[1]DEN13!$G$3:$T$147,11,FALSE),0)</f>
        <v>0</v>
      </c>
      <c r="AB93" s="51">
        <f>IFERROR(VLOOKUP($B93,[1]DEN13!$G$3:$T$147,12,FALSE),0)</f>
        <v>0</v>
      </c>
      <c r="AC93" s="51">
        <f>IFERROR(VLOOKUP($B93,[1]DEN13!$G$3:$T$147,13,FALSE),0)</f>
        <v>0</v>
      </c>
      <c r="AD93" s="3">
        <f t="shared" si="13"/>
        <v>7</v>
      </c>
    </row>
    <row r="94" spans="1:31" ht="14.4" thickBot="1" x14ac:dyDescent="0.3">
      <c r="A94" s="344" t="s">
        <v>164</v>
      </c>
      <c r="B94" s="345"/>
      <c r="C94" s="89">
        <f>D94/Metas!M16</f>
        <v>1.0229276895943562</v>
      </c>
      <c r="D94" s="13">
        <f>+Q94/AD94</f>
        <v>0.92063492063492058</v>
      </c>
      <c r="E94" s="8">
        <f>SUM(E84:E93)</f>
        <v>2</v>
      </c>
      <c r="F94" s="8">
        <f t="shared" ref="F94:H94" si="28">SUM(F84:F93)</f>
        <v>9</v>
      </c>
      <c r="G94" s="8">
        <f t="shared" si="28"/>
        <v>7</v>
      </c>
      <c r="H94" s="8">
        <f t="shared" si="28"/>
        <v>5</v>
      </c>
      <c r="I94" s="8">
        <f t="shared" ref="I94:J94" si="29">SUM(I84:I93)</f>
        <v>5</v>
      </c>
      <c r="J94" s="8">
        <f t="shared" si="29"/>
        <v>5</v>
      </c>
      <c r="K94" s="8">
        <f t="shared" ref="K94:L94" si="30">SUM(K84:K93)</f>
        <v>6</v>
      </c>
      <c r="L94" s="8">
        <f t="shared" si="30"/>
        <v>10</v>
      </c>
      <c r="M94" s="8">
        <f t="shared" ref="M94" si="31">SUM(M84:M93)</f>
        <v>6</v>
      </c>
      <c r="N94" s="8">
        <f t="shared" ref="N94:P94" si="32">SUM(N84:N93)</f>
        <v>2</v>
      </c>
      <c r="O94" s="8">
        <f t="shared" si="32"/>
        <v>0</v>
      </c>
      <c r="P94" s="8">
        <f t="shared" si="32"/>
        <v>1</v>
      </c>
      <c r="Q94" s="8">
        <f>SUM(Q84:Q93)</f>
        <v>58</v>
      </c>
      <c r="R94" s="8">
        <f>SUM(R84:R93)</f>
        <v>2</v>
      </c>
      <c r="S94" s="8">
        <f t="shared" ref="S94:Z94" si="33">SUM(S84:S93)</f>
        <v>10</v>
      </c>
      <c r="T94" s="8">
        <f t="shared" si="33"/>
        <v>7</v>
      </c>
      <c r="U94" s="8">
        <f t="shared" si="33"/>
        <v>6</v>
      </c>
      <c r="V94" s="8">
        <f t="shared" si="33"/>
        <v>5</v>
      </c>
      <c r="W94" s="8">
        <f t="shared" si="33"/>
        <v>5</v>
      </c>
      <c r="X94" s="8">
        <f t="shared" si="33"/>
        <v>7</v>
      </c>
      <c r="Y94" s="8">
        <f t="shared" si="33"/>
        <v>12</v>
      </c>
      <c r="Z94" s="8">
        <f t="shared" si="33"/>
        <v>6</v>
      </c>
      <c r="AA94" s="8">
        <f t="shared" ref="AA94:AC94" si="34">SUM(AA84:AA93)</f>
        <v>2</v>
      </c>
      <c r="AB94" s="8">
        <f t="shared" si="34"/>
        <v>0</v>
      </c>
      <c r="AC94" s="8">
        <f t="shared" si="34"/>
        <v>1</v>
      </c>
      <c r="AD94" s="8">
        <f>SUM(AD84:AD93)</f>
        <v>63</v>
      </c>
      <c r="AE94" s="233"/>
    </row>
    <row r="95" spans="1:31" ht="14.4" thickBot="1" x14ac:dyDescent="0.3">
      <c r="A95" s="49" t="s">
        <v>118</v>
      </c>
      <c r="B95" s="62" t="s">
        <v>103</v>
      </c>
      <c r="C95" s="34"/>
      <c r="D95" s="34"/>
      <c r="E95" s="51">
        <f>IFERROR(VLOOKUP($B95,[1]NUM13!$G$3:$T$145,2,FALSE),0)</f>
        <v>8</v>
      </c>
      <c r="F95" s="51">
        <f>IFERROR(VLOOKUP($B95,[1]NUM13!$G$3:$T$145,3,FALSE),0)</f>
        <v>1</v>
      </c>
      <c r="G95" s="51">
        <f>IFERROR(VLOOKUP($B95,[1]NUM13!$G$3:$T$145,4,FALSE),0)</f>
        <v>6</v>
      </c>
      <c r="H95" s="51">
        <f>IFERROR(VLOOKUP($B95,[1]NUM13!$G$3:$T$145,5,FALSE),0)</f>
        <v>5</v>
      </c>
      <c r="I95" s="51">
        <f>IFERROR(VLOOKUP($B95,[1]NUM13!$G$3:$T$145,6,FALSE),0)</f>
        <v>5</v>
      </c>
      <c r="J95" s="51">
        <f>IFERROR(VLOOKUP($B95,[1]NUM13!$G$3:$T$145,7,FALSE),0)</f>
        <v>4</v>
      </c>
      <c r="K95" s="51">
        <f>IFERROR(VLOOKUP($B95,[1]NUM13!$G$3:$T$145,8,FALSE),0)</f>
        <v>7</v>
      </c>
      <c r="L95" s="51">
        <f>IFERROR(VLOOKUP($B95,[1]NUM13!$G$3:$T$145,9,FALSE),0)</f>
        <v>5</v>
      </c>
      <c r="M95" s="51">
        <f>IFERROR(VLOOKUP($B95,[1]NUM13!$G$3:$T$145,10,FALSE),0)</f>
        <v>6</v>
      </c>
      <c r="N95" s="51">
        <f>IFERROR(VLOOKUP($B95,[1]NUM13!$G$3:$T$145,11,FALSE),0)</f>
        <v>6</v>
      </c>
      <c r="O95" s="51">
        <f>IFERROR(VLOOKUP($B95,[1]NUM13!$G$3:$T$145,12,FALSE),0)</f>
        <v>3</v>
      </c>
      <c r="P95" s="51">
        <f>IFERROR(VLOOKUP($B95,[1]NUM13!$G$3:$T$145,13,FALSE),0)</f>
        <v>11</v>
      </c>
      <c r="Q95" s="3">
        <f t="shared" ref="Q95:Q109" si="35">SUM(E95:P95)</f>
        <v>67</v>
      </c>
      <c r="R95" s="51">
        <f>IFERROR(VLOOKUP($B95,[1]DEN13!$G$3:$T$147,2,FALSE),0)</f>
        <v>8</v>
      </c>
      <c r="S95" s="51">
        <f>IFERROR(VLOOKUP($B95,[1]DEN13!$G$3:$T$147,3,FALSE),0)</f>
        <v>1</v>
      </c>
      <c r="T95" s="51">
        <f>IFERROR(VLOOKUP($B95,[1]DEN13!$G$3:$T$147,4,FALSE),0)</f>
        <v>6</v>
      </c>
      <c r="U95" s="51">
        <f>IFERROR(VLOOKUP($B95,[1]DEN13!$G$3:$T$147,5,FALSE),0)</f>
        <v>5</v>
      </c>
      <c r="V95" s="51">
        <f>IFERROR(VLOOKUP($B95,[1]DEN13!$G$3:$T$147,6,FALSE),0)</f>
        <v>5</v>
      </c>
      <c r="W95" s="51">
        <f>IFERROR(VLOOKUP($B95,[1]DEN13!$G$3:$T$147,7,FALSE),0)</f>
        <v>5</v>
      </c>
      <c r="X95" s="51">
        <f>IFERROR(VLOOKUP($B95,[1]DEN13!$G$3:$T$147,8,FALSE),0)</f>
        <v>8</v>
      </c>
      <c r="Y95" s="51">
        <f>IFERROR(VLOOKUP($B95,[1]DEN13!$G$3:$T$147,9,FALSE),0)</f>
        <v>5</v>
      </c>
      <c r="Z95" s="51">
        <f>IFERROR(VLOOKUP($B95,[1]DEN13!$G$3:$T$147,10,FALSE),0)</f>
        <v>6</v>
      </c>
      <c r="AA95" s="51">
        <f>IFERROR(VLOOKUP($B95,[1]DEN13!$G$3:$T$147,11,FALSE),0)</f>
        <v>6</v>
      </c>
      <c r="AB95" s="51">
        <f>IFERROR(VLOOKUP($B95,[1]DEN13!$G$3:$T$147,12,FALSE),0)</f>
        <v>3</v>
      </c>
      <c r="AC95" s="51">
        <f>IFERROR(VLOOKUP($B95,[1]DEN13!$G$3:$T$147,13,FALSE),0)</f>
        <v>13</v>
      </c>
      <c r="AD95" s="3">
        <f t="shared" si="13"/>
        <v>71</v>
      </c>
    </row>
    <row r="96" spans="1:31" ht="14.4" thickBot="1" x14ac:dyDescent="0.3">
      <c r="A96" s="49" t="s">
        <v>118</v>
      </c>
      <c r="B96" s="62" t="s">
        <v>104</v>
      </c>
      <c r="C96" s="34"/>
      <c r="D96" s="34"/>
      <c r="E96" s="51">
        <f>IFERROR(VLOOKUP($B96,[1]NUM13!$G$3:$T$145,2,FALSE),0)</f>
        <v>29</v>
      </c>
      <c r="F96" s="51">
        <f>IFERROR(VLOOKUP($B96,[1]NUM13!$G$3:$T$145,3,FALSE),0)</f>
        <v>11</v>
      </c>
      <c r="G96" s="51">
        <f>IFERROR(VLOOKUP($B96,[1]NUM13!$G$3:$T$145,4,FALSE),0)</f>
        <v>19</v>
      </c>
      <c r="H96" s="51">
        <f>IFERROR(VLOOKUP($B96,[1]NUM13!$G$3:$T$145,5,FALSE),0)</f>
        <v>31</v>
      </c>
      <c r="I96" s="51">
        <f>IFERROR(VLOOKUP($B96,[1]NUM13!$G$3:$T$145,6,FALSE),0)</f>
        <v>16</v>
      </c>
      <c r="J96" s="51">
        <f>IFERROR(VLOOKUP($B96,[1]NUM13!$G$3:$T$145,7,FALSE),0)</f>
        <v>14</v>
      </c>
      <c r="K96" s="51">
        <f>IFERROR(VLOOKUP($B96,[1]NUM13!$G$3:$T$145,8,FALSE),0)</f>
        <v>20</v>
      </c>
      <c r="L96" s="51">
        <f>IFERROR(VLOOKUP($B96,[1]NUM13!$G$3:$T$145,9,FALSE),0)</f>
        <v>24</v>
      </c>
      <c r="M96" s="51">
        <f>IFERROR(VLOOKUP($B96,[1]NUM13!$G$3:$T$145,10,FALSE),0)</f>
        <v>18</v>
      </c>
      <c r="N96" s="51">
        <f>IFERROR(VLOOKUP($B96,[1]NUM13!$G$3:$T$145,11,FALSE),0)</f>
        <v>15</v>
      </c>
      <c r="O96" s="51">
        <f>IFERROR(VLOOKUP($B96,[1]NUM13!$G$3:$T$145,12,FALSE),0)</f>
        <v>8</v>
      </c>
      <c r="P96" s="51">
        <f>IFERROR(VLOOKUP($B96,[1]NUM13!$G$3:$T$145,13,FALSE),0)</f>
        <v>36</v>
      </c>
      <c r="Q96" s="3">
        <f t="shared" si="35"/>
        <v>241</v>
      </c>
      <c r="R96" s="51">
        <f>IFERROR(VLOOKUP($B96,[1]DEN13!$G$3:$T$147,2,FALSE),0)</f>
        <v>31</v>
      </c>
      <c r="S96" s="51">
        <f>IFERROR(VLOOKUP($B96,[1]DEN13!$G$3:$T$147,3,FALSE),0)</f>
        <v>16</v>
      </c>
      <c r="T96" s="51">
        <f>IFERROR(VLOOKUP($B96,[1]DEN13!$G$3:$T$147,4,FALSE),0)</f>
        <v>22</v>
      </c>
      <c r="U96" s="51">
        <f>IFERROR(VLOOKUP($B96,[1]DEN13!$G$3:$T$147,5,FALSE),0)</f>
        <v>32</v>
      </c>
      <c r="V96" s="51">
        <f>IFERROR(VLOOKUP($B96,[1]DEN13!$G$3:$T$147,6,FALSE),0)</f>
        <v>18</v>
      </c>
      <c r="W96" s="51">
        <f>IFERROR(VLOOKUP($B96,[1]DEN13!$G$3:$T$147,7,FALSE),0)</f>
        <v>14</v>
      </c>
      <c r="X96" s="51">
        <f>IFERROR(VLOOKUP($B96,[1]DEN13!$G$3:$T$147,8,FALSE),0)</f>
        <v>22</v>
      </c>
      <c r="Y96" s="51">
        <f>IFERROR(VLOOKUP($B96,[1]DEN13!$G$3:$T$147,9,FALSE),0)</f>
        <v>27</v>
      </c>
      <c r="Z96" s="51">
        <f>IFERROR(VLOOKUP($B96,[1]DEN13!$G$3:$T$147,10,FALSE),0)</f>
        <v>20</v>
      </c>
      <c r="AA96" s="51">
        <f>IFERROR(VLOOKUP($B96,[1]DEN13!$G$3:$T$147,11,FALSE),0)</f>
        <v>17</v>
      </c>
      <c r="AB96" s="51">
        <f>IFERROR(VLOOKUP($B96,[1]DEN13!$G$3:$T$147,12,FALSE),0)</f>
        <v>8</v>
      </c>
      <c r="AC96" s="51">
        <f>IFERROR(VLOOKUP($B96,[1]DEN13!$G$3:$T$147,13,FALSE),0)</f>
        <v>40</v>
      </c>
      <c r="AD96" s="3">
        <f t="shared" si="13"/>
        <v>267</v>
      </c>
    </row>
    <row r="97" spans="1:30" ht="14.4" thickBot="1" x14ac:dyDescent="0.3">
      <c r="A97" s="49" t="s">
        <v>118</v>
      </c>
      <c r="B97" s="62" t="s">
        <v>105</v>
      </c>
      <c r="C97" s="34"/>
      <c r="D97" s="34"/>
      <c r="E97" s="51">
        <f>IFERROR(VLOOKUP($B97,[1]NUM13!$G$3:$T$145,2,FALSE),0)</f>
        <v>54</v>
      </c>
      <c r="F97" s="51">
        <f>IFERROR(VLOOKUP($B97,[1]NUM13!$G$3:$T$145,3,FALSE),0)</f>
        <v>42</v>
      </c>
      <c r="G97" s="51">
        <f>IFERROR(VLOOKUP($B97,[1]NUM13!$G$3:$T$145,4,FALSE),0)</f>
        <v>29</v>
      </c>
      <c r="H97" s="51">
        <f>IFERROR(VLOOKUP($B97,[1]NUM13!$G$3:$T$145,5,FALSE),0)</f>
        <v>24</v>
      </c>
      <c r="I97" s="51">
        <f>IFERROR(VLOOKUP($B97,[1]NUM13!$G$3:$T$145,6,FALSE),0)</f>
        <v>32</v>
      </c>
      <c r="J97" s="51">
        <f>IFERROR(VLOOKUP($B97,[1]NUM13!$G$3:$T$145,7,FALSE),0)</f>
        <v>18</v>
      </c>
      <c r="K97" s="51">
        <f>IFERROR(VLOOKUP($B97,[1]NUM13!$G$3:$T$145,8,FALSE),0)</f>
        <v>21</v>
      </c>
      <c r="L97" s="51">
        <f>IFERROR(VLOOKUP($B97,[1]NUM13!$G$3:$T$145,9,FALSE),0)</f>
        <v>18</v>
      </c>
      <c r="M97" s="51">
        <f>IFERROR(VLOOKUP($B97,[1]NUM13!$G$3:$T$145,10,FALSE),0)</f>
        <v>16</v>
      </c>
      <c r="N97" s="51">
        <f>IFERROR(VLOOKUP($B97,[1]NUM13!$G$3:$T$145,11,FALSE),0)</f>
        <v>17</v>
      </c>
      <c r="O97" s="51">
        <f>IFERROR(VLOOKUP($B97,[1]NUM13!$G$3:$T$145,12,FALSE),0)</f>
        <v>8</v>
      </c>
      <c r="P97" s="51">
        <f>IFERROR(VLOOKUP($B97,[1]NUM13!$G$3:$T$145,13,FALSE),0)</f>
        <v>21</v>
      </c>
      <c r="Q97" s="3">
        <f t="shared" si="35"/>
        <v>300</v>
      </c>
      <c r="R97" s="51">
        <f>IFERROR(VLOOKUP($B97,[1]DEN13!$G$3:$T$147,2,FALSE),0)</f>
        <v>54</v>
      </c>
      <c r="S97" s="51">
        <f>IFERROR(VLOOKUP($B97,[1]DEN13!$G$3:$T$147,3,FALSE),0)</f>
        <v>42</v>
      </c>
      <c r="T97" s="51">
        <f>IFERROR(VLOOKUP($B97,[1]DEN13!$G$3:$T$147,4,FALSE),0)</f>
        <v>31</v>
      </c>
      <c r="U97" s="51">
        <f>IFERROR(VLOOKUP($B97,[1]DEN13!$G$3:$T$147,5,FALSE),0)</f>
        <v>24</v>
      </c>
      <c r="V97" s="51">
        <f>IFERROR(VLOOKUP($B97,[1]DEN13!$G$3:$T$147,6,FALSE),0)</f>
        <v>32</v>
      </c>
      <c r="W97" s="51">
        <f>IFERROR(VLOOKUP($B97,[1]DEN13!$G$3:$T$147,7,FALSE),0)</f>
        <v>18</v>
      </c>
      <c r="X97" s="51">
        <f>IFERROR(VLOOKUP($B97,[1]DEN13!$G$3:$T$147,8,FALSE),0)</f>
        <v>22</v>
      </c>
      <c r="Y97" s="51">
        <f>IFERROR(VLOOKUP($B97,[1]DEN13!$G$3:$T$147,9,FALSE),0)</f>
        <v>19</v>
      </c>
      <c r="Z97" s="51">
        <f>IFERROR(VLOOKUP($B97,[1]DEN13!$G$3:$T$147,10,FALSE),0)</f>
        <v>18</v>
      </c>
      <c r="AA97" s="51">
        <f>IFERROR(VLOOKUP($B97,[1]DEN13!$G$3:$T$147,11,FALSE),0)</f>
        <v>17</v>
      </c>
      <c r="AB97" s="51">
        <f>IFERROR(VLOOKUP($B97,[1]DEN13!$G$3:$T$147,12,FALSE),0)</f>
        <v>9</v>
      </c>
      <c r="AC97" s="51">
        <f>IFERROR(VLOOKUP($B97,[1]DEN13!$G$3:$T$147,13,FALSE),0)</f>
        <v>22</v>
      </c>
      <c r="AD97" s="3">
        <f t="shared" si="13"/>
        <v>308</v>
      </c>
    </row>
    <row r="98" spans="1:30" ht="14.4" thickBot="1" x14ac:dyDescent="0.3">
      <c r="A98" s="49" t="s">
        <v>118</v>
      </c>
      <c r="B98" s="62" t="s">
        <v>106</v>
      </c>
      <c r="C98" s="34"/>
      <c r="D98" s="34"/>
      <c r="E98" s="51">
        <f>IFERROR(VLOOKUP($B98,[1]NUM13!$G$3:$T$145,2,FALSE),0)</f>
        <v>7</v>
      </c>
      <c r="F98" s="51">
        <f>IFERROR(VLOOKUP($B98,[1]NUM13!$G$3:$T$145,3,FALSE),0)</f>
        <v>5</v>
      </c>
      <c r="G98" s="51">
        <f>IFERROR(VLOOKUP($B98,[1]NUM13!$G$3:$T$145,4,FALSE),0)</f>
        <v>7</v>
      </c>
      <c r="H98" s="51">
        <f>IFERROR(VLOOKUP($B98,[1]NUM13!$G$3:$T$145,5,FALSE),0)</f>
        <v>2</v>
      </c>
      <c r="I98" s="51">
        <f>IFERROR(VLOOKUP($B98,[1]NUM13!$G$3:$T$145,6,FALSE),0)</f>
        <v>3</v>
      </c>
      <c r="J98" s="51">
        <f>IFERROR(VLOOKUP($B98,[1]NUM13!$G$3:$T$145,7,FALSE),0)</f>
        <v>6</v>
      </c>
      <c r="K98" s="51">
        <f>IFERROR(VLOOKUP($B98,[1]NUM13!$G$3:$T$145,8,FALSE),0)</f>
        <v>2</v>
      </c>
      <c r="L98" s="51">
        <f>IFERROR(VLOOKUP($B98,[1]NUM13!$G$3:$T$145,9,FALSE),0)</f>
        <v>3</v>
      </c>
      <c r="M98" s="51">
        <f>IFERROR(VLOOKUP($B98,[1]NUM13!$G$3:$T$145,10,FALSE),0)</f>
        <v>5</v>
      </c>
      <c r="N98" s="51">
        <f>IFERROR(VLOOKUP($B98,[1]NUM13!$G$3:$T$145,11,FALSE),0)</f>
        <v>5</v>
      </c>
      <c r="O98" s="51">
        <f>IFERROR(VLOOKUP($B98,[1]NUM13!$G$3:$T$145,12,FALSE),0)</f>
        <v>1</v>
      </c>
      <c r="P98" s="51">
        <f>IFERROR(VLOOKUP($B98,[1]NUM13!$G$3:$T$145,13,FALSE),0)</f>
        <v>8</v>
      </c>
      <c r="Q98" s="3">
        <f t="shared" si="35"/>
        <v>54</v>
      </c>
      <c r="R98" s="51">
        <f>IFERROR(VLOOKUP($B98,[1]DEN13!$G$3:$T$147,2,FALSE),0)</f>
        <v>7</v>
      </c>
      <c r="S98" s="51">
        <f>IFERROR(VLOOKUP($B98,[1]DEN13!$G$3:$T$147,3,FALSE),0)</f>
        <v>6</v>
      </c>
      <c r="T98" s="51">
        <f>IFERROR(VLOOKUP($B98,[1]DEN13!$G$3:$T$147,4,FALSE),0)</f>
        <v>7</v>
      </c>
      <c r="U98" s="51">
        <f>IFERROR(VLOOKUP($B98,[1]DEN13!$G$3:$T$147,5,FALSE),0)</f>
        <v>2</v>
      </c>
      <c r="V98" s="51">
        <f>IFERROR(VLOOKUP($B98,[1]DEN13!$G$3:$T$147,6,FALSE),0)</f>
        <v>4</v>
      </c>
      <c r="W98" s="51">
        <f>IFERROR(VLOOKUP($B98,[1]DEN13!$G$3:$T$147,7,FALSE),0)</f>
        <v>7</v>
      </c>
      <c r="X98" s="51">
        <f>IFERROR(VLOOKUP($B98,[1]DEN13!$G$3:$T$147,8,FALSE),0)</f>
        <v>2</v>
      </c>
      <c r="Y98" s="51">
        <f>IFERROR(VLOOKUP($B98,[1]DEN13!$G$3:$T$147,9,FALSE),0)</f>
        <v>4</v>
      </c>
      <c r="Z98" s="51">
        <f>IFERROR(VLOOKUP($B98,[1]DEN13!$G$3:$T$147,10,FALSE),0)</f>
        <v>5</v>
      </c>
      <c r="AA98" s="51">
        <f>IFERROR(VLOOKUP($B98,[1]DEN13!$G$3:$T$147,11,FALSE),0)</f>
        <v>5</v>
      </c>
      <c r="AB98" s="51">
        <f>IFERROR(VLOOKUP($B98,[1]DEN13!$G$3:$T$147,12,FALSE),0)</f>
        <v>1</v>
      </c>
      <c r="AC98" s="51">
        <f>IFERROR(VLOOKUP($B98,[1]DEN13!$G$3:$T$147,13,FALSE),0)</f>
        <v>8</v>
      </c>
      <c r="AD98" s="3">
        <f t="shared" si="13"/>
        <v>58</v>
      </c>
    </row>
    <row r="99" spans="1:30" ht="14.4" thickBot="1" x14ac:dyDescent="0.3">
      <c r="A99" s="49" t="s">
        <v>118</v>
      </c>
      <c r="B99" s="62" t="s">
        <v>107</v>
      </c>
      <c r="C99" s="34"/>
      <c r="D99" s="34"/>
      <c r="E99" s="51">
        <f>IFERROR(VLOOKUP($B99,[1]NUM13!$G$3:$T$145,2,FALSE),0)</f>
        <v>1</v>
      </c>
      <c r="F99" s="51">
        <f>IFERROR(VLOOKUP($B99,[1]NUM13!$G$3:$T$145,3,FALSE),0)</f>
        <v>1</v>
      </c>
      <c r="G99" s="51">
        <f>IFERROR(VLOOKUP($B99,[1]NUM13!$G$3:$T$145,4,FALSE),0)</f>
        <v>0</v>
      </c>
      <c r="H99" s="51">
        <f>IFERROR(VLOOKUP($B99,[1]NUM13!$G$3:$T$145,5,FALSE),0)</f>
        <v>0</v>
      </c>
      <c r="I99" s="51">
        <f>IFERROR(VLOOKUP($B99,[1]NUM13!$G$3:$T$145,6,FALSE),0)</f>
        <v>1</v>
      </c>
      <c r="J99" s="51">
        <f>IFERROR(VLOOKUP($B99,[1]NUM13!$G$3:$T$145,7,FALSE),0)</f>
        <v>0</v>
      </c>
      <c r="K99" s="51">
        <f>IFERROR(VLOOKUP($B99,[1]NUM13!$G$3:$T$145,8,FALSE),0)</f>
        <v>1</v>
      </c>
      <c r="L99" s="51">
        <f>IFERROR(VLOOKUP($B99,[1]NUM13!$G$3:$T$145,9,FALSE),0)</f>
        <v>0</v>
      </c>
      <c r="M99" s="51">
        <f>IFERROR(VLOOKUP($B99,[1]NUM13!$G$3:$T$145,10,FALSE),0)</f>
        <v>0</v>
      </c>
      <c r="N99" s="51">
        <f>IFERROR(VLOOKUP($B99,[1]NUM13!$G$3:$T$145,11,FALSE),0)</f>
        <v>0</v>
      </c>
      <c r="O99" s="51">
        <f>IFERROR(VLOOKUP($B99,[1]NUM13!$G$3:$T$145,12,FALSE),0)</f>
        <v>1</v>
      </c>
      <c r="P99" s="51">
        <f>IFERROR(VLOOKUP($B99,[1]NUM13!$G$3:$T$145,13,FALSE),0)</f>
        <v>0</v>
      </c>
      <c r="Q99" s="3">
        <f t="shared" si="35"/>
        <v>5</v>
      </c>
      <c r="R99" s="51">
        <f>IFERROR(VLOOKUP($B99,[1]DEN13!$G$3:$T$147,2,FALSE),0)</f>
        <v>1</v>
      </c>
      <c r="S99" s="51">
        <f>IFERROR(VLOOKUP($B99,[1]DEN13!$G$3:$T$147,3,FALSE),0)</f>
        <v>1</v>
      </c>
      <c r="T99" s="51">
        <f>IFERROR(VLOOKUP($B99,[1]DEN13!$G$3:$T$147,4,FALSE),0)</f>
        <v>0</v>
      </c>
      <c r="U99" s="51">
        <f>IFERROR(VLOOKUP($B99,[1]DEN13!$G$3:$T$147,5,FALSE),0)</f>
        <v>0</v>
      </c>
      <c r="V99" s="51">
        <f>IFERROR(VLOOKUP($B99,[1]DEN13!$G$3:$T$147,6,FALSE),0)</f>
        <v>1</v>
      </c>
      <c r="W99" s="51">
        <f>IFERROR(VLOOKUP($B99,[1]DEN13!$G$3:$T$147,7,FALSE),0)</f>
        <v>0</v>
      </c>
      <c r="X99" s="51">
        <f>IFERROR(VLOOKUP($B99,[1]DEN13!$G$3:$T$147,8,FALSE),0)</f>
        <v>1</v>
      </c>
      <c r="Y99" s="51">
        <f>IFERROR(VLOOKUP($B99,[1]DEN13!$G$3:$T$147,9,FALSE),0)</f>
        <v>0</v>
      </c>
      <c r="Z99" s="51">
        <f>IFERROR(VLOOKUP($B99,[1]DEN13!$G$3:$T$147,10,FALSE),0)</f>
        <v>0</v>
      </c>
      <c r="AA99" s="51">
        <f>IFERROR(VLOOKUP($B99,[1]DEN13!$G$3:$T$147,11,FALSE),0)</f>
        <v>0</v>
      </c>
      <c r="AB99" s="51">
        <f>IFERROR(VLOOKUP($B99,[1]DEN13!$G$3:$T$147,12,FALSE),0)</f>
        <v>1</v>
      </c>
      <c r="AC99" s="51">
        <f>IFERROR(VLOOKUP($B99,[1]DEN13!$G$3:$T$147,13,FALSE),0)</f>
        <v>0</v>
      </c>
      <c r="AD99" s="3">
        <f t="shared" si="13"/>
        <v>5</v>
      </c>
    </row>
    <row r="100" spans="1:30" ht="14.4" thickBot="1" x14ac:dyDescent="0.3">
      <c r="A100" s="49" t="s">
        <v>118</v>
      </c>
      <c r="B100" s="62" t="s">
        <v>108</v>
      </c>
      <c r="C100" s="34"/>
      <c r="D100" s="34"/>
      <c r="E100" s="51">
        <f>IFERROR(VLOOKUP($B100,[1]NUM13!$G$3:$T$145,2,FALSE),0)</f>
        <v>2</v>
      </c>
      <c r="F100" s="51">
        <f>IFERROR(VLOOKUP($B100,[1]NUM13!$G$3:$T$145,3,FALSE),0)</f>
        <v>0</v>
      </c>
      <c r="G100" s="51">
        <f>IFERROR(VLOOKUP($B100,[1]NUM13!$G$3:$T$145,4,FALSE),0)</f>
        <v>1</v>
      </c>
      <c r="H100" s="51">
        <f>IFERROR(VLOOKUP($B100,[1]NUM13!$G$3:$T$145,5,FALSE),0)</f>
        <v>0</v>
      </c>
      <c r="I100" s="51">
        <f>IFERROR(VLOOKUP($B100,[1]NUM13!$G$3:$T$145,6,FALSE),0)</f>
        <v>2</v>
      </c>
      <c r="J100" s="51">
        <f>IFERROR(VLOOKUP($B100,[1]NUM13!$G$3:$T$145,7,FALSE),0)</f>
        <v>0</v>
      </c>
      <c r="K100" s="51">
        <f>IFERROR(VLOOKUP($B100,[1]NUM13!$G$3:$T$145,8,FALSE),0)</f>
        <v>0</v>
      </c>
      <c r="L100" s="51">
        <f>IFERROR(VLOOKUP($B100,[1]NUM13!$G$3:$T$145,9,FALSE),0)</f>
        <v>0</v>
      </c>
      <c r="M100" s="51">
        <f>IFERROR(VLOOKUP($B100,[1]NUM13!$G$3:$T$145,10,FALSE),0)</f>
        <v>1</v>
      </c>
      <c r="N100" s="51">
        <f>IFERROR(VLOOKUP($B100,[1]NUM13!$G$3:$T$145,11,FALSE),0)</f>
        <v>0</v>
      </c>
      <c r="O100" s="51">
        <f>IFERROR(VLOOKUP($B100,[1]NUM13!$G$3:$T$145,12,FALSE),0)</f>
        <v>1</v>
      </c>
      <c r="P100" s="51">
        <f>IFERROR(VLOOKUP($B100,[1]NUM13!$G$3:$T$145,13,FALSE),0)</f>
        <v>1</v>
      </c>
      <c r="Q100" s="3">
        <f t="shared" si="35"/>
        <v>8</v>
      </c>
      <c r="R100" s="51">
        <f>IFERROR(VLOOKUP($B100,[1]DEN13!$G$3:$T$147,2,FALSE),0)</f>
        <v>2</v>
      </c>
      <c r="S100" s="51">
        <f>IFERROR(VLOOKUP($B100,[1]DEN13!$G$3:$T$147,3,FALSE),0)</f>
        <v>0</v>
      </c>
      <c r="T100" s="51">
        <f>IFERROR(VLOOKUP($B100,[1]DEN13!$G$3:$T$147,4,FALSE),0)</f>
        <v>1</v>
      </c>
      <c r="U100" s="51">
        <f>IFERROR(VLOOKUP($B100,[1]DEN13!$G$3:$T$147,5,FALSE),0)</f>
        <v>0</v>
      </c>
      <c r="V100" s="51">
        <f>IFERROR(VLOOKUP($B100,[1]DEN13!$G$3:$T$147,6,FALSE),0)</f>
        <v>2</v>
      </c>
      <c r="W100" s="51">
        <f>IFERROR(VLOOKUP($B100,[1]DEN13!$G$3:$T$147,7,FALSE),0)</f>
        <v>0</v>
      </c>
      <c r="X100" s="51">
        <f>IFERROR(VLOOKUP($B100,[1]DEN13!$G$3:$T$147,8,FALSE),0)</f>
        <v>0</v>
      </c>
      <c r="Y100" s="51">
        <f>IFERROR(VLOOKUP($B100,[1]DEN13!$G$3:$T$147,9,FALSE),0)</f>
        <v>0</v>
      </c>
      <c r="Z100" s="51">
        <f>IFERROR(VLOOKUP($B100,[1]DEN13!$G$3:$T$147,10,FALSE),0)</f>
        <v>1</v>
      </c>
      <c r="AA100" s="51">
        <f>IFERROR(VLOOKUP($B100,[1]DEN13!$G$3:$T$147,11,FALSE),0)</f>
        <v>0</v>
      </c>
      <c r="AB100" s="51">
        <f>IFERROR(VLOOKUP($B100,[1]DEN13!$G$3:$T$147,12,FALSE),0)</f>
        <v>1</v>
      </c>
      <c r="AC100" s="51">
        <f>IFERROR(VLOOKUP($B100,[1]DEN13!$G$3:$T$147,13,FALSE),0)</f>
        <v>1</v>
      </c>
      <c r="AD100" s="3">
        <f t="shared" si="13"/>
        <v>8</v>
      </c>
    </row>
    <row r="101" spans="1:30" ht="14.4" thickBot="1" x14ac:dyDescent="0.3">
      <c r="A101" s="49" t="s">
        <v>118</v>
      </c>
      <c r="B101" s="62" t="s">
        <v>109</v>
      </c>
      <c r="C101" s="34"/>
      <c r="D101" s="34"/>
      <c r="E101" s="51">
        <f>IFERROR(VLOOKUP($B101,[1]NUM13!$G$3:$T$145,2,FALSE),0)</f>
        <v>1</v>
      </c>
      <c r="F101" s="51">
        <f>IFERROR(VLOOKUP($B101,[1]NUM13!$G$3:$T$145,3,FALSE),0)</f>
        <v>1</v>
      </c>
      <c r="G101" s="51">
        <f>IFERROR(VLOOKUP($B101,[1]NUM13!$G$3:$T$145,4,FALSE),0)</f>
        <v>0</v>
      </c>
      <c r="H101" s="51">
        <f>IFERROR(VLOOKUP($B101,[1]NUM13!$G$3:$T$145,5,FALSE),0)</f>
        <v>0</v>
      </c>
      <c r="I101" s="51">
        <f>IFERROR(VLOOKUP($B101,[1]NUM13!$G$3:$T$145,6,FALSE),0)</f>
        <v>0</v>
      </c>
      <c r="J101" s="51">
        <f>IFERROR(VLOOKUP($B101,[1]NUM13!$G$3:$T$145,7,FALSE),0)</f>
        <v>1</v>
      </c>
      <c r="K101" s="51">
        <f>IFERROR(VLOOKUP($B101,[1]NUM13!$G$3:$T$145,8,FALSE),0)</f>
        <v>0</v>
      </c>
      <c r="L101" s="51">
        <f>IFERROR(VLOOKUP($B101,[1]NUM13!$G$3:$T$145,9,FALSE),0)</f>
        <v>0</v>
      </c>
      <c r="M101" s="51">
        <f>IFERROR(VLOOKUP($B101,[1]NUM13!$G$3:$T$145,10,FALSE),0)</f>
        <v>1</v>
      </c>
      <c r="N101" s="51">
        <f>IFERROR(VLOOKUP($B101,[1]NUM13!$G$3:$T$145,11,FALSE),0)</f>
        <v>0</v>
      </c>
      <c r="O101" s="51">
        <f>IFERROR(VLOOKUP($B101,[1]NUM13!$G$3:$T$145,12,FALSE),0)</f>
        <v>0</v>
      </c>
      <c r="P101" s="51">
        <f>IFERROR(VLOOKUP($B101,[1]NUM13!$G$3:$T$145,13,FALSE),0)</f>
        <v>0</v>
      </c>
      <c r="Q101" s="3">
        <f t="shared" si="35"/>
        <v>4</v>
      </c>
      <c r="R101" s="51">
        <f>IFERROR(VLOOKUP($B101,[1]DEN13!$G$3:$T$147,2,FALSE),0)</f>
        <v>1</v>
      </c>
      <c r="S101" s="51">
        <f>IFERROR(VLOOKUP($B101,[1]DEN13!$G$3:$T$147,3,FALSE),0)</f>
        <v>1</v>
      </c>
      <c r="T101" s="51">
        <f>IFERROR(VLOOKUP($B101,[1]DEN13!$G$3:$T$147,4,FALSE),0)</f>
        <v>0</v>
      </c>
      <c r="U101" s="51">
        <f>IFERROR(VLOOKUP($B101,[1]DEN13!$G$3:$T$147,5,FALSE),0)</f>
        <v>0</v>
      </c>
      <c r="V101" s="51">
        <f>IFERROR(VLOOKUP($B101,[1]DEN13!$G$3:$T$147,6,FALSE),0)</f>
        <v>0</v>
      </c>
      <c r="W101" s="51">
        <f>IFERROR(VLOOKUP($B101,[1]DEN13!$G$3:$T$147,7,FALSE),0)</f>
        <v>1</v>
      </c>
      <c r="X101" s="51">
        <f>IFERROR(VLOOKUP($B101,[1]DEN13!$G$3:$T$147,8,FALSE),0)</f>
        <v>0</v>
      </c>
      <c r="Y101" s="51">
        <f>IFERROR(VLOOKUP($B101,[1]DEN13!$G$3:$T$147,9,FALSE),0)</f>
        <v>0</v>
      </c>
      <c r="Z101" s="51">
        <f>IFERROR(VLOOKUP($B101,[1]DEN13!$G$3:$T$147,10,FALSE),0)</f>
        <v>1</v>
      </c>
      <c r="AA101" s="51">
        <f>IFERROR(VLOOKUP($B101,[1]DEN13!$G$3:$T$147,11,FALSE),0)</f>
        <v>0</v>
      </c>
      <c r="AB101" s="51">
        <f>IFERROR(VLOOKUP($B101,[1]DEN13!$G$3:$T$147,12,FALSE),0)</f>
        <v>0</v>
      </c>
      <c r="AC101" s="51">
        <f>IFERROR(VLOOKUP($B101,[1]DEN13!$G$3:$T$147,13,FALSE),0)</f>
        <v>0</v>
      </c>
      <c r="AD101" s="3">
        <f t="shared" si="13"/>
        <v>4</v>
      </c>
    </row>
    <row r="102" spans="1:30" ht="14.4" thickBot="1" x14ac:dyDescent="0.3">
      <c r="A102" s="49" t="s">
        <v>118</v>
      </c>
      <c r="B102" s="62" t="s">
        <v>110</v>
      </c>
      <c r="C102" s="34"/>
      <c r="D102" s="34"/>
      <c r="E102" s="51">
        <f>IFERROR(VLOOKUP($B102,[1]NUM13!$G$3:$T$145,2,FALSE),0)</f>
        <v>0</v>
      </c>
      <c r="F102" s="51">
        <f>IFERROR(VLOOKUP($B102,[1]NUM13!$G$3:$T$145,3,FALSE),0)</f>
        <v>0</v>
      </c>
      <c r="G102" s="51">
        <f>IFERROR(VLOOKUP($B102,[1]NUM13!$G$3:$T$145,4,FALSE),0)</f>
        <v>0</v>
      </c>
      <c r="H102" s="51">
        <f>IFERROR(VLOOKUP($B102,[1]NUM13!$G$3:$T$145,5,FALSE),0)</f>
        <v>0</v>
      </c>
      <c r="I102" s="51">
        <f>IFERROR(VLOOKUP($B102,[1]NUM13!$G$3:$T$145,6,FALSE),0)</f>
        <v>0</v>
      </c>
      <c r="J102" s="51">
        <f>IFERROR(VLOOKUP($B102,[1]NUM13!$G$3:$T$145,7,FALSE),0)</f>
        <v>0</v>
      </c>
      <c r="K102" s="51">
        <f>IFERROR(VLOOKUP($B102,[1]NUM13!$G$3:$T$145,8,FALSE),0)</f>
        <v>0</v>
      </c>
      <c r="L102" s="51">
        <f>IFERROR(VLOOKUP($B102,[1]NUM13!$G$3:$T$145,9,FALSE),0)</f>
        <v>0</v>
      </c>
      <c r="M102" s="51">
        <f>IFERROR(VLOOKUP($B102,[1]NUM13!$G$3:$T$145,10,FALSE),0)</f>
        <v>0</v>
      </c>
      <c r="N102" s="51">
        <f>IFERROR(VLOOKUP($B102,[1]NUM13!$G$3:$T$145,11,FALSE),0)</f>
        <v>1</v>
      </c>
      <c r="O102" s="51">
        <f>IFERROR(VLOOKUP($B102,[1]NUM13!$G$3:$T$145,12,FALSE),0)</f>
        <v>0</v>
      </c>
      <c r="P102" s="51">
        <f>IFERROR(VLOOKUP($B102,[1]NUM13!$G$3:$T$145,13,FALSE),0)</f>
        <v>0</v>
      </c>
      <c r="Q102" s="3">
        <f t="shared" si="35"/>
        <v>1</v>
      </c>
      <c r="R102" s="51">
        <f>IFERROR(VLOOKUP($B102,[1]DEN13!$G$3:$T$147,2,FALSE),0)</f>
        <v>0</v>
      </c>
      <c r="S102" s="51">
        <f>IFERROR(VLOOKUP($B102,[1]DEN13!$G$3:$T$147,3,FALSE),0)</f>
        <v>0</v>
      </c>
      <c r="T102" s="51">
        <f>IFERROR(VLOOKUP($B102,[1]DEN13!$G$3:$T$147,4,FALSE),0)</f>
        <v>0</v>
      </c>
      <c r="U102" s="51">
        <f>IFERROR(VLOOKUP($B102,[1]DEN13!$G$3:$T$147,5,FALSE),0)</f>
        <v>0</v>
      </c>
      <c r="V102" s="51">
        <f>IFERROR(VLOOKUP($B102,[1]DEN13!$G$3:$T$147,6,FALSE),0)</f>
        <v>0</v>
      </c>
      <c r="W102" s="51">
        <f>IFERROR(VLOOKUP($B102,[1]DEN13!$G$3:$T$147,7,FALSE),0)</f>
        <v>0</v>
      </c>
      <c r="X102" s="51">
        <f>IFERROR(VLOOKUP($B102,[1]DEN13!$G$3:$T$147,8,FALSE),0)</f>
        <v>0</v>
      </c>
      <c r="Y102" s="51">
        <f>IFERROR(VLOOKUP($B102,[1]DEN13!$G$3:$T$147,9,FALSE),0)</f>
        <v>0</v>
      </c>
      <c r="Z102" s="51">
        <f>IFERROR(VLOOKUP($B102,[1]DEN13!$G$3:$T$147,10,FALSE),0)</f>
        <v>0</v>
      </c>
      <c r="AA102" s="51">
        <f>IFERROR(VLOOKUP($B102,[1]DEN13!$G$3:$T$147,11,FALSE),0)</f>
        <v>1</v>
      </c>
      <c r="AB102" s="51">
        <f>IFERROR(VLOOKUP($B102,[1]DEN13!$G$3:$T$147,12,FALSE),0)</f>
        <v>0</v>
      </c>
      <c r="AC102" s="51">
        <f>IFERROR(VLOOKUP($B102,[1]DEN13!$G$3:$T$147,13,FALSE),0)</f>
        <v>0</v>
      </c>
      <c r="AD102" s="3">
        <f t="shared" si="13"/>
        <v>1</v>
      </c>
    </row>
    <row r="103" spans="1:30" ht="14.4" thickBot="1" x14ac:dyDescent="0.3">
      <c r="A103" s="49" t="s">
        <v>118</v>
      </c>
      <c r="B103" s="62" t="s">
        <v>111</v>
      </c>
      <c r="C103" s="34"/>
      <c r="D103" s="34"/>
      <c r="E103" s="51">
        <f>IFERROR(VLOOKUP($B103,[1]NUM13!$G$3:$T$145,2,FALSE),0)</f>
        <v>0</v>
      </c>
      <c r="F103" s="51">
        <f>IFERROR(VLOOKUP($B103,[1]NUM13!$G$3:$T$145,3,FALSE),0)</f>
        <v>0</v>
      </c>
      <c r="G103" s="51">
        <f>IFERROR(VLOOKUP($B103,[1]NUM13!$G$3:$T$145,4,FALSE),0)</f>
        <v>1</v>
      </c>
      <c r="H103" s="51">
        <f>IFERROR(VLOOKUP($B103,[1]NUM13!$G$3:$T$145,5,FALSE),0)</f>
        <v>0</v>
      </c>
      <c r="I103" s="51">
        <f>IFERROR(VLOOKUP($B103,[1]NUM13!$G$3:$T$145,6,FALSE),0)</f>
        <v>0</v>
      </c>
      <c r="J103" s="51">
        <f>IFERROR(VLOOKUP($B103,[1]NUM13!$G$3:$T$145,7,FALSE),0)</f>
        <v>2</v>
      </c>
      <c r="K103" s="51">
        <f>IFERROR(VLOOKUP($B103,[1]NUM13!$G$3:$T$145,8,FALSE),0)</f>
        <v>1</v>
      </c>
      <c r="L103" s="51">
        <f>IFERROR(VLOOKUP($B103,[1]NUM13!$G$3:$T$145,9,FALSE),0)</f>
        <v>0</v>
      </c>
      <c r="M103" s="51">
        <f>IFERROR(VLOOKUP($B103,[1]NUM13!$G$3:$T$145,10,FALSE),0)</f>
        <v>0</v>
      </c>
      <c r="N103" s="51">
        <f>IFERROR(VLOOKUP($B103,[1]NUM13!$G$3:$T$145,11,FALSE),0)</f>
        <v>0</v>
      </c>
      <c r="O103" s="51">
        <f>IFERROR(VLOOKUP($B103,[1]NUM13!$G$3:$T$145,12,FALSE),0)</f>
        <v>0</v>
      </c>
      <c r="P103" s="51">
        <f>IFERROR(VLOOKUP($B103,[1]NUM13!$G$3:$T$145,13,FALSE),0)</f>
        <v>0</v>
      </c>
      <c r="Q103" s="3">
        <f t="shared" si="35"/>
        <v>4</v>
      </c>
      <c r="R103" s="51">
        <f>IFERROR(VLOOKUP($B103,[1]DEN13!$G$3:$T$147,2,FALSE),0)</f>
        <v>0</v>
      </c>
      <c r="S103" s="51">
        <f>IFERROR(VLOOKUP($B103,[1]DEN13!$G$3:$T$147,3,FALSE),0)</f>
        <v>0</v>
      </c>
      <c r="T103" s="51">
        <f>IFERROR(VLOOKUP($B103,[1]DEN13!$G$3:$T$147,4,FALSE),0)</f>
        <v>1</v>
      </c>
      <c r="U103" s="51">
        <f>IFERROR(VLOOKUP($B103,[1]DEN13!$G$3:$T$147,5,FALSE),0)</f>
        <v>0</v>
      </c>
      <c r="V103" s="51">
        <f>IFERROR(VLOOKUP($B103,[1]DEN13!$G$3:$T$147,6,FALSE),0)</f>
        <v>0</v>
      </c>
      <c r="W103" s="51">
        <f>IFERROR(VLOOKUP($B103,[1]DEN13!$G$3:$T$147,7,FALSE),0)</f>
        <v>2</v>
      </c>
      <c r="X103" s="51">
        <f>IFERROR(VLOOKUP($B103,[1]DEN13!$G$3:$T$147,8,FALSE),0)</f>
        <v>1</v>
      </c>
      <c r="Y103" s="51">
        <f>IFERROR(VLOOKUP($B103,[1]DEN13!$G$3:$T$147,9,FALSE),0)</f>
        <v>0</v>
      </c>
      <c r="Z103" s="51">
        <f>IFERROR(VLOOKUP($B103,[1]DEN13!$G$3:$T$147,10,FALSE),0)</f>
        <v>0</v>
      </c>
      <c r="AA103" s="51">
        <f>IFERROR(VLOOKUP($B103,[1]DEN13!$G$3:$T$147,11,FALSE),0)</f>
        <v>0</v>
      </c>
      <c r="AB103" s="51">
        <f>IFERROR(VLOOKUP($B103,[1]DEN13!$G$3:$T$147,12,FALSE),0)</f>
        <v>0</v>
      </c>
      <c r="AC103" s="51">
        <f>IFERROR(VLOOKUP($B103,[1]DEN13!$G$3:$T$147,13,FALSE),0)</f>
        <v>0</v>
      </c>
      <c r="AD103" s="3">
        <f t="shared" si="13"/>
        <v>4</v>
      </c>
    </row>
    <row r="104" spans="1:30" ht="14.4" thickBot="1" x14ac:dyDescent="0.3">
      <c r="A104" s="49" t="s">
        <v>118</v>
      </c>
      <c r="B104" s="62" t="s">
        <v>112</v>
      </c>
      <c r="C104" s="34"/>
      <c r="D104" s="34"/>
      <c r="E104" s="51">
        <f>IFERROR(VLOOKUP($B104,[1]NUM13!$G$3:$T$145,2,FALSE),0)</f>
        <v>0</v>
      </c>
      <c r="F104" s="51">
        <f>IFERROR(VLOOKUP($B104,[1]NUM13!$G$3:$T$145,3,FALSE),0)</f>
        <v>0</v>
      </c>
      <c r="G104" s="51">
        <f>IFERROR(VLOOKUP($B104,[1]NUM13!$G$3:$T$145,4,FALSE),0)</f>
        <v>0</v>
      </c>
      <c r="H104" s="51">
        <f>IFERROR(VLOOKUP($B104,[1]NUM13!$G$3:$T$145,5,FALSE),0)</f>
        <v>1</v>
      </c>
      <c r="I104" s="51">
        <f>IFERROR(VLOOKUP($B104,[1]NUM13!$G$3:$T$145,6,FALSE),0)</f>
        <v>2</v>
      </c>
      <c r="J104" s="51">
        <f>IFERROR(VLOOKUP($B104,[1]NUM13!$G$3:$T$145,7,FALSE),0)</f>
        <v>1</v>
      </c>
      <c r="K104" s="51">
        <f>IFERROR(VLOOKUP($B104,[1]NUM13!$G$3:$T$145,8,FALSE),0)</f>
        <v>1</v>
      </c>
      <c r="L104" s="51">
        <f>IFERROR(VLOOKUP($B104,[1]NUM13!$G$3:$T$145,9,FALSE),0)</f>
        <v>1</v>
      </c>
      <c r="M104" s="51">
        <f>IFERROR(VLOOKUP($B104,[1]NUM13!$G$3:$T$145,10,FALSE),0)</f>
        <v>0</v>
      </c>
      <c r="N104" s="51">
        <f>IFERROR(VLOOKUP($B104,[1]NUM13!$G$3:$T$145,11,FALSE),0)</f>
        <v>0</v>
      </c>
      <c r="O104" s="51">
        <f>IFERROR(VLOOKUP($B104,[1]NUM13!$G$3:$T$145,12,FALSE),0)</f>
        <v>0</v>
      </c>
      <c r="P104" s="51">
        <f>IFERROR(VLOOKUP($B104,[1]NUM13!$G$3:$T$145,13,FALSE),0)</f>
        <v>0</v>
      </c>
      <c r="Q104" s="3">
        <f t="shared" si="35"/>
        <v>6</v>
      </c>
      <c r="R104" s="51">
        <f>IFERROR(VLOOKUP($B104,[1]DEN13!$G$3:$T$147,2,FALSE),0)</f>
        <v>0</v>
      </c>
      <c r="S104" s="51">
        <f>IFERROR(VLOOKUP($B104,[1]DEN13!$G$3:$T$147,3,FALSE),0)</f>
        <v>0</v>
      </c>
      <c r="T104" s="51">
        <f>IFERROR(VLOOKUP($B104,[1]DEN13!$G$3:$T$147,4,FALSE),0)</f>
        <v>0</v>
      </c>
      <c r="U104" s="51">
        <f>IFERROR(VLOOKUP($B104,[1]DEN13!$G$3:$T$147,5,FALSE),0)</f>
        <v>1</v>
      </c>
      <c r="V104" s="51">
        <f>IFERROR(VLOOKUP($B104,[1]DEN13!$G$3:$T$147,6,FALSE),0)</f>
        <v>2</v>
      </c>
      <c r="W104" s="51">
        <f>IFERROR(VLOOKUP($B104,[1]DEN13!$G$3:$T$147,7,FALSE),0)</f>
        <v>1</v>
      </c>
      <c r="X104" s="51">
        <f>IFERROR(VLOOKUP($B104,[1]DEN13!$G$3:$T$147,8,FALSE),0)</f>
        <v>1</v>
      </c>
      <c r="Y104" s="51">
        <f>IFERROR(VLOOKUP($B104,[1]DEN13!$G$3:$T$147,9,FALSE),0)</f>
        <v>1</v>
      </c>
      <c r="Z104" s="51">
        <f>IFERROR(VLOOKUP($B104,[1]DEN13!$G$3:$T$147,10,FALSE),0)</f>
        <v>0</v>
      </c>
      <c r="AA104" s="51">
        <f>IFERROR(VLOOKUP($B104,[1]DEN13!$G$3:$T$147,11,FALSE),0)</f>
        <v>0</v>
      </c>
      <c r="AB104" s="51">
        <f>IFERROR(VLOOKUP($B104,[1]DEN13!$G$3:$T$147,12,FALSE),0)</f>
        <v>0</v>
      </c>
      <c r="AC104" s="51">
        <f>IFERROR(VLOOKUP($B104,[1]DEN13!$G$3:$T$147,13,FALSE),0)</f>
        <v>0</v>
      </c>
      <c r="AD104" s="3">
        <f t="shared" si="13"/>
        <v>6</v>
      </c>
    </row>
    <row r="105" spans="1:30" ht="14.4" thickBot="1" x14ac:dyDescent="0.3">
      <c r="A105" s="49" t="s">
        <v>118</v>
      </c>
      <c r="B105" s="62" t="s">
        <v>113</v>
      </c>
      <c r="C105" s="34"/>
      <c r="D105" s="34"/>
      <c r="E105" s="51">
        <f>IFERROR(VLOOKUP($B105,[1]NUM13!$G$3:$T$145,2,FALSE),0)</f>
        <v>0</v>
      </c>
      <c r="F105" s="51">
        <f>IFERROR(VLOOKUP($B105,[1]NUM13!$G$3:$T$145,3,FALSE),0)</f>
        <v>0</v>
      </c>
      <c r="G105" s="51">
        <f>IFERROR(VLOOKUP($B105,[1]NUM13!$G$3:$T$145,4,FALSE),0)</f>
        <v>0</v>
      </c>
      <c r="H105" s="51">
        <f>IFERROR(VLOOKUP($B105,[1]NUM13!$G$3:$T$145,5,FALSE),0)</f>
        <v>0</v>
      </c>
      <c r="I105" s="51">
        <f>IFERROR(VLOOKUP($B105,[1]NUM13!$G$3:$T$145,6,FALSE),0)</f>
        <v>1</v>
      </c>
      <c r="J105" s="51">
        <f>IFERROR(VLOOKUP($B105,[1]NUM13!$G$3:$T$145,7,FALSE),0)</f>
        <v>0</v>
      </c>
      <c r="K105" s="51">
        <f>IFERROR(VLOOKUP($B105,[1]NUM13!$G$3:$T$145,8,FALSE),0)</f>
        <v>0</v>
      </c>
      <c r="L105" s="51">
        <f>IFERROR(VLOOKUP($B105,[1]NUM13!$G$3:$T$145,9,FALSE),0)</f>
        <v>1</v>
      </c>
      <c r="M105" s="51">
        <f>IFERROR(VLOOKUP($B105,[1]NUM13!$G$3:$T$145,10,FALSE),0)</f>
        <v>0</v>
      </c>
      <c r="N105" s="51">
        <f>IFERROR(VLOOKUP($B105,[1]NUM13!$G$3:$T$145,11,FALSE),0)</f>
        <v>1</v>
      </c>
      <c r="O105" s="51">
        <f>IFERROR(VLOOKUP($B105,[1]NUM13!$G$3:$T$145,12,FALSE),0)</f>
        <v>0</v>
      </c>
      <c r="P105" s="51">
        <f>IFERROR(VLOOKUP($B105,[1]NUM13!$G$3:$T$145,13,FALSE),0)</f>
        <v>0</v>
      </c>
      <c r="Q105" s="3">
        <f t="shared" si="35"/>
        <v>3</v>
      </c>
      <c r="R105" s="51">
        <f>IFERROR(VLOOKUP($B105,[1]DEN13!$G$3:$T$147,2,FALSE),0)</f>
        <v>0</v>
      </c>
      <c r="S105" s="51">
        <f>IFERROR(VLOOKUP($B105,[1]DEN13!$G$3:$T$147,3,FALSE),0)</f>
        <v>0</v>
      </c>
      <c r="T105" s="51">
        <f>IFERROR(VLOOKUP($B105,[1]DEN13!$G$3:$T$147,4,FALSE),0)</f>
        <v>0</v>
      </c>
      <c r="U105" s="51">
        <f>IFERROR(VLOOKUP($B105,[1]DEN13!$G$3:$T$147,5,FALSE),0)</f>
        <v>0</v>
      </c>
      <c r="V105" s="51">
        <f>IFERROR(VLOOKUP($B105,[1]DEN13!$G$3:$T$147,6,FALSE),0)</f>
        <v>1</v>
      </c>
      <c r="W105" s="51">
        <f>IFERROR(VLOOKUP($B105,[1]DEN13!$G$3:$T$147,7,FALSE),0)</f>
        <v>0</v>
      </c>
      <c r="X105" s="51">
        <f>IFERROR(VLOOKUP($B105,[1]DEN13!$G$3:$T$147,8,FALSE),0)</f>
        <v>0</v>
      </c>
      <c r="Y105" s="51">
        <f>IFERROR(VLOOKUP($B105,[1]DEN13!$G$3:$T$147,9,FALSE),0)</f>
        <v>1</v>
      </c>
      <c r="Z105" s="51">
        <f>IFERROR(VLOOKUP($B105,[1]DEN13!$G$3:$T$147,10,FALSE),0)</f>
        <v>0</v>
      </c>
      <c r="AA105" s="51">
        <f>IFERROR(VLOOKUP($B105,[1]DEN13!$G$3:$T$147,11,FALSE),0)</f>
        <v>1</v>
      </c>
      <c r="AB105" s="51">
        <f>IFERROR(VLOOKUP($B105,[1]DEN13!$G$3:$T$147,12,FALSE),0)</f>
        <v>0</v>
      </c>
      <c r="AC105" s="51">
        <f>IFERROR(VLOOKUP($B105,[1]DEN13!$G$3:$T$147,13,FALSE),0)</f>
        <v>0</v>
      </c>
      <c r="AD105" s="3">
        <f t="shared" si="13"/>
        <v>3</v>
      </c>
    </row>
    <row r="106" spans="1:30" ht="14.4" thickBot="1" x14ac:dyDescent="0.3">
      <c r="A106" s="49" t="s">
        <v>118</v>
      </c>
      <c r="B106" s="62" t="s">
        <v>114</v>
      </c>
      <c r="C106" s="34"/>
      <c r="D106" s="34"/>
      <c r="E106" s="51">
        <f>IFERROR(VLOOKUP($B106,[1]NUM13!$G$3:$T$145,2,FALSE),0)</f>
        <v>1</v>
      </c>
      <c r="F106" s="51">
        <f>IFERROR(VLOOKUP($B106,[1]NUM13!$G$3:$T$145,3,FALSE),0)</f>
        <v>2</v>
      </c>
      <c r="G106" s="51">
        <f>IFERROR(VLOOKUP($B106,[1]NUM13!$G$3:$T$145,4,FALSE),0)</f>
        <v>1</v>
      </c>
      <c r="H106" s="51">
        <f>IFERROR(VLOOKUP($B106,[1]NUM13!$G$3:$T$145,5,FALSE),0)</f>
        <v>1</v>
      </c>
      <c r="I106" s="51">
        <f>IFERROR(VLOOKUP($B106,[1]NUM13!$G$3:$T$145,6,FALSE),0)</f>
        <v>1</v>
      </c>
      <c r="J106" s="51">
        <f>IFERROR(VLOOKUP($B106,[1]NUM13!$G$3:$T$145,7,FALSE),0)</f>
        <v>0</v>
      </c>
      <c r="K106" s="51">
        <f>IFERROR(VLOOKUP($B106,[1]NUM13!$G$3:$T$145,8,FALSE),0)</f>
        <v>2</v>
      </c>
      <c r="L106" s="51">
        <f>IFERROR(VLOOKUP($B106,[1]NUM13!$G$3:$T$145,9,FALSE),0)</f>
        <v>0</v>
      </c>
      <c r="M106" s="51">
        <f>IFERROR(VLOOKUP($B106,[1]NUM13!$G$3:$T$145,10,FALSE),0)</f>
        <v>0</v>
      </c>
      <c r="N106" s="51">
        <f>IFERROR(VLOOKUP($B106,[1]NUM13!$G$3:$T$145,11,FALSE),0)</f>
        <v>2</v>
      </c>
      <c r="O106" s="51">
        <f>IFERROR(VLOOKUP($B106,[1]NUM13!$G$3:$T$145,12,FALSE),0)</f>
        <v>1</v>
      </c>
      <c r="P106" s="51">
        <f>IFERROR(VLOOKUP($B106,[1]NUM13!$G$3:$T$145,13,FALSE),0)</f>
        <v>1</v>
      </c>
      <c r="Q106" s="3">
        <f t="shared" si="35"/>
        <v>12</v>
      </c>
      <c r="R106" s="51">
        <f>IFERROR(VLOOKUP($B106,[1]DEN13!$G$3:$T$147,2,FALSE),0)</f>
        <v>1</v>
      </c>
      <c r="S106" s="51">
        <f>IFERROR(VLOOKUP($B106,[1]DEN13!$G$3:$T$147,3,FALSE),0)</f>
        <v>2</v>
      </c>
      <c r="T106" s="51">
        <f>IFERROR(VLOOKUP($B106,[1]DEN13!$G$3:$T$147,4,FALSE),0)</f>
        <v>1</v>
      </c>
      <c r="U106" s="51">
        <f>IFERROR(VLOOKUP($B106,[1]DEN13!$G$3:$T$147,5,FALSE),0)</f>
        <v>1</v>
      </c>
      <c r="V106" s="51">
        <f>IFERROR(VLOOKUP($B106,[1]DEN13!$G$3:$T$147,6,FALSE),0)</f>
        <v>1</v>
      </c>
      <c r="W106" s="51">
        <f>IFERROR(VLOOKUP($B106,[1]DEN13!$G$3:$T$147,7,FALSE),0)</f>
        <v>0</v>
      </c>
      <c r="X106" s="51">
        <f>IFERROR(VLOOKUP($B106,[1]DEN13!$G$3:$T$147,8,FALSE),0)</f>
        <v>2</v>
      </c>
      <c r="Y106" s="51">
        <f>IFERROR(VLOOKUP($B106,[1]DEN13!$G$3:$T$147,9,FALSE),0)</f>
        <v>0</v>
      </c>
      <c r="Z106" s="51">
        <f>IFERROR(VLOOKUP($B106,[1]DEN13!$G$3:$T$147,10,FALSE),0)</f>
        <v>0</v>
      </c>
      <c r="AA106" s="51">
        <f>IFERROR(VLOOKUP($B106,[1]DEN13!$G$3:$T$147,11,FALSE),0)</f>
        <v>2</v>
      </c>
      <c r="AB106" s="51">
        <f>IFERROR(VLOOKUP($B106,[1]DEN13!$G$3:$T$147,12,FALSE),0)</f>
        <v>1</v>
      </c>
      <c r="AC106" s="51">
        <f>IFERROR(VLOOKUP($B106,[1]DEN13!$G$3:$T$147,13,FALSE),0)</f>
        <v>2</v>
      </c>
      <c r="AD106" s="3">
        <f t="shared" si="13"/>
        <v>13</v>
      </c>
    </row>
    <row r="107" spans="1:30" ht="14.4" thickBot="1" x14ac:dyDescent="0.3">
      <c r="A107" s="49" t="s">
        <v>118</v>
      </c>
      <c r="B107" s="62" t="s">
        <v>115</v>
      </c>
      <c r="C107" s="34"/>
      <c r="D107" s="34"/>
      <c r="E107" s="51">
        <f>IFERROR(VLOOKUP($B107,[1]NUM13!$G$3:$T$145,2,FALSE),0)</f>
        <v>3</v>
      </c>
      <c r="F107" s="51">
        <f>IFERROR(VLOOKUP($B107,[1]NUM13!$G$3:$T$145,3,FALSE),0)</f>
        <v>1</v>
      </c>
      <c r="G107" s="51">
        <f>IFERROR(VLOOKUP($B107,[1]NUM13!$G$3:$T$145,4,FALSE),0)</f>
        <v>1</v>
      </c>
      <c r="H107" s="51">
        <f>IFERROR(VLOOKUP($B107,[1]NUM13!$G$3:$T$145,5,FALSE),0)</f>
        <v>2</v>
      </c>
      <c r="I107" s="51">
        <f>IFERROR(VLOOKUP($B107,[1]NUM13!$G$3:$T$145,6,FALSE),0)</f>
        <v>0</v>
      </c>
      <c r="J107" s="51">
        <f>IFERROR(VLOOKUP($B107,[1]NUM13!$G$3:$T$145,7,FALSE),0)</f>
        <v>0</v>
      </c>
      <c r="K107" s="51">
        <f>IFERROR(VLOOKUP($B107,[1]NUM13!$G$3:$T$145,8,FALSE),0)</f>
        <v>0</v>
      </c>
      <c r="L107" s="51">
        <f>IFERROR(VLOOKUP($B107,[1]NUM13!$G$3:$T$145,9,FALSE),0)</f>
        <v>1</v>
      </c>
      <c r="M107" s="51">
        <f>IFERROR(VLOOKUP($B107,[1]NUM13!$G$3:$T$145,10,FALSE),0)</f>
        <v>0</v>
      </c>
      <c r="N107" s="51">
        <f>IFERROR(VLOOKUP($B107,[1]NUM13!$G$3:$T$145,11,FALSE),0)</f>
        <v>2</v>
      </c>
      <c r="O107" s="51">
        <f>IFERROR(VLOOKUP($B107,[1]NUM13!$G$3:$T$145,12,FALSE),0)</f>
        <v>1</v>
      </c>
      <c r="P107" s="51">
        <f>IFERROR(VLOOKUP($B107,[1]NUM13!$G$3:$T$145,13,FALSE),0)</f>
        <v>0</v>
      </c>
      <c r="Q107" s="3">
        <f t="shared" si="35"/>
        <v>11</v>
      </c>
      <c r="R107" s="51">
        <f>IFERROR(VLOOKUP($B107,[1]DEN13!$G$3:$T$147,2,FALSE),0)</f>
        <v>3</v>
      </c>
      <c r="S107" s="51">
        <f>IFERROR(VLOOKUP($B107,[1]DEN13!$G$3:$T$147,3,FALSE),0)</f>
        <v>1</v>
      </c>
      <c r="T107" s="51">
        <f>IFERROR(VLOOKUP($B107,[1]DEN13!$G$3:$T$147,4,FALSE),0)</f>
        <v>1</v>
      </c>
      <c r="U107" s="51">
        <f>IFERROR(VLOOKUP($B107,[1]DEN13!$G$3:$T$147,5,FALSE),0)</f>
        <v>2</v>
      </c>
      <c r="V107" s="51">
        <f>IFERROR(VLOOKUP($B107,[1]DEN13!$G$3:$T$147,6,FALSE),0)</f>
        <v>0</v>
      </c>
      <c r="W107" s="51">
        <f>IFERROR(VLOOKUP($B107,[1]DEN13!$G$3:$T$147,7,FALSE),0)</f>
        <v>0</v>
      </c>
      <c r="X107" s="51">
        <f>IFERROR(VLOOKUP($B107,[1]DEN13!$G$3:$T$147,8,FALSE),0)</f>
        <v>0</v>
      </c>
      <c r="Y107" s="51">
        <f>IFERROR(VLOOKUP($B107,[1]DEN13!$G$3:$T$147,9,FALSE),0)</f>
        <v>1</v>
      </c>
      <c r="Z107" s="51">
        <f>IFERROR(VLOOKUP($B107,[1]DEN13!$G$3:$T$147,10,FALSE),0)</f>
        <v>0</v>
      </c>
      <c r="AA107" s="51">
        <f>IFERROR(VLOOKUP($B107,[1]DEN13!$G$3:$T$147,11,FALSE),0)</f>
        <v>2</v>
      </c>
      <c r="AB107" s="51">
        <f>IFERROR(VLOOKUP($B107,[1]DEN13!$G$3:$T$147,12,FALSE),0)</f>
        <v>1</v>
      </c>
      <c r="AC107" s="51">
        <f>IFERROR(VLOOKUP($B107,[1]DEN13!$G$3:$T$147,13,FALSE),0)</f>
        <v>0</v>
      </c>
      <c r="AD107" s="3">
        <f t="shared" si="13"/>
        <v>11</v>
      </c>
    </row>
    <row r="108" spans="1:30" ht="14.4" thickBot="1" x14ac:dyDescent="0.3">
      <c r="A108" s="49" t="s">
        <v>118</v>
      </c>
      <c r="B108" s="62" t="s">
        <v>116</v>
      </c>
      <c r="C108" s="34"/>
      <c r="D108" s="34"/>
      <c r="E108" s="51">
        <f>IFERROR(VLOOKUP($B108,[1]NUM13!$G$3:$T$145,2,FALSE),0)</f>
        <v>8</v>
      </c>
      <c r="F108" s="51">
        <f>IFERROR(VLOOKUP($B108,[1]NUM13!$G$3:$T$145,3,FALSE),0)</f>
        <v>5</v>
      </c>
      <c r="G108" s="51">
        <f>IFERROR(VLOOKUP($B108,[1]NUM13!$G$3:$T$145,4,FALSE),0)</f>
        <v>4</v>
      </c>
      <c r="H108" s="51">
        <f>IFERROR(VLOOKUP($B108,[1]NUM13!$G$3:$T$145,5,FALSE),0)</f>
        <v>3</v>
      </c>
      <c r="I108" s="51">
        <f>IFERROR(VLOOKUP($B108,[1]NUM13!$G$3:$T$145,6,FALSE),0)</f>
        <v>5</v>
      </c>
      <c r="J108" s="51">
        <f>IFERROR(VLOOKUP($B108,[1]NUM13!$G$3:$T$145,7,FALSE),0)</f>
        <v>3</v>
      </c>
      <c r="K108" s="51">
        <f>IFERROR(VLOOKUP($B108,[1]NUM13!$G$3:$T$145,8,FALSE),0)</f>
        <v>6</v>
      </c>
      <c r="L108" s="51">
        <f>IFERROR(VLOOKUP($B108,[1]NUM13!$G$3:$T$145,9,FALSE),0)</f>
        <v>5</v>
      </c>
      <c r="M108" s="51">
        <f>IFERROR(VLOOKUP($B108,[1]NUM13!$G$3:$T$145,10,FALSE),0)</f>
        <v>2</v>
      </c>
      <c r="N108" s="51">
        <f>IFERROR(VLOOKUP($B108,[1]NUM13!$G$3:$T$145,11,FALSE),0)</f>
        <v>3</v>
      </c>
      <c r="O108" s="51">
        <f>IFERROR(VLOOKUP($B108,[1]NUM13!$G$3:$T$145,12,FALSE),0)</f>
        <v>1</v>
      </c>
      <c r="P108" s="51">
        <f>IFERROR(VLOOKUP($B108,[1]NUM13!$G$3:$T$145,13,FALSE),0)</f>
        <v>5</v>
      </c>
      <c r="Q108" s="3">
        <f t="shared" si="35"/>
        <v>50</v>
      </c>
      <c r="R108" s="51">
        <f>IFERROR(VLOOKUP($B108,[1]DEN13!$G$3:$T$147,2,FALSE),0)</f>
        <v>8</v>
      </c>
      <c r="S108" s="51">
        <f>IFERROR(VLOOKUP($B108,[1]DEN13!$G$3:$T$147,3,FALSE),0)</f>
        <v>8</v>
      </c>
      <c r="T108" s="51">
        <f>IFERROR(VLOOKUP($B108,[1]DEN13!$G$3:$T$147,4,FALSE),0)</f>
        <v>4</v>
      </c>
      <c r="U108" s="51">
        <f>IFERROR(VLOOKUP($B108,[1]DEN13!$G$3:$T$147,5,FALSE),0)</f>
        <v>3</v>
      </c>
      <c r="V108" s="51">
        <f>IFERROR(VLOOKUP($B108,[1]DEN13!$G$3:$T$147,6,FALSE),0)</f>
        <v>6</v>
      </c>
      <c r="W108" s="51">
        <f>IFERROR(VLOOKUP($B108,[1]DEN13!$G$3:$T$147,7,FALSE),0)</f>
        <v>3</v>
      </c>
      <c r="X108" s="51">
        <f>IFERROR(VLOOKUP($B108,[1]DEN13!$G$3:$T$147,8,FALSE),0)</f>
        <v>6</v>
      </c>
      <c r="Y108" s="51">
        <f>IFERROR(VLOOKUP($B108,[1]DEN13!$G$3:$T$147,9,FALSE),0)</f>
        <v>5</v>
      </c>
      <c r="Z108" s="51">
        <f>IFERROR(VLOOKUP($B108,[1]DEN13!$G$3:$T$147,10,FALSE),0)</f>
        <v>3</v>
      </c>
      <c r="AA108" s="51">
        <f>IFERROR(VLOOKUP($B108,[1]DEN13!$G$3:$T$147,11,FALSE),0)</f>
        <v>3</v>
      </c>
      <c r="AB108" s="51">
        <f>IFERROR(VLOOKUP($B108,[1]DEN13!$G$3:$T$147,12,FALSE),0)</f>
        <v>1</v>
      </c>
      <c r="AC108" s="51">
        <f>IFERROR(VLOOKUP($B108,[1]DEN13!$G$3:$T$147,13,FALSE),0)</f>
        <v>6</v>
      </c>
      <c r="AD108" s="3">
        <f>SUM(R108:AC108)</f>
        <v>56</v>
      </c>
    </row>
    <row r="109" spans="1:30" ht="14.4" thickBot="1" x14ac:dyDescent="0.3">
      <c r="A109" s="49" t="s">
        <v>118</v>
      </c>
      <c r="B109" s="62" t="s">
        <v>117</v>
      </c>
      <c r="C109" s="34"/>
      <c r="D109" s="34"/>
      <c r="E109" s="51">
        <f>IFERROR(VLOOKUP($B109,[1]NUM13!$G$3:$T$145,2,FALSE),0)</f>
        <v>2</v>
      </c>
      <c r="F109" s="51">
        <f>IFERROR(VLOOKUP($B109,[1]NUM13!$G$3:$T$145,3,FALSE),0)</f>
        <v>4</v>
      </c>
      <c r="G109" s="51">
        <f>IFERROR(VLOOKUP($B109,[1]NUM13!$G$3:$T$145,4,FALSE),0)</f>
        <v>5</v>
      </c>
      <c r="H109" s="51">
        <f>IFERROR(VLOOKUP($B109,[1]NUM13!$G$3:$T$145,5,FALSE),0)</f>
        <v>1</v>
      </c>
      <c r="I109" s="51">
        <f>IFERROR(VLOOKUP($B109,[1]NUM13!$G$3:$T$145,6,FALSE),0)</f>
        <v>3</v>
      </c>
      <c r="J109" s="51">
        <f>IFERROR(VLOOKUP($B109,[1]NUM13!$G$3:$T$145,7,FALSE),0)</f>
        <v>0</v>
      </c>
      <c r="K109" s="51">
        <f>IFERROR(VLOOKUP($B109,[1]NUM13!$G$3:$T$145,8,FALSE),0)</f>
        <v>2</v>
      </c>
      <c r="L109" s="51">
        <f>IFERROR(VLOOKUP($B109,[1]NUM13!$G$3:$T$145,9,FALSE),0)</f>
        <v>2</v>
      </c>
      <c r="M109" s="51">
        <f>IFERROR(VLOOKUP($B109,[1]NUM13!$G$3:$T$145,10,FALSE),0)</f>
        <v>1</v>
      </c>
      <c r="N109" s="51">
        <f>IFERROR(VLOOKUP($B109,[1]NUM13!$G$3:$T$145,11,FALSE),0)</f>
        <v>0</v>
      </c>
      <c r="O109" s="51">
        <f>IFERROR(VLOOKUP($B109,[1]NUM13!$G$3:$T$145,12,FALSE),0)</f>
        <v>0</v>
      </c>
      <c r="P109" s="51">
        <f>IFERROR(VLOOKUP($B109,[1]NUM13!$G$3:$T$145,13,FALSE),0)</f>
        <v>4</v>
      </c>
      <c r="Q109" s="3">
        <f t="shared" si="35"/>
        <v>24</v>
      </c>
      <c r="R109" s="51">
        <f>IFERROR(VLOOKUP($B109,[1]DEN13!$G$3:$T$147,2,FALSE),0)</f>
        <v>2</v>
      </c>
      <c r="S109" s="51">
        <f>IFERROR(VLOOKUP($B109,[1]DEN13!$G$3:$T$147,3,FALSE),0)</f>
        <v>5</v>
      </c>
      <c r="T109" s="51">
        <f>IFERROR(VLOOKUP($B109,[1]DEN13!$G$3:$T$147,4,FALSE),0)</f>
        <v>5</v>
      </c>
      <c r="U109" s="51">
        <f>IFERROR(VLOOKUP($B109,[1]DEN13!$G$3:$T$147,5,FALSE),0)</f>
        <v>2</v>
      </c>
      <c r="V109" s="51">
        <f>IFERROR(VLOOKUP($B109,[1]DEN13!$G$3:$T$147,6,FALSE),0)</f>
        <v>4</v>
      </c>
      <c r="W109" s="51">
        <f>IFERROR(VLOOKUP($B109,[1]DEN13!$G$3:$T$147,7,FALSE),0)</f>
        <v>0</v>
      </c>
      <c r="X109" s="51">
        <f>IFERROR(VLOOKUP($B109,[1]DEN13!$G$3:$T$147,8,FALSE),0)</f>
        <v>2</v>
      </c>
      <c r="Y109" s="51">
        <f>IFERROR(VLOOKUP($B109,[1]DEN13!$G$3:$T$147,9,FALSE),0)</f>
        <v>2</v>
      </c>
      <c r="Z109" s="51">
        <f>IFERROR(VLOOKUP($B109,[1]DEN13!$G$3:$T$147,10,FALSE),0)</f>
        <v>1</v>
      </c>
      <c r="AA109" s="51">
        <f>IFERROR(VLOOKUP($B109,[1]DEN13!$G$3:$T$147,11,FALSE),0)</f>
        <v>1</v>
      </c>
      <c r="AB109" s="51">
        <f>IFERROR(VLOOKUP($B109,[1]DEN13!$G$3:$T$147,12,FALSE),0)</f>
        <v>0</v>
      </c>
      <c r="AC109" s="51">
        <f>IFERROR(VLOOKUP($B109,[1]DEN13!$G$3:$T$147,13,FALSE),0)</f>
        <v>5</v>
      </c>
      <c r="AD109" s="3">
        <f>SUM(R109:AC109)</f>
        <v>29</v>
      </c>
    </row>
    <row r="110" spans="1:30" ht="14.4" thickBot="1" x14ac:dyDescent="0.3">
      <c r="A110" s="49" t="s">
        <v>118</v>
      </c>
      <c r="B110" s="62" t="s">
        <v>241</v>
      </c>
      <c r="C110" s="34"/>
      <c r="D110" s="34"/>
      <c r="E110" s="51">
        <f>IFERROR(VLOOKUP($B110,[1]NUM13!$G$3:$T$145,2,FALSE),0)</f>
        <v>6</v>
      </c>
      <c r="F110" s="51">
        <f>IFERROR(VLOOKUP($B110,[1]NUM13!$G$3:$T$145,3,FALSE),0)</f>
        <v>3</v>
      </c>
      <c r="G110" s="51">
        <f>IFERROR(VLOOKUP($B110,[1]NUM13!$G$3:$T$145,4,FALSE),0)</f>
        <v>2</v>
      </c>
      <c r="H110" s="51">
        <f>IFERROR(VLOOKUP($B110,[1]NUM13!$G$3:$T$145,5,FALSE),0)</f>
        <v>1</v>
      </c>
      <c r="I110" s="51">
        <f>IFERROR(VLOOKUP($B110,[1]NUM13!$G$3:$T$145,6,FALSE),0)</f>
        <v>3</v>
      </c>
      <c r="J110" s="51">
        <f>IFERROR(VLOOKUP($B110,[1]NUM13!$G$3:$T$145,7,FALSE),0)</f>
        <v>2</v>
      </c>
      <c r="K110" s="51">
        <f>IFERROR(VLOOKUP($B110,[1]NUM13!$G$3:$T$145,8,FALSE),0)</f>
        <v>5</v>
      </c>
      <c r="L110" s="51">
        <f>IFERROR(VLOOKUP($B110,[1]NUM13!$G$3:$T$145,9,FALSE),0)</f>
        <v>3</v>
      </c>
      <c r="M110" s="51">
        <f>IFERROR(VLOOKUP($B110,[1]NUM13!$G$3:$T$145,10,FALSE),0)</f>
        <v>1</v>
      </c>
      <c r="N110" s="51">
        <f>IFERROR(VLOOKUP($B110,[1]NUM13!$G$3:$T$145,11,FALSE),0)</f>
        <v>2</v>
      </c>
      <c r="O110" s="51">
        <f>IFERROR(VLOOKUP($B110,[1]NUM13!$G$3:$T$145,12,FALSE),0)</f>
        <v>1</v>
      </c>
      <c r="P110" s="51">
        <f>IFERROR(VLOOKUP($B110,[1]NUM13!$G$3:$T$145,13,FALSE),0)</f>
        <v>4</v>
      </c>
      <c r="Q110" s="3">
        <f>SUM(E110:P110)</f>
        <v>33</v>
      </c>
      <c r="R110" s="51">
        <f>IFERROR(VLOOKUP($B110,[1]DEN13!$G$3:$T$147,2,FALSE),0)</f>
        <v>6</v>
      </c>
      <c r="S110" s="51">
        <f>IFERROR(VLOOKUP($B110,[1]DEN13!$G$3:$T$147,3,FALSE),0)</f>
        <v>3</v>
      </c>
      <c r="T110" s="51">
        <f>IFERROR(VLOOKUP($B110,[1]DEN13!$G$3:$T$147,4,FALSE),0)</f>
        <v>2</v>
      </c>
      <c r="U110" s="51">
        <f>IFERROR(VLOOKUP($B110,[1]DEN13!$G$3:$T$147,5,FALSE),0)</f>
        <v>2</v>
      </c>
      <c r="V110" s="51">
        <f>IFERROR(VLOOKUP($B110,[1]DEN13!$G$3:$T$147,6,FALSE),0)</f>
        <v>3</v>
      </c>
      <c r="W110" s="51">
        <f>IFERROR(VLOOKUP($B110,[1]DEN13!$G$3:$T$147,7,FALSE),0)</f>
        <v>2</v>
      </c>
      <c r="X110" s="51">
        <f>IFERROR(VLOOKUP($B110,[1]DEN13!$G$3:$T$147,8,FALSE),0)</f>
        <v>6</v>
      </c>
      <c r="Y110" s="51">
        <f>IFERROR(VLOOKUP($B110,[1]DEN13!$G$3:$T$147,9,FALSE),0)</f>
        <v>3</v>
      </c>
      <c r="Z110" s="51">
        <f>IFERROR(VLOOKUP($B110,[1]DEN13!$G$3:$T$147,10,FALSE),0)</f>
        <v>2</v>
      </c>
      <c r="AA110" s="51">
        <f>IFERROR(VLOOKUP($B110,[1]DEN13!$G$3:$T$147,11,FALSE),0)</f>
        <v>3</v>
      </c>
      <c r="AB110" s="51">
        <f>IFERROR(VLOOKUP($B110,[1]DEN13!$G$3:$T$147,12,FALSE),0)</f>
        <v>1</v>
      </c>
      <c r="AC110" s="51">
        <f>IFERROR(VLOOKUP($B110,[1]DEN13!$G$3:$T$147,13,FALSE),0)</f>
        <v>5</v>
      </c>
      <c r="AD110" s="3">
        <f>SUM(R110:AC110)</f>
        <v>38</v>
      </c>
    </row>
    <row r="111" spans="1:30" ht="14.4" thickBot="1" x14ac:dyDescent="0.3">
      <c r="A111" s="49" t="s">
        <v>118</v>
      </c>
      <c r="B111" s="62" t="s">
        <v>255</v>
      </c>
      <c r="C111" s="34"/>
      <c r="D111" s="34"/>
      <c r="E111" s="51">
        <f>IFERROR(VLOOKUP($B111,[1]NUM13!$G$3:$T$145,2,FALSE),0)</f>
        <v>2</v>
      </c>
      <c r="F111" s="51">
        <f>IFERROR(VLOOKUP($B111,[1]NUM13!$G$3:$T$145,3,FALSE),0)</f>
        <v>2</v>
      </c>
      <c r="G111" s="51">
        <f>IFERROR(VLOOKUP($B111,[1]NUM13!$G$3:$T$145,4,FALSE),0)</f>
        <v>1</v>
      </c>
      <c r="H111" s="51">
        <f>IFERROR(VLOOKUP($B111,[1]NUM13!$G$3:$T$145,5,FALSE),0)</f>
        <v>1</v>
      </c>
      <c r="I111" s="51">
        <f>IFERROR(VLOOKUP($B111,[1]NUM13!$G$3:$T$145,6,FALSE),0)</f>
        <v>3</v>
      </c>
      <c r="J111" s="51">
        <f>IFERROR(VLOOKUP($B111,[1]NUM13!$G$3:$T$145,7,FALSE),0)</f>
        <v>1</v>
      </c>
      <c r="K111" s="51">
        <f>IFERROR(VLOOKUP($B111,[1]NUM13!$G$3:$T$145,8,FALSE),0)</f>
        <v>3</v>
      </c>
      <c r="L111" s="51">
        <f>IFERROR(VLOOKUP($B111,[1]NUM13!$G$3:$T$145,9,FALSE),0)</f>
        <v>1</v>
      </c>
      <c r="M111" s="51">
        <f>IFERROR(VLOOKUP($B111,[1]NUM13!$G$3:$T$145,10,FALSE),0)</f>
        <v>1</v>
      </c>
      <c r="N111" s="51">
        <f>IFERROR(VLOOKUP($B111,[1]NUM13!$G$3:$T$145,11,FALSE),0)</f>
        <v>3</v>
      </c>
      <c r="O111" s="51">
        <f>IFERROR(VLOOKUP($B111,[1]NUM13!$G$3:$T$145,12,FALSE),0)</f>
        <v>0</v>
      </c>
      <c r="P111" s="51">
        <f>IFERROR(VLOOKUP($B111,[1]NUM13!$G$3:$T$145,13,FALSE),0)</f>
        <v>3</v>
      </c>
      <c r="Q111" s="3">
        <f>SUM(E111:P111)</f>
        <v>21</v>
      </c>
      <c r="R111" s="51">
        <f>IFERROR(VLOOKUP($B111,[1]DEN13!$G$3:$T$147,2,FALSE),0)</f>
        <v>2</v>
      </c>
      <c r="S111" s="51">
        <f>IFERROR(VLOOKUP($B111,[1]DEN13!$G$3:$T$147,3,FALSE),0)</f>
        <v>2</v>
      </c>
      <c r="T111" s="51">
        <f>IFERROR(VLOOKUP($B111,[1]DEN13!$G$3:$T$147,4,FALSE),0)</f>
        <v>1</v>
      </c>
      <c r="U111" s="51">
        <f>IFERROR(VLOOKUP($B111,[1]DEN13!$G$3:$T$147,5,FALSE),0)</f>
        <v>1</v>
      </c>
      <c r="V111" s="51">
        <f>IFERROR(VLOOKUP($B111,[1]DEN13!$G$3:$T$147,6,FALSE),0)</f>
        <v>3</v>
      </c>
      <c r="W111" s="51">
        <f>IFERROR(VLOOKUP($B111,[1]DEN13!$G$3:$T$147,7,FALSE),0)</f>
        <v>1</v>
      </c>
      <c r="X111" s="51">
        <f>IFERROR(VLOOKUP($B111,[1]DEN13!$G$3:$T$147,8,FALSE),0)</f>
        <v>4</v>
      </c>
      <c r="Y111" s="51">
        <f>IFERROR(VLOOKUP($B111,[1]DEN13!$G$3:$T$147,9,FALSE),0)</f>
        <v>1</v>
      </c>
      <c r="Z111" s="51">
        <f>IFERROR(VLOOKUP($B111,[1]DEN13!$G$3:$T$147,10,FALSE),0)</f>
        <v>1</v>
      </c>
      <c r="AA111" s="51">
        <f>IFERROR(VLOOKUP($B111,[1]DEN13!$G$3:$T$147,11,FALSE),0)</f>
        <v>3</v>
      </c>
      <c r="AB111" s="51">
        <f>IFERROR(VLOOKUP($B111,[1]DEN13!$G$3:$T$147,12,FALSE),0)</f>
        <v>0</v>
      </c>
      <c r="AC111" s="51">
        <f>IFERROR(VLOOKUP($B111,[1]DEN13!$G$3:$T$147,13,FALSE),0)</f>
        <v>3</v>
      </c>
      <c r="AD111" s="3">
        <f>SUM(R111:AC111)</f>
        <v>22</v>
      </c>
    </row>
    <row r="112" spans="1:30" ht="14.4" thickBot="1" x14ac:dyDescent="0.3">
      <c r="A112" s="49" t="s">
        <v>118</v>
      </c>
      <c r="B112" s="62" t="s">
        <v>320</v>
      </c>
      <c r="C112" s="34"/>
      <c r="D112" s="34"/>
      <c r="E112" s="51">
        <f>IFERROR(VLOOKUP($B112,[1]NUM13!$G$3:$T$145,2,FALSE),0)</f>
        <v>0</v>
      </c>
      <c r="F112" s="51">
        <f>IFERROR(VLOOKUP($B112,[1]NUM13!$G$3:$T$145,3,FALSE),0)</f>
        <v>0</v>
      </c>
      <c r="G112" s="51">
        <f>IFERROR(VLOOKUP($B112,[1]NUM13!$G$3:$T$145,4,FALSE),0)</f>
        <v>0</v>
      </c>
      <c r="H112" s="51">
        <f>IFERROR(VLOOKUP($B112,[1]NUM13!$G$3:$T$145,5,FALSE),0)</f>
        <v>16</v>
      </c>
      <c r="I112" s="51">
        <f>IFERROR(VLOOKUP($B112,[1]NUM13!$G$3:$T$145,6,FALSE),0)</f>
        <v>20</v>
      </c>
      <c r="J112" s="51">
        <f>IFERROR(VLOOKUP($B112,[1]NUM13!$G$3:$T$145,7,FALSE),0)</f>
        <v>18</v>
      </c>
      <c r="K112" s="51">
        <f>IFERROR(VLOOKUP($B112,[1]NUM13!$G$3:$T$145,8,FALSE),0)</f>
        <v>15</v>
      </c>
      <c r="L112" s="51">
        <f>IFERROR(VLOOKUP($B112,[1]NUM13!$G$3:$T$145,9,FALSE),0)</f>
        <v>24</v>
      </c>
      <c r="M112" s="51">
        <f>IFERROR(VLOOKUP($B112,[1]NUM13!$G$3:$T$145,10,FALSE),0)</f>
        <v>15</v>
      </c>
      <c r="N112" s="51">
        <f>IFERROR(VLOOKUP($B112,[1]NUM13!$G$3:$T$145,11,FALSE),0)</f>
        <v>18</v>
      </c>
      <c r="O112" s="51">
        <f>IFERROR(VLOOKUP($B112,[1]NUM13!$G$3:$T$145,12,FALSE),0)</f>
        <v>4</v>
      </c>
      <c r="P112" s="51">
        <f>IFERROR(VLOOKUP($B112,[1]NUM13!$G$3:$T$145,13,FALSE),0)</f>
        <v>28</v>
      </c>
      <c r="Q112" s="3">
        <f>SUM(E112:P112)</f>
        <v>158</v>
      </c>
      <c r="R112" s="51">
        <f>IFERROR(VLOOKUP($B112,[1]DEN13!$G$3:$T$147,2,FALSE),0)</f>
        <v>0</v>
      </c>
      <c r="S112" s="51">
        <f>IFERROR(VLOOKUP($B112,[1]DEN13!$G$3:$T$147,3,FALSE),0)</f>
        <v>0</v>
      </c>
      <c r="T112" s="51">
        <f>IFERROR(VLOOKUP($B112,[1]DEN13!$G$3:$T$147,4,FALSE),0)</f>
        <v>0</v>
      </c>
      <c r="U112" s="51">
        <f>IFERROR(VLOOKUP($B112,[1]DEN13!$G$3:$T$147,5,FALSE),0)</f>
        <v>16</v>
      </c>
      <c r="V112" s="51">
        <f>IFERROR(VLOOKUP($B112,[1]DEN13!$G$3:$T$147,6,FALSE),0)</f>
        <v>20</v>
      </c>
      <c r="W112" s="51">
        <f>IFERROR(VLOOKUP($B112,[1]DEN13!$G$3:$T$147,7,FALSE),0)</f>
        <v>18</v>
      </c>
      <c r="X112" s="51">
        <f>IFERROR(VLOOKUP($B112,[1]DEN13!$G$3:$T$147,8,FALSE),0)</f>
        <v>16</v>
      </c>
      <c r="Y112" s="51">
        <f>IFERROR(VLOOKUP($B112,[1]DEN13!$G$3:$T$147,9,FALSE),0)</f>
        <v>26</v>
      </c>
      <c r="Z112" s="51">
        <f>IFERROR(VLOOKUP($B112,[1]DEN13!$G$3:$T$147,10,FALSE),0)</f>
        <v>16</v>
      </c>
      <c r="AA112" s="51">
        <f>IFERROR(VLOOKUP($B112,[1]DEN13!$G$3:$T$147,11,FALSE),0)</f>
        <v>18</v>
      </c>
      <c r="AB112" s="51">
        <f>IFERROR(VLOOKUP($B112,[1]DEN13!$G$3:$T$147,12,FALSE),0)</f>
        <v>4</v>
      </c>
      <c r="AC112" s="51">
        <f>IFERROR(VLOOKUP($B112,[1]DEN13!$G$3:$T$147,13,FALSE),0)</f>
        <v>29</v>
      </c>
      <c r="AD112" s="3">
        <f>SUM(R112:AC112)</f>
        <v>163</v>
      </c>
    </row>
    <row r="113" spans="1:31" ht="14.4" thickBot="1" x14ac:dyDescent="0.3">
      <c r="A113" s="344" t="s">
        <v>165</v>
      </c>
      <c r="B113" s="345"/>
      <c r="C113" s="89">
        <f>D113/Metas!M13</f>
        <v>1.0434239300218682</v>
      </c>
      <c r="D113" s="13">
        <f>+Q113/AD113</f>
        <v>0.93908153701968133</v>
      </c>
      <c r="E113" s="8">
        <f>SUM(E95:E112)</f>
        <v>124</v>
      </c>
      <c r="F113" s="8">
        <f t="shared" ref="F113:AD113" si="36">SUM(F95:F112)</f>
        <v>78</v>
      </c>
      <c r="G113" s="8">
        <f t="shared" si="36"/>
        <v>77</v>
      </c>
      <c r="H113" s="8">
        <f t="shared" si="36"/>
        <v>88</v>
      </c>
      <c r="I113" s="8">
        <f t="shared" si="36"/>
        <v>97</v>
      </c>
      <c r="J113" s="8">
        <f t="shared" si="36"/>
        <v>70</v>
      </c>
      <c r="K113" s="8">
        <f t="shared" si="36"/>
        <v>86</v>
      </c>
      <c r="L113" s="8">
        <f t="shared" si="36"/>
        <v>88</v>
      </c>
      <c r="M113" s="8">
        <f t="shared" si="36"/>
        <v>67</v>
      </c>
      <c r="N113" s="8">
        <f t="shared" si="36"/>
        <v>75</v>
      </c>
      <c r="O113" s="8">
        <f t="shared" si="36"/>
        <v>30</v>
      </c>
      <c r="P113" s="8">
        <f t="shared" si="36"/>
        <v>122</v>
      </c>
      <c r="Q113" s="8">
        <f t="shared" si="36"/>
        <v>1002</v>
      </c>
      <c r="R113" s="8">
        <f t="shared" si="36"/>
        <v>126</v>
      </c>
      <c r="S113" s="8">
        <f t="shared" si="36"/>
        <v>88</v>
      </c>
      <c r="T113" s="8">
        <f t="shared" si="36"/>
        <v>82</v>
      </c>
      <c r="U113" s="8">
        <f t="shared" si="36"/>
        <v>91</v>
      </c>
      <c r="V113" s="8">
        <f t="shared" si="36"/>
        <v>102</v>
      </c>
      <c r="W113" s="8">
        <f t="shared" si="36"/>
        <v>72</v>
      </c>
      <c r="X113" s="8">
        <f t="shared" si="36"/>
        <v>93</v>
      </c>
      <c r="Y113" s="8">
        <f t="shared" si="36"/>
        <v>95</v>
      </c>
      <c r="Z113" s="8">
        <f t="shared" si="36"/>
        <v>74</v>
      </c>
      <c r="AA113" s="8">
        <f t="shared" si="36"/>
        <v>79</v>
      </c>
      <c r="AB113" s="8">
        <f t="shared" si="36"/>
        <v>31</v>
      </c>
      <c r="AC113" s="8">
        <f t="shared" si="36"/>
        <v>134</v>
      </c>
      <c r="AD113" s="8">
        <f t="shared" si="36"/>
        <v>1067</v>
      </c>
      <c r="AE113" s="233"/>
    </row>
    <row r="114" spans="1:31" ht="14.4" thickBot="1" x14ac:dyDescent="0.3">
      <c r="A114" s="49" t="s">
        <v>131</v>
      </c>
      <c r="B114" s="62" t="s">
        <v>119</v>
      </c>
      <c r="C114" s="34"/>
      <c r="D114" s="34"/>
      <c r="E114" s="51">
        <f>IFERROR(VLOOKUP($B114,[1]NUM13!$G$3:$T$145,2,FALSE),0)</f>
        <v>0</v>
      </c>
      <c r="F114" s="51">
        <f>IFERROR(VLOOKUP($B114,[1]NUM13!$G$3:$T$145,3,FALSE),0)</f>
        <v>0</v>
      </c>
      <c r="G114" s="51">
        <f>IFERROR(VLOOKUP($B114,[1]NUM13!$G$3:$T$145,4,FALSE),0)</f>
        <v>0</v>
      </c>
      <c r="H114" s="51">
        <f>IFERROR(VLOOKUP($B114,[1]NUM13!$G$3:$T$145,5,FALSE),0)</f>
        <v>0</v>
      </c>
      <c r="I114" s="51">
        <f>IFERROR(VLOOKUP($B114,[1]NUM13!$G$3:$T$145,6,FALSE),0)</f>
        <v>0</v>
      </c>
      <c r="J114" s="51">
        <f>IFERROR(VLOOKUP($B114,[1]NUM13!$G$3:$T$145,7,FALSE),0)</f>
        <v>0</v>
      </c>
      <c r="K114" s="51">
        <f>IFERROR(VLOOKUP($B114,[1]NUM13!$G$3:$T$145,8,FALSE),0)</f>
        <v>0</v>
      </c>
      <c r="L114" s="51">
        <f>IFERROR(VLOOKUP($B114,[1]NUM13!$G$3:$T$145,9,FALSE),0)</f>
        <v>0</v>
      </c>
      <c r="M114" s="51">
        <f>IFERROR(VLOOKUP($B114,[1]NUM13!$G$3:$T$145,10,FALSE),0)</f>
        <v>0</v>
      </c>
      <c r="N114" s="51">
        <f>IFERROR(VLOOKUP($B114,[1]NUM13!$G$3:$T$145,11,FALSE),0)</f>
        <v>0</v>
      </c>
      <c r="O114" s="51">
        <f>IFERROR(VLOOKUP($B114,[1]NUM13!$G$3:$T$145,12,FALSE),0)</f>
        <v>0</v>
      </c>
      <c r="P114" s="51">
        <f>IFERROR(VLOOKUP($B114,[1]NUM13!$G$3:$T$145,13,FALSE),0)</f>
        <v>0</v>
      </c>
      <c r="Q114" s="3">
        <f t="shared" ref="Q114:Q151" si="37">SUM(E114:P114)</f>
        <v>0</v>
      </c>
      <c r="R114" s="51">
        <f>IFERROR(VLOOKUP($B114,[1]DEN13!$G$3:$T$147,2,FALSE),0)</f>
        <v>0</v>
      </c>
      <c r="S114" s="51">
        <f>IFERROR(VLOOKUP($B114,[1]DEN13!$G$3:$T$147,3,FALSE),0)</f>
        <v>0</v>
      </c>
      <c r="T114" s="51">
        <f>IFERROR(VLOOKUP($B114,[1]DEN13!$G$3:$T$147,4,FALSE),0)</f>
        <v>0</v>
      </c>
      <c r="U114" s="51">
        <f>IFERROR(VLOOKUP($B114,[1]DEN13!$G$3:$T$147,5,FALSE),0)</f>
        <v>0</v>
      </c>
      <c r="V114" s="51">
        <f>IFERROR(VLOOKUP($B114,[1]DEN13!$G$3:$T$147,6,FALSE),0)</f>
        <v>0</v>
      </c>
      <c r="W114" s="51">
        <f>IFERROR(VLOOKUP($B114,[1]DEN13!$G$3:$T$147,7,FALSE),0)</f>
        <v>0</v>
      </c>
      <c r="X114" s="51">
        <f>IFERROR(VLOOKUP($B114,[1]DEN13!$G$3:$T$147,8,FALSE),0)</f>
        <v>0</v>
      </c>
      <c r="Y114" s="51">
        <f>IFERROR(VLOOKUP($B114,[1]DEN13!$G$3:$T$147,9,FALSE),0)</f>
        <v>0</v>
      </c>
      <c r="Z114" s="51">
        <f>IFERROR(VLOOKUP($B114,[1]DEN13!$G$3:$T$147,10,FALSE),0)</f>
        <v>0</v>
      </c>
      <c r="AA114" s="51">
        <f>IFERROR(VLOOKUP($B114,[1]DEN13!$G$3:$T$147,11,FALSE),0)</f>
        <v>0</v>
      </c>
      <c r="AB114" s="51">
        <f>IFERROR(VLOOKUP($B114,[1]DEN13!$G$3:$T$147,12,FALSE),0)</f>
        <v>0</v>
      </c>
      <c r="AC114" s="51">
        <f>IFERROR(VLOOKUP($B114,[1]DEN13!$G$3:$T$147,13,FALSE),0)</f>
        <v>0</v>
      </c>
      <c r="AD114" s="3">
        <f t="shared" si="13"/>
        <v>0</v>
      </c>
    </row>
    <row r="115" spans="1:31" ht="14.4" thickBot="1" x14ac:dyDescent="0.3">
      <c r="A115" s="49" t="s">
        <v>131</v>
      </c>
      <c r="B115" s="62" t="s">
        <v>120</v>
      </c>
      <c r="C115" s="34"/>
      <c r="D115" s="34"/>
      <c r="E115" s="51">
        <f>IFERROR(VLOOKUP($B115,[1]NUM13!$G$3:$T$145,2,FALSE),0)</f>
        <v>0</v>
      </c>
      <c r="F115" s="51">
        <f>IFERROR(VLOOKUP($B115,[1]NUM13!$G$3:$T$145,3,FALSE),0)</f>
        <v>0</v>
      </c>
      <c r="G115" s="51">
        <f>IFERROR(VLOOKUP($B115,[1]NUM13!$G$3:$T$145,4,FALSE),0)</f>
        <v>2</v>
      </c>
      <c r="H115" s="51">
        <f>IFERROR(VLOOKUP($B115,[1]NUM13!$G$3:$T$145,5,FALSE),0)</f>
        <v>0</v>
      </c>
      <c r="I115" s="51">
        <f>IFERROR(VLOOKUP($B115,[1]NUM13!$G$3:$T$145,6,FALSE),0)</f>
        <v>0</v>
      </c>
      <c r="J115" s="51">
        <f>IFERROR(VLOOKUP($B115,[1]NUM13!$G$3:$T$145,7,FALSE),0)</f>
        <v>0</v>
      </c>
      <c r="K115" s="51">
        <f>IFERROR(VLOOKUP($B115,[1]NUM13!$G$3:$T$145,8,FALSE),0)</f>
        <v>3</v>
      </c>
      <c r="L115" s="51">
        <f>IFERROR(VLOOKUP($B115,[1]NUM13!$G$3:$T$145,9,FALSE),0)</f>
        <v>0</v>
      </c>
      <c r="M115" s="51">
        <f>IFERROR(VLOOKUP($B115,[1]NUM13!$G$3:$T$145,10,FALSE),0)</f>
        <v>1</v>
      </c>
      <c r="N115" s="51">
        <f>IFERROR(VLOOKUP($B115,[1]NUM13!$G$3:$T$145,11,FALSE),0)</f>
        <v>0</v>
      </c>
      <c r="O115" s="51">
        <f>IFERROR(VLOOKUP($B115,[1]NUM13!$G$3:$T$145,12,FALSE),0)</f>
        <v>0</v>
      </c>
      <c r="P115" s="51">
        <f>IFERROR(VLOOKUP($B115,[1]NUM13!$G$3:$T$145,13,FALSE),0)</f>
        <v>0</v>
      </c>
      <c r="Q115" s="3">
        <f t="shared" si="37"/>
        <v>6</v>
      </c>
      <c r="R115" s="51">
        <f>IFERROR(VLOOKUP($B115,[1]DEN13!$G$3:$T$147,2,FALSE),0)</f>
        <v>0</v>
      </c>
      <c r="S115" s="51">
        <f>IFERROR(VLOOKUP($B115,[1]DEN13!$G$3:$T$147,3,FALSE),0)</f>
        <v>0</v>
      </c>
      <c r="T115" s="51">
        <f>IFERROR(VLOOKUP($B115,[1]DEN13!$G$3:$T$147,4,FALSE),0)</f>
        <v>2</v>
      </c>
      <c r="U115" s="51">
        <f>IFERROR(VLOOKUP($B115,[1]DEN13!$G$3:$T$147,5,FALSE),0)</f>
        <v>0</v>
      </c>
      <c r="V115" s="51">
        <f>IFERROR(VLOOKUP($B115,[1]DEN13!$G$3:$T$147,6,FALSE),0)</f>
        <v>0</v>
      </c>
      <c r="W115" s="51">
        <f>IFERROR(VLOOKUP($B115,[1]DEN13!$G$3:$T$147,7,FALSE),0)</f>
        <v>0</v>
      </c>
      <c r="X115" s="51">
        <f>IFERROR(VLOOKUP($B115,[1]DEN13!$G$3:$T$147,8,FALSE),0)</f>
        <v>3</v>
      </c>
      <c r="Y115" s="51">
        <f>IFERROR(VLOOKUP($B115,[1]DEN13!$G$3:$T$147,9,FALSE),0)</f>
        <v>0</v>
      </c>
      <c r="Z115" s="51">
        <f>IFERROR(VLOOKUP($B115,[1]DEN13!$G$3:$T$147,10,FALSE),0)</f>
        <v>1</v>
      </c>
      <c r="AA115" s="51">
        <f>IFERROR(VLOOKUP($B115,[1]DEN13!$G$3:$T$147,11,FALSE),0)</f>
        <v>0</v>
      </c>
      <c r="AB115" s="51">
        <f>IFERROR(VLOOKUP($B115,[1]DEN13!$G$3:$T$147,12,FALSE),0)</f>
        <v>0</v>
      </c>
      <c r="AC115" s="51">
        <f>IFERROR(VLOOKUP($B115,[1]DEN13!$G$3:$T$147,13,FALSE),0)</f>
        <v>0</v>
      </c>
      <c r="AD115" s="3">
        <f t="shared" si="13"/>
        <v>6</v>
      </c>
    </row>
    <row r="116" spans="1:31" ht="14.4" thickBot="1" x14ac:dyDescent="0.3">
      <c r="A116" s="49" t="s">
        <v>131</v>
      </c>
      <c r="B116" s="62" t="s">
        <v>121</v>
      </c>
      <c r="C116" s="34"/>
      <c r="D116" s="34"/>
      <c r="E116" s="51">
        <f>IFERROR(VLOOKUP($B116,[1]NUM13!$G$3:$T$145,2,FALSE),0)</f>
        <v>1</v>
      </c>
      <c r="F116" s="51">
        <f>IFERROR(VLOOKUP($B116,[1]NUM13!$G$3:$T$145,3,FALSE),0)</f>
        <v>0</v>
      </c>
      <c r="G116" s="51">
        <f>IFERROR(VLOOKUP($B116,[1]NUM13!$G$3:$T$145,4,FALSE),0)</f>
        <v>0</v>
      </c>
      <c r="H116" s="51">
        <f>IFERROR(VLOOKUP($B116,[1]NUM13!$G$3:$T$145,5,FALSE),0)</f>
        <v>0</v>
      </c>
      <c r="I116" s="51">
        <f>IFERROR(VLOOKUP($B116,[1]NUM13!$G$3:$T$145,6,FALSE),0)</f>
        <v>0</v>
      </c>
      <c r="J116" s="51">
        <f>IFERROR(VLOOKUP($B116,[1]NUM13!$G$3:$T$145,7,FALSE),0)</f>
        <v>0</v>
      </c>
      <c r="K116" s="51">
        <f>IFERROR(VLOOKUP($B116,[1]NUM13!$G$3:$T$145,8,FALSE),0)</f>
        <v>0</v>
      </c>
      <c r="L116" s="51">
        <f>IFERROR(VLOOKUP($B116,[1]NUM13!$G$3:$T$145,9,FALSE),0)</f>
        <v>0</v>
      </c>
      <c r="M116" s="51">
        <f>IFERROR(VLOOKUP($B116,[1]NUM13!$G$3:$T$145,10,FALSE),0)</f>
        <v>0</v>
      </c>
      <c r="N116" s="51">
        <f>IFERROR(VLOOKUP($B116,[1]NUM13!$G$3:$T$145,11,FALSE),0)</f>
        <v>0</v>
      </c>
      <c r="O116" s="51">
        <f>IFERROR(VLOOKUP($B116,[1]NUM13!$G$3:$T$145,12,FALSE),0)</f>
        <v>0</v>
      </c>
      <c r="P116" s="51">
        <f>IFERROR(VLOOKUP($B116,[1]NUM13!$G$3:$T$145,13,FALSE),0)</f>
        <v>0</v>
      </c>
      <c r="Q116" s="3">
        <f t="shared" si="37"/>
        <v>1</v>
      </c>
      <c r="R116" s="51">
        <f>IFERROR(VLOOKUP($B116,[1]DEN13!$G$3:$T$147,2,FALSE),0)</f>
        <v>1</v>
      </c>
      <c r="S116" s="51">
        <f>IFERROR(VLOOKUP($B116,[1]DEN13!$G$3:$T$147,3,FALSE),0)</f>
        <v>0</v>
      </c>
      <c r="T116" s="51">
        <f>IFERROR(VLOOKUP($B116,[1]DEN13!$G$3:$T$147,4,FALSE),0)</f>
        <v>0</v>
      </c>
      <c r="U116" s="51">
        <f>IFERROR(VLOOKUP($B116,[1]DEN13!$G$3:$T$147,5,FALSE),0)</f>
        <v>0</v>
      </c>
      <c r="V116" s="51">
        <f>IFERROR(VLOOKUP($B116,[1]DEN13!$G$3:$T$147,6,FALSE),0)</f>
        <v>0</v>
      </c>
      <c r="W116" s="51">
        <f>IFERROR(VLOOKUP($B116,[1]DEN13!$G$3:$T$147,7,FALSE),0)</f>
        <v>0</v>
      </c>
      <c r="X116" s="51">
        <f>IFERROR(VLOOKUP($B116,[1]DEN13!$G$3:$T$147,8,FALSE),0)</f>
        <v>0</v>
      </c>
      <c r="Y116" s="51">
        <f>IFERROR(VLOOKUP($B116,[1]DEN13!$G$3:$T$147,9,FALSE),0)</f>
        <v>0</v>
      </c>
      <c r="Z116" s="51">
        <f>IFERROR(VLOOKUP($B116,[1]DEN13!$G$3:$T$147,10,FALSE),0)</f>
        <v>0</v>
      </c>
      <c r="AA116" s="51">
        <f>IFERROR(VLOOKUP($B116,[1]DEN13!$G$3:$T$147,11,FALSE),0)</f>
        <v>0</v>
      </c>
      <c r="AB116" s="51">
        <f>IFERROR(VLOOKUP($B116,[1]DEN13!$G$3:$T$147,12,FALSE),0)</f>
        <v>0</v>
      </c>
      <c r="AC116" s="51">
        <f>IFERROR(VLOOKUP($B116,[1]DEN13!$G$3:$T$147,13,FALSE),0)</f>
        <v>0</v>
      </c>
      <c r="AD116" s="3">
        <f t="shared" si="13"/>
        <v>1</v>
      </c>
    </row>
    <row r="117" spans="1:31" ht="14.4" thickBot="1" x14ac:dyDescent="0.3">
      <c r="A117" s="49" t="s">
        <v>131</v>
      </c>
      <c r="B117" s="62" t="s">
        <v>122</v>
      </c>
      <c r="C117" s="34"/>
      <c r="D117" s="34"/>
      <c r="E117" s="51">
        <f>IFERROR(VLOOKUP($B117,[1]NUM13!$G$3:$T$145,2,FALSE),0)</f>
        <v>0</v>
      </c>
      <c r="F117" s="51">
        <f>IFERROR(VLOOKUP($B117,[1]NUM13!$G$3:$T$145,3,FALSE),0)</f>
        <v>0</v>
      </c>
      <c r="G117" s="51">
        <f>IFERROR(VLOOKUP($B117,[1]NUM13!$G$3:$T$145,4,FALSE),0)</f>
        <v>0</v>
      </c>
      <c r="H117" s="51">
        <f>IFERROR(VLOOKUP($B117,[1]NUM13!$G$3:$T$145,5,FALSE),0)</f>
        <v>0</v>
      </c>
      <c r="I117" s="51">
        <f>IFERROR(VLOOKUP($B117,[1]NUM13!$G$3:$T$145,6,FALSE),0)</f>
        <v>0</v>
      </c>
      <c r="J117" s="51">
        <f>IFERROR(VLOOKUP($B117,[1]NUM13!$G$3:$T$145,7,FALSE),0)</f>
        <v>1</v>
      </c>
      <c r="K117" s="51">
        <f>IFERROR(VLOOKUP($B117,[1]NUM13!$G$3:$T$145,8,FALSE),0)</f>
        <v>0</v>
      </c>
      <c r="L117" s="51">
        <f>IFERROR(VLOOKUP($B117,[1]NUM13!$G$3:$T$145,9,FALSE),0)</f>
        <v>0</v>
      </c>
      <c r="M117" s="51">
        <f>IFERROR(VLOOKUP($B117,[1]NUM13!$G$3:$T$145,10,FALSE),0)</f>
        <v>0</v>
      </c>
      <c r="N117" s="51">
        <f>IFERROR(VLOOKUP($B117,[1]NUM13!$G$3:$T$145,11,FALSE),0)</f>
        <v>0</v>
      </c>
      <c r="O117" s="51">
        <f>IFERROR(VLOOKUP($B117,[1]NUM13!$G$3:$T$145,12,FALSE),0)</f>
        <v>0</v>
      </c>
      <c r="P117" s="51">
        <f>IFERROR(VLOOKUP($B117,[1]NUM13!$G$3:$T$145,13,FALSE),0)</f>
        <v>0</v>
      </c>
      <c r="Q117" s="3">
        <f t="shared" si="37"/>
        <v>1</v>
      </c>
      <c r="R117" s="51">
        <f>IFERROR(VLOOKUP($B117,[1]DEN13!$G$3:$T$147,2,FALSE),0)</f>
        <v>0</v>
      </c>
      <c r="S117" s="51">
        <f>IFERROR(VLOOKUP($B117,[1]DEN13!$G$3:$T$147,3,FALSE),0)</f>
        <v>0</v>
      </c>
      <c r="T117" s="51">
        <f>IFERROR(VLOOKUP($B117,[1]DEN13!$G$3:$T$147,4,FALSE),0)</f>
        <v>0</v>
      </c>
      <c r="U117" s="51">
        <f>IFERROR(VLOOKUP($B117,[1]DEN13!$G$3:$T$147,5,FALSE),0)</f>
        <v>0</v>
      </c>
      <c r="V117" s="51">
        <f>IFERROR(VLOOKUP($B117,[1]DEN13!$G$3:$T$147,6,FALSE),0)</f>
        <v>0</v>
      </c>
      <c r="W117" s="51">
        <f>IFERROR(VLOOKUP($B117,[1]DEN13!$G$3:$T$147,7,FALSE),0)</f>
        <v>1</v>
      </c>
      <c r="X117" s="51">
        <f>IFERROR(VLOOKUP($B117,[1]DEN13!$G$3:$T$147,8,FALSE),0)</f>
        <v>0</v>
      </c>
      <c r="Y117" s="51">
        <f>IFERROR(VLOOKUP($B117,[1]DEN13!$G$3:$T$147,9,FALSE),0)</f>
        <v>0</v>
      </c>
      <c r="Z117" s="51">
        <f>IFERROR(VLOOKUP($B117,[1]DEN13!$G$3:$T$147,10,FALSE),0)</f>
        <v>0</v>
      </c>
      <c r="AA117" s="51">
        <f>IFERROR(VLOOKUP($B117,[1]DEN13!$G$3:$T$147,11,FALSE),0)</f>
        <v>0</v>
      </c>
      <c r="AB117" s="51">
        <f>IFERROR(VLOOKUP($B117,[1]DEN13!$G$3:$T$147,12,FALSE),0)</f>
        <v>0</v>
      </c>
      <c r="AC117" s="51">
        <f>IFERROR(VLOOKUP($B117,[1]DEN13!$G$3:$T$147,13,FALSE),0)</f>
        <v>0</v>
      </c>
      <c r="AD117" s="3">
        <f t="shared" si="13"/>
        <v>1</v>
      </c>
    </row>
    <row r="118" spans="1:31" ht="14.4" thickBot="1" x14ac:dyDescent="0.3">
      <c r="A118" s="49" t="s">
        <v>131</v>
      </c>
      <c r="B118" s="62" t="s">
        <v>123</v>
      </c>
      <c r="C118" s="34"/>
      <c r="D118" s="34"/>
      <c r="E118" s="51">
        <f>IFERROR(VLOOKUP($B118,[1]NUM13!$G$3:$T$145,2,FALSE),0)</f>
        <v>0</v>
      </c>
      <c r="F118" s="51">
        <f>IFERROR(VLOOKUP($B118,[1]NUM13!$G$3:$T$145,3,FALSE),0)</f>
        <v>0</v>
      </c>
      <c r="G118" s="51">
        <f>IFERROR(VLOOKUP($B118,[1]NUM13!$G$3:$T$145,4,FALSE),0)</f>
        <v>0</v>
      </c>
      <c r="H118" s="51">
        <f>IFERROR(VLOOKUP($B118,[1]NUM13!$G$3:$T$145,5,FALSE),0)</f>
        <v>0</v>
      </c>
      <c r="I118" s="51">
        <f>IFERROR(VLOOKUP($B118,[1]NUM13!$G$3:$T$145,6,FALSE),0)</f>
        <v>0</v>
      </c>
      <c r="J118" s="51">
        <f>IFERROR(VLOOKUP($B118,[1]NUM13!$G$3:$T$145,7,FALSE),0)</f>
        <v>0</v>
      </c>
      <c r="K118" s="51">
        <f>IFERROR(VLOOKUP($B118,[1]NUM13!$G$3:$T$145,8,FALSE),0)</f>
        <v>0</v>
      </c>
      <c r="L118" s="51">
        <f>IFERROR(VLOOKUP($B118,[1]NUM13!$G$3:$T$145,9,FALSE),0)</f>
        <v>0</v>
      </c>
      <c r="M118" s="51">
        <f>IFERROR(VLOOKUP($B118,[1]NUM13!$G$3:$T$145,10,FALSE),0)</f>
        <v>0</v>
      </c>
      <c r="N118" s="51">
        <f>IFERROR(VLOOKUP($B118,[1]NUM13!$G$3:$T$145,11,FALSE),0)</f>
        <v>0</v>
      </c>
      <c r="O118" s="51">
        <f>IFERROR(VLOOKUP($B118,[1]NUM13!$G$3:$T$145,12,FALSE),0)</f>
        <v>0</v>
      </c>
      <c r="P118" s="51">
        <f>IFERROR(VLOOKUP($B118,[1]NUM13!$G$3:$T$145,13,FALSE),0)</f>
        <v>0</v>
      </c>
      <c r="Q118" s="3">
        <f t="shared" si="37"/>
        <v>0</v>
      </c>
      <c r="R118" s="51">
        <f>IFERROR(VLOOKUP($B118,[1]DEN13!$G$3:$T$147,2,FALSE),0)</f>
        <v>1</v>
      </c>
      <c r="S118" s="51">
        <f>IFERROR(VLOOKUP($B118,[1]DEN13!$G$3:$T$147,3,FALSE),0)</f>
        <v>0</v>
      </c>
      <c r="T118" s="51">
        <f>IFERROR(VLOOKUP($B118,[1]DEN13!$G$3:$T$147,4,FALSE),0)</f>
        <v>0</v>
      </c>
      <c r="U118" s="51">
        <f>IFERROR(VLOOKUP($B118,[1]DEN13!$G$3:$T$147,5,FALSE),0)</f>
        <v>0</v>
      </c>
      <c r="V118" s="51">
        <f>IFERROR(VLOOKUP($B118,[1]DEN13!$G$3:$T$147,6,FALSE),0)</f>
        <v>0</v>
      </c>
      <c r="W118" s="51">
        <f>IFERROR(VLOOKUP($B118,[1]DEN13!$G$3:$T$147,7,FALSE),0)</f>
        <v>0</v>
      </c>
      <c r="X118" s="51">
        <f>IFERROR(VLOOKUP($B118,[1]DEN13!$G$3:$T$147,8,FALSE),0)</f>
        <v>0</v>
      </c>
      <c r="Y118" s="51">
        <f>IFERROR(VLOOKUP($B118,[1]DEN13!$G$3:$T$147,9,FALSE),0)</f>
        <v>0</v>
      </c>
      <c r="Z118" s="51">
        <f>IFERROR(VLOOKUP($B118,[1]DEN13!$G$3:$T$147,10,FALSE),0)</f>
        <v>0</v>
      </c>
      <c r="AA118" s="51">
        <f>IFERROR(VLOOKUP($B118,[1]DEN13!$G$3:$T$147,11,FALSE),0)</f>
        <v>0</v>
      </c>
      <c r="AB118" s="51">
        <f>IFERROR(VLOOKUP($B118,[1]DEN13!$G$3:$T$147,12,FALSE),0)</f>
        <v>0</v>
      </c>
      <c r="AC118" s="51">
        <f>IFERROR(VLOOKUP($B118,[1]DEN13!$G$3:$T$147,13,FALSE),0)</f>
        <v>1</v>
      </c>
      <c r="AD118" s="3">
        <f t="shared" si="13"/>
        <v>2</v>
      </c>
    </row>
    <row r="119" spans="1:31" ht="14.4" thickBot="1" x14ac:dyDescent="0.3">
      <c r="A119" s="49" t="s">
        <v>131</v>
      </c>
      <c r="B119" s="62" t="s">
        <v>124</v>
      </c>
      <c r="C119" s="34"/>
      <c r="D119" s="34"/>
      <c r="E119" s="51">
        <f>IFERROR(VLOOKUP($B119,[1]NUM13!$G$3:$T$145,2,FALSE),0)</f>
        <v>0</v>
      </c>
      <c r="F119" s="51">
        <f>IFERROR(VLOOKUP($B119,[1]NUM13!$G$3:$T$145,3,FALSE),0)</f>
        <v>0</v>
      </c>
      <c r="G119" s="51">
        <f>IFERROR(VLOOKUP($B119,[1]NUM13!$G$3:$T$145,4,FALSE),0)</f>
        <v>0</v>
      </c>
      <c r="H119" s="51">
        <f>IFERROR(VLOOKUP($B119,[1]NUM13!$G$3:$T$145,5,FALSE),0)</f>
        <v>0</v>
      </c>
      <c r="I119" s="51">
        <f>IFERROR(VLOOKUP($B119,[1]NUM13!$G$3:$T$145,6,FALSE),0)</f>
        <v>0</v>
      </c>
      <c r="J119" s="51">
        <f>IFERROR(VLOOKUP($B119,[1]NUM13!$G$3:$T$145,7,FALSE),0)</f>
        <v>0</v>
      </c>
      <c r="K119" s="51">
        <f>IFERROR(VLOOKUP($B119,[1]NUM13!$G$3:$T$145,8,FALSE),0)</f>
        <v>0</v>
      </c>
      <c r="L119" s="51">
        <f>IFERROR(VLOOKUP($B119,[1]NUM13!$G$3:$T$145,9,FALSE),0)</f>
        <v>1</v>
      </c>
      <c r="M119" s="51">
        <f>IFERROR(VLOOKUP($B119,[1]NUM13!$G$3:$T$145,10,FALSE),0)</f>
        <v>0</v>
      </c>
      <c r="N119" s="51">
        <f>IFERROR(VLOOKUP($B119,[1]NUM13!$G$3:$T$145,11,FALSE),0)</f>
        <v>0</v>
      </c>
      <c r="O119" s="51">
        <f>IFERROR(VLOOKUP($B119,[1]NUM13!$G$3:$T$145,12,FALSE),0)</f>
        <v>0</v>
      </c>
      <c r="P119" s="51">
        <f>IFERROR(VLOOKUP($B119,[1]NUM13!$G$3:$T$145,13,FALSE),0)</f>
        <v>0</v>
      </c>
      <c r="Q119" s="3">
        <f t="shared" si="37"/>
        <v>1</v>
      </c>
      <c r="R119" s="51">
        <f>IFERROR(VLOOKUP($B119,[1]DEN13!$G$3:$T$147,2,FALSE),0)</f>
        <v>0</v>
      </c>
      <c r="S119" s="51">
        <f>IFERROR(VLOOKUP($B119,[1]DEN13!$G$3:$T$147,3,FALSE),0)</f>
        <v>0</v>
      </c>
      <c r="T119" s="51">
        <f>IFERROR(VLOOKUP($B119,[1]DEN13!$G$3:$T$147,4,FALSE),0)</f>
        <v>0</v>
      </c>
      <c r="U119" s="51">
        <f>IFERROR(VLOOKUP($B119,[1]DEN13!$G$3:$T$147,5,FALSE),0)</f>
        <v>0</v>
      </c>
      <c r="V119" s="51">
        <f>IFERROR(VLOOKUP($B119,[1]DEN13!$G$3:$T$147,6,FALSE),0)</f>
        <v>0</v>
      </c>
      <c r="W119" s="51">
        <f>IFERROR(VLOOKUP($B119,[1]DEN13!$G$3:$T$147,7,FALSE),0)</f>
        <v>0</v>
      </c>
      <c r="X119" s="51">
        <f>IFERROR(VLOOKUP($B119,[1]DEN13!$G$3:$T$147,8,FALSE),0)</f>
        <v>0</v>
      </c>
      <c r="Y119" s="51">
        <f>IFERROR(VLOOKUP($B119,[1]DEN13!$G$3:$T$147,9,FALSE),0)</f>
        <v>1</v>
      </c>
      <c r="Z119" s="51">
        <f>IFERROR(VLOOKUP($B119,[1]DEN13!$G$3:$T$147,10,FALSE),0)</f>
        <v>0</v>
      </c>
      <c r="AA119" s="51">
        <f>IFERROR(VLOOKUP($B119,[1]DEN13!$G$3:$T$147,11,FALSE),0)</f>
        <v>0</v>
      </c>
      <c r="AB119" s="51">
        <f>IFERROR(VLOOKUP($B119,[1]DEN13!$G$3:$T$147,12,FALSE),0)</f>
        <v>0</v>
      </c>
      <c r="AC119" s="51">
        <f>IFERROR(VLOOKUP($B119,[1]DEN13!$G$3:$T$147,13,FALSE),0)</f>
        <v>0</v>
      </c>
      <c r="AD119" s="3">
        <f t="shared" si="13"/>
        <v>1</v>
      </c>
    </row>
    <row r="120" spans="1:31" ht="14.4" thickBot="1" x14ac:dyDescent="0.3">
      <c r="A120" s="49" t="s">
        <v>131</v>
      </c>
      <c r="B120" s="62" t="s">
        <v>125</v>
      </c>
      <c r="C120" s="34"/>
      <c r="D120" s="34"/>
      <c r="E120" s="51">
        <f>IFERROR(VLOOKUP($B120,[1]NUM13!$G$3:$T$145,2,FALSE),0)</f>
        <v>0</v>
      </c>
      <c r="F120" s="51">
        <f>IFERROR(VLOOKUP($B120,[1]NUM13!$G$3:$T$145,3,FALSE),0)</f>
        <v>0</v>
      </c>
      <c r="G120" s="51">
        <f>IFERROR(VLOOKUP($B120,[1]NUM13!$G$3:$T$145,4,FALSE),0)</f>
        <v>1</v>
      </c>
      <c r="H120" s="51">
        <f>IFERROR(VLOOKUP($B120,[1]NUM13!$G$3:$T$145,5,FALSE),0)</f>
        <v>0</v>
      </c>
      <c r="I120" s="51">
        <f>IFERROR(VLOOKUP($B120,[1]NUM13!$G$3:$T$145,6,FALSE),0)</f>
        <v>0</v>
      </c>
      <c r="J120" s="51">
        <f>IFERROR(VLOOKUP($B120,[1]NUM13!$G$3:$T$145,7,FALSE),0)</f>
        <v>0</v>
      </c>
      <c r="K120" s="51">
        <f>IFERROR(VLOOKUP($B120,[1]NUM13!$G$3:$T$145,8,FALSE),0)</f>
        <v>1</v>
      </c>
      <c r="L120" s="51">
        <f>IFERROR(VLOOKUP($B120,[1]NUM13!$G$3:$T$145,9,FALSE),0)</f>
        <v>0</v>
      </c>
      <c r="M120" s="51">
        <f>IFERROR(VLOOKUP($B120,[1]NUM13!$G$3:$T$145,10,FALSE),0)</f>
        <v>0</v>
      </c>
      <c r="N120" s="51">
        <f>IFERROR(VLOOKUP($B120,[1]NUM13!$G$3:$T$145,11,FALSE),0)</f>
        <v>1</v>
      </c>
      <c r="O120" s="51">
        <f>IFERROR(VLOOKUP($B120,[1]NUM13!$G$3:$T$145,12,FALSE),0)</f>
        <v>0</v>
      </c>
      <c r="P120" s="51">
        <f>IFERROR(VLOOKUP($B120,[1]NUM13!$G$3:$T$145,13,FALSE),0)</f>
        <v>1</v>
      </c>
      <c r="Q120" s="3">
        <f t="shared" si="37"/>
        <v>4</v>
      </c>
      <c r="R120" s="51">
        <f>IFERROR(VLOOKUP($B120,[1]DEN13!$G$3:$T$147,2,FALSE),0)</f>
        <v>0</v>
      </c>
      <c r="S120" s="51">
        <f>IFERROR(VLOOKUP($B120,[1]DEN13!$G$3:$T$147,3,FALSE),0)</f>
        <v>0</v>
      </c>
      <c r="T120" s="51">
        <f>IFERROR(VLOOKUP($B120,[1]DEN13!$G$3:$T$147,4,FALSE),0)</f>
        <v>1</v>
      </c>
      <c r="U120" s="51">
        <f>IFERROR(VLOOKUP($B120,[1]DEN13!$G$3:$T$147,5,FALSE),0)</f>
        <v>0</v>
      </c>
      <c r="V120" s="51">
        <f>IFERROR(VLOOKUP($B120,[1]DEN13!$G$3:$T$147,6,FALSE),0)</f>
        <v>0</v>
      </c>
      <c r="W120" s="51">
        <f>IFERROR(VLOOKUP($B120,[1]DEN13!$G$3:$T$147,7,FALSE),0)</f>
        <v>0</v>
      </c>
      <c r="X120" s="51">
        <f>IFERROR(VLOOKUP($B120,[1]DEN13!$G$3:$T$147,8,FALSE),0)</f>
        <v>1</v>
      </c>
      <c r="Y120" s="51">
        <f>IFERROR(VLOOKUP($B120,[1]DEN13!$G$3:$T$147,9,FALSE),0)</f>
        <v>0</v>
      </c>
      <c r="Z120" s="51">
        <f>IFERROR(VLOOKUP($B120,[1]DEN13!$G$3:$T$147,10,FALSE),0)</f>
        <v>0</v>
      </c>
      <c r="AA120" s="51">
        <f>IFERROR(VLOOKUP($B120,[1]DEN13!$G$3:$T$147,11,FALSE),0)</f>
        <v>1</v>
      </c>
      <c r="AB120" s="51">
        <f>IFERROR(VLOOKUP($B120,[1]DEN13!$G$3:$T$147,12,FALSE),0)</f>
        <v>0</v>
      </c>
      <c r="AC120" s="51">
        <f>IFERROR(VLOOKUP($B120,[1]DEN13!$G$3:$T$147,13,FALSE),0)</f>
        <v>1</v>
      </c>
      <c r="AD120" s="3">
        <f t="shared" si="13"/>
        <v>4</v>
      </c>
    </row>
    <row r="121" spans="1:31" ht="14.4" thickBot="1" x14ac:dyDescent="0.3">
      <c r="A121" s="49" t="s">
        <v>131</v>
      </c>
      <c r="B121" s="62" t="s">
        <v>126</v>
      </c>
      <c r="C121" s="34"/>
      <c r="D121" s="34"/>
      <c r="E121" s="51">
        <f>IFERROR(VLOOKUP($B121,[1]NUM13!$G$3:$T$145,2,FALSE),0)</f>
        <v>0</v>
      </c>
      <c r="F121" s="51">
        <f>IFERROR(VLOOKUP($B121,[1]NUM13!$G$3:$T$145,3,FALSE),0)</f>
        <v>0</v>
      </c>
      <c r="G121" s="51">
        <f>IFERROR(VLOOKUP($B121,[1]NUM13!$G$3:$T$145,4,FALSE),0)</f>
        <v>0</v>
      </c>
      <c r="H121" s="51">
        <f>IFERROR(VLOOKUP($B121,[1]NUM13!$G$3:$T$145,5,FALSE),0)</f>
        <v>0</v>
      </c>
      <c r="I121" s="51">
        <f>IFERROR(VLOOKUP($B121,[1]NUM13!$G$3:$T$145,6,FALSE),0)</f>
        <v>0</v>
      </c>
      <c r="J121" s="51">
        <f>IFERROR(VLOOKUP($B121,[1]NUM13!$G$3:$T$145,7,FALSE),0)</f>
        <v>0</v>
      </c>
      <c r="K121" s="51">
        <f>IFERROR(VLOOKUP($B121,[1]NUM13!$G$3:$T$145,8,FALSE),0)</f>
        <v>0</v>
      </c>
      <c r="L121" s="51">
        <f>IFERROR(VLOOKUP($B121,[1]NUM13!$G$3:$T$145,9,FALSE),0)</f>
        <v>0</v>
      </c>
      <c r="M121" s="51">
        <f>IFERROR(VLOOKUP($B121,[1]NUM13!$G$3:$T$145,10,FALSE),0)</f>
        <v>0</v>
      </c>
      <c r="N121" s="51">
        <f>IFERROR(VLOOKUP($B121,[1]NUM13!$G$3:$T$145,11,FALSE),0)</f>
        <v>0</v>
      </c>
      <c r="O121" s="51">
        <f>IFERROR(VLOOKUP($B121,[1]NUM13!$G$3:$T$145,12,FALSE),0)</f>
        <v>1</v>
      </c>
      <c r="P121" s="51">
        <f>IFERROR(VLOOKUP($B121,[1]NUM13!$G$3:$T$145,13,FALSE),0)</f>
        <v>2</v>
      </c>
      <c r="Q121" s="3">
        <f t="shared" si="37"/>
        <v>3</v>
      </c>
      <c r="R121" s="51">
        <f>IFERROR(VLOOKUP($B121,[1]DEN13!$G$3:$T$147,2,FALSE),0)</f>
        <v>0</v>
      </c>
      <c r="S121" s="51">
        <f>IFERROR(VLOOKUP($B121,[1]DEN13!$G$3:$T$147,3,FALSE),0)</f>
        <v>0</v>
      </c>
      <c r="T121" s="51">
        <f>IFERROR(VLOOKUP($B121,[1]DEN13!$G$3:$T$147,4,FALSE),0)</f>
        <v>0</v>
      </c>
      <c r="U121" s="51">
        <f>IFERROR(VLOOKUP($B121,[1]DEN13!$G$3:$T$147,5,FALSE),0)</f>
        <v>0</v>
      </c>
      <c r="V121" s="51">
        <f>IFERROR(VLOOKUP($B121,[1]DEN13!$G$3:$T$147,6,FALSE),0)</f>
        <v>0</v>
      </c>
      <c r="W121" s="51">
        <f>IFERROR(VLOOKUP($B121,[1]DEN13!$G$3:$T$147,7,FALSE),0)</f>
        <v>0</v>
      </c>
      <c r="X121" s="51">
        <f>IFERROR(VLOOKUP($B121,[1]DEN13!$G$3:$T$147,8,FALSE),0)</f>
        <v>1</v>
      </c>
      <c r="Y121" s="51">
        <f>IFERROR(VLOOKUP($B121,[1]DEN13!$G$3:$T$147,9,FALSE),0)</f>
        <v>0</v>
      </c>
      <c r="Z121" s="51">
        <f>IFERROR(VLOOKUP($B121,[1]DEN13!$G$3:$T$147,10,FALSE),0)</f>
        <v>0</v>
      </c>
      <c r="AA121" s="51">
        <f>IFERROR(VLOOKUP($B121,[1]DEN13!$G$3:$T$147,11,FALSE),0)</f>
        <v>0</v>
      </c>
      <c r="AB121" s="51">
        <f>IFERROR(VLOOKUP($B121,[1]DEN13!$G$3:$T$147,12,FALSE),0)</f>
        <v>1</v>
      </c>
      <c r="AC121" s="51">
        <f>IFERROR(VLOOKUP($B121,[1]DEN13!$G$3:$T$147,13,FALSE),0)</f>
        <v>2</v>
      </c>
      <c r="AD121" s="3">
        <f t="shared" si="13"/>
        <v>4</v>
      </c>
    </row>
    <row r="122" spans="1:31" ht="14.4" thickBot="1" x14ac:dyDescent="0.3">
      <c r="A122" s="49" t="s">
        <v>131</v>
      </c>
      <c r="B122" s="62" t="s">
        <v>127</v>
      </c>
      <c r="C122" s="34"/>
      <c r="D122" s="34"/>
      <c r="E122" s="51">
        <f>IFERROR(VLOOKUP($B122,[1]NUM13!$G$3:$T$145,2,FALSE),0)</f>
        <v>0</v>
      </c>
      <c r="F122" s="51">
        <f>IFERROR(VLOOKUP($B122,[1]NUM13!$G$3:$T$145,3,FALSE),0)</f>
        <v>0</v>
      </c>
      <c r="G122" s="51">
        <f>IFERROR(VLOOKUP($B122,[1]NUM13!$G$3:$T$145,4,FALSE),0)</f>
        <v>0</v>
      </c>
      <c r="H122" s="51">
        <f>IFERROR(VLOOKUP($B122,[1]NUM13!$G$3:$T$145,5,FALSE),0)</f>
        <v>0</v>
      </c>
      <c r="I122" s="51">
        <f>IFERROR(VLOOKUP($B122,[1]NUM13!$G$3:$T$145,6,FALSE),0)</f>
        <v>0</v>
      </c>
      <c r="J122" s="51">
        <f>IFERROR(VLOOKUP($B122,[1]NUM13!$G$3:$T$145,7,FALSE),0)</f>
        <v>0</v>
      </c>
      <c r="K122" s="51">
        <f>IFERROR(VLOOKUP($B122,[1]NUM13!$G$3:$T$145,8,FALSE),0)</f>
        <v>2</v>
      </c>
      <c r="L122" s="51">
        <f>IFERROR(VLOOKUP($B122,[1]NUM13!$G$3:$T$145,9,FALSE),0)</f>
        <v>0</v>
      </c>
      <c r="M122" s="51">
        <f>IFERROR(VLOOKUP($B122,[1]NUM13!$G$3:$T$145,10,FALSE),0)</f>
        <v>0</v>
      </c>
      <c r="N122" s="51">
        <f>IFERROR(VLOOKUP($B122,[1]NUM13!$G$3:$T$145,11,FALSE),0)</f>
        <v>0</v>
      </c>
      <c r="O122" s="51">
        <f>IFERROR(VLOOKUP($B122,[1]NUM13!$G$3:$T$145,12,FALSE),0)</f>
        <v>0</v>
      </c>
      <c r="P122" s="51">
        <f>IFERROR(VLOOKUP($B122,[1]NUM13!$G$3:$T$145,13,FALSE),0)</f>
        <v>0</v>
      </c>
      <c r="Q122" s="3">
        <f t="shared" si="37"/>
        <v>2</v>
      </c>
      <c r="R122" s="51">
        <f>IFERROR(VLOOKUP($B122,[1]DEN13!$G$3:$T$147,2,FALSE),0)</f>
        <v>0</v>
      </c>
      <c r="S122" s="51">
        <f>IFERROR(VLOOKUP($B122,[1]DEN13!$G$3:$T$147,3,FALSE),0)</f>
        <v>0</v>
      </c>
      <c r="T122" s="51">
        <f>IFERROR(VLOOKUP($B122,[1]DEN13!$G$3:$T$147,4,FALSE),0)</f>
        <v>0</v>
      </c>
      <c r="U122" s="51">
        <f>IFERROR(VLOOKUP($B122,[1]DEN13!$G$3:$T$147,5,FALSE),0)</f>
        <v>0</v>
      </c>
      <c r="V122" s="51">
        <f>IFERROR(VLOOKUP($B122,[1]DEN13!$G$3:$T$147,6,FALSE),0)</f>
        <v>0</v>
      </c>
      <c r="W122" s="51">
        <f>IFERROR(VLOOKUP($B122,[1]DEN13!$G$3:$T$147,7,FALSE),0)</f>
        <v>0</v>
      </c>
      <c r="X122" s="51">
        <f>IFERROR(VLOOKUP($B122,[1]DEN13!$G$3:$T$147,8,FALSE),0)</f>
        <v>3</v>
      </c>
      <c r="Y122" s="51">
        <f>IFERROR(VLOOKUP($B122,[1]DEN13!$G$3:$T$147,9,FALSE),0)</f>
        <v>0</v>
      </c>
      <c r="Z122" s="51">
        <f>IFERROR(VLOOKUP($B122,[1]DEN13!$G$3:$T$147,10,FALSE),0)</f>
        <v>0</v>
      </c>
      <c r="AA122" s="51">
        <f>IFERROR(VLOOKUP($B122,[1]DEN13!$G$3:$T$147,11,FALSE),0)</f>
        <v>0</v>
      </c>
      <c r="AB122" s="51">
        <f>IFERROR(VLOOKUP($B122,[1]DEN13!$G$3:$T$147,12,FALSE),0)</f>
        <v>0</v>
      </c>
      <c r="AC122" s="51">
        <f>IFERROR(VLOOKUP($B122,[1]DEN13!$G$3:$T$147,13,FALSE),0)</f>
        <v>0</v>
      </c>
      <c r="AD122" s="3">
        <f t="shared" si="13"/>
        <v>3</v>
      </c>
    </row>
    <row r="123" spans="1:31" ht="14.4" thickBot="1" x14ac:dyDescent="0.3">
      <c r="A123" s="49" t="s">
        <v>131</v>
      </c>
      <c r="B123" s="62" t="s">
        <v>128</v>
      </c>
      <c r="C123" s="34"/>
      <c r="D123" s="34"/>
      <c r="E123" s="51">
        <f>IFERROR(VLOOKUP($B123,[1]NUM13!$G$3:$T$145,2,FALSE),0)</f>
        <v>0</v>
      </c>
      <c r="F123" s="51">
        <f>IFERROR(VLOOKUP($B123,[1]NUM13!$G$3:$T$145,3,FALSE),0)</f>
        <v>0</v>
      </c>
      <c r="G123" s="51">
        <f>IFERROR(VLOOKUP($B123,[1]NUM13!$G$3:$T$145,4,FALSE),0)</f>
        <v>0</v>
      </c>
      <c r="H123" s="51">
        <f>IFERROR(VLOOKUP($B123,[1]NUM13!$G$3:$T$145,5,FALSE),0)</f>
        <v>0</v>
      </c>
      <c r="I123" s="51">
        <f>IFERROR(VLOOKUP($B123,[1]NUM13!$G$3:$T$145,6,FALSE),0)</f>
        <v>0</v>
      </c>
      <c r="J123" s="51">
        <f>IFERROR(VLOOKUP($B123,[1]NUM13!$G$3:$T$145,7,FALSE),0)</f>
        <v>0</v>
      </c>
      <c r="K123" s="51">
        <f>IFERROR(VLOOKUP($B123,[1]NUM13!$G$3:$T$145,8,FALSE),0)</f>
        <v>1</v>
      </c>
      <c r="L123" s="51">
        <f>IFERROR(VLOOKUP($B123,[1]NUM13!$G$3:$T$145,9,FALSE),0)</f>
        <v>0</v>
      </c>
      <c r="M123" s="51">
        <f>IFERROR(VLOOKUP($B123,[1]NUM13!$G$3:$T$145,10,FALSE),0)</f>
        <v>0</v>
      </c>
      <c r="N123" s="51">
        <f>IFERROR(VLOOKUP($B123,[1]NUM13!$G$3:$T$145,11,FALSE),0)</f>
        <v>0</v>
      </c>
      <c r="O123" s="51">
        <f>IFERROR(VLOOKUP($B123,[1]NUM13!$G$3:$T$145,12,FALSE),0)</f>
        <v>0</v>
      </c>
      <c r="P123" s="51">
        <f>IFERROR(VLOOKUP($B123,[1]NUM13!$G$3:$T$145,13,FALSE),0)</f>
        <v>0</v>
      </c>
      <c r="Q123" s="3">
        <f t="shared" si="37"/>
        <v>1</v>
      </c>
      <c r="R123" s="51">
        <f>IFERROR(VLOOKUP($B123,[1]DEN13!$G$3:$T$147,2,FALSE),0)</f>
        <v>0</v>
      </c>
      <c r="S123" s="51">
        <f>IFERROR(VLOOKUP($B123,[1]DEN13!$G$3:$T$147,3,FALSE),0)</f>
        <v>0</v>
      </c>
      <c r="T123" s="51">
        <f>IFERROR(VLOOKUP($B123,[1]DEN13!$G$3:$T$147,4,FALSE),0)</f>
        <v>0</v>
      </c>
      <c r="U123" s="51">
        <f>IFERROR(VLOOKUP($B123,[1]DEN13!$G$3:$T$147,5,FALSE),0)</f>
        <v>0</v>
      </c>
      <c r="V123" s="51">
        <f>IFERROR(VLOOKUP($B123,[1]DEN13!$G$3:$T$147,6,FALSE),0)</f>
        <v>0</v>
      </c>
      <c r="W123" s="51">
        <f>IFERROR(VLOOKUP($B123,[1]DEN13!$G$3:$T$147,7,FALSE),0)</f>
        <v>0</v>
      </c>
      <c r="X123" s="51">
        <f>IFERROR(VLOOKUP($B123,[1]DEN13!$G$3:$T$147,8,FALSE),0)</f>
        <v>2</v>
      </c>
      <c r="Y123" s="51">
        <f>IFERROR(VLOOKUP($B123,[1]DEN13!$G$3:$T$147,9,FALSE),0)</f>
        <v>0</v>
      </c>
      <c r="Z123" s="51">
        <f>IFERROR(VLOOKUP($B123,[1]DEN13!$G$3:$T$147,10,FALSE),0)</f>
        <v>0</v>
      </c>
      <c r="AA123" s="51">
        <f>IFERROR(VLOOKUP($B123,[1]DEN13!$G$3:$T$147,11,FALSE),0)</f>
        <v>0</v>
      </c>
      <c r="AB123" s="51">
        <f>IFERROR(VLOOKUP($B123,[1]DEN13!$G$3:$T$147,12,FALSE),0)</f>
        <v>0</v>
      </c>
      <c r="AC123" s="51">
        <f>IFERROR(VLOOKUP($B123,[1]DEN13!$G$3:$T$147,13,FALSE),0)</f>
        <v>0</v>
      </c>
      <c r="AD123" s="3">
        <f t="shared" si="13"/>
        <v>2</v>
      </c>
    </row>
    <row r="124" spans="1:31" ht="14.4" thickBot="1" x14ac:dyDescent="0.3">
      <c r="A124" s="49" t="s">
        <v>131</v>
      </c>
      <c r="B124" s="62" t="s">
        <v>129</v>
      </c>
      <c r="C124" s="34"/>
      <c r="D124" s="34"/>
      <c r="E124" s="51">
        <f>IFERROR(VLOOKUP($B124,[1]NUM13!$G$3:$T$145,2,FALSE),0)</f>
        <v>1</v>
      </c>
      <c r="F124" s="51">
        <f>IFERROR(VLOOKUP($B124,[1]NUM13!$G$3:$T$145,3,FALSE),0)</f>
        <v>0</v>
      </c>
      <c r="G124" s="51">
        <f>IFERROR(VLOOKUP($B124,[1]NUM13!$G$3:$T$145,4,FALSE),0)</f>
        <v>0</v>
      </c>
      <c r="H124" s="51">
        <f>IFERROR(VLOOKUP($B124,[1]NUM13!$G$3:$T$145,5,FALSE),0)</f>
        <v>0</v>
      </c>
      <c r="I124" s="51">
        <f>IFERROR(VLOOKUP($B124,[1]NUM13!$G$3:$T$145,6,FALSE),0)</f>
        <v>0</v>
      </c>
      <c r="J124" s="51">
        <f>IFERROR(VLOOKUP($B124,[1]NUM13!$G$3:$T$145,7,FALSE),0)</f>
        <v>0</v>
      </c>
      <c r="K124" s="51">
        <f>IFERROR(VLOOKUP($B124,[1]NUM13!$G$3:$T$145,8,FALSE),0)</f>
        <v>0</v>
      </c>
      <c r="L124" s="51">
        <f>IFERROR(VLOOKUP($B124,[1]NUM13!$G$3:$T$145,9,FALSE),0)</f>
        <v>0</v>
      </c>
      <c r="M124" s="51">
        <f>IFERROR(VLOOKUP($B124,[1]NUM13!$G$3:$T$145,10,FALSE),0)</f>
        <v>0</v>
      </c>
      <c r="N124" s="51">
        <f>IFERROR(VLOOKUP($B124,[1]NUM13!$G$3:$T$145,11,FALSE),0)</f>
        <v>0</v>
      </c>
      <c r="O124" s="51">
        <f>IFERROR(VLOOKUP($B124,[1]NUM13!$G$3:$T$145,12,FALSE),0)</f>
        <v>0</v>
      </c>
      <c r="P124" s="51">
        <f>IFERROR(VLOOKUP($B124,[1]NUM13!$G$3:$T$145,13,FALSE),0)</f>
        <v>0</v>
      </c>
      <c r="Q124" s="3">
        <f t="shared" si="37"/>
        <v>1</v>
      </c>
      <c r="R124" s="51">
        <f>IFERROR(VLOOKUP($B124,[1]DEN13!$G$3:$T$147,2,FALSE),0)</f>
        <v>1</v>
      </c>
      <c r="S124" s="51">
        <f>IFERROR(VLOOKUP($B124,[1]DEN13!$G$3:$T$147,3,FALSE),0)</f>
        <v>0</v>
      </c>
      <c r="T124" s="51">
        <f>IFERROR(VLOOKUP($B124,[1]DEN13!$G$3:$T$147,4,FALSE),0)</f>
        <v>0</v>
      </c>
      <c r="U124" s="51">
        <f>IFERROR(VLOOKUP($B124,[1]DEN13!$G$3:$T$147,5,FALSE),0)</f>
        <v>0</v>
      </c>
      <c r="V124" s="51">
        <f>IFERROR(VLOOKUP($B124,[1]DEN13!$G$3:$T$147,6,FALSE),0)</f>
        <v>0</v>
      </c>
      <c r="W124" s="51">
        <f>IFERROR(VLOOKUP($B124,[1]DEN13!$G$3:$T$147,7,FALSE),0)</f>
        <v>0</v>
      </c>
      <c r="X124" s="51">
        <f>IFERROR(VLOOKUP($B124,[1]DEN13!$G$3:$T$147,8,FALSE),0)</f>
        <v>0</v>
      </c>
      <c r="Y124" s="51">
        <f>IFERROR(VLOOKUP($B124,[1]DEN13!$G$3:$T$147,9,FALSE),0)</f>
        <v>0</v>
      </c>
      <c r="Z124" s="51">
        <f>IFERROR(VLOOKUP($B124,[1]DEN13!$G$3:$T$147,10,FALSE),0)</f>
        <v>0</v>
      </c>
      <c r="AA124" s="51">
        <f>IFERROR(VLOOKUP($B124,[1]DEN13!$G$3:$T$147,11,FALSE),0)</f>
        <v>0</v>
      </c>
      <c r="AB124" s="51">
        <f>IFERROR(VLOOKUP($B124,[1]DEN13!$G$3:$T$147,12,FALSE),0)</f>
        <v>0</v>
      </c>
      <c r="AC124" s="51">
        <f>IFERROR(VLOOKUP($B124,[1]DEN13!$G$3:$T$147,13,FALSE),0)</f>
        <v>0</v>
      </c>
      <c r="AD124" s="3">
        <f t="shared" si="13"/>
        <v>1</v>
      </c>
    </row>
    <row r="125" spans="1:31" ht="14.4" thickBot="1" x14ac:dyDescent="0.3">
      <c r="A125" s="49" t="s">
        <v>131</v>
      </c>
      <c r="B125" s="62" t="s">
        <v>130</v>
      </c>
      <c r="C125" s="34"/>
      <c r="D125" s="34"/>
      <c r="E125" s="51">
        <f>IFERROR(VLOOKUP($B125,[1]NUM13!$G$3:$T$145,2,FALSE),0)</f>
        <v>0</v>
      </c>
      <c r="F125" s="51">
        <f>IFERROR(VLOOKUP($B125,[1]NUM13!$G$3:$T$145,3,FALSE),0)</f>
        <v>0</v>
      </c>
      <c r="G125" s="51">
        <f>IFERROR(VLOOKUP($B125,[1]NUM13!$G$3:$T$145,4,FALSE),0)</f>
        <v>0</v>
      </c>
      <c r="H125" s="51">
        <f>IFERROR(VLOOKUP($B125,[1]NUM13!$G$3:$T$145,5,FALSE),0)</f>
        <v>0</v>
      </c>
      <c r="I125" s="51">
        <f>IFERROR(VLOOKUP($B125,[1]NUM13!$G$3:$T$145,6,FALSE),0)</f>
        <v>1</v>
      </c>
      <c r="J125" s="51">
        <f>IFERROR(VLOOKUP($B125,[1]NUM13!$G$3:$T$145,7,FALSE),0)</f>
        <v>0</v>
      </c>
      <c r="K125" s="51">
        <f>IFERROR(VLOOKUP($B125,[1]NUM13!$G$3:$T$145,8,FALSE),0)</f>
        <v>1</v>
      </c>
      <c r="L125" s="51">
        <f>IFERROR(VLOOKUP($B125,[1]NUM13!$G$3:$T$145,9,FALSE),0)</f>
        <v>0</v>
      </c>
      <c r="M125" s="51">
        <f>IFERROR(VLOOKUP($B125,[1]NUM13!$G$3:$T$145,10,FALSE),0)</f>
        <v>0</v>
      </c>
      <c r="N125" s="51">
        <f>IFERROR(VLOOKUP($B125,[1]NUM13!$G$3:$T$145,11,FALSE),0)</f>
        <v>0</v>
      </c>
      <c r="O125" s="51">
        <f>IFERROR(VLOOKUP($B125,[1]NUM13!$G$3:$T$145,12,FALSE),0)</f>
        <v>1</v>
      </c>
      <c r="P125" s="51">
        <f>IFERROR(VLOOKUP($B125,[1]NUM13!$G$3:$T$145,13,FALSE),0)</f>
        <v>0</v>
      </c>
      <c r="Q125" s="3">
        <f t="shared" si="37"/>
        <v>3</v>
      </c>
      <c r="R125" s="51">
        <f>IFERROR(VLOOKUP($B125,[1]DEN13!$G$3:$T$147,2,FALSE),0)</f>
        <v>0</v>
      </c>
      <c r="S125" s="51">
        <f>IFERROR(VLOOKUP($B125,[1]DEN13!$G$3:$T$147,3,FALSE),0)</f>
        <v>0</v>
      </c>
      <c r="T125" s="51">
        <f>IFERROR(VLOOKUP($B125,[1]DEN13!$G$3:$T$147,4,FALSE),0)</f>
        <v>0</v>
      </c>
      <c r="U125" s="51">
        <f>IFERROR(VLOOKUP($B125,[1]DEN13!$G$3:$T$147,5,FALSE),0)</f>
        <v>0</v>
      </c>
      <c r="V125" s="51">
        <f>IFERROR(VLOOKUP($B125,[1]DEN13!$G$3:$T$147,6,FALSE),0)</f>
        <v>0</v>
      </c>
      <c r="W125" s="51">
        <f>IFERROR(VLOOKUP($B125,[1]DEN13!$G$3:$T$147,7,FALSE),0)</f>
        <v>0</v>
      </c>
      <c r="X125" s="51">
        <f>IFERROR(VLOOKUP($B125,[1]DEN13!$G$3:$T$147,8,FALSE),0)</f>
        <v>1</v>
      </c>
      <c r="Y125" s="51">
        <f>IFERROR(VLOOKUP($B125,[1]DEN13!$G$3:$T$147,9,FALSE),0)</f>
        <v>0</v>
      </c>
      <c r="Z125" s="51">
        <f>IFERROR(VLOOKUP($B125,[1]DEN13!$G$3:$T$147,10,FALSE),0)</f>
        <v>0</v>
      </c>
      <c r="AA125" s="51">
        <f>IFERROR(VLOOKUP($B125,[1]DEN13!$G$3:$T$147,11,FALSE),0)</f>
        <v>0</v>
      </c>
      <c r="AB125" s="51">
        <f>IFERROR(VLOOKUP($B125,[1]DEN13!$G$3:$T$147,12,FALSE),0)</f>
        <v>1</v>
      </c>
      <c r="AC125" s="51">
        <f>IFERROR(VLOOKUP($B125,[1]DEN13!$G$3:$T$147,13,FALSE),0)</f>
        <v>0</v>
      </c>
      <c r="AD125" s="3">
        <f t="shared" si="13"/>
        <v>2</v>
      </c>
    </row>
    <row r="126" spans="1:31" ht="14.4" thickBot="1" x14ac:dyDescent="0.3">
      <c r="A126" s="344" t="s">
        <v>166</v>
      </c>
      <c r="B126" s="345"/>
      <c r="C126" s="89">
        <f>D126/Metas!M7</f>
        <v>0.94650205761316875</v>
      </c>
      <c r="D126" s="13">
        <f>+Q126/AD126</f>
        <v>0.85185185185185186</v>
      </c>
      <c r="E126" s="8">
        <f>SUM(E114:E125)</f>
        <v>2</v>
      </c>
      <c r="F126" s="8">
        <f t="shared" ref="F126:H126" si="38">SUM(F114:F125)</f>
        <v>0</v>
      </c>
      <c r="G126" s="8">
        <f t="shared" si="38"/>
        <v>3</v>
      </c>
      <c r="H126" s="8">
        <f t="shared" si="38"/>
        <v>0</v>
      </c>
      <c r="I126" s="8">
        <f t="shared" ref="I126:J126" si="39">SUM(I114:I125)</f>
        <v>1</v>
      </c>
      <c r="J126" s="8">
        <f t="shared" si="39"/>
        <v>1</v>
      </c>
      <c r="K126" s="8">
        <f t="shared" ref="K126:L126" si="40">SUM(K114:K125)</f>
        <v>8</v>
      </c>
      <c r="L126" s="8">
        <f t="shared" si="40"/>
        <v>1</v>
      </c>
      <c r="M126" s="8">
        <f t="shared" ref="M126" si="41">SUM(M114:M125)</f>
        <v>1</v>
      </c>
      <c r="N126" s="8">
        <f t="shared" ref="N126:P126" si="42">SUM(N114:N125)</f>
        <v>1</v>
      </c>
      <c r="O126" s="8">
        <f t="shared" si="42"/>
        <v>2</v>
      </c>
      <c r="P126" s="8">
        <f t="shared" si="42"/>
        <v>3</v>
      </c>
      <c r="Q126" s="8">
        <f>SUM(Q114:Q125)</f>
        <v>23</v>
      </c>
      <c r="R126" s="8">
        <f>SUM(R114:R125)</f>
        <v>3</v>
      </c>
      <c r="S126" s="8">
        <f t="shared" ref="S126:Z126" si="43">SUM(S114:S125)</f>
        <v>0</v>
      </c>
      <c r="T126" s="8">
        <f t="shared" si="43"/>
        <v>3</v>
      </c>
      <c r="U126" s="8">
        <f t="shared" si="43"/>
        <v>0</v>
      </c>
      <c r="V126" s="8">
        <f t="shared" si="43"/>
        <v>0</v>
      </c>
      <c r="W126" s="8">
        <f t="shared" si="43"/>
        <v>1</v>
      </c>
      <c r="X126" s="8">
        <f t="shared" si="43"/>
        <v>11</v>
      </c>
      <c r="Y126" s="8">
        <f t="shared" si="43"/>
        <v>1</v>
      </c>
      <c r="Z126" s="8">
        <f t="shared" si="43"/>
        <v>1</v>
      </c>
      <c r="AA126" s="8">
        <f t="shared" ref="AA126:AC126" si="44">SUM(AA114:AA125)</f>
        <v>1</v>
      </c>
      <c r="AB126" s="8">
        <f t="shared" si="44"/>
        <v>2</v>
      </c>
      <c r="AC126" s="8">
        <f t="shared" si="44"/>
        <v>4</v>
      </c>
      <c r="AD126" s="8">
        <f>SUM(AD114:AD125)</f>
        <v>27</v>
      </c>
      <c r="AE126" s="233"/>
    </row>
    <row r="127" spans="1:31" ht="14.4" thickBot="1" x14ac:dyDescent="0.3">
      <c r="A127" s="49" t="s">
        <v>145</v>
      </c>
      <c r="B127" s="62" t="s">
        <v>132</v>
      </c>
      <c r="C127" s="34"/>
      <c r="D127" s="34"/>
      <c r="E127" s="51">
        <f>IFERROR(VLOOKUP($B127,[1]NUM13!$G$3:$T$145,2,FALSE),0)</f>
        <v>10</v>
      </c>
      <c r="F127" s="51">
        <f>IFERROR(VLOOKUP($B127,[1]NUM13!$G$3:$T$145,3,FALSE),0)</f>
        <v>3</v>
      </c>
      <c r="G127" s="51">
        <f>IFERROR(VLOOKUP($B127,[1]NUM13!$G$3:$T$145,4,FALSE),0)</f>
        <v>10</v>
      </c>
      <c r="H127" s="51">
        <f>IFERROR(VLOOKUP($B127,[1]NUM13!$G$3:$T$145,5,FALSE),0)</f>
        <v>15</v>
      </c>
      <c r="I127" s="51">
        <f>IFERROR(VLOOKUP($B127,[1]NUM13!$G$3:$T$145,6,FALSE),0)</f>
        <v>4</v>
      </c>
      <c r="J127" s="51">
        <f>IFERROR(VLOOKUP($B127,[1]NUM13!$G$3:$T$145,7,FALSE),0)</f>
        <v>9</v>
      </c>
      <c r="K127" s="51">
        <f>IFERROR(VLOOKUP($B127,[1]NUM13!$G$3:$T$145,8,FALSE),0)</f>
        <v>7</v>
      </c>
      <c r="L127" s="51">
        <f>IFERROR(VLOOKUP($B127,[1]NUM13!$G$3:$T$145,9,FALSE),0)</f>
        <v>2</v>
      </c>
      <c r="M127" s="51">
        <f>IFERROR(VLOOKUP($B127,[1]NUM13!$G$3:$T$145,10,FALSE),0)</f>
        <v>8</v>
      </c>
      <c r="N127" s="51">
        <f>IFERROR(VLOOKUP($B127,[1]NUM13!$G$3:$T$145,11,FALSE),0)</f>
        <v>12</v>
      </c>
      <c r="O127" s="51">
        <f>IFERROR(VLOOKUP($B127,[1]NUM13!$G$3:$T$145,12,FALSE),0)</f>
        <v>2</v>
      </c>
      <c r="P127" s="51">
        <f>IFERROR(VLOOKUP($B127,[1]NUM13!$G$3:$T$145,13,FALSE),0)</f>
        <v>11</v>
      </c>
      <c r="Q127" s="3">
        <f t="shared" si="37"/>
        <v>93</v>
      </c>
      <c r="R127" s="51">
        <f>IFERROR(VLOOKUP($B127,[1]DEN13!$G$3:$T$147,2,FALSE),0)</f>
        <v>12</v>
      </c>
      <c r="S127" s="51">
        <f>IFERROR(VLOOKUP($B127,[1]DEN13!$G$3:$T$147,3,FALSE),0)</f>
        <v>3</v>
      </c>
      <c r="T127" s="51">
        <f>IFERROR(VLOOKUP($B127,[1]DEN13!$G$3:$T$147,4,FALSE),0)</f>
        <v>11</v>
      </c>
      <c r="U127" s="51">
        <f>IFERROR(VLOOKUP($B127,[1]DEN13!$G$3:$T$147,5,FALSE),0)</f>
        <v>16</v>
      </c>
      <c r="V127" s="51">
        <f>IFERROR(VLOOKUP($B127,[1]DEN13!$G$3:$T$147,6,FALSE),0)</f>
        <v>5</v>
      </c>
      <c r="W127" s="51">
        <f>IFERROR(VLOOKUP($B127,[1]DEN13!$G$3:$T$147,7,FALSE),0)</f>
        <v>10</v>
      </c>
      <c r="X127" s="51">
        <f>IFERROR(VLOOKUP($B127,[1]DEN13!$G$3:$T$147,8,FALSE),0)</f>
        <v>7</v>
      </c>
      <c r="Y127" s="51">
        <f>IFERROR(VLOOKUP($B127,[1]DEN13!$G$3:$T$147,9,FALSE),0)</f>
        <v>2</v>
      </c>
      <c r="Z127" s="51">
        <f>IFERROR(VLOOKUP($B127,[1]DEN13!$G$3:$T$147,10,FALSE),0)</f>
        <v>8</v>
      </c>
      <c r="AA127" s="51">
        <f>IFERROR(VLOOKUP($B127,[1]DEN13!$G$3:$T$147,11,FALSE),0)</f>
        <v>13</v>
      </c>
      <c r="AB127" s="51">
        <f>IFERROR(VLOOKUP($B127,[1]DEN13!$G$3:$T$147,12,FALSE),0)</f>
        <v>3</v>
      </c>
      <c r="AC127" s="51">
        <f>IFERROR(VLOOKUP($B127,[1]DEN13!$G$3:$T$147,13,FALSE),0)</f>
        <v>12</v>
      </c>
      <c r="AD127" s="3">
        <f t="shared" si="13"/>
        <v>102</v>
      </c>
    </row>
    <row r="128" spans="1:31" ht="14.4" thickBot="1" x14ac:dyDescent="0.3">
      <c r="A128" s="49" t="s">
        <v>145</v>
      </c>
      <c r="B128" s="62" t="s">
        <v>133</v>
      </c>
      <c r="C128" s="34"/>
      <c r="D128" s="34"/>
      <c r="E128" s="51">
        <f>IFERROR(VLOOKUP($B128,[1]NUM13!$G$3:$T$145,2,FALSE),0)</f>
        <v>5</v>
      </c>
      <c r="F128" s="51">
        <f>IFERROR(VLOOKUP($B128,[1]NUM13!$G$3:$T$145,3,FALSE),0)</f>
        <v>1</v>
      </c>
      <c r="G128" s="51">
        <f>IFERROR(VLOOKUP($B128,[1]NUM13!$G$3:$T$145,4,FALSE),0)</f>
        <v>2</v>
      </c>
      <c r="H128" s="51">
        <f>IFERROR(VLOOKUP($B128,[1]NUM13!$G$3:$T$145,5,FALSE),0)</f>
        <v>5</v>
      </c>
      <c r="I128" s="51">
        <f>IFERROR(VLOOKUP($B128,[1]NUM13!$G$3:$T$145,6,FALSE),0)</f>
        <v>4</v>
      </c>
      <c r="J128" s="51">
        <f>IFERROR(VLOOKUP($B128,[1]NUM13!$G$3:$T$145,7,FALSE),0)</f>
        <v>3</v>
      </c>
      <c r="K128" s="51">
        <f>IFERROR(VLOOKUP($B128,[1]NUM13!$G$3:$T$145,8,FALSE),0)</f>
        <v>1</v>
      </c>
      <c r="L128" s="51">
        <f>IFERROR(VLOOKUP($B128,[1]NUM13!$G$3:$T$145,9,FALSE),0)</f>
        <v>3</v>
      </c>
      <c r="M128" s="51">
        <f>IFERROR(VLOOKUP($B128,[1]NUM13!$G$3:$T$145,10,FALSE),0)</f>
        <v>3</v>
      </c>
      <c r="N128" s="51">
        <f>IFERROR(VLOOKUP($B128,[1]NUM13!$G$3:$T$145,11,FALSE),0)</f>
        <v>4</v>
      </c>
      <c r="O128" s="51">
        <f>IFERROR(VLOOKUP($B128,[1]NUM13!$G$3:$T$145,12,FALSE),0)</f>
        <v>5</v>
      </c>
      <c r="P128" s="51">
        <f>IFERROR(VLOOKUP($B128,[1]NUM13!$G$3:$T$145,13,FALSE),0)</f>
        <v>1</v>
      </c>
      <c r="Q128" s="3">
        <f t="shared" si="37"/>
        <v>37</v>
      </c>
      <c r="R128" s="51">
        <f>IFERROR(VLOOKUP($B128,[1]DEN13!$G$3:$T$147,2,FALSE),0)</f>
        <v>5</v>
      </c>
      <c r="S128" s="51">
        <f>IFERROR(VLOOKUP($B128,[1]DEN13!$G$3:$T$147,3,FALSE),0)</f>
        <v>1</v>
      </c>
      <c r="T128" s="51">
        <f>IFERROR(VLOOKUP($B128,[1]DEN13!$G$3:$T$147,4,FALSE),0)</f>
        <v>2</v>
      </c>
      <c r="U128" s="51">
        <f>IFERROR(VLOOKUP($B128,[1]DEN13!$G$3:$T$147,5,FALSE),0)</f>
        <v>5</v>
      </c>
      <c r="V128" s="51">
        <f>IFERROR(VLOOKUP($B128,[1]DEN13!$G$3:$T$147,6,FALSE),0)</f>
        <v>5</v>
      </c>
      <c r="W128" s="51">
        <f>IFERROR(VLOOKUP($B128,[1]DEN13!$G$3:$T$147,7,FALSE),0)</f>
        <v>3</v>
      </c>
      <c r="X128" s="51">
        <f>IFERROR(VLOOKUP($B128,[1]DEN13!$G$3:$T$147,8,FALSE),0)</f>
        <v>1</v>
      </c>
      <c r="Y128" s="51">
        <f>IFERROR(VLOOKUP($B128,[1]DEN13!$G$3:$T$147,9,FALSE),0)</f>
        <v>3</v>
      </c>
      <c r="Z128" s="51">
        <f>IFERROR(VLOOKUP($B128,[1]DEN13!$G$3:$T$147,10,FALSE),0)</f>
        <v>3</v>
      </c>
      <c r="AA128" s="51">
        <f>IFERROR(VLOOKUP($B128,[1]DEN13!$G$3:$T$147,11,FALSE),0)</f>
        <v>4</v>
      </c>
      <c r="AB128" s="51">
        <f>IFERROR(VLOOKUP($B128,[1]DEN13!$G$3:$T$147,12,FALSE),0)</f>
        <v>6</v>
      </c>
      <c r="AC128" s="51">
        <f>IFERROR(VLOOKUP($B128,[1]DEN13!$G$3:$T$147,13,FALSE),0)</f>
        <v>1</v>
      </c>
      <c r="AD128" s="3">
        <f t="shared" si="13"/>
        <v>39</v>
      </c>
    </row>
    <row r="129" spans="1:31" ht="14.4" thickBot="1" x14ac:dyDescent="0.3">
      <c r="A129" s="49" t="s">
        <v>145</v>
      </c>
      <c r="B129" s="62" t="s">
        <v>134</v>
      </c>
      <c r="C129" s="34"/>
      <c r="D129" s="34"/>
      <c r="E129" s="51">
        <f>IFERROR(VLOOKUP($B129,[1]NUM13!$G$3:$T$145,2,FALSE),0)</f>
        <v>6</v>
      </c>
      <c r="F129" s="51">
        <f>IFERROR(VLOOKUP($B129,[1]NUM13!$G$3:$T$145,3,FALSE),0)</f>
        <v>1</v>
      </c>
      <c r="G129" s="51">
        <f>IFERROR(VLOOKUP($B129,[1]NUM13!$G$3:$T$145,4,FALSE),0)</f>
        <v>2</v>
      </c>
      <c r="H129" s="51">
        <f>IFERROR(VLOOKUP($B129,[1]NUM13!$G$3:$T$145,5,FALSE),0)</f>
        <v>1</v>
      </c>
      <c r="I129" s="51">
        <f>IFERROR(VLOOKUP($B129,[1]NUM13!$G$3:$T$145,6,FALSE),0)</f>
        <v>1</v>
      </c>
      <c r="J129" s="51">
        <f>IFERROR(VLOOKUP($B129,[1]NUM13!$G$3:$T$145,7,FALSE),0)</f>
        <v>5</v>
      </c>
      <c r="K129" s="51">
        <f>IFERROR(VLOOKUP($B129,[1]NUM13!$G$3:$T$145,8,FALSE),0)</f>
        <v>3</v>
      </c>
      <c r="L129" s="51">
        <f>IFERROR(VLOOKUP($B129,[1]NUM13!$G$3:$T$145,9,FALSE),0)</f>
        <v>0</v>
      </c>
      <c r="M129" s="51">
        <f>IFERROR(VLOOKUP($B129,[1]NUM13!$G$3:$T$145,10,FALSE),0)</f>
        <v>1</v>
      </c>
      <c r="N129" s="51">
        <f>IFERROR(VLOOKUP($B129,[1]NUM13!$G$3:$T$145,11,FALSE),0)</f>
        <v>4</v>
      </c>
      <c r="O129" s="51">
        <f>IFERROR(VLOOKUP($B129,[1]NUM13!$G$3:$T$145,12,FALSE),0)</f>
        <v>3</v>
      </c>
      <c r="P129" s="51">
        <f>IFERROR(VLOOKUP($B129,[1]NUM13!$G$3:$T$145,13,FALSE),0)</f>
        <v>2</v>
      </c>
      <c r="Q129" s="3">
        <f t="shared" si="37"/>
        <v>29</v>
      </c>
      <c r="R129" s="51">
        <f>IFERROR(VLOOKUP($B129,[1]DEN13!$G$3:$T$147,2,FALSE),0)</f>
        <v>6</v>
      </c>
      <c r="S129" s="51">
        <f>IFERROR(VLOOKUP($B129,[1]DEN13!$G$3:$T$147,3,FALSE),0)</f>
        <v>1</v>
      </c>
      <c r="T129" s="51">
        <f>IFERROR(VLOOKUP($B129,[1]DEN13!$G$3:$T$147,4,FALSE),0)</f>
        <v>2</v>
      </c>
      <c r="U129" s="51">
        <f>IFERROR(VLOOKUP($B129,[1]DEN13!$G$3:$T$147,5,FALSE),0)</f>
        <v>1</v>
      </c>
      <c r="V129" s="51">
        <f>IFERROR(VLOOKUP($B129,[1]DEN13!$G$3:$T$147,6,FALSE),0)</f>
        <v>1</v>
      </c>
      <c r="W129" s="51">
        <f>IFERROR(VLOOKUP($B129,[1]DEN13!$G$3:$T$147,7,FALSE),0)</f>
        <v>5</v>
      </c>
      <c r="X129" s="51">
        <f>IFERROR(VLOOKUP($B129,[1]DEN13!$G$3:$T$147,8,FALSE),0)</f>
        <v>3</v>
      </c>
      <c r="Y129" s="51">
        <f>IFERROR(VLOOKUP($B129,[1]DEN13!$G$3:$T$147,9,FALSE),0)</f>
        <v>0</v>
      </c>
      <c r="Z129" s="51">
        <f>IFERROR(VLOOKUP($B129,[1]DEN13!$G$3:$T$147,10,FALSE),0)</f>
        <v>2</v>
      </c>
      <c r="AA129" s="51">
        <f>IFERROR(VLOOKUP($B129,[1]DEN13!$G$3:$T$147,11,FALSE),0)</f>
        <v>6</v>
      </c>
      <c r="AB129" s="51">
        <f>IFERROR(VLOOKUP($B129,[1]DEN13!$G$3:$T$147,12,FALSE),0)</f>
        <v>3</v>
      </c>
      <c r="AC129" s="51">
        <f>IFERROR(VLOOKUP($B129,[1]DEN13!$G$3:$T$147,13,FALSE),0)</f>
        <v>2</v>
      </c>
      <c r="AD129" s="3">
        <f t="shared" si="13"/>
        <v>32</v>
      </c>
    </row>
    <row r="130" spans="1:31" ht="14.4" thickBot="1" x14ac:dyDescent="0.3">
      <c r="A130" s="49" t="s">
        <v>145</v>
      </c>
      <c r="B130" s="62" t="s">
        <v>135</v>
      </c>
      <c r="C130" s="34"/>
      <c r="D130" s="34"/>
      <c r="E130" s="51">
        <f>IFERROR(VLOOKUP($B130,[1]NUM13!$G$3:$T$145,2,FALSE),0)</f>
        <v>5</v>
      </c>
      <c r="F130" s="51">
        <f>IFERROR(VLOOKUP($B130,[1]NUM13!$G$3:$T$145,3,FALSE),0)</f>
        <v>7</v>
      </c>
      <c r="G130" s="51">
        <f>IFERROR(VLOOKUP($B130,[1]NUM13!$G$3:$T$145,4,FALSE),0)</f>
        <v>9</v>
      </c>
      <c r="H130" s="51">
        <f>IFERROR(VLOOKUP($B130,[1]NUM13!$G$3:$T$145,5,FALSE),0)</f>
        <v>9</v>
      </c>
      <c r="I130" s="51">
        <f>IFERROR(VLOOKUP($B130,[1]NUM13!$G$3:$T$145,6,FALSE),0)</f>
        <v>8</v>
      </c>
      <c r="J130" s="51">
        <f>IFERROR(VLOOKUP($B130,[1]NUM13!$G$3:$T$145,7,FALSE),0)</f>
        <v>11</v>
      </c>
      <c r="K130" s="51">
        <f>IFERROR(VLOOKUP($B130,[1]NUM13!$G$3:$T$145,8,FALSE),0)</f>
        <v>10</v>
      </c>
      <c r="L130" s="51">
        <f>IFERROR(VLOOKUP($B130,[1]NUM13!$G$3:$T$145,9,FALSE),0)</f>
        <v>3</v>
      </c>
      <c r="M130" s="51">
        <f>IFERROR(VLOOKUP($B130,[1]NUM13!$G$3:$T$145,10,FALSE),0)</f>
        <v>9</v>
      </c>
      <c r="N130" s="51">
        <f>IFERROR(VLOOKUP($B130,[1]NUM13!$G$3:$T$145,11,FALSE),0)</f>
        <v>10</v>
      </c>
      <c r="O130" s="51">
        <f>IFERROR(VLOOKUP($B130,[1]NUM13!$G$3:$T$145,12,FALSE),0)</f>
        <v>9</v>
      </c>
      <c r="P130" s="51">
        <f>IFERROR(VLOOKUP($B130,[1]NUM13!$G$3:$T$145,13,FALSE),0)</f>
        <v>5</v>
      </c>
      <c r="Q130" s="3">
        <f t="shared" si="37"/>
        <v>95</v>
      </c>
      <c r="R130" s="51">
        <f>IFERROR(VLOOKUP($B130,[1]DEN13!$G$3:$T$147,2,FALSE),0)</f>
        <v>5</v>
      </c>
      <c r="S130" s="51">
        <f>IFERROR(VLOOKUP($B130,[1]DEN13!$G$3:$T$147,3,FALSE),0)</f>
        <v>7</v>
      </c>
      <c r="T130" s="51">
        <f>IFERROR(VLOOKUP($B130,[1]DEN13!$G$3:$T$147,4,FALSE),0)</f>
        <v>9</v>
      </c>
      <c r="U130" s="51">
        <f>IFERROR(VLOOKUP($B130,[1]DEN13!$G$3:$T$147,5,FALSE),0)</f>
        <v>9</v>
      </c>
      <c r="V130" s="51">
        <f>IFERROR(VLOOKUP($B130,[1]DEN13!$G$3:$T$147,6,FALSE),0)</f>
        <v>8</v>
      </c>
      <c r="W130" s="51">
        <f>IFERROR(VLOOKUP($B130,[1]DEN13!$G$3:$T$147,7,FALSE),0)</f>
        <v>12</v>
      </c>
      <c r="X130" s="51">
        <f>IFERROR(VLOOKUP($B130,[1]DEN13!$G$3:$T$147,8,FALSE),0)</f>
        <v>10</v>
      </c>
      <c r="Y130" s="51">
        <f>IFERROR(VLOOKUP($B130,[1]DEN13!$G$3:$T$147,9,FALSE),0)</f>
        <v>5</v>
      </c>
      <c r="Z130" s="51">
        <f>IFERROR(VLOOKUP($B130,[1]DEN13!$G$3:$T$147,10,FALSE),0)</f>
        <v>9</v>
      </c>
      <c r="AA130" s="51">
        <f>IFERROR(VLOOKUP($B130,[1]DEN13!$G$3:$T$147,11,FALSE),0)</f>
        <v>12</v>
      </c>
      <c r="AB130" s="51">
        <f>IFERROR(VLOOKUP($B130,[1]DEN13!$G$3:$T$147,12,FALSE),0)</f>
        <v>9</v>
      </c>
      <c r="AC130" s="51">
        <f>IFERROR(VLOOKUP($B130,[1]DEN13!$G$3:$T$147,13,FALSE),0)</f>
        <v>6</v>
      </c>
      <c r="AD130" s="3">
        <f t="shared" si="13"/>
        <v>101</v>
      </c>
    </row>
    <row r="131" spans="1:31" ht="14.4" thickBot="1" x14ac:dyDescent="0.3">
      <c r="A131" s="49" t="s">
        <v>145</v>
      </c>
      <c r="B131" s="62" t="s">
        <v>136</v>
      </c>
      <c r="C131" s="34"/>
      <c r="D131" s="34"/>
      <c r="E131" s="51">
        <f>IFERROR(VLOOKUP($B131,[1]NUM13!$G$3:$T$145,2,FALSE),0)</f>
        <v>1</v>
      </c>
      <c r="F131" s="51">
        <f>IFERROR(VLOOKUP($B131,[1]NUM13!$G$3:$T$145,3,FALSE),0)</f>
        <v>0</v>
      </c>
      <c r="G131" s="51">
        <f>IFERROR(VLOOKUP($B131,[1]NUM13!$G$3:$T$145,4,FALSE),0)</f>
        <v>1</v>
      </c>
      <c r="H131" s="51">
        <f>IFERROR(VLOOKUP($B131,[1]NUM13!$G$3:$T$145,5,FALSE),0)</f>
        <v>0</v>
      </c>
      <c r="I131" s="51">
        <f>IFERROR(VLOOKUP($B131,[1]NUM13!$G$3:$T$145,6,FALSE),0)</f>
        <v>0</v>
      </c>
      <c r="J131" s="51">
        <f>IFERROR(VLOOKUP($B131,[1]NUM13!$G$3:$T$145,7,FALSE),0)</f>
        <v>1</v>
      </c>
      <c r="K131" s="51">
        <f>IFERROR(VLOOKUP($B131,[1]NUM13!$G$3:$T$145,8,FALSE),0)</f>
        <v>1</v>
      </c>
      <c r="L131" s="51">
        <f>IFERROR(VLOOKUP($B131,[1]NUM13!$G$3:$T$145,9,FALSE),0)</f>
        <v>0</v>
      </c>
      <c r="M131" s="51">
        <f>IFERROR(VLOOKUP($B131,[1]NUM13!$G$3:$T$145,10,FALSE),0)</f>
        <v>0</v>
      </c>
      <c r="N131" s="51">
        <f>IFERROR(VLOOKUP($B131,[1]NUM13!$G$3:$T$145,11,FALSE),0)</f>
        <v>0</v>
      </c>
      <c r="O131" s="51">
        <f>IFERROR(VLOOKUP($B131,[1]NUM13!$G$3:$T$145,12,FALSE),0)</f>
        <v>0</v>
      </c>
      <c r="P131" s="51">
        <f>IFERROR(VLOOKUP($B131,[1]NUM13!$G$3:$T$145,13,FALSE),0)</f>
        <v>2</v>
      </c>
      <c r="Q131" s="3">
        <f t="shared" si="37"/>
        <v>6</v>
      </c>
      <c r="R131" s="51">
        <f>IFERROR(VLOOKUP($B131,[1]DEN13!$G$3:$T$147,2,FALSE),0)</f>
        <v>1</v>
      </c>
      <c r="S131" s="51">
        <f>IFERROR(VLOOKUP($B131,[1]DEN13!$G$3:$T$147,3,FALSE),0)</f>
        <v>0</v>
      </c>
      <c r="T131" s="51">
        <f>IFERROR(VLOOKUP($B131,[1]DEN13!$G$3:$T$147,4,FALSE),0)</f>
        <v>1</v>
      </c>
      <c r="U131" s="51">
        <f>IFERROR(VLOOKUP($B131,[1]DEN13!$G$3:$T$147,5,FALSE),0)</f>
        <v>0</v>
      </c>
      <c r="V131" s="51">
        <f>IFERROR(VLOOKUP($B131,[1]DEN13!$G$3:$T$147,6,FALSE),0)</f>
        <v>0</v>
      </c>
      <c r="W131" s="51">
        <f>IFERROR(VLOOKUP($B131,[1]DEN13!$G$3:$T$147,7,FALSE),0)</f>
        <v>1</v>
      </c>
      <c r="X131" s="51">
        <f>IFERROR(VLOOKUP($B131,[1]DEN13!$G$3:$T$147,8,FALSE),0)</f>
        <v>1</v>
      </c>
      <c r="Y131" s="51">
        <f>IFERROR(VLOOKUP($B131,[1]DEN13!$G$3:$T$147,9,FALSE),0)</f>
        <v>0</v>
      </c>
      <c r="Z131" s="51">
        <f>IFERROR(VLOOKUP($B131,[1]DEN13!$G$3:$T$147,10,FALSE),0)</f>
        <v>0</v>
      </c>
      <c r="AA131" s="51">
        <f>IFERROR(VLOOKUP($B131,[1]DEN13!$G$3:$T$147,11,FALSE),0)</f>
        <v>0</v>
      </c>
      <c r="AB131" s="51">
        <f>IFERROR(VLOOKUP($B131,[1]DEN13!$G$3:$T$147,12,FALSE),0)</f>
        <v>0</v>
      </c>
      <c r="AC131" s="51">
        <f>IFERROR(VLOOKUP($B131,[1]DEN13!$G$3:$T$147,13,FALSE),0)</f>
        <v>2</v>
      </c>
      <c r="AD131" s="3">
        <f t="shared" si="13"/>
        <v>6</v>
      </c>
    </row>
    <row r="132" spans="1:31" ht="14.4" thickBot="1" x14ac:dyDescent="0.3">
      <c r="A132" s="49" t="s">
        <v>145</v>
      </c>
      <c r="B132" s="62" t="s">
        <v>137</v>
      </c>
      <c r="C132" s="34"/>
      <c r="D132" s="34"/>
      <c r="E132" s="51">
        <f>IFERROR(VLOOKUP($B132,[1]NUM13!$G$3:$T$145,2,FALSE),0)</f>
        <v>0</v>
      </c>
      <c r="F132" s="51">
        <f>IFERROR(VLOOKUP($B132,[1]NUM13!$G$3:$T$145,3,FALSE),0)</f>
        <v>0</v>
      </c>
      <c r="G132" s="51">
        <f>IFERROR(VLOOKUP($B132,[1]NUM13!$G$3:$T$145,4,FALSE),0)</f>
        <v>0</v>
      </c>
      <c r="H132" s="51">
        <f>IFERROR(VLOOKUP($B132,[1]NUM13!$G$3:$T$145,5,FALSE),0)</f>
        <v>0</v>
      </c>
      <c r="I132" s="51">
        <f>IFERROR(VLOOKUP($B132,[1]NUM13!$G$3:$T$145,6,FALSE),0)</f>
        <v>1</v>
      </c>
      <c r="J132" s="51">
        <f>IFERROR(VLOOKUP($B132,[1]NUM13!$G$3:$T$145,7,FALSE),0)</f>
        <v>0</v>
      </c>
      <c r="K132" s="51">
        <f>IFERROR(VLOOKUP($B132,[1]NUM13!$G$3:$T$145,8,FALSE),0)</f>
        <v>1</v>
      </c>
      <c r="L132" s="51">
        <f>IFERROR(VLOOKUP($B132,[1]NUM13!$G$3:$T$145,9,FALSE),0)</f>
        <v>1</v>
      </c>
      <c r="M132" s="51">
        <f>IFERROR(VLOOKUP($B132,[1]NUM13!$G$3:$T$145,10,FALSE),0)</f>
        <v>0</v>
      </c>
      <c r="N132" s="51">
        <f>IFERROR(VLOOKUP($B132,[1]NUM13!$G$3:$T$145,11,FALSE),0)</f>
        <v>0</v>
      </c>
      <c r="O132" s="51">
        <f>IFERROR(VLOOKUP($B132,[1]NUM13!$G$3:$T$145,12,FALSE),0)</f>
        <v>0</v>
      </c>
      <c r="P132" s="51">
        <f>IFERROR(VLOOKUP($B132,[1]NUM13!$G$3:$T$145,13,FALSE),0)</f>
        <v>0</v>
      </c>
      <c r="Q132" s="3">
        <f t="shared" si="37"/>
        <v>3</v>
      </c>
      <c r="R132" s="51">
        <f>IFERROR(VLOOKUP($B132,[1]DEN13!$G$3:$T$147,2,FALSE),0)</f>
        <v>0</v>
      </c>
      <c r="S132" s="51">
        <f>IFERROR(VLOOKUP($B132,[1]DEN13!$G$3:$T$147,3,FALSE),0)</f>
        <v>1</v>
      </c>
      <c r="T132" s="51">
        <f>IFERROR(VLOOKUP($B132,[1]DEN13!$G$3:$T$147,4,FALSE),0)</f>
        <v>0</v>
      </c>
      <c r="U132" s="51">
        <f>IFERROR(VLOOKUP($B132,[1]DEN13!$G$3:$T$147,5,FALSE),0)</f>
        <v>0</v>
      </c>
      <c r="V132" s="51">
        <f>IFERROR(VLOOKUP($B132,[1]DEN13!$G$3:$T$147,6,FALSE),0)</f>
        <v>1</v>
      </c>
      <c r="W132" s="51">
        <f>IFERROR(VLOOKUP($B132,[1]DEN13!$G$3:$T$147,7,FALSE),0)</f>
        <v>0</v>
      </c>
      <c r="X132" s="51">
        <f>IFERROR(VLOOKUP($B132,[1]DEN13!$G$3:$T$147,8,FALSE),0)</f>
        <v>1</v>
      </c>
      <c r="Y132" s="51">
        <f>IFERROR(VLOOKUP($B132,[1]DEN13!$G$3:$T$147,9,FALSE),0)</f>
        <v>2</v>
      </c>
      <c r="Z132" s="51">
        <f>IFERROR(VLOOKUP($B132,[1]DEN13!$G$3:$T$147,10,FALSE),0)</f>
        <v>0</v>
      </c>
      <c r="AA132" s="51">
        <f>IFERROR(VLOOKUP($B132,[1]DEN13!$G$3:$T$147,11,FALSE),0)</f>
        <v>1</v>
      </c>
      <c r="AB132" s="51">
        <f>IFERROR(VLOOKUP($B132,[1]DEN13!$G$3:$T$147,12,FALSE),0)</f>
        <v>0</v>
      </c>
      <c r="AC132" s="51">
        <f>IFERROR(VLOOKUP($B132,[1]DEN13!$G$3:$T$147,13,FALSE),0)</f>
        <v>0</v>
      </c>
      <c r="AD132" s="3">
        <f t="shared" si="13"/>
        <v>6</v>
      </c>
    </row>
    <row r="133" spans="1:31" ht="14.4" thickBot="1" x14ac:dyDescent="0.3">
      <c r="A133" s="49" t="s">
        <v>145</v>
      </c>
      <c r="B133" s="62" t="s">
        <v>138</v>
      </c>
      <c r="C133" s="34"/>
      <c r="D133" s="34"/>
      <c r="E133" s="51">
        <f>IFERROR(VLOOKUP($B133,[1]NUM13!$G$3:$T$145,2,FALSE),0)</f>
        <v>1</v>
      </c>
      <c r="F133" s="51">
        <f>IFERROR(VLOOKUP($B133,[1]NUM13!$G$3:$T$145,3,FALSE),0)</f>
        <v>0</v>
      </c>
      <c r="G133" s="51">
        <f>IFERROR(VLOOKUP($B133,[1]NUM13!$G$3:$T$145,4,FALSE),0)</f>
        <v>0</v>
      </c>
      <c r="H133" s="51">
        <f>IFERROR(VLOOKUP($B133,[1]NUM13!$G$3:$T$145,5,FALSE),0)</f>
        <v>0</v>
      </c>
      <c r="I133" s="51">
        <f>IFERROR(VLOOKUP($B133,[1]NUM13!$G$3:$T$145,6,FALSE),0)</f>
        <v>0</v>
      </c>
      <c r="J133" s="51">
        <f>IFERROR(VLOOKUP($B133,[1]NUM13!$G$3:$T$145,7,FALSE),0)</f>
        <v>0</v>
      </c>
      <c r="K133" s="51">
        <f>IFERROR(VLOOKUP($B133,[1]NUM13!$G$3:$T$145,8,FALSE),0)</f>
        <v>0</v>
      </c>
      <c r="L133" s="51">
        <f>IFERROR(VLOOKUP($B133,[1]NUM13!$G$3:$T$145,9,FALSE),0)</f>
        <v>1</v>
      </c>
      <c r="M133" s="51">
        <f>IFERROR(VLOOKUP($B133,[1]NUM13!$G$3:$T$145,10,FALSE),0)</f>
        <v>0</v>
      </c>
      <c r="N133" s="51">
        <f>IFERROR(VLOOKUP($B133,[1]NUM13!$G$3:$T$145,11,FALSE),0)</f>
        <v>0</v>
      </c>
      <c r="O133" s="51">
        <f>IFERROR(VLOOKUP($B133,[1]NUM13!$G$3:$T$145,12,FALSE),0)</f>
        <v>0</v>
      </c>
      <c r="P133" s="51">
        <f>IFERROR(VLOOKUP($B133,[1]NUM13!$G$3:$T$145,13,FALSE),0)</f>
        <v>1</v>
      </c>
      <c r="Q133" s="3">
        <f t="shared" si="37"/>
        <v>3</v>
      </c>
      <c r="R133" s="51">
        <f>IFERROR(VLOOKUP($B133,[1]DEN13!$G$3:$T$147,2,FALSE),0)</f>
        <v>4</v>
      </c>
      <c r="S133" s="51">
        <f>IFERROR(VLOOKUP($B133,[1]DEN13!$G$3:$T$147,3,FALSE),0)</f>
        <v>0</v>
      </c>
      <c r="T133" s="51">
        <f>IFERROR(VLOOKUP($B133,[1]DEN13!$G$3:$T$147,4,FALSE),0)</f>
        <v>0</v>
      </c>
      <c r="U133" s="51">
        <f>IFERROR(VLOOKUP($B133,[1]DEN13!$G$3:$T$147,5,FALSE),0)</f>
        <v>0</v>
      </c>
      <c r="V133" s="51">
        <f>IFERROR(VLOOKUP($B133,[1]DEN13!$G$3:$T$147,6,FALSE),0)</f>
        <v>0</v>
      </c>
      <c r="W133" s="51">
        <f>IFERROR(VLOOKUP($B133,[1]DEN13!$G$3:$T$147,7,FALSE),0)</f>
        <v>0</v>
      </c>
      <c r="X133" s="51">
        <f>IFERROR(VLOOKUP($B133,[1]DEN13!$G$3:$T$147,8,FALSE),0)</f>
        <v>0</v>
      </c>
      <c r="Y133" s="51">
        <f>IFERROR(VLOOKUP($B133,[1]DEN13!$G$3:$T$147,9,FALSE),0)</f>
        <v>1</v>
      </c>
      <c r="Z133" s="51">
        <f>IFERROR(VLOOKUP($B133,[1]DEN13!$G$3:$T$147,10,FALSE),0)</f>
        <v>0</v>
      </c>
      <c r="AA133" s="51">
        <f>IFERROR(VLOOKUP($B133,[1]DEN13!$G$3:$T$147,11,FALSE),0)</f>
        <v>0</v>
      </c>
      <c r="AB133" s="51">
        <f>IFERROR(VLOOKUP($B133,[1]DEN13!$G$3:$T$147,12,FALSE),0)</f>
        <v>0</v>
      </c>
      <c r="AC133" s="51">
        <f>IFERROR(VLOOKUP($B133,[1]DEN13!$G$3:$T$147,13,FALSE),0)</f>
        <v>1</v>
      </c>
      <c r="AD133" s="3">
        <f t="shared" ref="AD133:AD139" si="45">SUM(R133:AC133)</f>
        <v>6</v>
      </c>
    </row>
    <row r="134" spans="1:31" ht="14.4" thickBot="1" x14ac:dyDescent="0.3">
      <c r="A134" s="49" t="s">
        <v>145</v>
      </c>
      <c r="B134" s="62" t="s">
        <v>139</v>
      </c>
      <c r="C134" s="34"/>
      <c r="D134" s="34"/>
      <c r="E134" s="51">
        <f>IFERROR(VLOOKUP($B134,[1]NUM13!$G$3:$T$145,2,FALSE),0)</f>
        <v>0</v>
      </c>
      <c r="F134" s="51">
        <f>IFERROR(VLOOKUP($B134,[1]NUM13!$G$3:$T$145,3,FALSE),0)</f>
        <v>0</v>
      </c>
      <c r="G134" s="51">
        <f>IFERROR(VLOOKUP($B134,[1]NUM13!$G$3:$T$145,4,FALSE),0)</f>
        <v>0</v>
      </c>
      <c r="H134" s="51">
        <f>IFERROR(VLOOKUP($B134,[1]NUM13!$G$3:$T$145,5,FALSE),0)</f>
        <v>0</v>
      </c>
      <c r="I134" s="51">
        <f>IFERROR(VLOOKUP($B134,[1]NUM13!$G$3:$T$145,6,FALSE),0)</f>
        <v>0</v>
      </c>
      <c r="J134" s="51">
        <f>IFERROR(VLOOKUP($B134,[1]NUM13!$G$3:$T$145,7,FALSE),0)</f>
        <v>0</v>
      </c>
      <c r="K134" s="51">
        <f>IFERROR(VLOOKUP($B134,[1]NUM13!$G$3:$T$145,8,FALSE),0)</f>
        <v>1</v>
      </c>
      <c r="L134" s="51">
        <f>IFERROR(VLOOKUP($B134,[1]NUM13!$G$3:$T$145,9,FALSE),0)</f>
        <v>0</v>
      </c>
      <c r="M134" s="51">
        <f>IFERROR(VLOOKUP($B134,[1]NUM13!$G$3:$T$145,10,FALSE),0)</f>
        <v>0</v>
      </c>
      <c r="N134" s="51">
        <f>IFERROR(VLOOKUP($B134,[1]NUM13!$G$3:$T$145,11,FALSE),0)</f>
        <v>0</v>
      </c>
      <c r="O134" s="51">
        <f>IFERROR(VLOOKUP($B134,[1]NUM13!$G$3:$T$145,12,FALSE),0)</f>
        <v>0</v>
      </c>
      <c r="P134" s="51">
        <f>IFERROR(VLOOKUP($B134,[1]NUM13!$G$3:$T$145,13,FALSE),0)</f>
        <v>0</v>
      </c>
      <c r="Q134" s="3">
        <f t="shared" si="37"/>
        <v>1</v>
      </c>
      <c r="R134" s="51">
        <f>IFERROR(VLOOKUP($B134,[1]DEN13!$G$3:$T$147,2,FALSE),0)</f>
        <v>0</v>
      </c>
      <c r="S134" s="51">
        <f>IFERROR(VLOOKUP($B134,[1]DEN13!$G$3:$T$147,3,FALSE),0)</f>
        <v>0</v>
      </c>
      <c r="T134" s="51">
        <f>IFERROR(VLOOKUP($B134,[1]DEN13!$G$3:$T$147,4,FALSE),0)</f>
        <v>0</v>
      </c>
      <c r="U134" s="51">
        <f>IFERROR(VLOOKUP($B134,[1]DEN13!$G$3:$T$147,5,FALSE),0)</f>
        <v>0</v>
      </c>
      <c r="V134" s="51">
        <f>IFERROR(VLOOKUP($B134,[1]DEN13!$G$3:$T$147,6,FALSE),0)</f>
        <v>1</v>
      </c>
      <c r="W134" s="51">
        <f>IFERROR(VLOOKUP($B134,[1]DEN13!$G$3:$T$147,7,FALSE),0)</f>
        <v>0</v>
      </c>
      <c r="X134" s="51">
        <f>IFERROR(VLOOKUP($B134,[1]DEN13!$G$3:$T$147,8,FALSE),0)</f>
        <v>1</v>
      </c>
      <c r="Y134" s="51">
        <f>IFERROR(VLOOKUP($B134,[1]DEN13!$G$3:$T$147,9,FALSE),0)</f>
        <v>0</v>
      </c>
      <c r="Z134" s="51">
        <f>IFERROR(VLOOKUP($B134,[1]DEN13!$G$3:$T$147,10,FALSE),0)</f>
        <v>0</v>
      </c>
      <c r="AA134" s="51">
        <f>IFERROR(VLOOKUP($B134,[1]DEN13!$G$3:$T$147,11,FALSE),0)</f>
        <v>1</v>
      </c>
      <c r="AB134" s="51">
        <f>IFERROR(VLOOKUP($B134,[1]DEN13!$G$3:$T$147,12,FALSE),0)</f>
        <v>0</v>
      </c>
      <c r="AC134" s="51">
        <f>IFERROR(VLOOKUP($B134,[1]DEN13!$G$3:$T$147,13,FALSE),0)</f>
        <v>0</v>
      </c>
      <c r="AD134" s="3">
        <f t="shared" si="45"/>
        <v>3</v>
      </c>
    </row>
    <row r="135" spans="1:31" ht="14.4" thickBot="1" x14ac:dyDescent="0.3">
      <c r="A135" s="49" t="s">
        <v>145</v>
      </c>
      <c r="B135" s="62" t="s">
        <v>140</v>
      </c>
      <c r="C135" s="34"/>
      <c r="D135" s="34"/>
      <c r="E135" s="51">
        <f>IFERROR(VLOOKUP($B135,[1]NUM13!$G$3:$T$145,2,FALSE),0)</f>
        <v>1</v>
      </c>
      <c r="F135" s="51">
        <f>IFERROR(VLOOKUP($B135,[1]NUM13!$G$3:$T$145,3,FALSE),0)</f>
        <v>1</v>
      </c>
      <c r="G135" s="51">
        <f>IFERROR(VLOOKUP($B135,[1]NUM13!$G$3:$T$145,4,FALSE),0)</f>
        <v>0</v>
      </c>
      <c r="H135" s="51">
        <f>IFERROR(VLOOKUP($B135,[1]NUM13!$G$3:$T$145,5,FALSE),0)</f>
        <v>0</v>
      </c>
      <c r="I135" s="51">
        <f>IFERROR(VLOOKUP($B135,[1]NUM13!$G$3:$T$145,6,FALSE),0)</f>
        <v>0</v>
      </c>
      <c r="J135" s="51">
        <f>IFERROR(VLOOKUP($B135,[1]NUM13!$G$3:$T$145,7,FALSE),0)</f>
        <v>0</v>
      </c>
      <c r="K135" s="51">
        <f>IFERROR(VLOOKUP($B135,[1]NUM13!$G$3:$T$145,8,FALSE),0)</f>
        <v>0</v>
      </c>
      <c r="L135" s="51">
        <f>IFERROR(VLOOKUP($B135,[1]NUM13!$G$3:$T$145,9,FALSE),0)</f>
        <v>0</v>
      </c>
      <c r="M135" s="51">
        <f>IFERROR(VLOOKUP($B135,[1]NUM13!$G$3:$T$145,10,FALSE),0)</f>
        <v>0</v>
      </c>
      <c r="N135" s="51">
        <f>IFERROR(VLOOKUP($B135,[1]NUM13!$G$3:$T$145,11,FALSE),0)</f>
        <v>0</v>
      </c>
      <c r="O135" s="51">
        <f>IFERROR(VLOOKUP($B135,[1]NUM13!$G$3:$T$145,12,FALSE),0)</f>
        <v>0</v>
      </c>
      <c r="P135" s="51">
        <f>IFERROR(VLOOKUP($B135,[1]NUM13!$G$3:$T$145,13,FALSE),0)</f>
        <v>0</v>
      </c>
      <c r="Q135" s="3">
        <f t="shared" si="37"/>
        <v>2</v>
      </c>
      <c r="R135" s="51">
        <f>IFERROR(VLOOKUP($B135,[1]DEN13!$G$3:$T$147,2,FALSE),0)</f>
        <v>1</v>
      </c>
      <c r="S135" s="51">
        <f>IFERROR(VLOOKUP($B135,[1]DEN13!$G$3:$T$147,3,FALSE),0)</f>
        <v>1</v>
      </c>
      <c r="T135" s="51">
        <f>IFERROR(VLOOKUP($B135,[1]DEN13!$G$3:$T$147,4,FALSE),0)</f>
        <v>0</v>
      </c>
      <c r="U135" s="51">
        <f>IFERROR(VLOOKUP($B135,[1]DEN13!$G$3:$T$147,5,FALSE),0)</f>
        <v>0</v>
      </c>
      <c r="V135" s="51">
        <f>IFERROR(VLOOKUP($B135,[1]DEN13!$G$3:$T$147,6,FALSE),0)</f>
        <v>0</v>
      </c>
      <c r="W135" s="51">
        <f>IFERROR(VLOOKUP($B135,[1]DEN13!$G$3:$T$147,7,FALSE),0)</f>
        <v>0</v>
      </c>
      <c r="X135" s="51">
        <f>IFERROR(VLOOKUP($B135,[1]DEN13!$G$3:$T$147,8,FALSE),0)</f>
        <v>0</v>
      </c>
      <c r="Y135" s="51">
        <f>IFERROR(VLOOKUP($B135,[1]DEN13!$G$3:$T$147,9,FALSE),0)</f>
        <v>0</v>
      </c>
      <c r="Z135" s="51">
        <f>IFERROR(VLOOKUP($B135,[1]DEN13!$G$3:$T$147,10,FALSE),0)</f>
        <v>0</v>
      </c>
      <c r="AA135" s="51">
        <f>IFERROR(VLOOKUP($B135,[1]DEN13!$G$3:$T$147,11,FALSE),0)</f>
        <v>0</v>
      </c>
      <c r="AB135" s="51">
        <f>IFERROR(VLOOKUP($B135,[1]DEN13!$G$3:$T$147,12,FALSE),0)</f>
        <v>0</v>
      </c>
      <c r="AC135" s="51">
        <f>IFERROR(VLOOKUP($B135,[1]DEN13!$G$3:$T$147,13,FALSE),0)</f>
        <v>0</v>
      </c>
      <c r="AD135" s="3">
        <f t="shared" si="45"/>
        <v>2</v>
      </c>
    </row>
    <row r="136" spans="1:31" ht="14.4" thickBot="1" x14ac:dyDescent="0.3">
      <c r="A136" s="49" t="s">
        <v>145</v>
      </c>
      <c r="B136" s="62" t="s">
        <v>141</v>
      </c>
      <c r="C136" s="34"/>
      <c r="D136" s="34"/>
      <c r="E136" s="51">
        <f>IFERROR(VLOOKUP($B136,[1]NUM13!$G$3:$T$145,2,FALSE),0)</f>
        <v>0</v>
      </c>
      <c r="F136" s="51">
        <f>IFERROR(VLOOKUP($B136,[1]NUM13!$G$3:$T$145,3,FALSE),0)</f>
        <v>0</v>
      </c>
      <c r="G136" s="51">
        <f>IFERROR(VLOOKUP($B136,[1]NUM13!$G$3:$T$145,4,FALSE),0)</f>
        <v>1</v>
      </c>
      <c r="H136" s="51">
        <f>IFERROR(VLOOKUP($B136,[1]NUM13!$G$3:$T$145,5,FALSE),0)</f>
        <v>1</v>
      </c>
      <c r="I136" s="51">
        <f>IFERROR(VLOOKUP($B136,[1]NUM13!$G$3:$T$145,6,FALSE),0)</f>
        <v>1</v>
      </c>
      <c r="J136" s="51">
        <f>IFERROR(VLOOKUP($B136,[1]NUM13!$G$3:$T$145,7,FALSE),0)</f>
        <v>0</v>
      </c>
      <c r="K136" s="51">
        <f>IFERROR(VLOOKUP($B136,[1]NUM13!$G$3:$T$145,8,FALSE),0)</f>
        <v>1</v>
      </c>
      <c r="L136" s="51">
        <f>IFERROR(VLOOKUP($B136,[1]NUM13!$G$3:$T$145,9,FALSE),0)</f>
        <v>0</v>
      </c>
      <c r="M136" s="51">
        <f>IFERROR(VLOOKUP($B136,[1]NUM13!$G$3:$T$145,10,FALSE),0)</f>
        <v>0</v>
      </c>
      <c r="N136" s="51">
        <f>IFERROR(VLOOKUP($B136,[1]NUM13!$G$3:$T$145,11,FALSE),0)</f>
        <v>2</v>
      </c>
      <c r="O136" s="51">
        <f>IFERROR(VLOOKUP($B136,[1]NUM13!$G$3:$T$145,12,FALSE),0)</f>
        <v>0</v>
      </c>
      <c r="P136" s="51">
        <f>IFERROR(VLOOKUP($B136,[1]NUM13!$G$3:$T$145,13,FALSE),0)</f>
        <v>2</v>
      </c>
      <c r="Q136" s="3">
        <f t="shared" si="37"/>
        <v>8</v>
      </c>
      <c r="R136" s="51">
        <f>IFERROR(VLOOKUP($B136,[1]DEN13!$G$3:$T$147,2,FALSE),0)</f>
        <v>0</v>
      </c>
      <c r="S136" s="51">
        <f>IFERROR(VLOOKUP($B136,[1]DEN13!$G$3:$T$147,3,FALSE),0)</f>
        <v>0</v>
      </c>
      <c r="T136" s="51">
        <f>IFERROR(VLOOKUP($B136,[1]DEN13!$G$3:$T$147,4,FALSE),0)</f>
        <v>1</v>
      </c>
      <c r="U136" s="51">
        <f>IFERROR(VLOOKUP($B136,[1]DEN13!$G$3:$T$147,5,FALSE),0)</f>
        <v>1</v>
      </c>
      <c r="V136" s="51">
        <f>IFERROR(VLOOKUP($B136,[1]DEN13!$G$3:$T$147,6,FALSE),0)</f>
        <v>1</v>
      </c>
      <c r="W136" s="51">
        <f>IFERROR(VLOOKUP($B136,[1]DEN13!$G$3:$T$147,7,FALSE),0)</f>
        <v>0</v>
      </c>
      <c r="X136" s="51">
        <f>IFERROR(VLOOKUP($B136,[1]DEN13!$G$3:$T$147,8,FALSE),0)</f>
        <v>1</v>
      </c>
      <c r="Y136" s="51">
        <f>IFERROR(VLOOKUP($B136,[1]DEN13!$G$3:$T$147,9,FALSE),0)</f>
        <v>0</v>
      </c>
      <c r="Z136" s="51">
        <f>IFERROR(VLOOKUP($B136,[1]DEN13!$G$3:$T$147,10,FALSE),0)</f>
        <v>0</v>
      </c>
      <c r="AA136" s="51">
        <f>IFERROR(VLOOKUP($B136,[1]DEN13!$G$3:$T$147,11,FALSE),0)</f>
        <v>2</v>
      </c>
      <c r="AB136" s="51">
        <f>IFERROR(VLOOKUP($B136,[1]DEN13!$G$3:$T$147,12,FALSE),0)</f>
        <v>0</v>
      </c>
      <c r="AC136" s="51">
        <f>IFERROR(VLOOKUP($B136,[1]DEN13!$G$3:$T$147,13,FALSE),0)</f>
        <v>2</v>
      </c>
      <c r="AD136" s="3">
        <f t="shared" si="45"/>
        <v>8</v>
      </c>
    </row>
    <row r="137" spans="1:31" ht="14.4" thickBot="1" x14ac:dyDescent="0.3">
      <c r="A137" s="49" t="s">
        <v>145</v>
      </c>
      <c r="B137" s="62" t="s">
        <v>142</v>
      </c>
      <c r="C137" s="34"/>
      <c r="D137" s="34"/>
      <c r="E137" s="51">
        <f>IFERROR(VLOOKUP($B137,[1]NUM13!$G$3:$T$145,2,FALSE),0)</f>
        <v>2</v>
      </c>
      <c r="F137" s="51">
        <f>IFERROR(VLOOKUP($B137,[1]NUM13!$G$3:$T$145,3,FALSE),0)</f>
        <v>1</v>
      </c>
      <c r="G137" s="51">
        <f>IFERROR(VLOOKUP($B137,[1]NUM13!$G$3:$T$145,4,FALSE),0)</f>
        <v>0</v>
      </c>
      <c r="H137" s="51">
        <f>IFERROR(VLOOKUP($B137,[1]NUM13!$G$3:$T$145,5,FALSE),0)</f>
        <v>0</v>
      </c>
      <c r="I137" s="51">
        <f>IFERROR(VLOOKUP($B137,[1]NUM13!$G$3:$T$145,6,FALSE),0)</f>
        <v>0</v>
      </c>
      <c r="J137" s="51">
        <f>IFERROR(VLOOKUP($B137,[1]NUM13!$G$3:$T$145,7,FALSE),0)</f>
        <v>0</v>
      </c>
      <c r="K137" s="51">
        <f>IFERROR(VLOOKUP($B137,[1]NUM13!$G$3:$T$145,8,FALSE),0)</f>
        <v>0</v>
      </c>
      <c r="L137" s="51">
        <f>IFERROR(VLOOKUP($B137,[1]NUM13!$G$3:$T$145,9,FALSE),0)</f>
        <v>0</v>
      </c>
      <c r="M137" s="51">
        <f>IFERROR(VLOOKUP($B137,[1]NUM13!$G$3:$T$145,10,FALSE),0)</f>
        <v>0</v>
      </c>
      <c r="N137" s="51">
        <f>IFERROR(VLOOKUP($B137,[1]NUM13!$G$3:$T$145,11,FALSE),0)</f>
        <v>0</v>
      </c>
      <c r="O137" s="51">
        <f>IFERROR(VLOOKUP($B137,[1]NUM13!$G$3:$T$145,12,FALSE),0)</f>
        <v>0</v>
      </c>
      <c r="P137" s="51">
        <f>IFERROR(VLOOKUP($B137,[1]NUM13!$G$3:$T$145,13,FALSE),0)</f>
        <v>1</v>
      </c>
      <c r="Q137" s="3">
        <f t="shared" si="37"/>
        <v>4</v>
      </c>
      <c r="R137" s="51">
        <f>IFERROR(VLOOKUP($B137,[1]DEN13!$G$3:$T$147,2,FALSE),0)</f>
        <v>2</v>
      </c>
      <c r="S137" s="51">
        <f>IFERROR(VLOOKUP($B137,[1]DEN13!$G$3:$T$147,3,FALSE),0)</f>
        <v>1</v>
      </c>
      <c r="T137" s="51">
        <f>IFERROR(VLOOKUP($B137,[1]DEN13!$G$3:$T$147,4,FALSE),0)</f>
        <v>0</v>
      </c>
      <c r="U137" s="51">
        <f>IFERROR(VLOOKUP($B137,[1]DEN13!$G$3:$T$147,5,FALSE),0)</f>
        <v>0</v>
      </c>
      <c r="V137" s="51">
        <f>IFERROR(VLOOKUP($B137,[1]DEN13!$G$3:$T$147,6,FALSE),0)</f>
        <v>0</v>
      </c>
      <c r="W137" s="51">
        <f>IFERROR(VLOOKUP($B137,[1]DEN13!$G$3:$T$147,7,FALSE),0)</f>
        <v>0</v>
      </c>
      <c r="X137" s="51">
        <f>IFERROR(VLOOKUP($B137,[1]DEN13!$G$3:$T$147,8,FALSE),0)</f>
        <v>0</v>
      </c>
      <c r="Y137" s="51">
        <f>IFERROR(VLOOKUP($B137,[1]DEN13!$G$3:$T$147,9,FALSE),0)</f>
        <v>0</v>
      </c>
      <c r="Z137" s="51">
        <f>IFERROR(VLOOKUP($B137,[1]DEN13!$G$3:$T$147,10,FALSE),0)</f>
        <v>0</v>
      </c>
      <c r="AA137" s="51">
        <f>IFERROR(VLOOKUP($B137,[1]DEN13!$G$3:$T$147,11,FALSE),0)</f>
        <v>0</v>
      </c>
      <c r="AB137" s="51">
        <f>IFERROR(VLOOKUP($B137,[1]DEN13!$G$3:$T$147,12,FALSE),0)</f>
        <v>0</v>
      </c>
      <c r="AC137" s="51">
        <f>IFERROR(VLOOKUP($B137,[1]DEN13!$G$3:$T$147,13,FALSE),0)</f>
        <v>1</v>
      </c>
      <c r="AD137" s="3">
        <f t="shared" si="45"/>
        <v>4</v>
      </c>
    </row>
    <row r="138" spans="1:31" ht="14.4" thickBot="1" x14ac:dyDescent="0.3">
      <c r="A138" s="49" t="s">
        <v>145</v>
      </c>
      <c r="B138" s="62" t="s">
        <v>143</v>
      </c>
      <c r="C138" s="34"/>
      <c r="D138" s="34"/>
      <c r="E138" s="51">
        <f>IFERROR(VLOOKUP($B138,[1]NUM13!$G$3:$T$145,2,FALSE),0)</f>
        <v>0</v>
      </c>
      <c r="F138" s="51">
        <f>IFERROR(VLOOKUP($B138,[1]NUM13!$G$3:$T$145,3,FALSE),0)</f>
        <v>1</v>
      </c>
      <c r="G138" s="51">
        <f>IFERROR(VLOOKUP($B138,[1]NUM13!$G$3:$T$145,4,FALSE),0)</f>
        <v>0</v>
      </c>
      <c r="H138" s="51">
        <f>IFERROR(VLOOKUP($B138,[1]NUM13!$G$3:$T$145,5,FALSE),0)</f>
        <v>0</v>
      </c>
      <c r="I138" s="51">
        <f>IFERROR(VLOOKUP($B138,[1]NUM13!$G$3:$T$145,6,FALSE),0)</f>
        <v>0</v>
      </c>
      <c r="J138" s="51">
        <f>IFERROR(VLOOKUP($B138,[1]NUM13!$G$3:$T$145,7,FALSE),0)</f>
        <v>0</v>
      </c>
      <c r="K138" s="51">
        <f>IFERROR(VLOOKUP($B138,[1]NUM13!$G$3:$T$145,8,FALSE),0)</f>
        <v>0</v>
      </c>
      <c r="L138" s="51">
        <f>IFERROR(VLOOKUP($B138,[1]NUM13!$G$3:$T$145,9,FALSE),0)</f>
        <v>0</v>
      </c>
      <c r="M138" s="51">
        <f>IFERROR(VLOOKUP($B138,[1]NUM13!$G$3:$T$145,10,FALSE),0)</f>
        <v>0</v>
      </c>
      <c r="N138" s="51">
        <f>IFERROR(VLOOKUP($B138,[1]NUM13!$G$3:$T$145,11,FALSE),0)</f>
        <v>0</v>
      </c>
      <c r="O138" s="51">
        <f>IFERROR(VLOOKUP($B138,[1]NUM13!$G$3:$T$145,12,FALSE),0)</f>
        <v>0</v>
      </c>
      <c r="P138" s="51">
        <f>IFERROR(VLOOKUP($B138,[1]NUM13!$G$3:$T$145,13,FALSE),0)</f>
        <v>0</v>
      </c>
      <c r="Q138" s="3">
        <f t="shared" si="37"/>
        <v>1</v>
      </c>
      <c r="R138" s="51">
        <f>IFERROR(VLOOKUP($B138,[1]DEN13!$G$3:$T$147,2,FALSE),0)</f>
        <v>0</v>
      </c>
      <c r="S138" s="51">
        <f>IFERROR(VLOOKUP($B138,[1]DEN13!$G$3:$T$147,3,FALSE),0)</f>
        <v>1</v>
      </c>
      <c r="T138" s="51">
        <f>IFERROR(VLOOKUP($B138,[1]DEN13!$G$3:$T$147,4,FALSE),0)</f>
        <v>0</v>
      </c>
      <c r="U138" s="51">
        <f>IFERROR(VLOOKUP($B138,[1]DEN13!$G$3:$T$147,5,FALSE),0)</f>
        <v>0</v>
      </c>
      <c r="V138" s="51">
        <f>IFERROR(VLOOKUP($B138,[1]DEN13!$G$3:$T$147,6,FALSE),0)</f>
        <v>0</v>
      </c>
      <c r="W138" s="51">
        <f>IFERROR(VLOOKUP($B138,[1]DEN13!$G$3:$T$147,7,FALSE),0)</f>
        <v>0</v>
      </c>
      <c r="X138" s="51">
        <f>IFERROR(VLOOKUP($B138,[1]DEN13!$G$3:$T$147,8,FALSE),0)</f>
        <v>0</v>
      </c>
      <c r="Y138" s="51">
        <f>IFERROR(VLOOKUP($B138,[1]DEN13!$G$3:$T$147,9,FALSE),0)</f>
        <v>0</v>
      </c>
      <c r="Z138" s="51">
        <f>IFERROR(VLOOKUP($B138,[1]DEN13!$G$3:$T$147,10,FALSE),0)</f>
        <v>0</v>
      </c>
      <c r="AA138" s="51">
        <f>IFERROR(VLOOKUP($B138,[1]DEN13!$G$3:$T$147,11,FALSE),0)</f>
        <v>0</v>
      </c>
      <c r="AB138" s="51">
        <f>IFERROR(VLOOKUP($B138,[1]DEN13!$G$3:$T$147,12,FALSE),0)</f>
        <v>0</v>
      </c>
      <c r="AC138" s="51">
        <f>IFERROR(VLOOKUP($B138,[1]DEN13!$G$3:$T$147,13,FALSE),0)</f>
        <v>0</v>
      </c>
      <c r="AD138" s="3">
        <f t="shared" si="45"/>
        <v>1</v>
      </c>
    </row>
    <row r="139" spans="1:31" ht="14.4" thickBot="1" x14ac:dyDescent="0.3">
      <c r="A139" s="49" t="s">
        <v>145</v>
      </c>
      <c r="B139" s="62" t="s">
        <v>144</v>
      </c>
      <c r="C139" s="34"/>
      <c r="D139" s="34"/>
      <c r="E139" s="51">
        <f>IFERROR(VLOOKUP($B139,[1]NUM13!$G$3:$T$145,2,FALSE),0)</f>
        <v>0</v>
      </c>
      <c r="F139" s="51">
        <f>IFERROR(VLOOKUP($B139,[1]NUM13!$G$3:$T$145,3,FALSE),0)</f>
        <v>0</v>
      </c>
      <c r="G139" s="51">
        <f>IFERROR(VLOOKUP($B139,[1]NUM13!$G$3:$T$145,4,FALSE),0)</f>
        <v>0</v>
      </c>
      <c r="H139" s="51">
        <f>IFERROR(VLOOKUP($B139,[1]NUM13!$G$3:$T$145,5,FALSE),0)</f>
        <v>0</v>
      </c>
      <c r="I139" s="51">
        <f>IFERROR(VLOOKUP($B139,[1]NUM13!$G$3:$T$145,6,FALSE),0)</f>
        <v>0</v>
      </c>
      <c r="J139" s="51">
        <f>IFERROR(VLOOKUP($B139,[1]NUM13!$G$3:$T$145,7,FALSE),0)</f>
        <v>0</v>
      </c>
      <c r="K139" s="51">
        <f>IFERROR(VLOOKUP($B139,[1]NUM13!$G$3:$T$145,8,FALSE),0)</f>
        <v>0</v>
      </c>
      <c r="L139" s="51">
        <f>IFERROR(VLOOKUP($B139,[1]NUM13!$G$3:$T$145,9,FALSE),0)</f>
        <v>0</v>
      </c>
      <c r="M139" s="51">
        <f>IFERROR(VLOOKUP($B139,[1]NUM13!$G$3:$T$145,10,FALSE),0)</f>
        <v>0</v>
      </c>
      <c r="N139" s="51">
        <f>IFERROR(VLOOKUP($B139,[1]NUM13!$G$3:$T$145,11,FALSE),0)</f>
        <v>0</v>
      </c>
      <c r="O139" s="51">
        <f>IFERROR(VLOOKUP($B139,[1]NUM13!$G$3:$T$145,12,FALSE),0)</f>
        <v>0</v>
      </c>
      <c r="P139" s="51">
        <f>IFERROR(VLOOKUP($B139,[1]NUM13!$G$3:$T$145,13,FALSE),0)</f>
        <v>0</v>
      </c>
      <c r="Q139" s="3">
        <f t="shared" si="37"/>
        <v>0</v>
      </c>
      <c r="R139" s="51">
        <f>IFERROR(VLOOKUP($B139,[1]DEN13!$G$3:$T$147,2,FALSE),0)</f>
        <v>0</v>
      </c>
      <c r="S139" s="51">
        <f>IFERROR(VLOOKUP($B139,[1]DEN13!$G$3:$T$147,3,FALSE),0)</f>
        <v>0</v>
      </c>
      <c r="T139" s="51">
        <f>IFERROR(VLOOKUP($B139,[1]DEN13!$G$3:$T$147,4,FALSE),0)</f>
        <v>0</v>
      </c>
      <c r="U139" s="51">
        <f>IFERROR(VLOOKUP($B139,[1]DEN13!$G$3:$T$147,5,FALSE),0)</f>
        <v>1</v>
      </c>
      <c r="V139" s="51">
        <f>IFERROR(VLOOKUP($B139,[1]DEN13!$G$3:$T$147,6,FALSE),0)</f>
        <v>0</v>
      </c>
      <c r="W139" s="51">
        <f>IFERROR(VLOOKUP($B139,[1]DEN13!$G$3:$T$147,7,FALSE),0)</f>
        <v>0</v>
      </c>
      <c r="X139" s="51">
        <f>IFERROR(VLOOKUP($B139,[1]DEN13!$G$3:$T$147,8,FALSE),0)</f>
        <v>0</v>
      </c>
      <c r="Y139" s="51">
        <f>IFERROR(VLOOKUP($B139,[1]DEN13!$G$3:$T$147,9,FALSE),0)</f>
        <v>0</v>
      </c>
      <c r="Z139" s="51">
        <f>IFERROR(VLOOKUP($B139,[1]DEN13!$G$3:$T$147,10,FALSE),0)</f>
        <v>0</v>
      </c>
      <c r="AA139" s="51">
        <f>IFERROR(VLOOKUP($B139,[1]DEN13!$G$3:$T$147,11,FALSE),0)</f>
        <v>0</v>
      </c>
      <c r="AB139" s="51">
        <f>IFERROR(VLOOKUP($B139,[1]DEN13!$G$3:$T$147,12,FALSE),0)</f>
        <v>0</v>
      </c>
      <c r="AC139" s="51">
        <f>IFERROR(VLOOKUP($B139,[1]DEN13!$G$3:$T$147,13,FALSE),0)</f>
        <v>0</v>
      </c>
      <c r="AD139" s="3">
        <f t="shared" si="45"/>
        <v>1</v>
      </c>
    </row>
    <row r="140" spans="1:31" ht="14.4" thickBot="1" x14ac:dyDescent="0.3">
      <c r="A140" s="344" t="s">
        <v>167</v>
      </c>
      <c r="B140" s="345"/>
      <c r="C140" s="89">
        <f>D140/Metas!M12</f>
        <v>1.007502679528403</v>
      </c>
      <c r="D140" s="13">
        <f>+Q140/AD140</f>
        <v>0.90675241157556274</v>
      </c>
      <c r="E140" s="8">
        <f>SUM(E127:E139)</f>
        <v>31</v>
      </c>
      <c r="F140" s="8">
        <f t="shared" ref="F140:H140" si="46">SUM(F127:F139)</f>
        <v>15</v>
      </c>
      <c r="G140" s="8">
        <f t="shared" si="46"/>
        <v>25</v>
      </c>
      <c r="H140" s="8">
        <f t="shared" si="46"/>
        <v>31</v>
      </c>
      <c r="I140" s="8">
        <f t="shared" ref="I140:J140" si="47">SUM(I127:I139)</f>
        <v>19</v>
      </c>
      <c r="J140" s="8">
        <f t="shared" si="47"/>
        <v>29</v>
      </c>
      <c r="K140" s="8">
        <f t="shared" ref="K140:L140" si="48">SUM(K127:K139)</f>
        <v>25</v>
      </c>
      <c r="L140" s="8">
        <f t="shared" si="48"/>
        <v>10</v>
      </c>
      <c r="M140" s="8">
        <f t="shared" ref="M140" si="49">SUM(M127:M139)</f>
        <v>21</v>
      </c>
      <c r="N140" s="8">
        <f t="shared" ref="N140:P140" si="50">SUM(N127:N139)</f>
        <v>32</v>
      </c>
      <c r="O140" s="8">
        <f t="shared" si="50"/>
        <v>19</v>
      </c>
      <c r="P140" s="8">
        <f t="shared" si="50"/>
        <v>25</v>
      </c>
      <c r="Q140" s="8">
        <f>SUM(Q127:Q139)</f>
        <v>282</v>
      </c>
      <c r="R140" s="8">
        <f>SUM(R127:R139)</f>
        <v>36</v>
      </c>
      <c r="S140" s="8">
        <f t="shared" ref="S140:Z140" si="51">SUM(S127:S139)</f>
        <v>16</v>
      </c>
      <c r="T140" s="8">
        <f t="shared" si="51"/>
        <v>26</v>
      </c>
      <c r="U140" s="8">
        <f t="shared" si="51"/>
        <v>33</v>
      </c>
      <c r="V140" s="8">
        <f t="shared" si="51"/>
        <v>22</v>
      </c>
      <c r="W140" s="8">
        <f t="shared" si="51"/>
        <v>31</v>
      </c>
      <c r="X140" s="8">
        <f t="shared" si="51"/>
        <v>25</v>
      </c>
      <c r="Y140" s="8">
        <f t="shared" si="51"/>
        <v>13</v>
      </c>
      <c r="Z140" s="8">
        <f t="shared" si="51"/>
        <v>22</v>
      </c>
      <c r="AA140" s="8">
        <f t="shared" ref="AA140:AC140" si="52">SUM(AA127:AA139)</f>
        <v>39</v>
      </c>
      <c r="AB140" s="8">
        <f t="shared" si="52"/>
        <v>21</v>
      </c>
      <c r="AC140" s="8">
        <f t="shared" si="52"/>
        <v>27</v>
      </c>
      <c r="AD140" s="8">
        <f>SUM(AD127:AD139)</f>
        <v>311</v>
      </c>
      <c r="AE140" s="233"/>
    </row>
    <row r="141" spans="1:31" ht="14.4" thickBot="1" x14ac:dyDescent="0.3">
      <c r="A141" s="49" t="s">
        <v>150</v>
      </c>
      <c r="B141" s="62" t="s">
        <v>146</v>
      </c>
      <c r="C141" s="34"/>
      <c r="D141" s="34"/>
      <c r="E141" s="51">
        <f>IFERROR(VLOOKUP($B141,[1]NUM13!$G$3:$T$145,2,FALSE),0)</f>
        <v>12</v>
      </c>
      <c r="F141" s="51">
        <f>IFERROR(VLOOKUP($B141,[1]NUM13!$G$3:$T$145,3,FALSE),0)</f>
        <v>6</v>
      </c>
      <c r="G141" s="51">
        <f>IFERROR(VLOOKUP($B141,[1]NUM13!$G$3:$T$145,4,FALSE),0)</f>
        <v>9</v>
      </c>
      <c r="H141" s="51">
        <f>IFERROR(VLOOKUP($B141,[1]NUM13!$G$3:$T$145,5,FALSE),0)</f>
        <v>11</v>
      </c>
      <c r="I141" s="51">
        <f>IFERROR(VLOOKUP($B141,[1]NUM13!$G$3:$T$145,6,FALSE),0)</f>
        <v>7</v>
      </c>
      <c r="J141" s="51">
        <f>IFERROR(VLOOKUP($B141,[1]NUM13!$G$3:$T$145,7,FALSE),0)</f>
        <v>5</v>
      </c>
      <c r="K141" s="51">
        <f>IFERROR(VLOOKUP($B141,[1]NUM13!$G$3:$T$145,8,FALSE),0)</f>
        <v>9</v>
      </c>
      <c r="L141" s="51">
        <f>IFERROR(VLOOKUP($B141,[1]NUM13!$G$3:$T$145,9,FALSE),0)</f>
        <v>9</v>
      </c>
      <c r="M141" s="51">
        <f>IFERROR(VLOOKUP($B141,[1]NUM13!$G$3:$T$145,10,FALSE),0)</f>
        <v>6</v>
      </c>
      <c r="N141" s="51">
        <f>IFERROR(VLOOKUP($B141,[1]NUM13!$G$3:$T$145,11,FALSE),0)</f>
        <v>6</v>
      </c>
      <c r="O141" s="51">
        <f>IFERROR(VLOOKUP($B141,[1]NUM13!$G$3:$T$145,12,FALSE),0)</f>
        <v>1</v>
      </c>
      <c r="P141" s="51">
        <f>IFERROR(VLOOKUP($B141,[1]NUM13!$G$3:$T$145,13,FALSE),0)</f>
        <v>17</v>
      </c>
      <c r="Q141" s="3">
        <f t="shared" si="37"/>
        <v>98</v>
      </c>
      <c r="R141" s="51">
        <f>IFERROR(VLOOKUP($B141,[1]DEN13!$G$3:$T$147,2,FALSE),0)</f>
        <v>16</v>
      </c>
      <c r="S141" s="51">
        <f>IFERROR(VLOOKUP($B141,[1]DEN13!$G$3:$T$147,3,FALSE),0)</f>
        <v>9</v>
      </c>
      <c r="T141" s="51">
        <f>IFERROR(VLOOKUP($B141,[1]DEN13!$G$3:$T$147,4,FALSE),0)</f>
        <v>9</v>
      </c>
      <c r="U141" s="51">
        <f>IFERROR(VLOOKUP($B141,[1]DEN13!$G$3:$T$147,5,FALSE),0)</f>
        <v>11</v>
      </c>
      <c r="V141" s="51">
        <f>IFERROR(VLOOKUP($B141,[1]DEN13!$G$3:$T$147,6,FALSE),0)</f>
        <v>10</v>
      </c>
      <c r="W141" s="51">
        <f>IFERROR(VLOOKUP($B141,[1]DEN13!$G$3:$T$147,7,FALSE),0)</f>
        <v>6</v>
      </c>
      <c r="X141" s="51">
        <f>IFERROR(VLOOKUP($B141,[1]DEN13!$G$3:$T$147,8,FALSE),0)</f>
        <v>10</v>
      </c>
      <c r="Y141" s="51">
        <f>IFERROR(VLOOKUP($B141,[1]DEN13!$G$3:$T$147,9,FALSE),0)</f>
        <v>11</v>
      </c>
      <c r="Z141" s="51">
        <f>IFERROR(VLOOKUP($B141,[1]DEN13!$G$3:$T$147,10,FALSE),0)</f>
        <v>6</v>
      </c>
      <c r="AA141" s="51">
        <f>IFERROR(VLOOKUP($B141,[1]DEN13!$G$3:$T$147,11,FALSE),0)</f>
        <v>6</v>
      </c>
      <c r="AB141" s="51">
        <f>IFERROR(VLOOKUP($B141,[1]DEN13!$G$3:$T$147,12,FALSE),0)</f>
        <v>2</v>
      </c>
      <c r="AC141" s="51">
        <f>IFERROR(VLOOKUP($B141,[1]DEN13!$G$3:$T$147,13,FALSE),0)</f>
        <v>20</v>
      </c>
      <c r="AD141" s="3">
        <f>SUM(R141:AC141)</f>
        <v>116</v>
      </c>
    </row>
    <row r="142" spans="1:31" ht="14.4" thickBot="1" x14ac:dyDescent="0.3">
      <c r="A142" s="49" t="s">
        <v>150</v>
      </c>
      <c r="B142" s="62" t="s">
        <v>147</v>
      </c>
      <c r="C142" s="34"/>
      <c r="D142" s="34"/>
      <c r="E142" s="51">
        <f>IFERROR(VLOOKUP($B142,[1]NUM13!$G$3:$T$145,2,FALSE),0)</f>
        <v>0</v>
      </c>
      <c r="F142" s="51">
        <f>IFERROR(VLOOKUP($B142,[1]NUM13!$G$3:$T$145,3,FALSE),0)</f>
        <v>0</v>
      </c>
      <c r="G142" s="51">
        <f>IFERROR(VLOOKUP($B142,[1]NUM13!$G$3:$T$145,4,FALSE),0)</f>
        <v>0</v>
      </c>
      <c r="H142" s="51">
        <f>IFERROR(VLOOKUP($B142,[1]NUM13!$G$3:$T$145,5,FALSE),0)</f>
        <v>0</v>
      </c>
      <c r="I142" s="51">
        <f>IFERROR(VLOOKUP($B142,[1]NUM13!$G$3:$T$145,6,FALSE),0)</f>
        <v>0</v>
      </c>
      <c r="J142" s="51">
        <f>IFERROR(VLOOKUP($B142,[1]NUM13!$G$3:$T$145,7,FALSE),0)</f>
        <v>0</v>
      </c>
      <c r="K142" s="51">
        <f>IFERROR(VLOOKUP($B142,[1]NUM13!$G$3:$T$145,8,FALSE),0)</f>
        <v>0</v>
      </c>
      <c r="L142" s="51">
        <f>IFERROR(VLOOKUP($B142,[1]NUM13!$G$3:$T$145,9,FALSE),0)</f>
        <v>0</v>
      </c>
      <c r="M142" s="51">
        <f>IFERROR(VLOOKUP($B142,[1]NUM13!$G$3:$T$145,10,FALSE),0)</f>
        <v>0</v>
      </c>
      <c r="N142" s="51">
        <f>IFERROR(VLOOKUP($B142,[1]NUM13!$G$3:$T$145,11,FALSE),0)</f>
        <v>0</v>
      </c>
      <c r="O142" s="51">
        <f>IFERROR(VLOOKUP($B142,[1]NUM13!$G$3:$T$145,12,FALSE),0)</f>
        <v>0</v>
      </c>
      <c r="P142" s="51">
        <f>IFERROR(VLOOKUP($B142,[1]NUM13!$G$3:$T$145,13,FALSE),0)</f>
        <v>0</v>
      </c>
      <c r="Q142" s="3">
        <f t="shared" si="37"/>
        <v>0</v>
      </c>
      <c r="R142" s="51">
        <f>IFERROR(VLOOKUP($B142,[1]DEN13!$G$3:$T$147,2,FALSE),0)</f>
        <v>0</v>
      </c>
      <c r="S142" s="51">
        <f>IFERROR(VLOOKUP($B142,[1]DEN13!$G$3:$T$147,3,FALSE),0)</f>
        <v>0</v>
      </c>
      <c r="T142" s="51">
        <f>IFERROR(VLOOKUP($B142,[1]DEN13!$G$3:$T$147,4,FALSE),0)</f>
        <v>0</v>
      </c>
      <c r="U142" s="51">
        <f>IFERROR(VLOOKUP($B142,[1]DEN13!$G$3:$T$147,5,FALSE),0)</f>
        <v>0</v>
      </c>
      <c r="V142" s="51">
        <f>IFERROR(VLOOKUP($B142,[1]DEN13!$G$3:$T$147,6,FALSE),0)</f>
        <v>0</v>
      </c>
      <c r="W142" s="51">
        <f>IFERROR(VLOOKUP($B142,[1]DEN13!$G$3:$T$147,7,FALSE),0)</f>
        <v>0</v>
      </c>
      <c r="X142" s="51">
        <f>IFERROR(VLOOKUP($B142,[1]DEN13!$G$3:$T$147,8,FALSE),0)</f>
        <v>0</v>
      </c>
      <c r="Y142" s="51">
        <f>IFERROR(VLOOKUP($B142,[1]DEN13!$G$3:$T$147,9,FALSE),0)</f>
        <v>0</v>
      </c>
      <c r="Z142" s="51">
        <f>IFERROR(VLOOKUP($B142,[1]DEN13!$G$3:$T$147,10,FALSE),0)</f>
        <v>0</v>
      </c>
      <c r="AA142" s="51">
        <f>IFERROR(VLOOKUP($B142,[1]DEN13!$G$3:$T$147,11,FALSE),0)</f>
        <v>0</v>
      </c>
      <c r="AB142" s="51">
        <f>IFERROR(VLOOKUP($B142,[1]DEN13!$G$3:$T$147,12,FALSE),0)</f>
        <v>0</v>
      </c>
      <c r="AC142" s="51">
        <f>IFERROR(VLOOKUP($B142,[1]DEN13!$G$3:$T$147,13,FALSE),0)</f>
        <v>0</v>
      </c>
      <c r="AD142" s="3">
        <f>SUM(R142:AC142)</f>
        <v>0</v>
      </c>
    </row>
    <row r="143" spans="1:31" ht="14.4" thickBot="1" x14ac:dyDescent="0.3">
      <c r="A143" s="49" t="s">
        <v>150</v>
      </c>
      <c r="B143" s="62" t="s">
        <v>148</v>
      </c>
      <c r="C143" s="34"/>
      <c r="D143" s="34"/>
      <c r="E143" s="51">
        <f>IFERROR(VLOOKUP($B143,[1]NUM13!$G$3:$T$145,2,FALSE),0)</f>
        <v>0</v>
      </c>
      <c r="F143" s="51">
        <f>IFERROR(VLOOKUP($B143,[1]NUM13!$G$3:$T$145,3,FALSE),0)</f>
        <v>0</v>
      </c>
      <c r="G143" s="51">
        <f>IFERROR(VLOOKUP($B143,[1]NUM13!$G$3:$T$145,4,FALSE),0)</f>
        <v>0</v>
      </c>
      <c r="H143" s="51">
        <f>IFERROR(VLOOKUP($B143,[1]NUM13!$G$3:$T$145,5,FALSE),0)</f>
        <v>0</v>
      </c>
      <c r="I143" s="51">
        <f>IFERROR(VLOOKUP($B143,[1]NUM13!$G$3:$T$145,6,FALSE),0)</f>
        <v>0</v>
      </c>
      <c r="J143" s="51">
        <f>IFERROR(VLOOKUP($B143,[1]NUM13!$G$3:$T$145,7,FALSE),0)</f>
        <v>0</v>
      </c>
      <c r="K143" s="51">
        <f>IFERROR(VLOOKUP($B143,[1]NUM13!$G$3:$T$145,8,FALSE),0)</f>
        <v>0</v>
      </c>
      <c r="L143" s="51">
        <f>IFERROR(VLOOKUP($B143,[1]NUM13!$G$3:$T$145,9,FALSE),0)</f>
        <v>0</v>
      </c>
      <c r="M143" s="51">
        <f>IFERROR(VLOOKUP($B143,[1]NUM13!$G$3:$T$145,10,FALSE),0)</f>
        <v>0</v>
      </c>
      <c r="N143" s="51">
        <f>IFERROR(VLOOKUP($B143,[1]NUM13!$G$3:$T$145,11,FALSE),0)</f>
        <v>0</v>
      </c>
      <c r="O143" s="51">
        <f>IFERROR(VLOOKUP($B143,[1]NUM13!$G$3:$T$145,12,FALSE),0)</f>
        <v>0</v>
      </c>
      <c r="P143" s="51">
        <f>IFERROR(VLOOKUP($B143,[1]NUM13!$G$3:$T$145,13,FALSE),0)</f>
        <v>0</v>
      </c>
      <c r="Q143" s="3">
        <f t="shared" si="37"/>
        <v>0</v>
      </c>
      <c r="R143" s="51">
        <f>IFERROR(VLOOKUP($B143,[1]DEN13!$G$3:$T$147,2,FALSE),0)</f>
        <v>0</v>
      </c>
      <c r="S143" s="51">
        <f>IFERROR(VLOOKUP($B143,[1]DEN13!$G$3:$T$147,3,FALSE),0)</f>
        <v>0</v>
      </c>
      <c r="T143" s="51">
        <f>IFERROR(VLOOKUP($B143,[1]DEN13!$G$3:$T$147,4,FALSE),0)</f>
        <v>0</v>
      </c>
      <c r="U143" s="51">
        <f>IFERROR(VLOOKUP($B143,[1]DEN13!$G$3:$T$147,5,FALSE),0)</f>
        <v>0</v>
      </c>
      <c r="V143" s="51">
        <f>IFERROR(VLOOKUP($B143,[1]DEN13!$G$3:$T$147,6,FALSE),0)</f>
        <v>0</v>
      </c>
      <c r="W143" s="51">
        <f>IFERROR(VLOOKUP($B143,[1]DEN13!$G$3:$T$147,7,FALSE),0)</f>
        <v>0</v>
      </c>
      <c r="X143" s="51">
        <f>IFERROR(VLOOKUP($B143,[1]DEN13!$G$3:$T$147,8,FALSE),0)</f>
        <v>0</v>
      </c>
      <c r="Y143" s="51">
        <f>IFERROR(VLOOKUP($B143,[1]DEN13!$G$3:$T$147,9,FALSE),0)</f>
        <v>0</v>
      </c>
      <c r="Z143" s="51">
        <f>IFERROR(VLOOKUP($B143,[1]DEN13!$G$3:$T$147,10,FALSE),0)</f>
        <v>0</v>
      </c>
      <c r="AA143" s="51">
        <f>IFERROR(VLOOKUP($B143,[1]DEN13!$G$3:$T$147,11,FALSE),0)</f>
        <v>0</v>
      </c>
      <c r="AB143" s="51">
        <f>IFERROR(VLOOKUP($B143,[1]DEN13!$G$3:$T$147,12,FALSE),0)</f>
        <v>0</v>
      </c>
      <c r="AC143" s="51">
        <f>IFERROR(VLOOKUP($B143,[1]DEN13!$G$3:$T$147,13,FALSE),0)</f>
        <v>0</v>
      </c>
      <c r="AD143" s="3">
        <f>SUM(R143:AC143)</f>
        <v>0</v>
      </c>
    </row>
    <row r="144" spans="1:31" ht="14.4" thickBot="1" x14ac:dyDescent="0.3">
      <c r="A144" s="49" t="s">
        <v>150</v>
      </c>
      <c r="B144" s="62" t="s">
        <v>149</v>
      </c>
      <c r="C144" s="34"/>
      <c r="D144" s="34"/>
      <c r="E144" s="51">
        <f>IFERROR(VLOOKUP($B144,[1]NUM13!$G$3:$T$145,2,FALSE),0)</f>
        <v>0</v>
      </c>
      <c r="F144" s="51">
        <f>IFERROR(VLOOKUP($B144,[1]NUM13!$G$3:$T$145,3,FALSE),0)</f>
        <v>0</v>
      </c>
      <c r="G144" s="51">
        <f>IFERROR(VLOOKUP($B144,[1]NUM13!$G$3:$T$145,4,FALSE),0)</f>
        <v>0</v>
      </c>
      <c r="H144" s="51">
        <f>IFERROR(VLOOKUP($B144,[1]NUM13!$G$3:$T$145,5,FALSE),0)</f>
        <v>0</v>
      </c>
      <c r="I144" s="51">
        <f>IFERROR(VLOOKUP($B144,[1]NUM13!$G$3:$T$145,6,FALSE),0)</f>
        <v>0</v>
      </c>
      <c r="J144" s="51">
        <f>IFERROR(VLOOKUP($B144,[1]NUM13!$G$3:$T$145,7,FALSE),0)</f>
        <v>0</v>
      </c>
      <c r="K144" s="51">
        <f>IFERROR(VLOOKUP($B144,[1]NUM13!$G$3:$T$145,8,FALSE),0)</f>
        <v>0</v>
      </c>
      <c r="L144" s="51">
        <f>IFERROR(VLOOKUP($B144,[1]NUM13!$G$3:$T$145,9,FALSE),0)</f>
        <v>0</v>
      </c>
      <c r="M144" s="51">
        <f>IFERROR(VLOOKUP($B144,[1]NUM13!$G$3:$T$145,10,FALSE),0)</f>
        <v>0</v>
      </c>
      <c r="N144" s="51">
        <f>IFERROR(VLOOKUP($B144,[1]NUM13!$G$3:$T$145,11,FALSE),0)</f>
        <v>0</v>
      </c>
      <c r="O144" s="51">
        <f>IFERROR(VLOOKUP($B144,[1]NUM13!$G$3:$T$145,12,FALSE),0)</f>
        <v>0</v>
      </c>
      <c r="P144" s="51">
        <f>IFERROR(VLOOKUP($B144,[1]NUM13!$G$3:$T$145,13,FALSE),0)</f>
        <v>0</v>
      </c>
      <c r="Q144" s="3">
        <f t="shared" si="37"/>
        <v>0</v>
      </c>
      <c r="R144" s="51">
        <f>IFERROR(VLOOKUP($B144,[1]DEN13!$G$3:$T$147,2,FALSE),0)</f>
        <v>0</v>
      </c>
      <c r="S144" s="51">
        <f>IFERROR(VLOOKUP($B144,[1]DEN13!$G$3:$T$147,3,FALSE),0)</f>
        <v>0</v>
      </c>
      <c r="T144" s="51">
        <f>IFERROR(VLOOKUP($B144,[1]DEN13!$G$3:$T$147,4,FALSE),0)</f>
        <v>0</v>
      </c>
      <c r="U144" s="51">
        <f>IFERROR(VLOOKUP($B144,[1]DEN13!$G$3:$T$147,5,FALSE),0)</f>
        <v>0</v>
      </c>
      <c r="V144" s="51">
        <f>IFERROR(VLOOKUP($B144,[1]DEN13!$G$3:$T$147,6,FALSE),0)</f>
        <v>0</v>
      </c>
      <c r="W144" s="51">
        <f>IFERROR(VLOOKUP($B144,[1]DEN13!$G$3:$T$147,7,FALSE),0)</f>
        <v>0</v>
      </c>
      <c r="X144" s="51">
        <f>IFERROR(VLOOKUP($B144,[1]DEN13!$G$3:$T$147,8,FALSE),0)</f>
        <v>0</v>
      </c>
      <c r="Y144" s="51">
        <f>IFERROR(VLOOKUP($B144,[1]DEN13!$G$3:$T$147,9,FALSE),0)</f>
        <v>0</v>
      </c>
      <c r="Z144" s="51">
        <f>IFERROR(VLOOKUP($B144,[1]DEN13!$G$3:$T$147,10,FALSE),0)</f>
        <v>0</v>
      </c>
      <c r="AA144" s="51">
        <f>IFERROR(VLOOKUP($B144,[1]DEN13!$G$3:$T$147,11,FALSE),0)</f>
        <v>0</v>
      </c>
      <c r="AB144" s="51">
        <f>IFERROR(VLOOKUP($B144,[1]DEN13!$G$3:$T$147,12,FALSE),0)</f>
        <v>0</v>
      </c>
      <c r="AC144" s="51">
        <f>IFERROR(VLOOKUP($B144,[1]DEN13!$G$3:$T$147,13,FALSE),0)</f>
        <v>0</v>
      </c>
      <c r="AD144" s="3">
        <f>SUM(R144:AC144)</f>
        <v>0</v>
      </c>
    </row>
    <row r="145" spans="1:31" ht="14.4" thickBot="1" x14ac:dyDescent="0.3">
      <c r="A145" s="344" t="s">
        <v>168</v>
      </c>
      <c r="B145" s="345"/>
      <c r="C145" s="89">
        <f>D145/Metas!M14</f>
        <v>0.93869731800766287</v>
      </c>
      <c r="D145" s="13">
        <f>+Q145/AD145</f>
        <v>0.84482758620689657</v>
      </c>
      <c r="E145" s="8">
        <f>SUM(E141:E144)</f>
        <v>12</v>
      </c>
      <c r="F145" s="8">
        <f t="shared" ref="F145:H145" si="53">SUM(F141:F144)</f>
        <v>6</v>
      </c>
      <c r="G145" s="8">
        <f t="shared" si="53"/>
        <v>9</v>
      </c>
      <c r="H145" s="8">
        <f t="shared" si="53"/>
        <v>11</v>
      </c>
      <c r="I145" s="8">
        <f t="shared" ref="I145:J145" si="54">SUM(I141:I144)</f>
        <v>7</v>
      </c>
      <c r="J145" s="8">
        <f t="shared" si="54"/>
        <v>5</v>
      </c>
      <c r="K145" s="8">
        <f t="shared" ref="K145:L145" si="55">SUM(K141:K144)</f>
        <v>9</v>
      </c>
      <c r="L145" s="8">
        <f t="shared" si="55"/>
        <v>9</v>
      </c>
      <c r="M145" s="8">
        <f t="shared" ref="M145" si="56">SUM(M141:M144)</f>
        <v>6</v>
      </c>
      <c r="N145" s="8">
        <f t="shared" ref="N145:P145" si="57">SUM(N141:N144)</f>
        <v>6</v>
      </c>
      <c r="O145" s="8">
        <f t="shared" si="57"/>
        <v>1</v>
      </c>
      <c r="P145" s="8">
        <f t="shared" si="57"/>
        <v>17</v>
      </c>
      <c r="Q145" s="8">
        <f>SUM(Q141:Q144)</f>
        <v>98</v>
      </c>
      <c r="R145" s="8">
        <f>SUM(R141:R144)</f>
        <v>16</v>
      </c>
      <c r="S145" s="8">
        <f t="shared" ref="S145:Z145" si="58">SUM(S141:S144)</f>
        <v>9</v>
      </c>
      <c r="T145" s="8">
        <f t="shared" si="58"/>
        <v>9</v>
      </c>
      <c r="U145" s="8">
        <f t="shared" si="58"/>
        <v>11</v>
      </c>
      <c r="V145" s="8">
        <f t="shared" si="58"/>
        <v>10</v>
      </c>
      <c r="W145" s="8">
        <f t="shared" si="58"/>
        <v>6</v>
      </c>
      <c r="X145" s="8">
        <f t="shared" si="58"/>
        <v>10</v>
      </c>
      <c r="Y145" s="8">
        <f t="shared" si="58"/>
        <v>11</v>
      </c>
      <c r="Z145" s="8">
        <f t="shared" si="58"/>
        <v>6</v>
      </c>
      <c r="AA145" s="8">
        <f t="shared" ref="AA145:AC145" si="59">SUM(AA141:AA144)</f>
        <v>6</v>
      </c>
      <c r="AB145" s="8">
        <f t="shared" si="59"/>
        <v>2</v>
      </c>
      <c r="AC145" s="8">
        <f t="shared" si="59"/>
        <v>20</v>
      </c>
      <c r="AD145" s="8">
        <f>SUM(AD141:AD144)</f>
        <v>116</v>
      </c>
      <c r="AE145" s="233"/>
    </row>
    <row r="146" spans="1:31" ht="14.4" thickBot="1" x14ac:dyDescent="0.3">
      <c r="A146" s="49" t="s">
        <v>158</v>
      </c>
      <c r="B146" s="62" t="s">
        <v>151</v>
      </c>
      <c r="C146" s="34"/>
      <c r="D146" s="34"/>
      <c r="E146" s="51">
        <f>IFERROR(VLOOKUP($B146,[1]NUM13!$G$3:$T$145,2,FALSE),0)</f>
        <v>5</v>
      </c>
      <c r="F146" s="51">
        <f>IFERROR(VLOOKUP($B146,[1]NUM13!$G$3:$T$145,3,FALSE),0)</f>
        <v>0</v>
      </c>
      <c r="G146" s="51">
        <f>IFERROR(VLOOKUP($B146,[1]NUM13!$G$3:$T$145,4,FALSE),0)</f>
        <v>0</v>
      </c>
      <c r="H146" s="51">
        <f>IFERROR(VLOOKUP($B146,[1]NUM13!$G$3:$T$145,5,FALSE),0)</f>
        <v>0</v>
      </c>
      <c r="I146" s="51">
        <f>IFERROR(VLOOKUP($B146,[1]NUM13!$G$3:$T$145,6,FALSE),0)</f>
        <v>2</v>
      </c>
      <c r="J146" s="51">
        <f>IFERROR(VLOOKUP($B146,[1]NUM13!$G$3:$T$145,7,FALSE),0)</f>
        <v>1</v>
      </c>
      <c r="K146" s="51">
        <f>IFERROR(VLOOKUP($B146,[1]NUM13!$G$3:$T$145,8,FALSE),0)</f>
        <v>1</v>
      </c>
      <c r="L146" s="51">
        <f>IFERROR(VLOOKUP($B146,[1]NUM13!$G$3:$T$145,9,FALSE),0)</f>
        <v>0</v>
      </c>
      <c r="M146" s="51">
        <f>IFERROR(VLOOKUP($B146,[1]NUM13!$G$3:$T$145,10,FALSE),0)</f>
        <v>0</v>
      </c>
      <c r="N146" s="51">
        <f>IFERROR(VLOOKUP($B146,[1]NUM13!$G$3:$T$145,11,FALSE),0)</f>
        <v>2</v>
      </c>
      <c r="O146" s="51">
        <f>IFERROR(VLOOKUP($B146,[1]NUM13!$G$3:$T$145,12,FALSE),0)</f>
        <v>0</v>
      </c>
      <c r="P146" s="51">
        <f>IFERROR(VLOOKUP($B146,[1]NUM13!$G$3:$T$145,13,FALSE),0)</f>
        <v>1</v>
      </c>
      <c r="Q146" s="3">
        <f t="shared" si="37"/>
        <v>12</v>
      </c>
      <c r="R146" s="51">
        <f>IFERROR(VLOOKUP($B146,[1]DEN13!$G$3:$T$147,2,FALSE),0)</f>
        <v>7</v>
      </c>
      <c r="S146" s="51">
        <f>IFERROR(VLOOKUP($B146,[1]DEN13!$G$3:$T$147,3,FALSE),0)</f>
        <v>1</v>
      </c>
      <c r="T146" s="51">
        <f>IFERROR(VLOOKUP($B146,[1]DEN13!$G$3:$T$147,4,FALSE),0)</f>
        <v>0</v>
      </c>
      <c r="U146" s="51">
        <f>IFERROR(VLOOKUP($B146,[1]DEN13!$G$3:$T$147,5,FALSE),0)</f>
        <v>2</v>
      </c>
      <c r="V146" s="51">
        <f>IFERROR(VLOOKUP($B146,[1]DEN13!$G$3:$T$147,6,FALSE),0)</f>
        <v>2</v>
      </c>
      <c r="W146" s="51">
        <f>IFERROR(VLOOKUP($B146,[1]DEN13!$G$3:$T$147,7,FALSE),0)</f>
        <v>1</v>
      </c>
      <c r="X146" s="51">
        <f>IFERROR(VLOOKUP($B146,[1]DEN13!$G$3:$T$147,8,FALSE),0)</f>
        <v>1</v>
      </c>
      <c r="Y146" s="51">
        <f>IFERROR(VLOOKUP($B146,[1]DEN13!$G$3:$T$147,9,FALSE),0)</f>
        <v>0</v>
      </c>
      <c r="Z146" s="51">
        <f>IFERROR(VLOOKUP($B146,[1]DEN13!$G$3:$T$147,10,FALSE),0)</f>
        <v>1</v>
      </c>
      <c r="AA146" s="51">
        <f>IFERROR(VLOOKUP($B146,[1]DEN13!$G$3:$T$147,11,FALSE),0)</f>
        <v>2</v>
      </c>
      <c r="AB146" s="51">
        <f>IFERROR(VLOOKUP($B146,[1]DEN13!$G$3:$T$147,12,FALSE),0)</f>
        <v>0</v>
      </c>
      <c r="AC146" s="51">
        <f>IFERROR(VLOOKUP($B146,[1]DEN13!$G$3:$T$147,13,FALSE),0)</f>
        <v>1</v>
      </c>
      <c r="AD146" s="3">
        <f t="shared" ref="AD146:AD152" si="60">SUM(R146:AC146)</f>
        <v>18</v>
      </c>
    </row>
    <row r="147" spans="1:31" ht="14.4" thickBot="1" x14ac:dyDescent="0.3">
      <c r="A147" s="49" t="s">
        <v>158</v>
      </c>
      <c r="B147" s="62" t="s">
        <v>152</v>
      </c>
      <c r="C147" s="34"/>
      <c r="D147" s="34"/>
      <c r="E147" s="51">
        <f>IFERROR(VLOOKUP($B147,[1]NUM13!$G$3:$T$145,2,FALSE),0)</f>
        <v>0</v>
      </c>
      <c r="F147" s="51">
        <f>IFERROR(VLOOKUP($B147,[1]NUM13!$G$3:$T$145,3,FALSE),0)</f>
        <v>1</v>
      </c>
      <c r="G147" s="51">
        <f>IFERROR(VLOOKUP($B147,[1]NUM13!$G$3:$T$145,4,FALSE),0)</f>
        <v>0</v>
      </c>
      <c r="H147" s="51">
        <f>IFERROR(VLOOKUP($B147,[1]NUM13!$G$3:$T$145,5,FALSE),0)</f>
        <v>0</v>
      </c>
      <c r="I147" s="51">
        <f>IFERROR(VLOOKUP($B147,[1]NUM13!$G$3:$T$145,6,FALSE),0)</f>
        <v>0</v>
      </c>
      <c r="J147" s="51">
        <f>IFERROR(VLOOKUP($B147,[1]NUM13!$G$3:$T$145,7,FALSE),0)</f>
        <v>1</v>
      </c>
      <c r="K147" s="51">
        <f>IFERROR(VLOOKUP($B147,[1]NUM13!$G$3:$T$145,8,FALSE),0)</f>
        <v>0</v>
      </c>
      <c r="L147" s="51">
        <f>IFERROR(VLOOKUP($B147,[1]NUM13!$G$3:$T$145,9,FALSE),0)</f>
        <v>0</v>
      </c>
      <c r="M147" s="51">
        <f>IFERROR(VLOOKUP($B147,[1]NUM13!$G$3:$T$145,10,FALSE),0)</f>
        <v>0</v>
      </c>
      <c r="N147" s="51">
        <f>IFERROR(VLOOKUP($B147,[1]NUM13!$G$3:$T$145,11,FALSE),0)</f>
        <v>0</v>
      </c>
      <c r="O147" s="51">
        <f>IFERROR(VLOOKUP($B147,[1]NUM13!$G$3:$T$145,12,FALSE),0)</f>
        <v>0</v>
      </c>
      <c r="P147" s="51">
        <f>IFERROR(VLOOKUP($B147,[1]NUM13!$G$3:$T$145,13,FALSE),0)</f>
        <v>0</v>
      </c>
      <c r="Q147" s="3">
        <f t="shared" si="37"/>
        <v>2</v>
      </c>
      <c r="R147" s="51">
        <f>IFERROR(VLOOKUP($B147,[1]DEN13!$G$3:$T$147,2,FALSE),0)</f>
        <v>0</v>
      </c>
      <c r="S147" s="51">
        <f>IFERROR(VLOOKUP($B147,[1]DEN13!$G$3:$T$147,3,FALSE),0)</f>
        <v>1</v>
      </c>
      <c r="T147" s="51">
        <f>IFERROR(VLOOKUP($B147,[1]DEN13!$G$3:$T$147,4,FALSE),0)</f>
        <v>0</v>
      </c>
      <c r="U147" s="51">
        <f>IFERROR(VLOOKUP($B147,[1]DEN13!$G$3:$T$147,5,FALSE),0)</f>
        <v>0</v>
      </c>
      <c r="V147" s="51">
        <f>IFERROR(VLOOKUP($B147,[1]DEN13!$G$3:$T$147,6,FALSE),0)</f>
        <v>0</v>
      </c>
      <c r="W147" s="51">
        <f>IFERROR(VLOOKUP($B147,[1]DEN13!$G$3:$T$147,7,FALSE),0)</f>
        <v>1</v>
      </c>
      <c r="X147" s="51">
        <f>IFERROR(VLOOKUP($B147,[1]DEN13!$G$3:$T$147,8,FALSE),0)</f>
        <v>0</v>
      </c>
      <c r="Y147" s="51">
        <f>IFERROR(VLOOKUP($B147,[1]DEN13!$G$3:$T$147,9,FALSE),0)</f>
        <v>0</v>
      </c>
      <c r="Z147" s="51">
        <f>IFERROR(VLOOKUP($B147,[1]DEN13!$G$3:$T$147,10,FALSE),0)</f>
        <v>0</v>
      </c>
      <c r="AA147" s="51">
        <f>IFERROR(VLOOKUP($B147,[1]DEN13!$G$3:$T$147,11,FALSE),0)</f>
        <v>0</v>
      </c>
      <c r="AB147" s="51">
        <f>IFERROR(VLOOKUP($B147,[1]DEN13!$G$3:$T$147,12,FALSE),0)</f>
        <v>0</v>
      </c>
      <c r="AC147" s="51">
        <f>IFERROR(VLOOKUP($B147,[1]DEN13!$G$3:$T$147,13,FALSE),0)</f>
        <v>0</v>
      </c>
      <c r="AD147" s="3">
        <f t="shared" si="60"/>
        <v>2</v>
      </c>
    </row>
    <row r="148" spans="1:31" ht="14.4" thickBot="1" x14ac:dyDescent="0.3">
      <c r="A148" s="49" t="s">
        <v>158</v>
      </c>
      <c r="B148" s="62" t="s">
        <v>153</v>
      </c>
      <c r="C148" s="34"/>
      <c r="D148" s="34"/>
      <c r="E148" s="51">
        <f>IFERROR(VLOOKUP($B148,[1]NUM13!$G$3:$T$145,2,FALSE),0)</f>
        <v>0</v>
      </c>
      <c r="F148" s="51">
        <f>IFERROR(VLOOKUP($B148,[1]NUM13!$G$3:$T$145,3,FALSE),0)</f>
        <v>0</v>
      </c>
      <c r="G148" s="51">
        <f>IFERROR(VLOOKUP($B148,[1]NUM13!$G$3:$T$145,4,FALSE),0)</f>
        <v>0</v>
      </c>
      <c r="H148" s="51">
        <f>IFERROR(VLOOKUP($B148,[1]NUM13!$G$3:$T$145,5,FALSE),0)</f>
        <v>0</v>
      </c>
      <c r="I148" s="51">
        <f>IFERROR(VLOOKUP($B148,[1]NUM13!$G$3:$T$145,6,FALSE),0)</f>
        <v>0</v>
      </c>
      <c r="J148" s="51">
        <f>IFERROR(VLOOKUP($B148,[1]NUM13!$G$3:$T$145,7,FALSE),0)</f>
        <v>0</v>
      </c>
      <c r="K148" s="51">
        <f>IFERROR(VLOOKUP($B148,[1]NUM13!$G$3:$T$145,8,FALSE),0)</f>
        <v>0</v>
      </c>
      <c r="L148" s="51">
        <f>IFERROR(VLOOKUP($B148,[1]NUM13!$G$3:$T$145,9,FALSE),0)</f>
        <v>1</v>
      </c>
      <c r="M148" s="51">
        <f>IFERROR(VLOOKUP($B148,[1]NUM13!$G$3:$T$145,10,FALSE),0)</f>
        <v>1</v>
      </c>
      <c r="N148" s="51">
        <f>IFERROR(VLOOKUP($B148,[1]NUM13!$G$3:$T$145,11,FALSE),0)</f>
        <v>0</v>
      </c>
      <c r="O148" s="51">
        <f>IFERROR(VLOOKUP($B148,[1]NUM13!$G$3:$T$145,12,FALSE),0)</f>
        <v>0</v>
      </c>
      <c r="P148" s="51">
        <f>IFERROR(VLOOKUP($B148,[1]NUM13!$G$3:$T$145,13,FALSE),0)</f>
        <v>1</v>
      </c>
      <c r="Q148" s="3">
        <f t="shared" si="37"/>
        <v>3</v>
      </c>
      <c r="R148" s="51">
        <f>IFERROR(VLOOKUP($B148,[1]DEN13!$G$3:$T$147,2,FALSE),0)</f>
        <v>0</v>
      </c>
      <c r="S148" s="51">
        <f>IFERROR(VLOOKUP($B148,[1]DEN13!$G$3:$T$147,3,FALSE),0)</f>
        <v>0</v>
      </c>
      <c r="T148" s="51">
        <f>IFERROR(VLOOKUP($B148,[1]DEN13!$G$3:$T$147,4,FALSE),0)</f>
        <v>0</v>
      </c>
      <c r="U148" s="51">
        <f>IFERROR(VLOOKUP($B148,[1]DEN13!$G$3:$T$147,5,FALSE),0)</f>
        <v>0</v>
      </c>
      <c r="V148" s="51">
        <f>IFERROR(VLOOKUP($B148,[1]DEN13!$G$3:$T$147,6,FALSE),0)</f>
        <v>0</v>
      </c>
      <c r="W148" s="51">
        <f>IFERROR(VLOOKUP($B148,[1]DEN13!$G$3:$T$147,7,FALSE),0)</f>
        <v>0</v>
      </c>
      <c r="X148" s="51">
        <f>IFERROR(VLOOKUP($B148,[1]DEN13!$G$3:$T$147,8,FALSE),0)</f>
        <v>0</v>
      </c>
      <c r="Y148" s="51">
        <f>IFERROR(VLOOKUP($B148,[1]DEN13!$G$3:$T$147,9,FALSE),0)</f>
        <v>1</v>
      </c>
      <c r="Z148" s="51">
        <f>IFERROR(VLOOKUP($B148,[1]DEN13!$G$3:$T$147,10,FALSE),0)</f>
        <v>1</v>
      </c>
      <c r="AA148" s="51">
        <f>IFERROR(VLOOKUP($B148,[1]DEN13!$G$3:$T$147,11,FALSE),0)</f>
        <v>0</v>
      </c>
      <c r="AB148" s="51">
        <f>IFERROR(VLOOKUP($B148,[1]DEN13!$G$3:$T$147,12,FALSE),0)</f>
        <v>0</v>
      </c>
      <c r="AC148" s="51">
        <f>IFERROR(VLOOKUP($B148,[1]DEN13!$G$3:$T$147,13,FALSE),0)</f>
        <v>1</v>
      </c>
      <c r="AD148" s="3">
        <f t="shared" si="60"/>
        <v>3</v>
      </c>
    </row>
    <row r="149" spans="1:31" ht="14.4" thickBot="1" x14ac:dyDescent="0.3">
      <c r="A149" s="49" t="s">
        <v>158</v>
      </c>
      <c r="B149" s="62" t="s">
        <v>154</v>
      </c>
      <c r="C149" s="34"/>
      <c r="D149" s="34"/>
      <c r="E149" s="51">
        <f>IFERROR(VLOOKUP($B149,[1]NUM13!$G$3:$T$145,2,FALSE),0)</f>
        <v>0</v>
      </c>
      <c r="F149" s="51">
        <f>IFERROR(VLOOKUP($B149,[1]NUM13!$G$3:$T$145,3,FALSE),0)</f>
        <v>0</v>
      </c>
      <c r="G149" s="51">
        <f>IFERROR(VLOOKUP($B149,[1]NUM13!$G$3:$T$145,4,FALSE),0)</f>
        <v>0</v>
      </c>
      <c r="H149" s="51">
        <f>IFERROR(VLOOKUP($B149,[1]NUM13!$G$3:$T$145,5,FALSE),0)</f>
        <v>0</v>
      </c>
      <c r="I149" s="51">
        <f>IFERROR(VLOOKUP($B149,[1]NUM13!$G$3:$T$145,6,FALSE),0)</f>
        <v>0</v>
      </c>
      <c r="J149" s="51">
        <f>IFERROR(VLOOKUP($B149,[1]NUM13!$G$3:$T$145,7,FALSE),0)</f>
        <v>1</v>
      </c>
      <c r="K149" s="51">
        <f>IFERROR(VLOOKUP($B149,[1]NUM13!$G$3:$T$145,8,FALSE),0)</f>
        <v>0</v>
      </c>
      <c r="L149" s="51">
        <f>IFERROR(VLOOKUP($B149,[1]NUM13!$G$3:$T$145,9,FALSE),0)</f>
        <v>0</v>
      </c>
      <c r="M149" s="51">
        <f>IFERROR(VLOOKUP($B149,[1]NUM13!$G$3:$T$145,10,FALSE),0)</f>
        <v>0</v>
      </c>
      <c r="N149" s="51">
        <f>IFERROR(VLOOKUP($B149,[1]NUM13!$G$3:$T$145,11,FALSE),0)</f>
        <v>0</v>
      </c>
      <c r="O149" s="51">
        <f>IFERROR(VLOOKUP($B149,[1]NUM13!$G$3:$T$145,12,FALSE),0)</f>
        <v>0</v>
      </c>
      <c r="P149" s="51">
        <f>IFERROR(VLOOKUP($B149,[1]NUM13!$G$3:$T$145,13,FALSE),0)</f>
        <v>0</v>
      </c>
      <c r="Q149" s="3">
        <f t="shared" si="37"/>
        <v>1</v>
      </c>
      <c r="R149" s="51">
        <f>IFERROR(VLOOKUP($B149,[1]DEN13!$G$3:$T$147,2,FALSE),0)</f>
        <v>0</v>
      </c>
      <c r="S149" s="51">
        <f>IFERROR(VLOOKUP($B149,[1]DEN13!$G$3:$T$147,3,FALSE),0)</f>
        <v>0</v>
      </c>
      <c r="T149" s="51">
        <f>IFERROR(VLOOKUP($B149,[1]DEN13!$G$3:$T$147,4,FALSE),0)</f>
        <v>0</v>
      </c>
      <c r="U149" s="51">
        <f>IFERROR(VLOOKUP($B149,[1]DEN13!$G$3:$T$147,5,FALSE),0)</f>
        <v>0</v>
      </c>
      <c r="V149" s="51">
        <f>IFERROR(VLOOKUP($B149,[1]DEN13!$G$3:$T$147,6,FALSE),0)</f>
        <v>0</v>
      </c>
      <c r="W149" s="51">
        <f>IFERROR(VLOOKUP($B149,[1]DEN13!$G$3:$T$147,7,FALSE),0)</f>
        <v>1</v>
      </c>
      <c r="X149" s="51">
        <f>IFERROR(VLOOKUP($B149,[1]DEN13!$G$3:$T$147,8,FALSE),0)</f>
        <v>0</v>
      </c>
      <c r="Y149" s="51">
        <f>IFERROR(VLOOKUP($B149,[1]DEN13!$G$3:$T$147,9,FALSE),0)</f>
        <v>0</v>
      </c>
      <c r="Z149" s="51">
        <f>IFERROR(VLOOKUP($B149,[1]DEN13!$G$3:$T$147,10,FALSE),0)</f>
        <v>0</v>
      </c>
      <c r="AA149" s="51">
        <f>IFERROR(VLOOKUP($B149,[1]DEN13!$G$3:$T$147,11,FALSE),0)</f>
        <v>0</v>
      </c>
      <c r="AB149" s="51">
        <f>IFERROR(VLOOKUP($B149,[1]DEN13!$G$3:$T$147,12,FALSE),0)</f>
        <v>0</v>
      </c>
      <c r="AC149" s="51">
        <f>IFERROR(VLOOKUP($B149,[1]DEN13!$G$3:$T$147,13,FALSE),0)</f>
        <v>0</v>
      </c>
      <c r="AD149" s="3">
        <f t="shared" si="60"/>
        <v>1</v>
      </c>
    </row>
    <row r="150" spans="1:31" ht="14.4" thickBot="1" x14ac:dyDescent="0.3">
      <c r="A150" s="49" t="s">
        <v>158</v>
      </c>
      <c r="B150" s="62" t="s">
        <v>155</v>
      </c>
      <c r="C150" s="34"/>
      <c r="D150" s="34"/>
      <c r="E150" s="51">
        <f>IFERROR(VLOOKUP($B150,[1]NUM13!$G$3:$T$145,2,FALSE),0)</f>
        <v>0</v>
      </c>
      <c r="F150" s="51">
        <f>IFERROR(VLOOKUP($B150,[1]NUM13!$G$3:$T$145,3,FALSE),0)</f>
        <v>0</v>
      </c>
      <c r="G150" s="51">
        <f>IFERROR(VLOOKUP($B150,[1]NUM13!$G$3:$T$145,4,FALSE),0)</f>
        <v>0</v>
      </c>
      <c r="H150" s="51">
        <f>IFERROR(VLOOKUP($B150,[1]NUM13!$G$3:$T$145,5,FALSE),0)</f>
        <v>0</v>
      </c>
      <c r="I150" s="51">
        <f>IFERROR(VLOOKUP($B150,[1]NUM13!$G$3:$T$145,6,FALSE),0)</f>
        <v>1</v>
      </c>
      <c r="J150" s="51">
        <f>IFERROR(VLOOKUP($B150,[1]NUM13!$G$3:$T$145,7,FALSE),0)</f>
        <v>0</v>
      </c>
      <c r="K150" s="51">
        <f>IFERROR(VLOOKUP($B150,[1]NUM13!$G$3:$T$145,8,FALSE),0)</f>
        <v>1</v>
      </c>
      <c r="L150" s="51">
        <f>IFERROR(VLOOKUP($B150,[1]NUM13!$G$3:$T$145,9,FALSE),0)</f>
        <v>1</v>
      </c>
      <c r="M150" s="51">
        <f>IFERROR(VLOOKUP($B150,[1]NUM13!$G$3:$T$145,10,FALSE),0)</f>
        <v>0</v>
      </c>
      <c r="N150" s="51">
        <f>IFERROR(VLOOKUP($B150,[1]NUM13!$G$3:$T$145,11,FALSE),0)</f>
        <v>0</v>
      </c>
      <c r="O150" s="51">
        <f>IFERROR(VLOOKUP($B150,[1]NUM13!$G$3:$T$145,12,FALSE),0)</f>
        <v>0</v>
      </c>
      <c r="P150" s="51">
        <f>IFERROR(VLOOKUP($B150,[1]NUM13!$G$3:$T$145,13,FALSE),0)</f>
        <v>0</v>
      </c>
      <c r="Q150" s="3">
        <f t="shared" si="37"/>
        <v>3</v>
      </c>
      <c r="R150" s="51">
        <f>IFERROR(VLOOKUP($B150,[1]DEN13!$G$3:$T$147,2,FALSE),0)</f>
        <v>0</v>
      </c>
      <c r="S150" s="51">
        <f>IFERROR(VLOOKUP($B150,[1]DEN13!$G$3:$T$147,3,FALSE),0)</f>
        <v>0</v>
      </c>
      <c r="T150" s="51">
        <f>IFERROR(VLOOKUP($B150,[1]DEN13!$G$3:$T$147,4,FALSE),0)</f>
        <v>0</v>
      </c>
      <c r="U150" s="51">
        <f>IFERROR(VLOOKUP($B150,[1]DEN13!$G$3:$T$147,5,FALSE),0)</f>
        <v>0</v>
      </c>
      <c r="V150" s="51">
        <f>IFERROR(VLOOKUP($B150,[1]DEN13!$G$3:$T$147,6,FALSE),0)</f>
        <v>1</v>
      </c>
      <c r="W150" s="51">
        <f>IFERROR(VLOOKUP($B150,[1]DEN13!$G$3:$T$147,7,FALSE),0)</f>
        <v>0</v>
      </c>
      <c r="X150" s="51">
        <f>IFERROR(VLOOKUP($B150,[1]DEN13!$G$3:$T$147,8,FALSE),0)</f>
        <v>1</v>
      </c>
      <c r="Y150" s="51">
        <f>IFERROR(VLOOKUP($B150,[1]DEN13!$G$3:$T$147,9,FALSE),0)</f>
        <v>1</v>
      </c>
      <c r="Z150" s="51">
        <f>IFERROR(VLOOKUP($B150,[1]DEN13!$G$3:$T$147,10,FALSE),0)</f>
        <v>0</v>
      </c>
      <c r="AA150" s="51">
        <f>IFERROR(VLOOKUP($B150,[1]DEN13!$G$3:$T$147,11,FALSE),0)</f>
        <v>0</v>
      </c>
      <c r="AB150" s="51">
        <f>IFERROR(VLOOKUP($B150,[1]DEN13!$G$3:$T$147,12,FALSE),0)</f>
        <v>0</v>
      </c>
      <c r="AC150" s="51">
        <f>IFERROR(VLOOKUP($B150,[1]DEN13!$G$3:$T$147,13,FALSE),0)</f>
        <v>0</v>
      </c>
      <c r="AD150" s="3">
        <f t="shared" si="60"/>
        <v>3</v>
      </c>
    </row>
    <row r="151" spans="1:31" ht="14.4" thickBot="1" x14ac:dyDescent="0.3">
      <c r="A151" s="49" t="s">
        <v>158</v>
      </c>
      <c r="B151" s="62" t="s">
        <v>156</v>
      </c>
      <c r="C151" s="34"/>
      <c r="D151" s="34"/>
      <c r="E151" s="51">
        <f>IFERROR(VLOOKUP($B151,[1]NUM13!$G$3:$T$145,2,FALSE),0)</f>
        <v>0</v>
      </c>
      <c r="F151" s="51">
        <f>IFERROR(VLOOKUP($B151,[1]NUM13!$G$3:$T$145,3,FALSE),0)</f>
        <v>0</v>
      </c>
      <c r="G151" s="51">
        <f>IFERROR(VLOOKUP($B151,[1]NUM13!$G$3:$T$145,4,FALSE),0)</f>
        <v>0</v>
      </c>
      <c r="H151" s="51">
        <f>IFERROR(VLOOKUP($B151,[1]NUM13!$G$3:$T$145,5,FALSE),0)</f>
        <v>0</v>
      </c>
      <c r="I151" s="51">
        <f>IFERROR(VLOOKUP($B151,[1]NUM13!$G$3:$T$145,6,FALSE),0)</f>
        <v>0</v>
      </c>
      <c r="J151" s="51">
        <f>IFERROR(VLOOKUP($B151,[1]NUM13!$G$3:$T$145,7,FALSE),0)</f>
        <v>0</v>
      </c>
      <c r="K151" s="51">
        <f>IFERROR(VLOOKUP($B151,[1]NUM13!$G$3:$T$145,8,FALSE),0)</f>
        <v>1</v>
      </c>
      <c r="L151" s="51">
        <f>IFERROR(VLOOKUP($B151,[1]NUM13!$G$3:$T$145,9,FALSE),0)</f>
        <v>0</v>
      </c>
      <c r="M151" s="51">
        <f>IFERROR(VLOOKUP($B151,[1]NUM13!$G$3:$T$145,10,FALSE),0)</f>
        <v>0</v>
      </c>
      <c r="N151" s="51">
        <f>IFERROR(VLOOKUP($B151,[1]NUM13!$G$3:$T$145,11,FALSE),0)</f>
        <v>0</v>
      </c>
      <c r="O151" s="51">
        <f>IFERROR(VLOOKUP($B151,[1]NUM13!$G$3:$T$145,12,FALSE),0)</f>
        <v>0</v>
      </c>
      <c r="P151" s="51">
        <f>IFERROR(VLOOKUP($B151,[1]NUM13!$G$3:$T$145,13,FALSE),0)</f>
        <v>1</v>
      </c>
      <c r="Q151" s="3">
        <f t="shared" si="37"/>
        <v>2</v>
      </c>
      <c r="R151" s="51">
        <f>IFERROR(VLOOKUP($B151,[1]DEN13!$G$3:$T$147,2,FALSE),0)</f>
        <v>0</v>
      </c>
      <c r="S151" s="51">
        <f>IFERROR(VLOOKUP($B151,[1]DEN13!$G$3:$T$147,3,FALSE),0)</f>
        <v>0</v>
      </c>
      <c r="T151" s="51">
        <f>IFERROR(VLOOKUP($B151,[1]DEN13!$G$3:$T$147,4,FALSE),0)</f>
        <v>0</v>
      </c>
      <c r="U151" s="51">
        <f>IFERROR(VLOOKUP($B151,[1]DEN13!$G$3:$T$147,5,FALSE),0)</f>
        <v>0</v>
      </c>
      <c r="V151" s="51">
        <f>IFERROR(VLOOKUP($B151,[1]DEN13!$G$3:$T$147,6,FALSE),0)</f>
        <v>0</v>
      </c>
      <c r="W151" s="51">
        <f>IFERROR(VLOOKUP($B151,[1]DEN13!$G$3:$T$147,7,FALSE),0)</f>
        <v>0</v>
      </c>
      <c r="X151" s="51">
        <f>IFERROR(VLOOKUP($B151,[1]DEN13!$G$3:$T$147,8,FALSE),0)</f>
        <v>1</v>
      </c>
      <c r="Y151" s="51">
        <f>IFERROR(VLOOKUP($B151,[1]DEN13!$G$3:$T$147,9,FALSE),0)</f>
        <v>0</v>
      </c>
      <c r="Z151" s="51">
        <f>IFERROR(VLOOKUP($B151,[1]DEN13!$G$3:$T$147,10,FALSE),0)</f>
        <v>0</v>
      </c>
      <c r="AA151" s="51">
        <f>IFERROR(VLOOKUP($B151,[1]DEN13!$G$3:$T$147,11,FALSE),0)</f>
        <v>0</v>
      </c>
      <c r="AB151" s="51">
        <f>IFERROR(VLOOKUP($B151,[1]DEN13!$G$3:$T$147,12,FALSE),0)</f>
        <v>0</v>
      </c>
      <c r="AC151" s="51">
        <f>IFERROR(VLOOKUP($B151,[1]DEN13!$G$3:$T$147,13,FALSE),0)</f>
        <v>1</v>
      </c>
      <c r="AD151" s="3">
        <f t="shared" si="60"/>
        <v>2</v>
      </c>
    </row>
    <row r="152" spans="1:31" ht="14.4" thickBot="1" x14ac:dyDescent="0.3">
      <c r="A152" s="49" t="s">
        <v>158</v>
      </c>
      <c r="B152" s="62" t="s">
        <v>157</v>
      </c>
      <c r="C152" s="34"/>
      <c r="D152" s="34"/>
      <c r="E152" s="51">
        <f>IFERROR(VLOOKUP($B152,[1]NUM13!$G$3:$T$145,2,FALSE),0)</f>
        <v>0</v>
      </c>
      <c r="F152" s="51">
        <f>IFERROR(VLOOKUP($B152,[1]NUM13!$G$3:$T$145,3,FALSE),0)</f>
        <v>0</v>
      </c>
      <c r="G152" s="51">
        <f>IFERROR(VLOOKUP($B152,[1]NUM13!$G$3:$T$145,4,FALSE),0)</f>
        <v>0</v>
      </c>
      <c r="H152" s="51">
        <f>IFERROR(VLOOKUP($B152,[1]NUM13!$G$3:$T$145,5,FALSE),0)</f>
        <v>0</v>
      </c>
      <c r="I152" s="51">
        <f>IFERROR(VLOOKUP($B152,[1]NUM13!$G$3:$T$145,6,FALSE),0)</f>
        <v>0</v>
      </c>
      <c r="J152" s="51">
        <f>IFERROR(VLOOKUP($B152,[1]NUM13!$G$3:$T$145,7,FALSE),0)</f>
        <v>0</v>
      </c>
      <c r="K152" s="51">
        <f>IFERROR(VLOOKUP($B152,[1]NUM13!$G$3:$T$145,8,FALSE),0)</f>
        <v>0</v>
      </c>
      <c r="L152" s="51">
        <f>IFERROR(VLOOKUP($B152,[1]NUM13!$G$3:$T$145,9,FALSE),0)</f>
        <v>0</v>
      </c>
      <c r="M152" s="51">
        <f>IFERROR(VLOOKUP($B152,[1]NUM13!$G$3:$T$145,10,FALSE),0)</f>
        <v>0</v>
      </c>
      <c r="N152" s="51">
        <f>IFERROR(VLOOKUP($B152,[1]NUM13!$G$3:$T$145,11,FALSE),0)</f>
        <v>0</v>
      </c>
      <c r="O152" s="51">
        <f>IFERROR(VLOOKUP($B152,[1]NUM13!$G$3:$T$145,12,FALSE),0)</f>
        <v>0</v>
      </c>
      <c r="P152" s="51">
        <f>IFERROR(VLOOKUP($B152,[1]NUM13!$G$3:$T$145,13,FALSE),0)</f>
        <v>0</v>
      </c>
      <c r="Q152" s="3">
        <f>SUM(E152:P152)</f>
        <v>0</v>
      </c>
      <c r="R152" s="51">
        <f>IFERROR(VLOOKUP($B152,[1]DEN13!$G$3:$T$147,2,FALSE),0)</f>
        <v>0</v>
      </c>
      <c r="S152" s="51">
        <f>IFERROR(VLOOKUP($B152,[1]DEN13!$G$3:$T$147,3,FALSE),0)</f>
        <v>0</v>
      </c>
      <c r="T152" s="51">
        <f>IFERROR(VLOOKUP($B152,[1]DEN13!$G$3:$T$147,4,FALSE),0)</f>
        <v>0</v>
      </c>
      <c r="U152" s="51">
        <f>IFERROR(VLOOKUP($B152,[1]DEN13!$G$3:$T$147,5,FALSE),0)</f>
        <v>0</v>
      </c>
      <c r="V152" s="51">
        <f>IFERROR(VLOOKUP($B152,[1]DEN13!$G$3:$T$147,6,FALSE),0)</f>
        <v>0</v>
      </c>
      <c r="W152" s="51">
        <f>IFERROR(VLOOKUP($B152,[1]DEN13!$G$3:$T$147,7,FALSE),0)</f>
        <v>0</v>
      </c>
      <c r="X152" s="51">
        <f>IFERROR(VLOOKUP($B152,[1]DEN13!$G$3:$T$147,8,FALSE),0)</f>
        <v>0</v>
      </c>
      <c r="Y152" s="51">
        <f>IFERROR(VLOOKUP($B152,[1]DEN13!$G$3:$T$147,9,FALSE),0)</f>
        <v>0</v>
      </c>
      <c r="Z152" s="51">
        <f>IFERROR(VLOOKUP($B152,[1]DEN13!$G$3:$T$147,10,FALSE),0)</f>
        <v>0</v>
      </c>
      <c r="AA152" s="51">
        <f>IFERROR(VLOOKUP($B152,[1]DEN13!$G$3:$T$147,11,FALSE),0)</f>
        <v>0</v>
      </c>
      <c r="AB152" s="51">
        <f>IFERROR(VLOOKUP($B152,[1]DEN13!$G$3:$T$147,12,FALSE),0)</f>
        <v>0</v>
      </c>
      <c r="AC152" s="51">
        <f>IFERROR(VLOOKUP($B152,[1]DEN13!$G$3:$T$147,13,FALSE),0)</f>
        <v>0</v>
      </c>
      <c r="AD152" s="3">
        <f t="shared" si="60"/>
        <v>0</v>
      </c>
    </row>
    <row r="153" spans="1:31" ht="14.4" thickBot="1" x14ac:dyDescent="0.3">
      <c r="A153" s="344" t="s">
        <v>169</v>
      </c>
      <c r="B153" s="345"/>
      <c r="C153" s="89">
        <f>D153/Metas!M15</f>
        <v>0.88122605363984674</v>
      </c>
      <c r="D153" s="13">
        <f>+Q153/AD153</f>
        <v>0.7931034482758621</v>
      </c>
      <c r="E153" s="8">
        <f>SUM(E146:E152)</f>
        <v>5</v>
      </c>
      <c r="F153" s="8">
        <f t="shared" ref="F153:H153" si="61">SUM(F146:F152)</f>
        <v>1</v>
      </c>
      <c r="G153" s="8">
        <f t="shared" si="61"/>
        <v>0</v>
      </c>
      <c r="H153" s="8">
        <f t="shared" si="61"/>
        <v>0</v>
      </c>
      <c r="I153" s="8">
        <f t="shared" ref="I153:J153" si="62">SUM(I146:I152)</f>
        <v>3</v>
      </c>
      <c r="J153" s="8">
        <f t="shared" si="62"/>
        <v>3</v>
      </c>
      <c r="K153" s="8">
        <f t="shared" ref="K153:L153" si="63">SUM(K146:K152)</f>
        <v>3</v>
      </c>
      <c r="L153" s="8">
        <f t="shared" si="63"/>
        <v>2</v>
      </c>
      <c r="M153" s="8">
        <f t="shared" ref="M153" si="64">SUM(M146:M152)</f>
        <v>1</v>
      </c>
      <c r="N153" s="8">
        <f t="shared" ref="N153:P153" si="65">SUM(N146:N152)</f>
        <v>2</v>
      </c>
      <c r="O153" s="8">
        <f t="shared" si="65"/>
        <v>0</v>
      </c>
      <c r="P153" s="8">
        <f t="shared" si="65"/>
        <v>3</v>
      </c>
      <c r="Q153" s="8">
        <f>SUM(Q146:Q152)</f>
        <v>23</v>
      </c>
      <c r="R153" s="8">
        <f>SUM(R146:R152)</f>
        <v>7</v>
      </c>
      <c r="S153" s="8">
        <f t="shared" ref="S153:Z153" si="66">SUM(S146:S152)</f>
        <v>2</v>
      </c>
      <c r="T153" s="8">
        <f t="shared" si="66"/>
        <v>0</v>
      </c>
      <c r="U153" s="8">
        <f t="shared" si="66"/>
        <v>2</v>
      </c>
      <c r="V153" s="8">
        <f t="shared" si="66"/>
        <v>3</v>
      </c>
      <c r="W153" s="8">
        <f t="shared" si="66"/>
        <v>3</v>
      </c>
      <c r="X153" s="8">
        <f t="shared" si="66"/>
        <v>3</v>
      </c>
      <c r="Y153" s="8">
        <f t="shared" si="66"/>
        <v>2</v>
      </c>
      <c r="Z153" s="8">
        <f t="shared" si="66"/>
        <v>2</v>
      </c>
      <c r="AA153" s="8">
        <f t="shared" ref="AA153:AC153" si="67">SUM(AA146:AA152)</f>
        <v>2</v>
      </c>
      <c r="AB153" s="8">
        <f t="shared" si="67"/>
        <v>0</v>
      </c>
      <c r="AC153" s="8">
        <f t="shared" si="67"/>
        <v>3</v>
      </c>
      <c r="AD153" s="8">
        <f>SUM(AD146:AD152)</f>
        <v>29</v>
      </c>
      <c r="AE153" s="233"/>
    </row>
    <row r="154" spans="1:31" x14ac:dyDescent="0.25">
      <c r="C154" s="91"/>
      <c r="D154" s="46"/>
      <c r="AD154" s="39"/>
    </row>
  </sheetData>
  <sheetProtection selectLockedCells="1" selectUnlockedCells="1"/>
  <mergeCells count="21">
    <mergeCell ref="R10:AD10"/>
    <mergeCell ref="R2:AD9"/>
    <mergeCell ref="D1:D10"/>
    <mergeCell ref="E1:AD1"/>
    <mergeCell ref="A1:A10"/>
    <mergeCell ref="B1:B10"/>
    <mergeCell ref="E2:Q9"/>
    <mergeCell ref="E10:Q10"/>
    <mergeCell ref="C1:C11"/>
    <mergeCell ref="A51:B51"/>
    <mergeCell ref="A66:B66"/>
    <mergeCell ref="A77:B77"/>
    <mergeCell ref="A26:B26"/>
    <mergeCell ref="A40:B40"/>
    <mergeCell ref="A153:B153"/>
    <mergeCell ref="A126:B126"/>
    <mergeCell ref="A140:B140"/>
    <mergeCell ref="A145:B145"/>
    <mergeCell ref="A83:B83"/>
    <mergeCell ref="A94:B94"/>
    <mergeCell ref="A113:B11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154"/>
  <sheetViews>
    <sheetView zoomScale="80" zoomScaleNormal="80" workbookViewId="0">
      <pane xSplit="2" ySplit="11" topLeftCell="C12" activePane="bottomRight" state="frozen"/>
      <selection activeCell="B12" sqref="B12"/>
      <selection pane="topRight" activeCell="B12" sqref="B12"/>
      <selection pane="bottomLeft" activeCell="B12" sqref="B12"/>
      <selection pane="bottomRight" activeCell="C12" sqref="C12"/>
    </sheetView>
  </sheetViews>
  <sheetFormatPr baseColWidth="10" defaultRowHeight="14.4" x14ac:dyDescent="0.3"/>
  <cols>
    <col min="1" max="1" width="24.33203125" style="90" bestFit="1" customWidth="1"/>
    <col min="2" max="2" width="47" style="90" bestFit="1" customWidth="1"/>
    <col min="3" max="3" width="17.109375" style="35" customWidth="1"/>
    <col min="4" max="4" width="13" style="90" bestFit="1" customWidth="1"/>
    <col min="5" max="6" width="22.33203125" style="93" customWidth="1"/>
    <col min="7" max="7" width="20" style="90" customWidth="1"/>
    <col min="8" max="218" width="11.44140625" style="90"/>
    <col min="219" max="219" width="31.5546875" style="90" bestFit="1" customWidth="1"/>
    <col min="220" max="220" width="39" style="90" customWidth="1"/>
    <col min="221" max="221" width="14.44140625" style="90" customWidth="1"/>
    <col min="222" max="222" width="10.88671875" style="90" bestFit="1" customWidth="1"/>
    <col min="223" max="223" width="22.33203125" style="90" customWidth="1"/>
    <col min="224" max="224" width="25.33203125" style="90" customWidth="1"/>
    <col min="225" max="225" width="20" style="90" customWidth="1"/>
    <col min="226" max="226" width="26.6640625" style="90" customWidth="1"/>
    <col min="227" max="474" width="11.44140625" style="90"/>
    <col min="475" max="475" width="31.5546875" style="90" bestFit="1" customWidth="1"/>
    <col min="476" max="476" width="39" style="90" customWidth="1"/>
    <col min="477" max="477" width="14.44140625" style="90" customWidth="1"/>
    <col min="478" max="478" width="10.88671875" style="90" bestFit="1" customWidth="1"/>
    <col min="479" max="479" width="22.33203125" style="90" customWidth="1"/>
    <col min="480" max="480" width="25.33203125" style="90" customWidth="1"/>
    <col min="481" max="481" width="20" style="90" customWidth="1"/>
    <col min="482" max="482" width="26.6640625" style="90" customWidth="1"/>
    <col min="483" max="730" width="11.44140625" style="90"/>
    <col min="731" max="731" width="31.5546875" style="90" bestFit="1" customWidth="1"/>
    <col min="732" max="732" width="39" style="90" customWidth="1"/>
    <col min="733" max="733" width="14.44140625" style="90" customWidth="1"/>
    <col min="734" max="734" width="10.88671875" style="90" bestFit="1" customWidth="1"/>
    <col min="735" max="735" width="22.33203125" style="90" customWidth="1"/>
    <col min="736" max="736" width="25.33203125" style="90" customWidth="1"/>
    <col min="737" max="737" width="20" style="90" customWidth="1"/>
    <col min="738" max="738" width="26.6640625" style="90" customWidth="1"/>
    <col min="739" max="986" width="11.44140625" style="90"/>
    <col min="987" max="987" width="31.5546875" style="90" bestFit="1" customWidth="1"/>
    <col min="988" max="988" width="39" style="90" customWidth="1"/>
    <col min="989" max="989" width="14.44140625" style="90" customWidth="1"/>
    <col min="990" max="990" width="10.88671875" style="90" bestFit="1" customWidth="1"/>
    <col min="991" max="991" width="22.33203125" style="90" customWidth="1"/>
    <col min="992" max="992" width="25.33203125" style="90" customWidth="1"/>
    <col min="993" max="993" width="20" style="90" customWidth="1"/>
    <col min="994" max="994" width="26.6640625" style="90" customWidth="1"/>
    <col min="995" max="1242" width="11.44140625" style="90"/>
    <col min="1243" max="1243" width="31.5546875" style="90" bestFit="1" customWidth="1"/>
    <col min="1244" max="1244" width="39" style="90" customWidth="1"/>
    <col min="1245" max="1245" width="14.44140625" style="90" customWidth="1"/>
    <col min="1246" max="1246" width="10.88671875" style="90" bestFit="1" customWidth="1"/>
    <col min="1247" max="1247" width="22.33203125" style="90" customWidth="1"/>
    <col min="1248" max="1248" width="25.33203125" style="90" customWidth="1"/>
    <col min="1249" max="1249" width="20" style="90" customWidth="1"/>
    <col min="1250" max="1250" width="26.6640625" style="90" customWidth="1"/>
    <col min="1251" max="1498" width="11.44140625" style="90"/>
    <col min="1499" max="1499" width="31.5546875" style="90" bestFit="1" customWidth="1"/>
    <col min="1500" max="1500" width="39" style="90" customWidth="1"/>
    <col min="1501" max="1501" width="14.44140625" style="90" customWidth="1"/>
    <col min="1502" max="1502" width="10.88671875" style="90" bestFit="1" customWidth="1"/>
    <col min="1503" max="1503" width="22.33203125" style="90" customWidth="1"/>
    <col min="1504" max="1504" width="25.33203125" style="90" customWidth="1"/>
    <col min="1505" max="1505" width="20" style="90" customWidth="1"/>
    <col min="1506" max="1506" width="26.6640625" style="90" customWidth="1"/>
    <col min="1507" max="1754" width="11.44140625" style="90"/>
    <col min="1755" max="1755" width="31.5546875" style="90" bestFit="1" customWidth="1"/>
    <col min="1756" max="1756" width="39" style="90" customWidth="1"/>
    <col min="1757" max="1757" width="14.44140625" style="90" customWidth="1"/>
    <col min="1758" max="1758" width="10.88671875" style="90" bestFit="1" customWidth="1"/>
    <col min="1759" max="1759" width="22.33203125" style="90" customWidth="1"/>
    <col min="1760" max="1760" width="25.33203125" style="90" customWidth="1"/>
    <col min="1761" max="1761" width="20" style="90" customWidth="1"/>
    <col min="1762" max="1762" width="26.6640625" style="90" customWidth="1"/>
    <col min="1763" max="2010" width="11.44140625" style="90"/>
    <col min="2011" max="2011" width="31.5546875" style="90" bestFit="1" customWidth="1"/>
    <col min="2012" max="2012" width="39" style="90" customWidth="1"/>
    <col min="2013" max="2013" width="14.44140625" style="90" customWidth="1"/>
    <col min="2014" max="2014" width="10.88671875" style="90" bestFit="1" customWidth="1"/>
    <col min="2015" max="2015" width="22.33203125" style="90" customWidth="1"/>
    <col min="2016" max="2016" width="25.33203125" style="90" customWidth="1"/>
    <col min="2017" max="2017" width="20" style="90" customWidth="1"/>
    <col min="2018" max="2018" width="26.6640625" style="90" customWidth="1"/>
    <col min="2019" max="2266" width="11.44140625" style="90"/>
    <col min="2267" max="2267" width="31.5546875" style="90" bestFit="1" customWidth="1"/>
    <col min="2268" max="2268" width="39" style="90" customWidth="1"/>
    <col min="2269" max="2269" width="14.44140625" style="90" customWidth="1"/>
    <col min="2270" max="2270" width="10.88671875" style="90" bestFit="1" customWidth="1"/>
    <col min="2271" max="2271" width="22.33203125" style="90" customWidth="1"/>
    <col min="2272" max="2272" width="25.33203125" style="90" customWidth="1"/>
    <col min="2273" max="2273" width="20" style="90" customWidth="1"/>
    <col min="2274" max="2274" width="26.6640625" style="90" customWidth="1"/>
    <col min="2275" max="2522" width="11.44140625" style="90"/>
    <col min="2523" max="2523" width="31.5546875" style="90" bestFit="1" customWidth="1"/>
    <col min="2524" max="2524" width="39" style="90" customWidth="1"/>
    <col min="2525" max="2525" width="14.44140625" style="90" customWidth="1"/>
    <col min="2526" max="2526" width="10.88671875" style="90" bestFit="1" customWidth="1"/>
    <col min="2527" max="2527" width="22.33203125" style="90" customWidth="1"/>
    <col min="2528" max="2528" width="25.33203125" style="90" customWidth="1"/>
    <col min="2529" max="2529" width="20" style="90" customWidth="1"/>
    <col min="2530" max="2530" width="26.6640625" style="90" customWidth="1"/>
    <col min="2531" max="2778" width="11.44140625" style="90"/>
    <col min="2779" max="2779" width="31.5546875" style="90" bestFit="1" customWidth="1"/>
    <col min="2780" max="2780" width="39" style="90" customWidth="1"/>
    <col min="2781" max="2781" width="14.44140625" style="90" customWidth="1"/>
    <col min="2782" max="2782" width="10.88671875" style="90" bestFit="1" customWidth="1"/>
    <col min="2783" max="2783" width="22.33203125" style="90" customWidth="1"/>
    <col min="2784" max="2784" width="25.33203125" style="90" customWidth="1"/>
    <col min="2785" max="2785" width="20" style="90" customWidth="1"/>
    <col min="2786" max="2786" width="26.6640625" style="90" customWidth="1"/>
    <col min="2787" max="3034" width="11.44140625" style="90"/>
    <col min="3035" max="3035" width="31.5546875" style="90" bestFit="1" customWidth="1"/>
    <col min="3036" max="3036" width="39" style="90" customWidth="1"/>
    <col min="3037" max="3037" width="14.44140625" style="90" customWidth="1"/>
    <col min="3038" max="3038" width="10.88671875" style="90" bestFit="1" customWidth="1"/>
    <col min="3039" max="3039" width="22.33203125" style="90" customWidth="1"/>
    <col min="3040" max="3040" width="25.33203125" style="90" customWidth="1"/>
    <col min="3041" max="3041" width="20" style="90" customWidth="1"/>
    <col min="3042" max="3042" width="26.6640625" style="90" customWidth="1"/>
    <col min="3043" max="3290" width="11.44140625" style="90"/>
    <col min="3291" max="3291" width="31.5546875" style="90" bestFit="1" customWidth="1"/>
    <col min="3292" max="3292" width="39" style="90" customWidth="1"/>
    <col min="3293" max="3293" width="14.44140625" style="90" customWidth="1"/>
    <col min="3294" max="3294" width="10.88671875" style="90" bestFit="1" customWidth="1"/>
    <col min="3295" max="3295" width="22.33203125" style="90" customWidth="1"/>
    <col min="3296" max="3296" width="25.33203125" style="90" customWidth="1"/>
    <col min="3297" max="3297" width="20" style="90" customWidth="1"/>
    <col min="3298" max="3298" width="26.6640625" style="90" customWidth="1"/>
    <col min="3299" max="3546" width="11.44140625" style="90"/>
    <col min="3547" max="3547" width="31.5546875" style="90" bestFit="1" customWidth="1"/>
    <col min="3548" max="3548" width="39" style="90" customWidth="1"/>
    <col min="3549" max="3549" width="14.44140625" style="90" customWidth="1"/>
    <col min="3550" max="3550" width="10.88671875" style="90" bestFit="1" customWidth="1"/>
    <col min="3551" max="3551" width="22.33203125" style="90" customWidth="1"/>
    <col min="3552" max="3552" width="25.33203125" style="90" customWidth="1"/>
    <col min="3553" max="3553" width="20" style="90" customWidth="1"/>
    <col min="3554" max="3554" width="26.6640625" style="90" customWidth="1"/>
    <col min="3555" max="3802" width="11.44140625" style="90"/>
    <col min="3803" max="3803" width="31.5546875" style="90" bestFit="1" customWidth="1"/>
    <col min="3804" max="3804" width="39" style="90" customWidth="1"/>
    <col min="3805" max="3805" width="14.44140625" style="90" customWidth="1"/>
    <col min="3806" max="3806" width="10.88671875" style="90" bestFit="1" customWidth="1"/>
    <col min="3807" max="3807" width="22.33203125" style="90" customWidth="1"/>
    <col min="3808" max="3808" width="25.33203125" style="90" customWidth="1"/>
    <col min="3809" max="3809" width="20" style="90" customWidth="1"/>
    <col min="3810" max="3810" width="26.6640625" style="90" customWidth="1"/>
    <col min="3811" max="4058" width="11.44140625" style="90"/>
    <col min="4059" max="4059" width="31.5546875" style="90" bestFit="1" customWidth="1"/>
    <col min="4060" max="4060" width="39" style="90" customWidth="1"/>
    <col min="4061" max="4061" width="14.44140625" style="90" customWidth="1"/>
    <col min="4062" max="4062" width="10.88671875" style="90" bestFit="1" customWidth="1"/>
    <col min="4063" max="4063" width="22.33203125" style="90" customWidth="1"/>
    <col min="4064" max="4064" width="25.33203125" style="90" customWidth="1"/>
    <col min="4065" max="4065" width="20" style="90" customWidth="1"/>
    <col min="4066" max="4066" width="26.6640625" style="90" customWidth="1"/>
    <col min="4067" max="4314" width="11.44140625" style="90"/>
    <col min="4315" max="4315" width="31.5546875" style="90" bestFit="1" customWidth="1"/>
    <col min="4316" max="4316" width="39" style="90" customWidth="1"/>
    <col min="4317" max="4317" width="14.44140625" style="90" customWidth="1"/>
    <col min="4318" max="4318" width="10.88671875" style="90" bestFit="1" customWidth="1"/>
    <col min="4319" max="4319" width="22.33203125" style="90" customWidth="1"/>
    <col min="4320" max="4320" width="25.33203125" style="90" customWidth="1"/>
    <col min="4321" max="4321" width="20" style="90" customWidth="1"/>
    <col min="4322" max="4322" width="26.6640625" style="90" customWidth="1"/>
    <col min="4323" max="4570" width="11.44140625" style="90"/>
    <col min="4571" max="4571" width="31.5546875" style="90" bestFit="1" customWidth="1"/>
    <col min="4572" max="4572" width="39" style="90" customWidth="1"/>
    <col min="4573" max="4573" width="14.44140625" style="90" customWidth="1"/>
    <col min="4574" max="4574" width="10.88671875" style="90" bestFit="1" customWidth="1"/>
    <col min="4575" max="4575" width="22.33203125" style="90" customWidth="1"/>
    <col min="4576" max="4576" width="25.33203125" style="90" customWidth="1"/>
    <col min="4577" max="4577" width="20" style="90" customWidth="1"/>
    <col min="4578" max="4578" width="26.6640625" style="90" customWidth="1"/>
    <col min="4579" max="4826" width="11.44140625" style="90"/>
    <col min="4827" max="4827" width="31.5546875" style="90" bestFit="1" customWidth="1"/>
    <col min="4828" max="4828" width="39" style="90" customWidth="1"/>
    <col min="4829" max="4829" width="14.44140625" style="90" customWidth="1"/>
    <col min="4830" max="4830" width="10.88671875" style="90" bestFit="1" customWidth="1"/>
    <col min="4831" max="4831" width="22.33203125" style="90" customWidth="1"/>
    <col min="4832" max="4832" width="25.33203125" style="90" customWidth="1"/>
    <col min="4833" max="4833" width="20" style="90" customWidth="1"/>
    <col min="4834" max="4834" width="26.6640625" style="90" customWidth="1"/>
    <col min="4835" max="5082" width="11.44140625" style="90"/>
    <col min="5083" max="5083" width="31.5546875" style="90" bestFit="1" customWidth="1"/>
    <col min="5084" max="5084" width="39" style="90" customWidth="1"/>
    <col min="5085" max="5085" width="14.44140625" style="90" customWidth="1"/>
    <col min="5086" max="5086" width="10.88671875" style="90" bestFit="1" customWidth="1"/>
    <col min="5087" max="5087" width="22.33203125" style="90" customWidth="1"/>
    <col min="5088" max="5088" width="25.33203125" style="90" customWidth="1"/>
    <col min="5089" max="5089" width="20" style="90" customWidth="1"/>
    <col min="5090" max="5090" width="26.6640625" style="90" customWidth="1"/>
    <col min="5091" max="5338" width="11.44140625" style="90"/>
    <col min="5339" max="5339" width="31.5546875" style="90" bestFit="1" customWidth="1"/>
    <col min="5340" max="5340" width="39" style="90" customWidth="1"/>
    <col min="5341" max="5341" width="14.44140625" style="90" customWidth="1"/>
    <col min="5342" max="5342" width="10.88671875" style="90" bestFit="1" customWidth="1"/>
    <col min="5343" max="5343" width="22.33203125" style="90" customWidth="1"/>
    <col min="5344" max="5344" width="25.33203125" style="90" customWidth="1"/>
    <col min="5345" max="5345" width="20" style="90" customWidth="1"/>
    <col min="5346" max="5346" width="26.6640625" style="90" customWidth="1"/>
    <col min="5347" max="5594" width="11.44140625" style="90"/>
    <col min="5595" max="5595" width="31.5546875" style="90" bestFit="1" customWidth="1"/>
    <col min="5596" max="5596" width="39" style="90" customWidth="1"/>
    <col min="5597" max="5597" width="14.44140625" style="90" customWidth="1"/>
    <col min="5598" max="5598" width="10.88671875" style="90" bestFit="1" customWidth="1"/>
    <col min="5599" max="5599" width="22.33203125" style="90" customWidth="1"/>
    <col min="5600" max="5600" width="25.33203125" style="90" customWidth="1"/>
    <col min="5601" max="5601" width="20" style="90" customWidth="1"/>
    <col min="5602" max="5602" width="26.6640625" style="90" customWidth="1"/>
    <col min="5603" max="5850" width="11.44140625" style="90"/>
    <col min="5851" max="5851" width="31.5546875" style="90" bestFit="1" customWidth="1"/>
    <col min="5852" max="5852" width="39" style="90" customWidth="1"/>
    <col min="5853" max="5853" width="14.44140625" style="90" customWidth="1"/>
    <col min="5854" max="5854" width="10.88671875" style="90" bestFit="1" customWidth="1"/>
    <col min="5855" max="5855" width="22.33203125" style="90" customWidth="1"/>
    <col min="5856" max="5856" width="25.33203125" style="90" customWidth="1"/>
    <col min="5857" max="5857" width="20" style="90" customWidth="1"/>
    <col min="5858" max="5858" width="26.6640625" style="90" customWidth="1"/>
    <col min="5859" max="6106" width="11.44140625" style="90"/>
    <col min="6107" max="6107" width="31.5546875" style="90" bestFit="1" customWidth="1"/>
    <col min="6108" max="6108" width="39" style="90" customWidth="1"/>
    <col min="6109" max="6109" width="14.44140625" style="90" customWidth="1"/>
    <col min="6110" max="6110" width="10.88671875" style="90" bestFit="1" customWidth="1"/>
    <col min="6111" max="6111" width="22.33203125" style="90" customWidth="1"/>
    <col min="6112" max="6112" width="25.33203125" style="90" customWidth="1"/>
    <col min="6113" max="6113" width="20" style="90" customWidth="1"/>
    <col min="6114" max="6114" width="26.6640625" style="90" customWidth="1"/>
    <col min="6115" max="6362" width="11.44140625" style="90"/>
    <col min="6363" max="6363" width="31.5546875" style="90" bestFit="1" customWidth="1"/>
    <col min="6364" max="6364" width="39" style="90" customWidth="1"/>
    <col min="6365" max="6365" width="14.44140625" style="90" customWidth="1"/>
    <col min="6366" max="6366" width="10.88671875" style="90" bestFit="1" customWidth="1"/>
    <col min="6367" max="6367" width="22.33203125" style="90" customWidth="1"/>
    <col min="6368" max="6368" width="25.33203125" style="90" customWidth="1"/>
    <col min="6369" max="6369" width="20" style="90" customWidth="1"/>
    <col min="6370" max="6370" width="26.6640625" style="90" customWidth="1"/>
    <col min="6371" max="6618" width="11.44140625" style="90"/>
    <col min="6619" max="6619" width="31.5546875" style="90" bestFit="1" customWidth="1"/>
    <col min="6620" max="6620" width="39" style="90" customWidth="1"/>
    <col min="6621" max="6621" width="14.44140625" style="90" customWidth="1"/>
    <col min="6622" max="6622" width="10.88671875" style="90" bestFit="1" customWidth="1"/>
    <col min="6623" max="6623" width="22.33203125" style="90" customWidth="1"/>
    <col min="6624" max="6624" width="25.33203125" style="90" customWidth="1"/>
    <col min="6625" max="6625" width="20" style="90" customWidth="1"/>
    <col min="6626" max="6626" width="26.6640625" style="90" customWidth="1"/>
    <col min="6627" max="6874" width="11.44140625" style="90"/>
    <col min="6875" max="6875" width="31.5546875" style="90" bestFit="1" customWidth="1"/>
    <col min="6876" max="6876" width="39" style="90" customWidth="1"/>
    <col min="6877" max="6877" width="14.44140625" style="90" customWidth="1"/>
    <col min="6878" max="6878" width="10.88671875" style="90" bestFit="1" customWidth="1"/>
    <col min="6879" max="6879" width="22.33203125" style="90" customWidth="1"/>
    <col min="6880" max="6880" width="25.33203125" style="90" customWidth="1"/>
    <col min="6881" max="6881" width="20" style="90" customWidth="1"/>
    <col min="6882" max="6882" width="26.6640625" style="90" customWidth="1"/>
    <col min="6883" max="7130" width="11.44140625" style="90"/>
    <col min="7131" max="7131" width="31.5546875" style="90" bestFit="1" customWidth="1"/>
    <col min="7132" max="7132" width="39" style="90" customWidth="1"/>
    <col min="7133" max="7133" width="14.44140625" style="90" customWidth="1"/>
    <col min="7134" max="7134" width="10.88671875" style="90" bestFit="1" customWidth="1"/>
    <col min="7135" max="7135" width="22.33203125" style="90" customWidth="1"/>
    <col min="7136" max="7136" width="25.33203125" style="90" customWidth="1"/>
    <col min="7137" max="7137" width="20" style="90" customWidth="1"/>
    <col min="7138" max="7138" width="26.6640625" style="90" customWidth="1"/>
    <col min="7139" max="7386" width="11.44140625" style="90"/>
    <col min="7387" max="7387" width="31.5546875" style="90" bestFit="1" customWidth="1"/>
    <col min="7388" max="7388" width="39" style="90" customWidth="1"/>
    <col min="7389" max="7389" width="14.44140625" style="90" customWidth="1"/>
    <col min="7390" max="7390" width="10.88671875" style="90" bestFit="1" customWidth="1"/>
    <col min="7391" max="7391" width="22.33203125" style="90" customWidth="1"/>
    <col min="7392" max="7392" width="25.33203125" style="90" customWidth="1"/>
    <col min="7393" max="7393" width="20" style="90" customWidth="1"/>
    <col min="7394" max="7394" width="26.6640625" style="90" customWidth="1"/>
    <col min="7395" max="7642" width="11.44140625" style="90"/>
    <col min="7643" max="7643" width="31.5546875" style="90" bestFit="1" customWidth="1"/>
    <col min="7644" max="7644" width="39" style="90" customWidth="1"/>
    <col min="7645" max="7645" width="14.44140625" style="90" customWidth="1"/>
    <col min="7646" max="7646" width="10.88671875" style="90" bestFit="1" customWidth="1"/>
    <col min="7647" max="7647" width="22.33203125" style="90" customWidth="1"/>
    <col min="7648" max="7648" width="25.33203125" style="90" customWidth="1"/>
    <col min="7649" max="7649" width="20" style="90" customWidth="1"/>
    <col min="7650" max="7650" width="26.6640625" style="90" customWidth="1"/>
    <col min="7651" max="7898" width="11.44140625" style="90"/>
    <col min="7899" max="7899" width="31.5546875" style="90" bestFit="1" customWidth="1"/>
    <col min="7900" max="7900" width="39" style="90" customWidth="1"/>
    <col min="7901" max="7901" width="14.44140625" style="90" customWidth="1"/>
    <col min="7902" max="7902" width="10.88671875" style="90" bestFit="1" customWidth="1"/>
    <col min="7903" max="7903" width="22.33203125" style="90" customWidth="1"/>
    <col min="7904" max="7904" width="25.33203125" style="90" customWidth="1"/>
    <col min="7905" max="7905" width="20" style="90" customWidth="1"/>
    <col min="7906" max="7906" width="26.6640625" style="90" customWidth="1"/>
    <col min="7907" max="8154" width="11.44140625" style="90"/>
    <col min="8155" max="8155" width="31.5546875" style="90" bestFit="1" customWidth="1"/>
    <col min="8156" max="8156" width="39" style="90" customWidth="1"/>
    <col min="8157" max="8157" width="14.44140625" style="90" customWidth="1"/>
    <col min="8158" max="8158" width="10.88671875" style="90" bestFit="1" customWidth="1"/>
    <col min="8159" max="8159" width="22.33203125" style="90" customWidth="1"/>
    <col min="8160" max="8160" width="25.33203125" style="90" customWidth="1"/>
    <col min="8161" max="8161" width="20" style="90" customWidth="1"/>
    <col min="8162" max="8162" width="26.6640625" style="90" customWidth="1"/>
    <col min="8163" max="8410" width="11.44140625" style="90"/>
    <col min="8411" max="8411" width="31.5546875" style="90" bestFit="1" customWidth="1"/>
    <col min="8412" max="8412" width="39" style="90" customWidth="1"/>
    <col min="8413" max="8413" width="14.44140625" style="90" customWidth="1"/>
    <col min="8414" max="8414" width="10.88671875" style="90" bestFit="1" customWidth="1"/>
    <col min="8415" max="8415" width="22.33203125" style="90" customWidth="1"/>
    <col min="8416" max="8416" width="25.33203125" style="90" customWidth="1"/>
    <col min="8417" max="8417" width="20" style="90" customWidth="1"/>
    <col min="8418" max="8418" width="26.6640625" style="90" customWidth="1"/>
    <col min="8419" max="8666" width="11.44140625" style="90"/>
    <col min="8667" max="8667" width="31.5546875" style="90" bestFit="1" customWidth="1"/>
    <col min="8668" max="8668" width="39" style="90" customWidth="1"/>
    <col min="8669" max="8669" width="14.44140625" style="90" customWidth="1"/>
    <col min="8670" max="8670" width="10.88671875" style="90" bestFit="1" customWidth="1"/>
    <col min="8671" max="8671" width="22.33203125" style="90" customWidth="1"/>
    <col min="8672" max="8672" width="25.33203125" style="90" customWidth="1"/>
    <col min="8673" max="8673" width="20" style="90" customWidth="1"/>
    <col min="8674" max="8674" width="26.6640625" style="90" customWidth="1"/>
    <col min="8675" max="8922" width="11.44140625" style="90"/>
    <col min="8923" max="8923" width="31.5546875" style="90" bestFit="1" customWidth="1"/>
    <col min="8924" max="8924" width="39" style="90" customWidth="1"/>
    <col min="8925" max="8925" width="14.44140625" style="90" customWidth="1"/>
    <col min="8926" max="8926" width="10.88671875" style="90" bestFit="1" customWidth="1"/>
    <col min="8927" max="8927" width="22.33203125" style="90" customWidth="1"/>
    <col min="8928" max="8928" width="25.33203125" style="90" customWidth="1"/>
    <col min="8929" max="8929" width="20" style="90" customWidth="1"/>
    <col min="8930" max="8930" width="26.6640625" style="90" customWidth="1"/>
    <col min="8931" max="9178" width="11.44140625" style="90"/>
    <col min="9179" max="9179" width="31.5546875" style="90" bestFit="1" customWidth="1"/>
    <col min="9180" max="9180" width="39" style="90" customWidth="1"/>
    <col min="9181" max="9181" width="14.44140625" style="90" customWidth="1"/>
    <col min="9182" max="9182" width="10.88671875" style="90" bestFit="1" customWidth="1"/>
    <col min="9183" max="9183" width="22.33203125" style="90" customWidth="1"/>
    <col min="9184" max="9184" width="25.33203125" style="90" customWidth="1"/>
    <col min="9185" max="9185" width="20" style="90" customWidth="1"/>
    <col min="9186" max="9186" width="26.6640625" style="90" customWidth="1"/>
    <col min="9187" max="9434" width="11.44140625" style="90"/>
    <col min="9435" max="9435" width="31.5546875" style="90" bestFit="1" customWidth="1"/>
    <col min="9436" max="9436" width="39" style="90" customWidth="1"/>
    <col min="9437" max="9437" width="14.44140625" style="90" customWidth="1"/>
    <col min="9438" max="9438" width="10.88671875" style="90" bestFit="1" customWidth="1"/>
    <col min="9439" max="9439" width="22.33203125" style="90" customWidth="1"/>
    <col min="9440" max="9440" width="25.33203125" style="90" customWidth="1"/>
    <col min="9441" max="9441" width="20" style="90" customWidth="1"/>
    <col min="9442" max="9442" width="26.6640625" style="90" customWidth="1"/>
    <col min="9443" max="9690" width="11.44140625" style="90"/>
    <col min="9691" max="9691" width="31.5546875" style="90" bestFit="1" customWidth="1"/>
    <col min="9692" max="9692" width="39" style="90" customWidth="1"/>
    <col min="9693" max="9693" width="14.44140625" style="90" customWidth="1"/>
    <col min="9694" max="9694" width="10.88671875" style="90" bestFit="1" customWidth="1"/>
    <col min="9695" max="9695" width="22.33203125" style="90" customWidth="1"/>
    <col min="9696" max="9696" width="25.33203125" style="90" customWidth="1"/>
    <col min="9697" max="9697" width="20" style="90" customWidth="1"/>
    <col min="9698" max="9698" width="26.6640625" style="90" customWidth="1"/>
    <col min="9699" max="9946" width="11.44140625" style="90"/>
    <col min="9947" max="9947" width="31.5546875" style="90" bestFit="1" customWidth="1"/>
    <col min="9948" max="9948" width="39" style="90" customWidth="1"/>
    <col min="9949" max="9949" width="14.44140625" style="90" customWidth="1"/>
    <col min="9950" max="9950" width="10.88671875" style="90" bestFit="1" customWidth="1"/>
    <col min="9951" max="9951" width="22.33203125" style="90" customWidth="1"/>
    <col min="9952" max="9952" width="25.33203125" style="90" customWidth="1"/>
    <col min="9953" max="9953" width="20" style="90" customWidth="1"/>
    <col min="9954" max="9954" width="26.6640625" style="90" customWidth="1"/>
    <col min="9955" max="10202" width="11.44140625" style="90"/>
    <col min="10203" max="10203" width="31.5546875" style="90" bestFit="1" customWidth="1"/>
    <col min="10204" max="10204" width="39" style="90" customWidth="1"/>
    <col min="10205" max="10205" width="14.44140625" style="90" customWidth="1"/>
    <col min="10206" max="10206" width="10.88671875" style="90" bestFit="1" customWidth="1"/>
    <col min="10207" max="10207" width="22.33203125" style="90" customWidth="1"/>
    <col min="10208" max="10208" width="25.33203125" style="90" customWidth="1"/>
    <col min="10209" max="10209" width="20" style="90" customWidth="1"/>
    <col min="10210" max="10210" width="26.6640625" style="90" customWidth="1"/>
    <col min="10211" max="10458" width="11.44140625" style="90"/>
    <col min="10459" max="10459" width="31.5546875" style="90" bestFit="1" customWidth="1"/>
    <col min="10460" max="10460" width="39" style="90" customWidth="1"/>
    <col min="10461" max="10461" width="14.44140625" style="90" customWidth="1"/>
    <col min="10462" max="10462" width="10.88671875" style="90" bestFit="1" customWidth="1"/>
    <col min="10463" max="10463" width="22.33203125" style="90" customWidth="1"/>
    <col min="10464" max="10464" width="25.33203125" style="90" customWidth="1"/>
    <col min="10465" max="10465" width="20" style="90" customWidth="1"/>
    <col min="10466" max="10466" width="26.6640625" style="90" customWidth="1"/>
    <col min="10467" max="10714" width="11.44140625" style="90"/>
    <col min="10715" max="10715" width="31.5546875" style="90" bestFit="1" customWidth="1"/>
    <col min="10716" max="10716" width="39" style="90" customWidth="1"/>
    <col min="10717" max="10717" width="14.44140625" style="90" customWidth="1"/>
    <col min="10718" max="10718" width="10.88671875" style="90" bestFit="1" customWidth="1"/>
    <col min="10719" max="10719" width="22.33203125" style="90" customWidth="1"/>
    <col min="10720" max="10720" width="25.33203125" style="90" customWidth="1"/>
    <col min="10721" max="10721" width="20" style="90" customWidth="1"/>
    <col min="10722" max="10722" width="26.6640625" style="90" customWidth="1"/>
    <col min="10723" max="10970" width="11.44140625" style="90"/>
    <col min="10971" max="10971" width="31.5546875" style="90" bestFit="1" customWidth="1"/>
    <col min="10972" max="10972" width="39" style="90" customWidth="1"/>
    <col min="10973" max="10973" width="14.44140625" style="90" customWidth="1"/>
    <col min="10974" max="10974" width="10.88671875" style="90" bestFit="1" customWidth="1"/>
    <col min="10975" max="10975" width="22.33203125" style="90" customWidth="1"/>
    <col min="10976" max="10976" width="25.33203125" style="90" customWidth="1"/>
    <col min="10977" max="10977" width="20" style="90" customWidth="1"/>
    <col min="10978" max="10978" width="26.6640625" style="90" customWidth="1"/>
    <col min="10979" max="11226" width="11.44140625" style="90"/>
    <col min="11227" max="11227" width="31.5546875" style="90" bestFit="1" customWidth="1"/>
    <col min="11228" max="11228" width="39" style="90" customWidth="1"/>
    <col min="11229" max="11229" width="14.44140625" style="90" customWidth="1"/>
    <col min="11230" max="11230" width="10.88671875" style="90" bestFit="1" customWidth="1"/>
    <col min="11231" max="11231" width="22.33203125" style="90" customWidth="1"/>
    <col min="11232" max="11232" width="25.33203125" style="90" customWidth="1"/>
    <col min="11233" max="11233" width="20" style="90" customWidth="1"/>
    <col min="11234" max="11234" width="26.6640625" style="90" customWidth="1"/>
    <col min="11235" max="11482" width="11.44140625" style="90"/>
    <col min="11483" max="11483" width="31.5546875" style="90" bestFit="1" customWidth="1"/>
    <col min="11484" max="11484" width="39" style="90" customWidth="1"/>
    <col min="11485" max="11485" width="14.44140625" style="90" customWidth="1"/>
    <col min="11486" max="11486" width="10.88671875" style="90" bestFit="1" customWidth="1"/>
    <col min="11487" max="11487" width="22.33203125" style="90" customWidth="1"/>
    <col min="11488" max="11488" width="25.33203125" style="90" customWidth="1"/>
    <col min="11489" max="11489" width="20" style="90" customWidth="1"/>
    <col min="11490" max="11490" width="26.6640625" style="90" customWidth="1"/>
    <col min="11491" max="11738" width="11.44140625" style="90"/>
    <col min="11739" max="11739" width="31.5546875" style="90" bestFit="1" customWidth="1"/>
    <col min="11740" max="11740" width="39" style="90" customWidth="1"/>
    <col min="11741" max="11741" width="14.44140625" style="90" customWidth="1"/>
    <col min="11742" max="11742" width="10.88671875" style="90" bestFit="1" customWidth="1"/>
    <col min="11743" max="11743" width="22.33203125" style="90" customWidth="1"/>
    <col min="11744" max="11744" width="25.33203125" style="90" customWidth="1"/>
    <col min="11745" max="11745" width="20" style="90" customWidth="1"/>
    <col min="11746" max="11746" width="26.6640625" style="90" customWidth="1"/>
    <col min="11747" max="11994" width="11.44140625" style="90"/>
    <col min="11995" max="11995" width="31.5546875" style="90" bestFit="1" customWidth="1"/>
    <col min="11996" max="11996" width="39" style="90" customWidth="1"/>
    <col min="11997" max="11997" width="14.44140625" style="90" customWidth="1"/>
    <col min="11998" max="11998" width="10.88671875" style="90" bestFit="1" customWidth="1"/>
    <col min="11999" max="11999" width="22.33203125" style="90" customWidth="1"/>
    <col min="12000" max="12000" width="25.33203125" style="90" customWidth="1"/>
    <col min="12001" max="12001" width="20" style="90" customWidth="1"/>
    <col min="12002" max="12002" width="26.6640625" style="90" customWidth="1"/>
    <col min="12003" max="12250" width="11.44140625" style="90"/>
    <col min="12251" max="12251" width="31.5546875" style="90" bestFit="1" customWidth="1"/>
    <col min="12252" max="12252" width="39" style="90" customWidth="1"/>
    <col min="12253" max="12253" width="14.44140625" style="90" customWidth="1"/>
    <col min="12254" max="12254" width="10.88671875" style="90" bestFit="1" customWidth="1"/>
    <col min="12255" max="12255" width="22.33203125" style="90" customWidth="1"/>
    <col min="12256" max="12256" width="25.33203125" style="90" customWidth="1"/>
    <col min="12257" max="12257" width="20" style="90" customWidth="1"/>
    <col min="12258" max="12258" width="26.6640625" style="90" customWidth="1"/>
    <col min="12259" max="12506" width="11.44140625" style="90"/>
    <col min="12507" max="12507" width="31.5546875" style="90" bestFit="1" customWidth="1"/>
    <col min="12508" max="12508" width="39" style="90" customWidth="1"/>
    <col min="12509" max="12509" width="14.44140625" style="90" customWidth="1"/>
    <col min="12510" max="12510" width="10.88671875" style="90" bestFit="1" customWidth="1"/>
    <col min="12511" max="12511" width="22.33203125" style="90" customWidth="1"/>
    <col min="12512" max="12512" width="25.33203125" style="90" customWidth="1"/>
    <col min="12513" max="12513" width="20" style="90" customWidth="1"/>
    <col min="12514" max="12514" width="26.6640625" style="90" customWidth="1"/>
    <col min="12515" max="12762" width="11.44140625" style="90"/>
    <col min="12763" max="12763" width="31.5546875" style="90" bestFit="1" customWidth="1"/>
    <col min="12764" max="12764" width="39" style="90" customWidth="1"/>
    <col min="12765" max="12765" width="14.44140625" style="90" customWidth="1"/>
    <col min="12766" max="12766" width="10.88671875" style="90" bestFit="1" customWidth="1"/>
    <col min="12767" max="12767" width="22.33203125" style="90" customWidth="1"/>
    <col min="12768" max="12768" width="25.33203125" style="90" customWidth="1"/>
    <col min="12769" max="12769" width="20" style="90" customWidth="1"/>
    <col min="12770" max="12770" width="26.6640625" style="90" customWidth="1"/>
    <col min="12771" max="13018" width="11.44140625" style="90"/>
    <col min="13019" max="13019" width="31.5546875" style="90" bestFit="1" customWidth="1"/>
    <col min="13020" max="13020" width="39" style="90" customWidth="1"/>
    <col min="13021" max="13021" width="14.44140625" style="90" customWidth="1"/>
    <col min="13022" max="13022" width="10.88671875" style="90" bestFit="1" customWidth="1"/>
    <col min="13023" max="13023" width="22.33203125" style="90" customWidth="1"/>
    <col min="13024" max="13024" width="25.33203125" style="90" customWidth="1"/>
    <col min="13025" max="13025" width="20" style="90" customWidth="1"/>
    <col min="13026" max="13026" width="26.6640625" style="90" customWidth="1"/>
    <col min="13027" max="13274" width="11.44140625" style="90"/>
    <col min="13275" max="13275" width="31.5546875" style="90" bestFit="1" customWidth="1"/>
    <col min="13276" max="13276" width="39" style="90" customWidth="1"/>
    <col min="13277" max="13277" width="14.44140625" style="90" customWidth="1"/>
    <col min="13278" max="13278" width="10.88671875" style="90" bestFit="1" customWidth="1"/>
    <col min="13279" max="13279" width="22.33203125" style="90" customWidth="1"/>
    <col min="13280" max="13280" width="25.33203125" style="90" customWidth="1"/>
    <col min="13281" max="13281" width="20" style="90" customWidth="1"/>
    <col min="13282" max="13282" width="26.6640625" style="90" customWidth="1"/>
    <col min="13283" max="13530" width="11.44140625" style="90"/>
    <col min="13531" max="13531" width="31.5546875" style="90" bestFit="1" customWidth="1"/>
    <col min="13532" max="13532" width="39" style="90" customWidth="1"/>
    <col min="13533" max="13533" width="14.44140625" style="90" customWidth="1"/>
    <col min="13534" max="13534" width="10.88671875" style="90" bestFit="1" customWidth="1"/>
    <col min="13535" max="13535" width="22.33203125" style="90" customWidth="1"/>
    <col min="13536" max="13536" width="25.33203125" style="90" customWidth="1"/>
    <col min="13537" max="13537" width="20" style="90" customWidth="1"/>
    <col min="13538" max="13538" width="26.6640625" style="90" customWidth="1"/>
    <col min="13539" max="13786" width="11.44140625" style="90"/>
    <col min="13787" max="13787" width="31.5546875" style="90" bestFit="1" customWidth="1"/>
    <col min="13788" max="13788" width="39" style="90" customWidth="1"/>
    <col min="13789" max="13789" width="14.44140625" style="90" customWidth="1"/>
    <col min="13790" max="13790" width="10.88671875" style="90" bestFit="1" customWidth="1"/>
    <col min="13791" max="13791" width="22.33203125" style="90" customWidth="1"/>
    <col min="13792" max="13792" width="25.33203125" style="90" customWidth="1"/>
    <col min="13793" max="13793" width="20" style="90" customWidth="1"/>
    <col min="13794" max="13794" width="26.6640625" style="90" customWidth="1"/>
    <col min="13795" max="14042" width="11.44140625" style="90"/>
    <col min="14043" max="14043" width="31.5546875" style="90" bestFit="1" customWidth="1"/>
    <col min="14044" max="14044" width="39" style="90" customWidth="1"/>
    <col min="14045" max="14045" width="14.44140625" style="90" customWidth="1"/>
    <col min="14046" max="14046" width="10.88671875" style="90" bestFit="1" customWidth="1"/>
    <col min="14047" max="14047" width="22.33203125" style="90" customWidth="1"/>
    <col min="14048" max="14048" width="25.33203125" style="90" customWidth="1"/>
    <col min="14049" max="14049" width="20" style="90" customWidth="1"/>
    <col min="14050" max="14050" width="26.6640625" style="90" customWidth="1"/>
    <col min="14051" max="14298" width="11.44140625" style="90"/>
    <col min="14299" max="14299" width="31.5546875" style="90" bestFit="1" customWidth="1"/>
    <col min="14300" max="14300" width="39" style="90" customWidth="1"/>
    <col min="14301" max="14301" width="14.44140625" style="90" customWidth="1"/>
    <col min="14302" max="14302" width="10.88671875" style="90" bestFit="1" customWidth="1"/>
    <col min="14303" max="14303" width="22.33203125" style="90" customWidth="1"/>
    <col min="14304" max="14304" width="25.33203125" style="90" customWidth="1"/>
    <col min="14305" max="14305" width="20" style="90" customWidth="1"/>
    <col min="14306" max="14306" width="26.6640625" style="90" customWidth="1"/>
    <col min="14307" max="14554" width="11.44140625" style="90"/>
    <col min="14555" max="14555" width="31.5546875" style="90" bestFit="1" customWidth="1"/>
    <col min="14556" max="14556" width="39" style="90" customWidth="1"/>
    <col min="14557" max="14557" width="14.44140625" style="90" customWidth="1"/>
    <col min="14558" max="14558" width="10.88671875" style="90" bestFit="1" customWidth="1"/>
    <col min="14559" max="14559" width="22.33203125" style="90" customWidth="1"/>
    <col min="14560" max="14560" width="25.33203125" style="90" customWidth="1"/>
    <col min="14561" max="14561" width="20" style="90" customWidth="1"/>
    <col min="14562" max="14562" width="26.6640625" style="90" customWidth="1"/>
    <col min="14563" max="14810" width="11.44140625" style="90"/>
    <col min="14811" max="14811" width="31.5546875" style="90" bestFit="1" customWidth="1"/>
    <col min="14812" max="14812" width="39" style="90" customWidth="1"/>
    <col min="14813" max="14813" width="14.44140625" style="90" customWidth="1"/>
    <col min="14814" max="14814" width="10.88671875" style="90" bestFit="1" customWidth="1"/>
    <col min="14815" max="14815" width="22.33203125" style="90" customWidth="1"/>
    <col min="14816" max="14816" width="25.33203125" style="90" customWidth="1"/>
    <col min="14817" max="14817" width="20" style="90" customWidth="1"/>
    <col min="14818" max="14818" width="26.6640625" style="90" customWidth="1"/>
    <col min="14819" max="15066" width="11.44140625" style="90"/>
    <col min="15067" max="15067" width="31.5546875" style="90" bestFit="1" customWidth="1"/>
    <col min="15068" max="15068" width="39" style="90" customWidth="1"/>
    <col min="15069" max="15069" width="14.44140625" style="90" customWidth="1"/>
    <col min="15070" max="15070" width="10.88671875" style="90" bestFit="1" customWidth="1"/>
    <col min="15071" max="15071" width="22.33203125" style="90" customWidth="1"/>
    <col min="15072" max="15072" width="25.33203125" style="90" customWidth="1"/>
    <col min="15073" max="15073" width="20" style="90" customWidth="1"/>
    <col min="15074" max="15074" width="26.6640625" style="90" customWidth="1"/>
    <col min="15075" max="15322" width="11.44140625" style="90"/>
    <col min="15323" max="15323" width="31.5546875" style="90" bestFit="1" customWidth="1"/>
    <col min="15324" max="15324" width="39" style="90" customWidth="1"/>
    <col min="15325" max="15325" width="14.44140625" style="90" customWidth="1"/>
    <col min="15326" max="15326" width="10.88671875" style="90" bestFit="1" customWidth="1"/>
    <col min="15327" max="15327" width="22.33203125" style="90" customWidth="1"/>
    <col min="15328" max="15328" width="25.33203125" style="90" customWidth="1"/>
    <col min="15329" max="15329" width="20" style="90" customWidth="1"/>
    <col min="15330" max="15330" width="26.6640625" style="90" customWidth="1"/>
    <col min="15331" max="15578" width="11.44140625" style="90"/>
    <col min="15579" max="15579" width="31.5546875" style="90" bestFit="1" customWidth="1"/>
    <col min="15580" max="15580" width="39" style="90" customWidth="1"/>
    <col min="15581" max="15581" width="14.44140625" style="90" customWidth="1"/>
    <col min="15582" max="15582" width="10.88671875" style="90" bestFit="1" customWidth="1"/>
    <col min="15583" max="15583" width="22.33203125" style="90" customWidth="1"/>
    <col min="15584" max="15584" width="25.33203125" style="90" customWidth="1"/>
    <col min="15585" max="15585" width="20" style="90" customWidth="1"/>
    <col min="15586" max="15586" width="26.6640625" style="90" customWidth="1"/>
    <col min="15587" max="15834" width="11.44140625" style="90"/>
    <col min="15835" max="15835" width="31.5546875" style="90" bestFit="1" customWidth="1"/>
    <col min="15836" max="15836" width="39" style="90" customWidth="1"/>
    <col min="15837" max="15837" width="14.44140625" style="90" customWidth="1"/>
    <col min="15838" max="15838" width="10.88671875" style="90" bestFit="1" customWidth="1"/>
    <col min="15839" max="15839" width="22.33203125" style="90" customWidth="1"/>
    <col min="15840" max="15840" width="25.33203125" style="90" customWidth="1"/>
    <col min="15841" max="15841" width="20" style="90" customWidth="1"/>
    <col min="15842" max="15842" width="26.6640625" style="90" customWidth="1"/>
    <col min="15843" max="16090" width="11.44140625" style="90"/>
    <col min="16091" max="16091" width="31.5546875" style="90" bestFit="1" customWidth="1"/>
    <col min="16092" max="16092" width="39" style="90" customWidth="1"/>
    <col min="16093" max="16093" width="14.44140625" style="90" customWidth="1"/>
    <col min="16094" max="16094" width="10.88671875" style="90" bestFit="1" customWidth="1"/>
    <col min="16095" max="16095" width="22.33203125" style="90" customWidth="1"/>
    <col min="16096" max="16096" width="25.33203125" style="90" customWidth="1"/>
    <col min="16097" max="16097" width="20" style="90" customWidth="1"/>
    <col min="16098" max="16098" width="26.6640625" style="90" customWidth="1"/>
    <col min="16099" max="16384" width="11.44140625" style="90"/>
  </cols>
  <sheetData>
    <row r="1" spans="1:7" ht="101.25" customHeight="1" thickBot="1" x14ac:dyDescent="0.35">
      <c r="A1" s="424" t="s">
        <v>0</v>
      </c>
      <c r="B1" s="427" t="s">
        <v>1</v>
      </c>
      <c r="C1" s="315" t="s">
        <v>174</v>
      </c>
      <c r="D1" s="430" t="s">
        <v>172</v>
      </c>
      <c r="E1" s="446" t="s">
        <v>289</v>
      </c>
      <c r="F1" s="447"/>
      <c r="G1" s="448"/>
    </row>
    <row r="2" spans="1:7" ht="15.75" customHeight="1" thickTop="1" x14ac:dyDescent="0.3">
      <c r="A2" s="425"/>
      <c r="B2" s="428"/>
      <c r="C2" s="318"/>
      <c r="D2" s="431"/>
      <c r="E2" s="438" t="s">
        <v>2</v>
      </c>
      <c r="F2" s="439"/>
      <c r="G2" s="433" t="s">
        <v>3</v>
      </c>
    </row>
    <row r="3" spans="1:7" ht="15" customHeight="1" x14ac:dyDescent="0.3">
      <c r="A3" s="425"/>
      <c r="B3" s="428"/>
      <c r="C3" s="318"/>
      <c r="D3" s="431"/>
      <c r="E3" s="440"/>
      <c r="F3" s="441"/>
      <c r="G3" s="434"/>
    </row>
    <row r="4" spans="1:7" ht="15" customHeight="1" x14ac:dyDescent="0.3">
      <c r="A4" s="425"/>
      <c r="B4" s="428"/>
      <c r="C4" s="318"/>
      <c r="D4" s="431"/>
      <c r="E4" s="440"/>
      <c r="F4" s="441"/>
      <c r="G4" s="434"/>
    </row>
    <row r="5" spans="1:7" ht="15" customHeight="1" x14ac:dyDescent="0.3">
      <c r="A5" s="425"/>
      <c r="B5" s="428"/>
      <c r="C5" s="318"/>
      <c r="D5" s="431"/>
      <c r="E5" s="440"/>
      <c r="F5" s="441"/>
      <c r="G5" s="434"/>
    </row>
    <row r="6" spans="1:7" ht="15" customHeight="1" x14ac:dyDescent="0.3">
      <c r="A6" s="425"/>
      <c r="B6" s="428"/>
      <c r="C6" s="318"/>
      <c r="D6" s="431"/>
      <c r="E6" s="440"/>
      <c r="F6" s="441"/>
      <c r="G6" s="434"/>
    </row>
    <row r="7" spans="1:7" ht="15" customHeight="1" x14ac:dyDescent="0.3">
      <c r="A7" s="425"/>
      <c r="B7" s="428"/>
      <c r="C7" s="318"/>
      <c r="D7" s="431"/>
      <c r="E7" s="440"/>
      <c r="F7" s="441"/>
      <c r="G7" s="434"/>
    </row>
    <row r="8" spans="1:7" ht="15" customHeight="1" x14ac:dyDescent="0.3">
      <c r="A8" s="425"/>
      <c r="B8" s="428"/>
      <c r="C8" s="318"/>
      <c r="D8" s="431"/>
      <c r="E8" s="440"/>
      <c r="F8" s="441"/>
      <c r="G8" s="434"/>
    </row>
    <row r="9" spans="1:7" ht="15.75" customHeight="1" thickBot="1" x14ac:dyDescent="0.35">
      <c r="A9" s="425"/>
      <c r="B9" s="428"/>
      <c r="C9" s="318"/>
      <c r="D9" s="431"/>
      <c r="E9" s="442"/>
      <c r="F9" s="443"/>
      <c r="G9" s="435"/>
    </row>
    <row r="10" spans="1:7" ht="36.75" customHeight="1" thickTop="1" thickBot="1" x14ac:dyDescent="0.35">
      <c r="A10" s="426"/>
      <c r="B10" s="429"/>
      <c r="C10" s="318"/>
      <c r="D10" s="432"/>
      <c r="E10" s="444" t="s">
        <v>290</v>
      </c>
      <c r="F10" s="445"/>
      <c r="G10" s="436" t="s">
        <v>247</v>
      </c>
    </row>
    <row r="11" spans="1:7" ht="15" thickBot="1" x14ac:dyDescent="0.35">
      <c r="A11" s="209"/>
      <c r="B11" s="210"/>
      <c r="C11" s="317"/>
      <c r="D11" s="210" t="s">
        <v>173</v>
      </c>
      <c r="E11" s="211" t="s">
        <v>17</v>
      </c>
      <c r="F11" s="211" t="s">
        <v>19</v>
      </c>
      <c r="G11" s="437"/>
    </row>
    <row r="12" spans="1:7" ht="15" thickBot="1" x14ac:dyDescent="0.35">
      <c r="A12" s="47" t="s">
        <v>40</v>
      </c>
      <c r="B12" s="61" t="s">
        <v>27</v>
      </c>
      <c r="C12" s="34"/>
      <c r="D12" s="58"/>
      <c r="E12" s="203">
        <f>IFERROR(VLOOKUP($B12,[1]NUM14!$G$3:$J$162,2,FALSE),0)</f>
        <v>273</v>
      </c>
      <c r="F12" s="207">
        <f>IFERROR(VLOOKUP($B12,[1]NUM14!$G$3:$J$162,3,FALSE),0)</f>
        <v>453</v>
      </c>
      <c r="G12" s="243"/>
    </row>
    <row r="13" spans="1:7" ht="15" thickBot="1" x14ac:dyDescent="0.35">
      <c r="A13" s="47" t="s">
        <v>40</v>
      </c>
      <c r="B13" s="61" t="s">
        <v>28</v>
      </c>
      <c r="C13" s="34"/>
      <c r="D13" s="58"/>
      <c r="E13" s="195">
        <f>IFERROR(VLOOKUP($B13,[1]NUM14!$G$3:$J$162,2,FALSE),0)</f>
        <v>297</v>
      </c>
      <c r="F13" s="198">
        <f>IFERROR(VLOOKUP($B13,[1]NUM14!$G$3:$J$162,3,FALSE),0)</f>
        <v>374</v>
      </c>
      <c r="G13" s="244"/>
    </row>
    <row r="14" spans="1:7" ht="15" thickBot="1" x14ac:dyDescent="0.35">
      <c r="A14" s="47" t="s">
        <v>40</v>
      </c>
      <c r="B14" s="61" t="s">
        <v>29</v>
      </c>
      <c r="C14" s="34"/>
      <c r="D14" s="58"/>
      <c r="E14" s="195">
        <f>IFERROR(VLOOKUP($B14,[1]NUM14!$G$3:$J$162,2,FALSE),0)</f>
        <v>297</v>
      </c>
      <c r="F14" s="198">
        <f>IFERROR(VLOOKUP($B14,[1]NUM14!$G$3:$J$162,3,FALSE),0)</f>
        <v>406</v>
      </c>
      <c r="G14" s="244"/>
    </row>
    <row r="15" spans="1:7" ht="15" thickBot="1" x14ac:dyDescent="0.35">
      <c r="A15" s="47" t="s">
        <v>40</v>
      </c>
      <c r="B15" s="61" t="s">
        <v>30</v>
      </c>
      <c r="C15" s="34"/>
      <c r="D15" s="58"/>
      <c r="E15" s="195">
        <f>IFERROR(VLOOKUP($B15,[1]NUM14!$G$3:$J$162,2,FALSE),0)</f>
        <v>496</v>
      </c>
      <c r="F15" s="198">
        <f>IFERROR(VLOOKUP($B15,[1]NUM14!$G$3:$J$162,3,FALSE),0)</f>
        <v>455</v>
      </c>
      <c r="G15" s="244"/>
    </row>
    <row r="16" spans="1:7" ht="15" thickBot="1" x14ac:dyDescent="0.35">
      <c r="A16" s="47" t="s">
        <v>40</v>
      </c>
      <c r="B16" s="61" t="s">
        <v>31</v>
      </c>
      <c r="C16" s="36"/>
      <c r="D16" s="58"/>
      <c r="E16" s="195">
        <f>IFERROR(VLOOKUP($B16,[1]NUM14!$G$3:$J$162,2,FALSE),0)</f>
        <v>520</v>
      </c>
      <c r="F16" s="198">
        <f>IFERROR(VLOOKUP($B16,[1]NUM14!$G$3:$J$162,3,FALSE),0)</f>
        <v>516</v>
      </c>
      <c r="G16" s="244"/>
    </row>
    <row r="17" spans="1:7" ht="15" thickBot="1" x14ac:dyDescent="0.35">
      <c r="A17" s="47" t="s">
        <v>40</v>
      </c>
      <c r="B17" s="61" t="s">
        <v>32</v>
      </c>
      <c r="C17" s="34"/>
      <c r="D17" s="58"/>
      <c r="E17" s="195">
        <f>IFERROR(VLOOKUP($B17,[1]NUM14!$G$3:$J$162,2,FALSE),0)</f>
        <v>460</v>
      </c>
      <c r="F17" s="198">
        <f>IFERROR(VLOOKUP($B17,[1]NUM14!$G$3:$J$162,3,FALSE),0)</f>
        <v>499</v>
      </c>
      <c r="G17" s="244"/>
    </row>
    <row r="18" spans="1:7" ht="15" thickBot="1" x14ac:dyDescent="0.35">
      <c r="A18" s="47" t="s">
        <v>40</v>
      </c>
      <c r="B18" s="61" t="s">
        <v>33</v>
      </c>
      <c r="C18" s="34"/>
      <c r="D18" s="58"/>
      <c r="E18" s="195">
        <f>IFERROR(VLOOKUP($B18,[1]NUM14!$G$3:$J$162,2,FALSE),0)</f>
        <v>52</v>
      </c>
      <c r="F18" s="198">
        <f>IFERROR(VLOOKUP($B18,[1]NUM14!$G$3:$J$162,3,FALSE),0)</f>
        <v>55</v>
      </c>
      <c r="G18" s="244"/>
    </row>
    <row r="19" spans="1:7" ht="15" thickBot="1" x14ac:dyDescent="0.35">
      <c r="A19" s="47" t="s">
        <v>40</v>
      </c>
      <c r="B19" s="61" t="s">
        <v>34</v>
      </c>
      <c r="C19" s="34"/>
      <c r="D19" s="58"/>
      <c r="E19" s="195">
        <f>IFERROR(VLOOKUP($B19,[1]NUM14!$G$3:$J$162,2,FALSE),0)</f>
        <v>13</v>
      </c>
      <c r="F19" s="198">
        <f>IFERROR(VLOOKUP($B19,[1]NUM14!$G$3:$J$162,3,FALSE),0)</f>
        <v>13</v>
      </c>
      <c r="G19" s="244"/>
    </row>
    <row r="20" spans="1:7" ht="15" thickBot="1" x14ac:dyDescent="0.35">
      <c r="A20" s="47" t="s">
        <v>40</v>
      </c>
      <c r="B20" s="61" t="s">
        <v>35</v>
      </c>
      <c r="C20" s="34"/>
      <c r="D20" s="58"/>
      <c r="E20" s="195">
        <f>IFERROR(VLOOKUP($B20,[1]NUM14!$G$3:$J$162,2,FALSE),0)</f>
        <v>12</v>
      </c>
      <c r="F20" s="198">
        <f>IFERROR(VLOOKUP($B20,[1]NUM14!$G$3:$J$162,3,FALSE),0)</f>
        <v>11</v>
      </c>
      <c r="G20" s="244"/>
    </row>
    <row r="21" spans="1:7" ht="15" thickBot="1" x14ac:dyDescent="0.35">
      <c r="A21" s="47" t="s">
        <v>40</v>
      </c>
      <c r="B21" s="61" t="s">
        <v>36</v>
      </c>
      <c r="C21" s="37"/>
      <c r="D21" s="58"/>
      <c r="E21" s="195">
        <f>IFERROR(VLOOKUP($B21,[1]NUM14!$G$3:$J$162,2,FALSE),0)</f>
        <v>7</v>
      </c>
      <c r="F21" s="198">
        <f>IFERROR(VLOOKUP($B21,[1]NUM14!$G$3:$J$162,3,FALSE),0)</f>
        <v>9</v>
      </c>
      <c r="G21" s="244"/>
    </row>
    <row r="22" spans="1:7" ht="15" thickBot="1" x14ac:dyDescent="0.35">
      <c r="A22" s="47" t="s">
        <v>40</v>
      </c>
      <c r="B22" s="61" t="s">
        <v>37</v>
      </c>
      <c r="C22" s="34"/>
      <c r="D22" s="58"/>
      <c r="E22" s="195">
        <f>IFERROR(VLOOKUP($B22,[1]NUM14!$G$3:$J$162,2,FALSE),0)</f>
        <v>39</v>
      </c>
      <c r="F22" s="198">
        <f>IFERROR(VLOOKUP($B22,[1]NUM14!$G$3:$J$162,3,FALSE),0)</f>
        <v>46</v>
      </c>
      <c r="G22" s="244"/>
    </row>
    <row r="23" spans="1:7" ht="15" thickBot="1" x14ac:dyDescent="0.35">
      <c r="A23" s="47" t="s">
        <v>40</v>
      </c>
      <c r="B23" s="61" t="s">
        <v>38</v>
      </c>
      <c r="C23" s="34"/>
      <c r="D23" s="58"/>
      <c r="E23" s="195">
        <f>IFERROR(VLOOKUP($B23,[1]NUM14!$G$3:$J$162,2,FALSE),0)</f>
        <v>34</v>
      </c>
      <c r="F23" s="198">
        <f>IFERROR(VLOOKUP($B23,[1]NUM14!$G$3:$J$162,3,FALSE),0)</f>
        <v>40</v>
      </c>
      <c r="G23" s="244"/>
    </row>
    <row r="24" spans="1:7" ht="15" thickBot="1" x14ac:dyDescent="0.35">
      <c r="A24" s="47" t="s">
        <v>40</v>
      </c>
      <c r="B24" s="61" t="s">
        <v>39</v>
      </c>
      <c r="C24" s="34"/>
      <c r="D24" s="58"/>
      <c r="E24" s="195">
        <f>IFERROR(VLOOKUP($B24,[1]NUM14!$G$3:$J$162,2,FALSE),0)</f>
        <v>32</v>
      </c>
      <c r="F24" s="198">
        <f>IFERROR(VLOOKUP($B24,[1]NUM14!$G$3:$J$162,3,FALSE),0)</f>
        <v>42</v>
      </c>
      <c r="G24" s="244"/>
    </row>
    <row r="25" spans="1:7" ht="15" thickBot="1" x14ac:dyDescent="0.35">
      <c r="A25" s="47" t="s">
        <v>40</v>
      </c>
      <c r="B25" s="61" t="s">
        <v>256</v>
      </c>
      <c r="C25" s="34"/>
      <c r="D25" s="58"/>
      <c r="E25" s="196">
        <f>IFERROR(VLOOKUP($B25,[1]NUM14!$G$3:$J$162,2,FALSE),0)</f>
        <v>40</v>
      </c>
      <c r="F25" s="199">
        <f>IFERROR(VLOOKUP($B25,[1]NUM14!$G$3:$J$162,3,FALSE),0)</f>
        <v>44</v>
      </c>
      <c r="G25" s="245"/>
    </row>
    <row r="26" spans="1:7" ht="15" thickBot="1" x14ac:dyDescent="0.35">
      <c r="A26" s="449" t="s">
        <v>159</v>
      </c>
      <c r="B26" s="450"/>
      <c r="C26" s="160">
        <f>D26/Metas!N10</f>
        <v>0.97353828959278044</v>
      </c>
      <c r="D26" s="200">
        <f>F26/G26</f>
        <v>0.21846199218461992</v>
      </c>
      <c r="E26" s="193">
        <f t="shared" ref="E26:F26" si="0">SUM(E12:E25)</f>
        <v>2572</v>
      </c>
      <c r="F26" s="201">
        <f t="shared" si="0"/>
        <v>2963</v>
      </c>
      <c r="G26" s="193">
        <v>13563</v>
      </c>
    </row>
    <row r="27" spans="1:7" ht="15" thickBot="1" x14ac:dyDescent="0.35">
      <c r="A27" s="47" t="s">
        <v>41</v>
      </c>
      <c r="B27" s="61" t="s">
        <v>42</v>
      </c>
      <c r="C27" s="34"/>
      <c r="D27" s="58"/>
      <c r="E27" s="194">
        <f>IFERROR(VLOOKUP($B27,[1]NUM14!$G$3:$J$162,2,FALSE),0)</f>
        <v>379</v>
      </c>
      <c r="F27" s="194">
        <f>IFERROR(VLOOKUP($B27,[1]NUM14!$G$3:$J$162,3,FALSE),0)</f>
        <v>374</v>
      </c>
      <c r="G27" s="246"/>
    </row>
    <row r="28" spans="1:7" ht="15" thickBot="1" x14ac:dyDescent="0.35">
      <c r="A28" s="47" t="s">
        <v>41</v>
      </c>
      <c r="B28" s="61" t="s">
        <v>43</v>
      </c>
      <c r="C28" s="34"/>
      <c r="D28" s="58"/>
      <c r="E28" s="195">
        <f>IFERROR(VLOOKUP($B28,[1]NUM14!$G$3:$J$162,2,FALSE),0)</f>
        <v>355</v>
      </c>
      <c r="F28" s="195">
        <f>IFERROR(VLOOKUP($B28,[1]NUM14!$G$3:$J$162,3,FALSE),0)</f>
        <v>313</v>
      </c>
      <c r="G28" s="247"/>
    </row>
    <row r="29" spans="1:7" ht="15" thickBot="1" x14ac:dyDescent="0.35">
      <c r="A29" s="47" t="s">
        <v>41</v>
      </c>
      <c r="B29" s="61" t="s">
        <v>44</v>
      </c>
      <c r="C29" s="34"/>
      <c r="D29" s="58"/>
      <c r="E29" s="195">
        <f>IFERROR(VLOOKUP($B29,[1]NUM14!$G$3:$J$162,2,FALSE),0)</f>
        <v>506</v>
      </c>
      <c r="F29" s="195">
        <f>IFERROR(VLOOKUP($B29,[1]NUM14!$G$3:$J$162,3,FALSE),0)</f>
        <v>541</v>
      </c>
      <c r="G29" s="247"/>
    </row>
    <row r="30" spans="1:7" ht="15" thickBot="1" x14ac:dyDescent="0.35">
      <c r="A30" s="47" t="s">
        <v>41</v>
      </c>
      <c r="B30" s="61" t="s">
        <v>45</v>
      </c>
      <c r="C30" s="34"/>
      <c r="D30" s="58"/>
      <c r="E30" s="195">
        <f>IFERROR(VLOOKUP($B30,[1]NUM14!$G$3:$J$162,2,FALSE),0)</f>
        <v>88</v>
      </c>
      <c r="F30" s="195">
        <f>IFERROR(VLOOKUP($B30,[1]NUM14!$G$3:$J$162,3,FALSE),0)</f>
        <v>88</v>
      </c>
      <c r="G30" s="247"/>
    </row>
    <row r="31" spans="1:7" ht="15" thickBot="1" x14ac:dyDescent="0.35">
      <c r="A31" s="47" t="s">
        <v>41</v>
      </c>
      <c r="B31" s="61" t="s">
        <v>46</v>
      </c>
      <c r="C31" s="34"/>
      <c r="D31" s="58"/>
      <c r="E31" s="195">
        <f>IFERROR(VLOOKUP($B31,[1]NUM14!$G$3:$J$162,2,FALSE),0)</f>
        <v>477</v>
      </c>
      <c r="F31" s="195">
        <f>IFERROR(VLOOKUP($B31,[1]NUM14!$G$3:$J$162,3,FALSE),0)</f>
        <v>551</v>
      </c>
      <c r="G31" s="247"/>
    </row>
    <row r="32" spans="1:7" ht="15" thickBot="1" x14ac:dyDescent="0.35">
      <c r="A32" s="47" t="s">
        <v>41</v>
      </c>
      <c r="B32" s="61" t="s">
        <v>47</v>
      </c>
      <c r="C32" s="34"/>
      <c r="D32" s="58"/>
      <c r="E32" s="195">
        <f>IFERROR(VLOOKUP($B32,[1]NUM14!$G$3:$J$162,2,FALSE),0)</f>
        <v>1</v>
      </c>
      <c r="F32" s="195">
        <f>IFERROR(VLOOKUP($B32,[1]NUM14!$G$3:$J$162,3,FALSE),0)</f>
        <v>1</v>
      </c>
      <c r="G32" s="247"/>
    </row>
    <row r="33" spans="1:7" ht="15" thickBot="1" x14ac:dyDescent="0.35">
      <c r="A33" s="47" t="s">
        <v>41</v>
      </c>
      <c r="B33" s="61" t="s">
        <v>48</v>
      </c>
      <c r="C33" s="34"/>
      <c r="D33" s="58"/>
      <c r="E33" s="195">
        <f>IFERROR(VLOOKUP($B33,[1]NUM14!$G$3:$J$162,2,FALSE),0)</f>
        <v>24</v>
      </c>
      <c r="F33" s="195">
        <f>IFERROR(VLOOKUP($B33,[1]NUM14!$G$3:$J$162,3,FALSE),0)</f>
        <v>21</v>
      </c>
      <c r="G33" s="247"/>
    </row>
    <row r="34" spans="1:7" ht="15" thickBot="1" x14ac:dyDescent="0.35">
      <c r="A34" s="47" t="s">
        <v>41</v>
      </c>
      <c r="B34" s="61" t="s">
        <v>49</v>
      </c>
      <c r="C34" s="34"/>
      <c r="D34" s="58"/>
      <c r="E34" s="195">
        <f>IFERROR(VLOOKUP($B34,[1]NUM14!$G$3:$J$162,2,FALSE),0)</f>
        <v>10</v>
      </c>
      <c r="F34" s="195">
        <f>IFERROR(VLOOKUP($B34,[1]NUM14!$G$3:$J$162,3,FALSE),0)</f>
        <v>8</v>
      </c>
      <c r="G34" s="247"/>
    </row>
    <row r="35" spans="1:7" ht="15" thickBot="1" x14ac:dyDescent="0.35">
      <c r="A35" s="47" t="s">
        <v>41</v>
      </c>
      <c r="B35" s="61" t="s">
        <v>50</v>
      </c>
      <c r="C35" s="34"/>
      <c r="D35" s="58"/>
      <c r="E35" s="195">
        <f>IFERROR(VLOOKUP($B35,[1]NUM14!$G$3:$J$162,2,FALSE),0)</f>
        <v>93</v>
      </c>
      <c r="F35" s="195">
        <f>IFERROR(VLOOKUP($B35,[1]NUM14!$G$3:$J$162,3,FALSE),0)</f>
        <v>91</v>
      </c>
      <c r="G35" s="247"/>
    </row>
    <row r="36" spans="1:7" ht="15" thickBot="1" x14ac:dyDescent="0.35">
      <c r="A36" s="47" t="s">
        <v>41</v>
      </c>
      <c r="B36" s="61" t="s">
        <v>240</v>
      </c>
      <c r="C36" s="34"/>
      <c r="D36" s="58"/>
      <c r="E36" s="195">
        <f>IFERROR(VLOOKUP($B36,[1]NUM14!$G$3:$J$162,2,FALSE),0)</f>
        <v>108</v>
      </c>
      <c r="F36" s="195">
        <f>IFERROR(VLOOKUP($B36,[1]NUM14!$G$3:$J$162,3,FALSE),0)</f>
        <v>86</v>
      </c>
      <c r="G36" s="247"/>
    </row>
    <row r="37" spans="1:7" ht="15" thickBot="1" x14ac:dyDescent="0.35">
      <c r="A37" s="49" t="s">
        <v>41</v>
      </c>
      <c r="B37" s="229" t="s">
        <v>323</v>
      </c>
      <c r="C37" s="34"/>
      <c r="D37" s="58"/>
      <c r="E37" s="195">
        <f>IFERROR(VLOOKUP($B37,[1]NUM14!$G$3:$J$162,2,FALSE),0)</f>
        <v>0</v>
      </c>
      <c r="F37" s="195">
        <f>IFERROR(VLOOKUP($B37,[1]NUM14!$G$3:$J$162,3,FALSE),0)</f>
        <v>0</v>
      </c>
      <c r="G37" s="247"/>
    </row>
    <row r="38" spans="1:7" ht="15" thickBot="1" x14ac:dyDescent="0.35">
      <c r="A38" s="49" t="s">
        <v>41</v>
      </c>
      <c r="B38" s="47" t="s">
        <v>260</v>
      </c>
      <c r="C38" s="34"/>
      <c r="D38" s="58"/>
      <c r="E38" s="195">
        <f>IFERROR(VLOOKUP($B38,[1]NUM14!$G$3:$J$162,2,FALSE),0)</f>
        <v>143</v>
      </c>
      <c r="F38" s="195">
        <f>IFERROR(VLOOKUP($B38,[1]NUM14!$G$3:$J$162,3,FALSE),0)</f>
        <v>163</v>
      </c>
      <c r="G38" s="247"/>
    </row>
    <row r="39" spans="1:7" ht="15" thickBot="1" x14ac:dyDescent="0.35">
      <c r="A39" s="49" t="s">
        <v>41</v>
      </c>
      <c r="B39" s="47" t="s">
        <v>261</v>
      </c>
      <c r="C39" s="34"/>
      <c r="D39" s="58"/>
      <c r="E39" s="196">
        <f>IFERROR(VLOOKUP($B39,[1]NUM14!$G$3:$J$162,2,FALSE),0)</f>
        <v>140</v>
      </c>
      <c r="F39" s="196">
        <f>IFERROR(VLOOKUP($B39,[1]NUM14!$G$3:$J$162,3,FALSE),0)</f>
        <v>147</v>
      </c>
      <c r="G39" s="248"/>
    </row>
    <row r="40" spans="1:7" ht="15" thickBot="1" x14ac:dyDescent="0.35">
      <c r="A40" s="449" t="s">
        <v>160</v>
      </c>
      <c r="B40" s="450"/>
      <c r="C40" s="160">
        <f>D40/Metas!N8</f>
        <v>0.76648024971052031</v>
      </c>
      <c r="D40" s="200">
        <f>F40/G40</f>
        <v>0.17284129630972234</v>
      </c>
      <c r="E40" s="193">
        <f>SUM(E27:E39)</f>
        <v>2324</v>
      </c>
      <c r="F40" s="201">
        <f>SUM(F27:F39)</f>
        <v>2384</v>
      </c>
      <c r="G40" s="193">
        <v>13793</v>
      </c>
    </row>
    <row r="41" spans="1:7" ht="15" thickBot="1" x14ac:dyDescent="0.35">
      <c r="A41" s="47" t="s">
        <v>60</v>
      </c>
      <c r="B41" s="61" t="s">
        <v>51</v>
      </c>
      <c r="C41" s="34"/>
      <c r="D41" s="58"/>
      <c r="E41" s="194">
        <f>IFERROR(VLOOKUP($B41,[1]NUM14!$G$3:$J$162,2,FALSE),0)</f>
        <v>33</v>
      </c>
      <c r="F41" s="194">
        <f>IFERROR(VLOOKUP($B41,[1]NUM14!$G$3:$J$162,3,FALSE),0)</f>
        <v>32</v>
      </c>
      <c r="G41" s="246"/>
    </row>
    <row r="42" spans="1:7" ht="15" thickBot="1" x14ac:dyDescent="0.35">
      <c r="A42" s="47" t="s">
        <v>60</v>
      </c>
      <c r="B42" s="61" t="s">
        <v>52</v>
      </c>
      <c r="C42" s="34"/>
      <c r="D42" s="58"/>
      <c r="E42" s="195">
        <f>IFERROR(VLOOKUP($B42,[1]NUM14!$G$3:$J$162,2,FALSE),0)</f>
        <v>28</v>
      </c>
      <c r="F42" s="195">
        <f>IFERROR(VLOOKUP($B42,[1]NUM14!$G$3:$J$162,3,FALSE),0)</f>
        <v>32</v>
      </c>
      <c r="G42" s="247"/>
    </row>
    <row r="43" spans="1:7" ht="15" thickBot="1" x14ac:dyDescent="0.35">
      <c r="A43" s="47" t="s">
        <v>60</v>
      </c>
      <c r="B43" s="61" t="s">
        <v>53</v>
      </c>
      <c r="C43" s="34"/>
      <c r="D43" s="58"/>
      <c r="E43" s="195">
        <f>IFERROR(VLOOKUP($B43,[1]NUM14!$G$3:$J$162,2,FALSE),0)</f>
        <v>27</v>
      </c>
      <c r="F43" s="195">
        <f>IFERROR(VLOOKUP($B43,[1]NUM14!$G$3:$J$162,3,FALSE),0)</f>
        <v>37</v>
      </c>
      <c r="G43" s="247"/>
    </row>
    <row r="44" spans="1:7" ht="15" thickBot="1" x14ac:dyDescent="0.35">
      <c r="A44" s="47" t="s">
        <v>60</v>
      </c>
      <c r="B44" s="61" t="s">
        <v>54</v>
      </c>
      <c r="C44" s="34"/>
      <c r="D44" s="58"/>
      <c r="E44" s="195">
        <f>IFERROR(VLOOKUP($B44,[1]NUM14!$G$3:$J$162,2,FALSE),0)</f>
        <v>0</v>
      </c>
      <c r="F44" s="195">
        <f>IFERROR(VLOOKUP($B44,[1]NUM14!$G$3:$J$162,3,FALSE),0)</f>
        <v>0</v>
      </c>
      <c r="G44" s="247"/>
    </row>
    <row r="45" spans="1:7" ht="15" thickBot="1" x14ac:dyDescent="0.35">
      <c r="A45" s="47" t="s">
        <v>60</v>
      </c>
      <c r="B45" s="61" t="s">
        <v>55</v>
      </c>
      <c r="C45" s="34"/>
      <c r="D45" s="58"/>
      <c r="E45" s="195">
        <f>IFERROR(VLOOKUP($B45,[1]NUM14!$G$3:$J$162,2,FALSE),0)</f>
        <v>30</v>
      </c>
      <c r="F45" s="195">
        <f>IFERROR(VLOOKUP($B45,[1]NUM14!$G$3:$J$162,3,FALSE),0)</f>
        <v>34</v>
      </c>
      <c r="G45" s="247"/>
    </row>
    <row r="46" spans="1:7" ht="15" thickBot="1" x14ac:dyDescent="0.35">
      <c r="A46" s="47" t="s">
        <v>60</v>
      </c>
      <c r="B46" s="61" t="s">
        <v>56</v>
      </c>
      <c r="C46" s="34"/>
      <c r="D46" s="58"/>
      <c r="E46" s="195">
        <f>IFERROR(VLOOKUP($B46,[1]NUM14!$G$3:$J$162,2,FALSE),0)</f>
        <v>30</v>
      </c>
      <c r="F46" s="195">
        <f>IFERROR(VLOOKUP($B46,[1]NUM14!$G$3:$J$162,3,FALSE),0)</f>
        <v>32</v>
      </c>
      <c r="G46" s="247"/>
    </row>
    <row r="47" spans="1:7" ht="15" thickBot="1" x14ac:dyDescent="0.35">
      <c r="A47" s="47" t="s">
        <v>60</v>
      </c>
      <c r="B47" s="61" t="s">
        <v>57</v>
      </c>
      <c r="C47" s="34"/>
      <c r="D47" s="58"/>
      <c r="E47" s="195">
        <f>IFERROR(VLOOKUP($B47,[1]NUM14!$G$3:$J$162,2,FALSE),0)</f>
        <v>29</v>
      </c>
      <c r="F47" s="195">
        <f>IFERROR(VLOOKUP($B47,[1]NUM14!$G$3:$J$162,3,FALSE),0)</f>
        <v>35</v>
      </c>
      <c r="G47" s="247"/>
    </row>
    <row r="48" spans="1:7" ht="15" thickBot="1" x14ac:dyDescent="0.35">
      <c r="A48" s="47" t="s">
        <v>60</v>
      </c>
      <c r="B48" s="61" t="s">
        <v>58</v>
      </c>
      <c r="C48" s="34"/>
      <c r="D48" s="58"/>
      <c r="E48" s="195">
        <f>IFERROR(VLOOKUP($B48,[1]NUM14!$G$3:$J$162,2,FALSE),0)</f>
        <v>3</v>
      </c>
      <c r="F48" s="195">
        <f>IFERROR(VLOOKUP($B48,[1]NUM14!$G$3:$J$162,3,FALSE),0)</f>
        <v>3</v>
      </c>
      <c r="G48" s="247"/>
    </row>
    <row r="49" spans="1:7" ht="15" thickBot="1" x14ac:dyDescent="0.35">
      <c r="A49" s="47" t="s">
        <v>60</v>
      </c>
      <c r="B49" s="61" t="s">
        <v>59</v>
      </c>
      <c r="C49" s="34"/>
      <c r="D49" s="58"/>
      <c r="E49" s="195">
        <f>IFERROR(VLOOKUP($B49,[1]NUM14!$G$3:$J$162,2,FALSE),0)</f>
        <v>8</v>
      </c>
      <c r="F49" s="195">
        <f>IFERROR(VLOOKUP($B49,[1]NUM14!$G$3:$J$162,3,FALSE),0)</f>
        <v>6</v>
      </c>
      <c r="G49" s="247"/>
    </row>
    <row r="50" spans="1:7" ht="15" thickBot="1" x14ac:dyDescent="0.35">
      <c r="A50" s="47" t="s">
        <v>60</v>
      </c>
      <c r="B50" s="47" t="s">
        <v>263</v>
      </c>
      <c r="C50" s="34"/>
      <c r="D50" s="58"/>
      <c r="E50" s="196">
        <f>IFERROR(VLOOKUP($B50,[1]NUM14!$G$3:$J$162,2,FALSE),0)</f>
        <v>55</v>
      </c>
      <c r="F50" s="196">
        <f>IFERROR(VLOOKUP($B50,[1]NUM14!$G$3:$J$162,3,FALSE),0)</f>
        <v>61</v>
      </c>
      <c r="G50" s="248"/>
    </row>
    <row r="51" spans="1:7" ht="15" thickBot="1" x14ac:dyDescent="0.35">
      <c r="A51" s="449" t="s">
        <v>161</v>
      </c>
      <c r="B51" s="450"/>
      <c r="C51" s="160">
        <f>D51/Metas!N17</f>
        <v>1</v>
      </c>
      <c r="D51" s="200">
        <f>F51/G51</f>
        <v>0.25</v>
      </c>
      <c r="E51" s="193">
        <f>SUM(E41:E50)</f>
        <v>243</v>
      </c>
      <c r="F51" s="202">
        <f>SUM(F41:F50)</f>
        <v>272</v>
      </c>
      <c r="G51" s="193">
        <v>1088</v>
      </c>
    </row>
    <row r="52" spans="1:7" ht="15" thickBot="1" x14ac:dyDescent="0.35">
      <c r="A52" s="61" t="s">
        <v>74</v>
      </c>
      <c r="B52" s="61" t="s">
        <v>61</v>
      </c>
      <c r="C52" s="34"/>
      <c r="D52" s="58"/>
      <c r="E52" s="194">
        <f>IFERROR(VLOOKUP($B52,[1]NUM14!$G$3:$J$162,2,FALSE),0)</f>
        <v>164</v>
      </c>
      <c r="F52" s="197">
        <f>IFERROR(VLOOKUP($B52,[1]NUM14!$G$3:$J$162,3,FALSE),0)</f>
        <v>150</v>
      </c>
      <c r="G52" s="246"/>
    </row>
    <row r="53" spans="1:7" ht="15" thickBot="1" x14ac:dyDescent="0.35">
      <c r="A53" s="61" t="s">
        <v>74</v>
      </c>
      <c r="B53" s="61" t="s">
        <v>62</v>
      </c>
      <c r="C53" s="34"/>
      <c r="D53" s="58"/>
      <c r="E53" s="195">
        <f>IFERROR(VLOOKUP($B53,[1]NUM14!$G$3:$J$162,2,FALSE),0)</f>
        <v>7</v>
      </c>
      <c r="F53" s="198">
        <f>IFERROR(VLOOKUP($B53,[1]NUM14!$G$3:$J$162,3,FALSE),0)</f>
        <v>7</v>
      </c>
      <c r="G53" s="247"/>
    </row>
    <row r="54" spans="1:7" ht="15" thickBot="1" x14ac:dyDescent="0.35">
      <c r="A54" s="61" t="s">
        <v>74</v>
      </c>
      <c r="B54" s="61" t="s">
        <v>63</v>
      </c>
      <c r="C54" s="34"/>
      <c r="D54" s="58"/>
      <c r="E54" s="195">
        <f>IFERROR(VLOOKUP($B54,[1]NUM14!$G$3:$J$162,2,FALSE),0)</f>
        <v>7</v>
      </c>
      <c r="F54" s="198">
        <f>IFERROR(VLOOKUP($B54,[1]NUM14!$G$3:$J$162,3,FALSE),0)</f>
        <v>4</v>
      </c>
      <c r="G54" s="247"/>
    </row>
    <row r="55" spans="1:7" ht="15" thickBot="1" x14ac:dyDescent="0.35">
      <c r="A55" s="61" t="s">
        <v>74</v>
      </c>
      <c r="B55" s="61" t="s">
        <v>64</v>
      </c>
      <c r="C55" s="34"/>
      <c r="D55" s="58"/>
      <c r="E55" s="195">
        <f>IFERROR(VLOOKUP($B55,[1]NUM14!$G$3:$J$162,2,FALSE),0)</f>
        <v>12</v>
      </c>
      <c r="F55" s="198">
        <f>IFERROR(VLOOKUP($B55,[1]NUM14!$G$3:$J$162,3,FALSE),0)</f>
        <v>9</v>
      </c>
      <c r="G55" s="247"/>
    </row>
    <row r="56" spans="1:7" ht="15" thickBot="1" x14ac:dyDescent="0.35">
      <c r="A56" s="61" t="s">
        <v>74</v>
      </c>
      <c r="B56" s="61" t="s">
        <v>65</v>
      </c>
      <c r="C56" s="34"/>
      <c r="D56" s="58"/>
      <c r="E56" s="195">
        <f>IFERROR(VLOOKUP($B56,[1]NUM14!$G$3:$J$162,2,FALSE),0)</f>
        <v>0</v>
      </c>
      <c r="F56" s="198">
        <f>IFERROR(VLOOKUP($B56,[1]NUM14!$G$3:$J$162,3,FALSE),0)</f>
        <v>0</v>
      </c>
      <c r="G56" s="247"/>
    </row>
    <row r="57" spans="1:7" ht="15" thickBot="1" x14ac:dyDescent="0.35">
      <c r="A57" s="61" t="s">
        <v>74</v>
      </c>
      <c r="B57" s="61" t="s">
        <v>66</v>
      </c>
      <c r="C57" s="34"/>
      <c r="D57" s="58"/>
      <c r="E57" s="195">
        <f>IFERROR(VLOOKUP($B57,[1]NUM14!$G$3:$J$162,2,FALSE),0)</f>
        <v>6</v>
      </c>
      <c r="F57" s="198">
        <f>IFERROR(VLOOKUP($B57,[1]NUM14!$G$3:$J$162,3,FALSE),0)</f>
        <v>10</v>
      </c>
      <c r="G57" s="247"/>
    </row>
    <row r="58" spans="1:7" ht="15" thickBot="1" x14ac:dyDescent="0.35">
      <c r="A58" s="61" t="s">
        <v>74</v>
      </c>
      <c r="B58" s="61" t="s">
        <v>67</v>
      </c>
      <c r="C58" s="34"/>
      <c r="D58" s="58"/>
      <c r="E58" s="195">
        <f>IFERROR(VLOOKUP($B58,[1]NUM14!$G$3:$J$162,2,FALSE),0)</f>
        <v>8</v>
      </c>
      <c r="F58" s="198">
        <f>IFERROR(VLOOKUP($B58,[1]NUM14!$G$3:$J$162,3,FALSE),0)</f>
        <v>8</v>
      </c>
      <c r="G58" s="247"/>
    </row>
    <row r="59" spans="1:7" ht="15" thickBot="1" x14ac:dyDescent="0.35">
      <c r="A59" s="61" t="s">
        <v>74</v>
      </c>
      <c r="B59" s="61" t="s">
        <v>68</v>
      </c>
      <c r="C59" s="34"/>
      <c r="D59" s="58"/>
      <c r="E59" s="195">
        <f>IFERROR(VLOOKUP($B59,[1]NUM14!$G$3:$J$162,2,FALSE),0)</f>
        <v>0</v>
      </c>
      <c r="F59" s="198">
        <f>IFERROR(VLOOKUP($B59,[1]NUM14!$G$3:$J$162,3,FALSE),0)</f>
        <v>0</v>
      </c>
      <c r="G59" s="247"/>
    </row>
    <row r="60" spans="1:7" ht="15" thickBot="1" x14ac:dyDescent="0.35">
      <c r="A60" s="61" t="s">
        <v>74</v>
      </c>
      <c r="B60" s="61" t="s">
        <v>69</v>
      </c>
      <c r="C60" s="34"/>
      <c r="D60" s="58"/>
      <c r="E60" s="195">
        <f>IFERROR(VLOOKUP($B60,[1]NUM14!$G$3:$J$162,2,FALSE),0)</f>
        <v>12</v>
      </c>
      <c r="F60" s="198">
        <f>IFERROR(VLOOKUP($B60,[1]NUM14!$G$3:$J$162,3,FALSE),0)</f>
        <v>11</v>
      </c>
      <c r="G60" s="247"/>
    </row>
    <row r="61" spans="1:7" ht="15" thickBot="1" x14ac:dyDescent="0.35">
      <c r="A61" s="61" t="s">
        <v>74</v>
      </c>
      <c r="B61" s="61" t="s">
        <v>70</v>
      </c>
      <c r="C61" s="34"/>
      <c r="D61" s="58"/>
      <c r="E61" s="195">
        <f>IFERROR(VLOOKUP($B61,[1]NUM14!$G$3:$J$162,2,FALSE),0)</f>
        <v>3</v>
      </c>
      <c r="F61" s="198">
        <f>IFERROR(VLOOKUP($B61,[1]NUM14!$G$3:$J$162,3,FALSE),0)</f>
        <v>5</v>
      </c>
      <c r="G61" s="247"/>
    </row>
    <row r="62" spans="1:7" ht="15" thickBot="1" x14ac:dyDescent="0.35">
      <c r="A62" s="61" t="s">
        <v>74</v>
      </c>
      <c r="B62" s="61" t="s">
        <v>71</v>
      </c>
      <c r="C62" s="34"/>
      <c r="D62" s="58"/>
      <c r="E62" s="195">
        <f>IFERROR(VLOOKUP($B62,[1]NUM14!$G$3:$J$162,2,FALSE),0)</f>
        <v>21</v>
      </c>
      <c r="F62" s="198">
        <f>IFERROR(VLOOKUP($B62,[1]NUM14!$G$3:$J$162,3,FALSE),0)</f>
        <v>33</v>
      </c>
      <c r="G62" s="247"/>
    </row>
    <row r="63" spans="1:7" ht="15" thickBot="1" x14ac:dyDescent="0.35">
      <c r="A63" s="61" t="s">
        <v>74</v>
      </c>
      <c r="B63" s="61" t="s">
        <v>72</v>
      </c>
      <c r="C63" s="34"/>
      <c r="D63" s="58"/>
      <c r="E63" s="195">
        <f>IFERROR(VLOOKUP($B63,[1]NUM14!$G$3:$J$162,2,FALSE),0)</f>
        <v>5</v>
      </c>
      <c r="F63" s="198">
        <f>IFERROR(VLOOKUP($B63,[1]NUM14!$G$3:$J$162,3,FALSE),0)</f>
        <v>7</v>
      </c>
      <c r="G63" s="247"/>
    </row>
    <row r="64" spans="1:7" ht="15" thickBot="1" x14ac:dyDescent="0.35">
      <c r="A64" s="61" t="s">
        <v>74</v>
      </c>
      <c r="B64" s="61" t="s">
        <v>73</v>
      </c>
      <c r="C64" s="34"/>
      <c r="D64" s="58"/>
      <c r="E64" s="195">
        <f>IFERROR(VLOOKUP($B64,[1]NUM14!$G$3:$J$162,2,FALSE),0)</f>
        <v>5</v>
      </c>
      <c r="F64" s="198">
        <f>IFERROR(VLOOKUP($B64,[1]NUM14!$G$3:$J$162,3,FALSE),0)</f>
        <v>2</v>
      </c>
      <c r="G64" s="247"/>
    </row>
    <row r="65" spans="1:7" ht="15" thickBot="1" x14ac:dyDescent="0.35">
      <c r="A65" s="61" t="s">
        <v>74</v>
      </c>
      <c r="B65" s="62" t="s">
        <v>258</v>
      </c>
      <c r="C65" s="34"/>
      <c r="D65" s="58"/>
      <c r="E65" s="196">
        <f>IFERROR(VLOOKUP($B65,[1]NUM14!$G$3:$J$162,2,FALSE),0)</f>
        <v>97</v>
      </c>
      <c r="F65" s="199">
        <f>IFERROR(VLOOKUP($B65,[1]NUM14!$G$3:$J$162,3,FALSE),0)</f>
        <v>294</v>
      </c>
      <c r="G65" s="248"/>
    </row>
    <row r="66" spans="1:7" ht="15" thickBot="1" x14ac:dyDescent="0.35">
      <c r="A66" s="449" t="s">
        <v>162</v>
      </c>
      <c r="B66" s="450"/>
      <c r="C66" s="160">
        <f>D66/Metas!N9</f>
        <v>1.0504381494236597</v>
      </c>
      <c r="D66" s="200">
        <f>F66/G66</f>
        <v>0.26302971261568436</v>
      </c>
      <c r="E66" s="204">
        <f t="shared" ref="E66:F66" si="1">SUM(E52:E65)</f>
        <v>347</v>
      </c>
      <c r="F66" s="201">
        <f t="shared" si="1"/>
        <v>540</v>
      </c>
      <c r="G66" s="205">
        <v>2053</v>
      </c>
    </row>
    <row r="67" spans="1:7" ht="15" thickBot="1" x14ac:dyDescent="0.35">
      <c r="A67" s="61" t="s">
        <v>85</v>
      </c>
      <c r="B67" s="61" t="s">
        <v>75</v>
      </c>
      <c r="C67" s="34"/>
      <c r="D67" s="58"/>
      <c r="E67" s="203">
        <f>IFERROR(VLOOKUP($B67,[1]NUM14!$G$3:$J$162,2,FALSE),0)</f>
        <v>97</v>
      </c>
      <c r="F67" s="203">
        <f>IFERROR(VLOOKUP($B67,[1]NUM14!$G$3:$J$162,3,FALSE),0)</f>
        <v>105</v>
      </c>
      <c r="G67" s="249"/>
    </row>
    <row r="68" spans="1:7" ht="15" thickBot="1" x14ac:dyDescent="0.35">
      <c r="A68" s="61" t="s">
        <v>85</v>
      </c>
      <c r="B68" s="61" t="s">
        <v>76</v>
      </c>
      <c r="C68" s="34"/>
      <c r="D68" s="58"/>
      <c r="E68" s="195">
        <f>IFERROR(VLOOKUP($B68,[1]NUM14!$G$3:$J$162,2,FALSE),0)</f>
        <v>10</v>
      </c>
      <c r="F68" s="195">
        <f>IFERROR(VLOOKUP($B68,[1]NUM14!$G$3:$J$162,3,FALSE),0)</f>
        <v>6</v>
      </c>
      <c r="G68" s="250"/>
    </row>
    <row r="69" spans="1:7" ht="15" thickBot="1" x14ac:dyDescent="0.35">
      <c r="A69" s="61" t="s">
        <v>85</v>
      </c>
      <c r="B69" s="61" t="s">
        <v>77</v>
      </c>
      <c r="C69" s="34"/>
      <c r="D69" s="58"/>
      <c r="E69" s="195">
        <f>IFERROR(VLOOKUP($B69,[1]NUM14!$G$3:$J$162,2,FALSE),0)</f>
        <v>0</v>
      </c>
      <c r="F69" s="195">
        <f>IFERROR(VLOOKUP($B69,[1]NUM14!$G$3:$J$162,3,FALSE),0)</f>
        <v>0</v>
      </c>
      <c r="G69" s="250"/>
    </row>
    <row r="70" spans="1:7" ht="15" thickBot="1" x14ac:dyDescent="0.35">
      <c r="A70" s="61" t="s">
        <v>85</v>
      </c>
      <c r="B70" s="61" t="s">
        <v>78</v>
      </c>
      <c r="C70" s="34"/>
      <c r="D70" s="58"/>
      <c r="E70" s="195">
        <f>IFERROR(VLOOKUP($B70,[1]NUM14!$G$3:$J$162,2,FALSE),0)</f>
        <v>0</v>
      </c>
      <c r="F70" s="195">
        <f>IFERROR(VLOOKUP($B70,[1]NUM14!$G$3:$J$162,3,FALSE),0)</f>
        <v>0</v>
      </c>
      <c r="G70" s="250"/>
    </row>
    <row r="71" spans="1:7" ht="15" thickBot="1" x14ac:dyDescent="0.35">
      <c r="A71" s="61" t="s">
        <v>85</v>
      </c>
      <c r="B71" s="61" t="s">
        <v>79</v>
      </c>
      <c r="C71" s="34"/>
      <c r="D71" s="58"/>
      <c r="E71" s="195">
        <f>IFERROR(VLOOKUP($B71,[1]NUM14!$G$3:$J$162,2,FALSE),0)</f>
        <v>0</v>
      </c>
      <c r="F71" s="195">
        <f>IFERROR(VLOOKUP($B71,[1]NUM14!$G$3:$J$162,3,FALSE),0)</f>
        <v>0</v>
      </c>
      <c r="G71" s="250"/>
    </row>
    <row r="72" spans="1:7" ht="15" thickBot="1" x14ac:dyDescent="0.35">
      <c r="A72" s="61" t="s">
        <v>85</v>
      </c>
      <c r="B72" s="61" t="s">
        <v>80</v>
      </c>
      <c r="C72" s="34"/>
      <c r="D72" s="58"/>
      <c r="E72" s="195">
        <f>IFERROR(VLOOKUP($B72,[1]NUM14!$G$3:$J$162,2,FALSE),0)</f>
        <v>2</v>
      </c>
      <c r="F72" s="195">
        <f>IFERROR(VLOOKUP($B72,[1]NUM14!$G$3:$J$162,3,FALSE),0)</f>
        <v>2</v>
      </c>
      <c r="G72" s="250"/>
    </row>
    <row r="73" spans="1:7" ht="15" thickBot="1" x14ac:dyDescent="0.35">
      <c r="A73" s="61" t="s">
        <v>85</v>
      </c>
      <c r="B73" s="61" t="s">
        <v>81</v>
      </c>
      <c r="C73" s="34"/>
      <c r="D73" s="58"/>
      <c r="E73" s="195">
        <f>IFERROR(VLOOKUP($B73,[1]NUM14!$G$3:$J$162,2,FALSE),0)</f>
        <v>0</v>
      </c>
      <c r="F73" s="195">
        <f>IFERROR(VLOOKUP($B73,[1]NUM14!$G$3:$J$162,3,FALSE),0)</f>
        <v>0</v>
      </c>
      <c r="G73" s="250"/>
    </row>
    <row r="74" spans="1:7" ht="15" thickBot="1" x14ac:dyDescent="0.35">
      <c r="A74" s="61" t="s">
        <v>85</v>
      </c>
      <c r="B74" s="61" t="s">
        <v>82</v>
      </c>
      <c r="C74" s="34"/>
      <c r="D74" s="58"/>
      <c r="E74" s="195">
        <f>IFERROR(VLOOKUP($B74,[1]NUM14!$G$3:$J$162,2,FALSE),0)</f>
        <v>0</v>
      </c>
      <c r="F74" s="195">
        <f>IFERROR(VLOOKUP($B74,[1]NUM14!$G$3:$J$162,3,FALSE),0)</f>
        <v>0</v>
      </c>
      <c r="G74" s="250"/>
    </row>
    <row r="75" spans="1:7" ht="15" thickBot="1" x14ac:dyDescent="0.35">
      <c r="A75" s="61" t="s">
        <v>85</v>
      </c>
      <c r="B75" s="61" t="s">
        <v>83</v>
      </c>
      <c r="C75" s="34"/>
      <c r="D75" s="58"/>
      <c r="E75" s="195">
        <f>IFERROR(VLOOKUP($B75,[1]NUM14!$G$3:$J$162,2,FALSE),0)</f>
        <v>0</v>
      </c>
      <c r="F75" s="195">
        <f>IFERROR(VLOOKUP($B75,[1]NUM14!$G$3:$J$162,3,FALSE),0)</f>
        <v>0</v>
      </c>
      <c r="G75" s="250"/>
    </row>
    <row r="76" spans="1:7" ht="15" thickBot="1" x14ac:dyDescent="0.35">
      <c r="A76" s="61" t="s">
        <v>85</v>
      </c>
      <c r="B76" s="61" t="s">
        <v>84</v>
      </c>
      <c r="C76" s="34"/>
      <c r="D76" s="58"/>
      <c r="E76" s="206">
        <f>IFERROR(VLOOKUP($B76,[1]NUM14!$G$3:$J$162,2,FALSE),0)</f>
        <v>0</v>
      </c>
      <c r="F76" s="206">
        <f>IFERROR(VLOOKUP($B76,[1]NUM14!$G$3:$J$162,3,FALSE),0)</f>
        <v>0</v>
      </c>
      <c r="G76" s="251"/>
    </row>
    <row r="77" spans="1:7" ht="15" thickBot="1" x14ac:dyDescent="0.35">
      <c r="A77" s="449" t="s">
        <v>18</v>
      </c>
      <c r="B77" s="450"/>
      <c r="C77" s="160">
        <f>D77/Metas!N6</f>
        <v>0.75319775773694075</v>
      </c>
      <c r="D77" s="200">
        <f>F77/G77</f>
        <v>0.17519379844961241</v>
      </c>
      <c r="E77" s="204">
        <f t="shared" ref="E77:F77" si="2">SUM(E67:E76)</f>
        <v>109</v>
      </c>
      <c r="F77" s="201">
        <f t="shared" si="2"/>
        <v>113</v>
      </c>
      <c r="G77" s="205">
        <v>645</v>
      </c>
    </row>
    <row r="78" spans="1:7" ht="15" thickBot="1" x14ac:dyDescent="0.35">
      <c r="A78" s="47" t="s">
        <v>91</v>
      </c>
      <c r="B78" s="61" t="s">
        <v>86</v>
      </c>
      <c r="C78" s="34"/>
      <c r="D78" s="58"/>
      <c r="E78" s="203">
        <f>IFERROR(VLOOKUP($B78,[1]NUM14!$G$3:$J$162,2,FALSE),0)</f>
        <v>5</v>
      </c>
      <c r="F78" s="203">
        <f>IFERROR(VLOOKUP($B78,[1]NUM14!$G$3:$J$162,3,FALSE),0)</f>
        <v>6</v>
      </c>
      <c r="G78" s="252"/>
    </row>
    <row r="79" spans="1:7" ht="15" thickBot="1" x14ac:dyDescent="0.35">
      <c r="A79" s="47" t="s">
        <v>91</v>
      </c>
      <c r="B79" s="61" t="s">
        <v>87</v>
      </c>
      <c r="C79" s="34"/>
      <c r="D79" s="58"/>
      <c r="E79" s="195">
        <f>IFERROR(VLOOKUP($B79,[1]NUM14!$G$3:$J$162,2,FALSE),0)</f>
        <v>1</v>
      </c>
      <c r="F79" s="195">
        <f>IFERROR(VLOOKUP($B79,[1]NUM14!$G$3:$J$162,3,FALSE),0)</f>
        <v>4</v>
      </c>
      <c r="G79" s="247"/>
    </row>
    <row r="80" spans="1:7" ht="15" thickBot="1" x14ac:dyDescent="0.35">
      <c r="A80" s="47" t="s">
        <v>91</v>
      </c>
      <c r="B80" s="61" t="s">
        <v>88</v>
      </c>
      <c r="C80" s="34"/>
      <c r="D80" s="58"/>
      <c r="E80" s="195">
        <f>IFERROR(VLOOKUP($B80,[1]NUM14!$G$3:$J$162,2,FALSE),0)</f>
        <v>14</v>
      </c>
      <c r="F80" s="195">
        <f>IFERROR(VLOOKUP($B80,[1]NUM14!$G$3:$J$162,3,FALSE),0)</f>
        <v>22</v>
      </c>
      <c r="G80" s="247"/>
    </row>
    <row r="81" spans="1:7" ht="15" thickBot="1" x14ac:dyDescent="0.35">
      <c r="A81" s="47" t="s">
        <v>91</v>
      </c>
      <c r="B81" s="61" t="s">
        <v>89</v>
      </c>
      <c r="C81" s="34"/>
      <c r="D81" s="58"/>
      <c r="E81" s="195">
        <f>IFERROR(VLOOKUP($B81,[1]NUM14!$G$3:$J$162,2,FALSE),0)</f>
        <v>2</v>
      </c>
      <c r="F81" s="195">
        <f>IFERROR(VLOOKUP($B81,[1]NUM14!$G$3:$J$162,3,FALSE),0)</f>
        <v>1</v>
      </c>
      <c r="G81" s="247"/>
    </row>
    <row r="82" spans="1:7" ht="15" thickBot="1" x14ac:dyDescent="0.35">
      <c r="A82" s="47" t="s">
        <v>91</v>
      </c>
      <c r="B82" s="61" t="s">
        <v>90</v>
      </c>
      <c r="C82" s="34"/>
      <c r="D82" s="58"/>
      <c r="E82" s="206">
        <f>IFERROR(VLOOKUP($B82,[1]NUM14!$G$3:$J$162,2,FALSE),0)</f>
        <v>5</v>
      </c>
      <c r="F82" s="206">
        <f>IFERROR(VLOOKUP($B82,[1]NUM14!$G$3:$J$162,3,FALSE),0)</f>
        <v>4</v>
      </c>
      <c r="G82" s="253"/>
    </row>
    <row r="83" spans="1:7" ht="15" thickBot="1" x14ac:dyDescent="0.35">
      <c r="A83" s="449" t="s">
        <v>163</v>
      </c>
      <c r="B83" s="450"/>
      <c r="C83" s="160">
        <f>D83/Metas!N11</f>
        <v>0.38545521218788548</v>
      </c>
      <c r="D83" s="200">
        <f>F83/G83</f>
        <v>8.5648148148148154E-2</v>
      </c>
      <c r="E83" s="204">
        <f t="shared" ref="E83:F83" si="3">SUM(E78:E82)</f>
        <v>27</v>
      </c>
      <c r="F83" s="201">
        <f t="shared" si="3"/>
        <v>37</v>
      </c>
      <c r="G83" s="205">
        <v>432</v>
      </c>
    </row>
    <row r="84" spans="1:7" ht="15" thickBot="1" x14ac:dyDescent="0.35">
      <c r="A84" s="47" t="s">
        <v>102</v>
      </c>
      <c r="B84" s="61" t="s">
        <v>92</v>
      </c>
      <c r="C84" s="34"/>
      <c r="D84" s="58"/>
      <c r="E84" s="203">
        <f>IFERROR(VLOOKUP($B84,[1]NUM14!$G$3:$J$162,2,FALSE),0)</f>
        <v>16</v>
      </c>
      <c r="F84" s="203">
        <f>IFERROR(VLOOKUP($B84,[1]NUM14!$G$3:$J$162,3,FALSE),0)</f>
        <v>14</v>
      </c>
      <c r="G84" s="249"/>
    </row>
    <row r="85" spans="1:7" ht="15" thickBot="1" x14ac:dyDescent="0.35">
      <c r="A85" s="47" t="s">
        <v>102</v>
      </c>
      <c r="B85" s="61" t="s">
        <v>93</v>
      </c>
      <c r="C85" s="34"/>
      <c r="D85" s="58"/>
      <c r="E85" s="195">
        <f>IFERROR(VLOOKUP($B85,[1]NUM14!$G$3:$J$162,2,FALSE),0)</f>
        <v>34</v>
      </c>
      <c r="F85" s="195">
        <f>IFERROR(VLOOKUP($B85,[1]NUM14!$G$3:$J$162,3,FALSE),0)</f>
        <v>35</v>
      </c>
      <c r="G85" s="250"/>
    </row>
    <row r="86" spans="1:7" ht="15" thickBot="1" x14ac:dyDescent="0.35">
      <c r="A86" s="47" t="s">
        <v>102</v>
      </c>
      <c r="B86" s="61" t="s">
        <v>94</v>
      </c>
      <c r="C86" s="34"/>
      <c r="D86" s="58"/>
      <c r="E86" s="195">
        <f>IFERROR(VLOOKUP($B86,[1]NUM14!$G$3:$J$162,2,FALSE),0)</f>
        <v>3</v>
      </c>
      <c r="F86" s="195">
        <f>IFERROR(VLOOKUP($B86,[1]NUM14!$G$3:$J$162,3,FALSE),0)</f>
        <v>1</v>
      </c>
      <c r="G86" s="250"/>
    </row>
    <row r="87" spans="1:7" ht="15" thickBot="1" x14ac:dyDescent="0.35">
      <c r="A87" s="47" t="s">
        <v>102</v>
      </c>
      <c r="B87" s="61" t="s">
        <v>95</v>
      </c>
      <c r="C87" s="34"/>
      <c r="D87" s="58"/>
      <c r="E87" s="195">
        <f>IFERROR(VLOOKUP($B87,[1]NUM14!$G$3:$J$162,2,FALSE),0)</f>
        <v>5</v>
      </c>
      <c r="F87" s="195">
        <f>IFERROR(VLOOKUP($B87,[1]NUM14!$G$3:$J$162,3,FALSE),0)</f>
        <v>8</v>
      </c>
      <c r="G87" s="250"/>
    </row>
    <row r="88" spans="1:7" ht="15" thickBot="1" x14ac:dyDescent="0.35">
      <c r="A88" s="47" t="s">
        <v>102</v>
      </c>
      <c r="B88" s="61" t="s">
        <v>96</v>
      </c>
      <c r="C88" s="34"/>
      <c r="D88" s="58"/>
      <c r="E88" s="195">
        <f>IFERROR(VLOOKUP($B88,[1]NUM14!$G$3:$J$162,2,FALSE),0)</f>
        <v>12</v>
      </c>
      <c r="F88" s="195">
        <f>IFERROR(VLOOKUP($B88,[1]NUM14!$G$3:$J$162,3,FALSE),0)</f>
        <v>88</v>
      </c>
      <c r="G88" s="250"/>
    </row>
    <row r="89" spans="1:7" ht="15" thickBot="1" x14ac:dyDescent="0.35">
      <c r="A89" s="47" t="s">
        <v>102</v>
      </c>
      <c r="B89" s="61" t="s">
        <v>97</v>
      </c>
      <c r="C89" s="34"/>
      <c r="D89" s="58"/>
      <c r="E89" s="203">
        <f>IFERROR(VLOOKUP($B89,[1]NUM14!$G$3:$J$162,2,FALSE),0)</f>
        <v>0</v>
      </c>
      <c r="F89" s="203">
        <f>IFERROR(VLOOKUP($B89,[1]NUM14!$G$3:$J$162,3,FALSE),0)</f>
        <v>1</v>
      </c>
      <c r="G89" s="249"/>
    </row>
    <row r="90" spans="1:7" ht="15" thickBot="1" x14ac:dyDescent="0.35">
      <c r="A90" s="47" t="s">
        <v>102</v>
      </c>
      <c r="B90" s="61" t="s">
        <v>98</v>
      </c>
      <c r="C90" s="34"/>
      <c r="D90" s="58"/>
      <c r="E90" s="195">
        <f>IFERROR(VLOOKUP($B90,[1]NUM14!$G$3:$J$162,2,FALSE),0)</f>
        <v>25</v>
      </c>
      <c r="F90" s="195">
        <f>IFERROR(VLOOKUP($B90,[1]NUM14!$G$3:$J$162,3,FALSE),0)</f>
        <v>34</v>
      </c>
      <c r="G90" s="250"/>
    </row>
    <row r="91" spans="1:7" ht="15" thickBot="1" x14ac:dyDescent="0.35">
      <c r="A91" s="47" t="s">
        <v>102</v>
      </c>
      <c r="B91" s="61" t="s">
        <v>99</v>
      </c>
      <c r="C91" s="34"/>
      <c r="D91" s="58"/>
      <c r="E91" s="195">
        <f>IFERROR(VLOOKUP($B91,[1]NUM14!$G$3:$J$162,2,FALSE),0)</f>
        <v>32</v>
      </c>
      <c r="F91" s="195">
        <f>IFERROR(VLOOKUP($B91,[1]NUM14!$G$3:$J$162,3,FALSE),0)</f>
        <v>28</v>
      </c>
      <c r="G91" s="250"/>
    </row>
    <row r="92" spans="1:7" ht="15" thickBot="1" x14ac:dyDescent="0.35">
      <c r="A92" s="47" t="s">
        <v>102</v>
      </c>
      <c r="B92" s="61" t="s">
        <v>100</v>
      </c>
      <c r="C92" s="34"/>
      <c r="D92" s="58"/>
      <c r="E92" s="195">
        <f>IFERROR(VLOOKUP($B92,[1]NUM14!$G$3:$J$162,2,FALSE),0)</f>
        <v>8</v>
      </c>
      <c r="F92" s="195">
        <f>IFERROR(VLOOKUP($B92,[1]NUM14!$G$3:$J$162,3,FALSE),0)</f>
        <v>9</v>
      </c>
      <c r="G92" s="250"/>
    </row>
    <row r="93" spans="1:7" ht="15" thickBot="1" x14ac:dyDescent="0.35">
      <c r="A93" s="47" t="s">
        <v>102</v>
      </c>
      <c r="B93" s="61" t="s">
        <v>101</v>
      </c>
      <c r="C93" s="34"/>
      <c r="D93" s="58"/>
      <c r="E93" s="206">
        <f>IFERROR(VLOOKUP($B93,[1]NUM14!$G$3:$J$162,2,FALSE),0)</f>
        <v>9</v>
      </c>
      <c r="F93" s="206">
        <f>IFERROR(VLOOKUP($B93,[1]NUM14!$G$3:$J$162,3,FALSE),0)</f>
        <v>12</v>
      </c>
      <c r="G93" s="251"/>
    </row>
    <row r="94" spans="1:7" ht="15" thickBot="1" x14ac:dyDescent="0.35">
      <c r="A94" s="449" t="s">
        <v>164</v>
      </c>
      <c r="B94" s="450"/>
      <c r="C94" s="160">
        <f>D94/Metas!N16</f>
        <v>0.99352051835853128</v>
      </c>
      <c r="D94" s="200">
        <f>F94/G94</f>
        <v>0.24838012958963282</v>
      </c>
      <c r="E94" s="204">
        <f t="shared" ref="E94:F94" si="4">SUM(E84:E93)</f>
        <v>144</v>
      </c>
      <c r="F94" s="201">
        <f t="shared" si="4"/>
        <v>230</v>
      </c>
      <c r="G94" s="205">
        <v>926</v>
      </c>
    </row>
    <row r="95" spans="1:7" ht="15" thickBot="1" x14ac:dyDescent="0.35">
      <c r="A95" s="47" t="s">
        <v>118</v>
      </c>
      <c r="B95" s="61" t="s">
        <v>103</v>
      </c>
      <c r="C95" s="34"/>
      <c r="D95" s="58"/>
      <c r="E95" s="203">
        <f>IFERROR(VLOOKUP($B95,[1]NUM14!$G$3:$J$162,2,FALSE),0)</f>
        <v>111</v>
      </c>
      <c r="F95" s="203">
        <f>IFERROR(VLOOKUP($B95,[1]NUM14!$G$3:$J$162,3,FALSE),0)</f>
        <v>113</v>
      </c>
      <c r="G95" s="249"/>
    </row>
    <row r="96" spans="1:7" ht="15" thickBot="1" x14ac:dyDescent="0.35">
      <c r="A96" s="47" t="s">
        <v>118</v>
      </c>
      <c r="B96" s="61" t="s">
        <v>104</v>
      </c>
      <c r="C96" s="34"/>
      <c r="D96" s="58"/>
      <c r="E96" s="195">
        <f>IFERROR(VLOOKUP($B96,[1]NUM14!$G$3:$J$162,2,FALSE),0)</f>
        <v>519</v>
      </c>
      <c r="F96" s="195">
        <f>IFERROR(VLOOKUP($B96,[1]NUM14!$G$3:$J$162,3,FALSE),0)</f>
        <v>518</v>
      </c>
      <c r="G96" s="250"/>
    </row>
    <row r="97" spans="1:7" ht="15" thickBot="1" x14ac:dyDescent="0.35">
      <c r="A97" s="47" t="s">
        <v>118</v>
      </c>
      <c r="B97" s="61" t="s">
        <v>105</v>
      </c>
      <c r="C97" s="34"/>
      <c r="D97" s="58"/>
      <c r="E97" s="195">
        <f>IFERROR(VLOOKUP($B97,[1]NUM14!$G$3:$J$162,2,FALSE),0)</f>
        <v>216</v>
      </c>
      <c r="F97" s="195">
        <f>IFERROR(VLOOKUP($B97,[1]NUM14!$G$3:$J$162,3,FALSE),0)</f>
        <v>232</v>
      </c>
      <c r="G97" s="250"/>
    </row>
    <row r="98" spans="1:7" ht="15" thickBot="1" x14ac:dyDescent="0.35">
      <c r="A98" s="47" t="s">
        <v>118</v>
      </c>
      <c r="B98" s="61" t="s">
        <v>106</v>
      </c>
      <c r="C98" s="34"/>
      <c r="D98" s="58"/>
      <c r="E98" s="195">
        <f>IFERROR(VLOOKUP($B98,[1]NUM14!$G$3:$J$162,2,FALSE),0)</f>
        <v>96</v>
      </c>
      <c r="F98" s="195">
        <f>IFERROR(VLOOKUP($B98,[1]NUM14!$G$3:$J$162,3,FALSE),0)</f>
        <v>69</v>
      </c>
      <c r="G98" s="250"/>
    </row>
    <row r="99" spans="1:7" ht="15" thickBot="1" x14ac:dyDescent="0.35">
      <c r="A99" s="47" t="s">
        <v>118</v>
      </c>
      <c r="B99" s="61" t="s">
        <v>107</v>
      </c>
      <c r="C99" s="34"/>
      <c r="D99" s="58"/>
      <c r="E99" s="195">
        <f>IFERROR(VLOOKUP($B99,[1]NUM14!$G$3:$J$162,2,FALSE),0)</f>
        <v>12</v>
      </c>
      <c r="F99" s="195">
        <f>IFERROR(VLOOKUP($B99,[1]NUM14!$G$3:$J$162,3,FALSE),0)</f>
        <v>12</v>
      </c>
      <c r="G99" s="250"/>
    </row>
    <row r="100" spans="1:7" ht="15" thickBot="1" x14ac:dyDescent="0.35">
      <c r="A100" s="47" t="s">
        <v>118</v>
      </c>
      <c r="B100" s="61" t="s">
        <v>108</v>
      </c>
      <c r="C100" s="34"/>
      <c r="D100" s="58"/>
      <c r="E100" s="203">
        <f>IFERROR(VLOOKUP($B100,[1]NUM14!$G$3:$J$162,2,FALSE),0)</f>
        <v>7</v>
      </c>
      <c r="F100" s="203">
        <f>IFERROR(VLOOKUP($B100,[1]NUM14!$G$3:$J$162,3,FALSE),0)</f>
        <v>11</v>
      </c>
      <c r="G100" s="249"/>
    </row>
    <row r="101" spans="1:7" ht="15" thickBot="1" x14ac:dyDescent="0.35">
      <c r="A101" s="47" t="s">
        <v>118</v>
      </c>
      <c r="B101" s="61" t="s">
        <v>109</v>
      </c>
      <c r="C101" s="34"/>
      <c r="D101" s="58"/>
      <c r="E101" s="195">
        <f>IFERROR(VLOOKUP($B101,[1]NUM14!$G$3:$J$162,2,FALSE),0)</f>
        <v>7</v>
      </c>
      <c r="F101" s="195">
        <f>IFERROR(VLOOKUP($B101,[1]NUM14!$G$3:$J$162,3,FALSE),0)</f>
        <v>7</v>
      </c>
      <c r="G101" s="250"/>
    </row>
    <row r="102" spans="1:7" ht="15" thickBot="1" x14ac:dyDescent="0.35">
      <c r="A102" s="47" t="s">
        <v>118</v>
      </c>
      <c r="B102" s="61" t="s">
        <v>110</v>
      </c>
      <c r="C102" s="34"/>
      <c r="D102" s="58"/>
      <c r="E102" s="195">
        <f>IFERROR(VLOOKUP($B102,[1]NUM14!$G$3:$J$162,2,FALSE),0)</f>
        <v>10</v>
      </c>
      <c r="F102" s="195">
        <f>IFERROR(VLOOKUP($B102,[1]NUM14!$G$3:$J$162,3,FALSE),0)</f>
        <v>10</v>
      </c>
      <c r="G102" s="250"/>
    </row>
    <row r="103" spans="1:7" ht="15" thickBot="1" x14ac:dyDescent="0.35">
      <c r="A103" s="47" t="s">
        <v>118</v>
      </c>
      <c r="B103" s="61" t="s">
        <v>111</v>
      </c>
      <c r="C103" s="34"/>
      <c r="D103" s="58"/>
      <c r="E103" s="195">
        <f>IFERROR(VLOOKUP($B103,[1]NUM14!$G$3:$J$162,2,FALSE),0)</f>
        <v>1</v>
      </c>
      <c r="F103" s="195">
        <f>IFERROR(VLOOKUP($B103,[1]NUM14!$G$3:$J$162,3,FALSE),0)</f>
        <v>1</v>
      </c>
      <c r="G103" s="250"/>
    </row>
    <row r="104" spans="1:7" ht="15" thickBot="1" x14ac:dyDescent="0.35">
      <c r="A104" s="47" t="s">
        <v>118</v>
      </c>
      <c r="B104" s="61" t="s">
        <v>112</v>
      </c>
      <c r="C104" s="34"/>
      <c r="D104" s="58"/>
      <c r="E104" s="203">
        <f>IFERROR(VLOOKUP($B104,[1]NUM14!$G$3:$J$162,2,FALSE),0)</f>
        <v>3</v>
      </c>
      <c r="F104" s="203">
        <f>IFERROR(VLOOKUP($B104,[1]NUM14!$G$3:$J$162,3,FALSE),0)</f>
        <v>2</v>
      </c>
      <c r="G104" s="249"/>
    </row>
    <row r="105" spans="1:7" ht="15" thickBot="1" x14ac:dyDescent="0.35">
      <c r="A105" s="47" t="s">
        <v>118</v>
      </c>
      <c r="B105" s="61" t="s">
        <v>113</v>
      </c>
      <c r="C105" s="34"/>
      <c r="D105" s="58"/>
      <c r="E105" s="195">
        <f>IFERROR(VLOOKUP($B105,[1]NUM14!$G$3:$J$162,2,FALSE),0)</f>
        <v>1</v>
      </c>
      <c r="F105" s="195">
        <f>IFERROR(VLOOKUP($B105,[1]NUM14!$G$3:$J$162,3,FALSE),0)</f>
        <v>0</v>
      </c>
      <c r="G105" s="250"/>
    </row>
    <row r="106" spans="1:7" ht="15" thickBot="1" x14ac:dyDescent="0.35">
      <c r="A106" s="47" t="s">
        <v>118</v>
      </c>
      <c r="B106" s="61" t="s">
        <v>114</v>
      </c>
      <c r="C106" s="34"/>
      <c r="D106" s="58"/>
      <c r="E106" s="195">
        <f>IFERROR(VLOOKUP($B106,[1]NUM14!$G$3:$J$162,2,FALSE),0)</f>
        <v>17</v>
      </c>
      <c r="F106" s="195">
        <f>IFERROR(VLOOKUP($B106,[1]NUM14!$G$3:$J$162,3,FALSE),0)</f>
        <v>17</v>
      </c>
      <c r="G106" s="250"/>
    </row>
    <row r="107" spans="1:7" ht="15" thickBot="1" x14ac:dyDescent="0.35">
      <c r="A107" s="47" t="s">
        <v>118</v>
      </c>
      <c r="B107" s="61" t="s">
        <v>115</v>
      </c>
      <c r="C107" s="34"/>
      <c r="D107" s="58"/>
      <c r="E107" s="195">
        <f>IFERROR(VLOOKUP($B107,[1]NUM14!$G$3:$J$162,2,FALSE),0)</f>
        <v>18</v>
      </c>
      <c r="F107" s="195">
        <f>IFERROR(VLOOKUP($B107,[1]NUM14!$G$3:$J$162,3,FALSE),0)</f>
        <v>23</v>
      </c>
      <c r="G107" s="250"/>
    </row>
    <row r="108" spans="1:7" ht="15" thickBot="1" x14ac:dyDescent="0.35">
      <c r="A108" s="47" t="s">
        <v>118</v>
      </c>
      <c r="B108" s="61" t="s">
        <v>116</v>
      </c>
      <c r="C108" s="34"/>
      <c r="D108" s="58"/>
      <c r="E108" s="195">
        <f>IFERROR(VLOOKUP($B108,[1]NUM14!$G$3:$J$162,2,FALSE),0)</f>
        <v>122</v>
      </c>
      <c r="F108" s="195">
        <f>IFERROR(VLOOKUP($B108,[1]NUM14!$G$3:$J$162,3,FALSE),0)</f>
        <v>123</v>
      </c>
      <c r="G108" s="250"/>
    </row>
    <row r="109" spans="1:7" ht="15" thickBot="1" x14ac:dyDescent="0.35">
      <c r="A109" s="47" t="s">
        <v>118</v>
      </c>
      <c r="B109" s="61" t="s">
        <v>117</v>
      </c>
      <c r="C109" s="34"/>
      <c r="D109" s="58"/>
      <c r="E109" s="203">
        <f>IFERROR(VLOOKUP($B109,[1]NUM14!$G$3:$J$162,2,FALSE),0)</f>
        <v>78</v>
      </c>
      <c r="F109" s="203">
        <f>IFERROR(VLOOKUP($B109,[1]NUM14!$G$3:$J$162,3,FALSE),0)</f>
        <v>46</v>
      </c>
      <c r="G109" s="249"/>
    </row>
    <row r="110" spans="1:7" ht="15" thickBot="1" x14ac:dyDescent="0.35">
      <c r="A110" s="47" t="s">
        <v>118</v>
      </c>
      <c r="B110" s="61" t="s">
        <v>241</v>
      </c>
      <c r="C110" s="34"/>
      <c r="D110" s="58"/>
      <c r="E110" s="195">
        <f>IFERROR(VLOOKUP($B110,[1]NUM14!$G$3:$J$162,2,FALSE),0)</f>
        <v>45</v>
      </c>
      <c r="F110" s="195">
        <f>IFERROR(VLOOKUP($B110,[1]NUM14!$G$3:$J$162,3,FALSE),0)</f>
        <v>52</v>
      </c>
      <c r="G110" s="250"/>
    </row>
    <row r="111" spans="1:7" ht="15" thickBot="1" x14ac:dyDescent="0.35">
      <c r="A111" s="47" t="s">
        <v>118</v>
      </c>
      <c r="B111" s="61" t="s">
        <v>255</v>
      </c>
      <c r="C111" s="34"/>
      <c r="D111" s="58"/>
      <c r="E111" s="195">
        <f>IFERROR(VLOOKUP($B111,[1]NUM14!$G$3:$J$162,2,FALSE),0)</f>
        <v>40</v>
      </c>
      <c r="F111" s="206">
        <f>IFERROR(VLOOKUP($B111,[1]NUM14!$G$3:$J$162,3,FALSE),0)</f>
        <v>51</v>
      </c>
      <c r="G111" s="251"/>
    </row>
    <row r="112" spans="1:7" ht="15" thickBot="1" x14ac:dyDescent="0.35">
      <c r="A112" s="49" t="s">
        <v>118</v>
      </c>
      <c r="B112" s="62" t="s">
        <v>320</v>
      </c>
      <c r="C112" s="34"/>
      <c r="D112" s="58"/>
      <c r="E112" s="208">
        <f>IFERROR(VLOOKUP($B112,[1]NUM14!$G$3:$J$162,2,FALSE),0)</f>
        <v>231</v>
      </c>
      <c r="F112" s="206">
        <f>IFERROR(VLOOKUP($B112,[1]NUM14!$G$3:$J$162,3,FALSE),0)</f>
        <v>254</v>
      </c>
      <c r="G112" s="287"/>
    </row>
    <row r="113" spans="1:7" ht="15" thickBot="1" x14ac:dyDescent="0.35">
      <c r="A113" s="449" t="s">
        <v>165</v>
      </c>
      <c r="B113" s="450"/>
      <c r="C113" s="160">
        <f>D113/Metas!N13</f>
        <v>0.81491274457958751</v>
      </c>
      <c r="D113" s="200">
        <f>F113/G113</f>
        <v>0.20372818614489688</v>
      </c>
      <c r="E113" s="204">
        <f>SUM(E95:E112)</f>
        <v>1534</v>
      </c>
      <c r="F113" s="201">
        <f>SUM(F95:F112)</f>
        <v>1541</v>
      </c>
      <c r="G113" s="205">
        <v>7564</v>
      </c>
    </row>
    <row r="114" spans="1:7" ht="15" thickBot="1" x14ac:dyDescent="0.35">
      <c r="A114" s="47" t="s">
        <v>131</v>
      </c>
      <c r="B114" s="61" t="s">
        <v>119</v>
      </c>
      <c r="C114" s="34"/>
      <c r="D114" s="58"/>
      <c r="E114" s="203">
        <f>IFERROR(VLOOKUP($B114,[1]NUM14!$G$3:$J$162,2,FALSE),0)</f>
        <v>1</v>
      </c>
      <c r="F114" s="203">
        <f>IFERROR(VLOOKUP($B114,[1]NUM14!$G$3:$J$162,3,FALSE),0)</f>
        <v>2</v>
      </c>
      <c r="G114" s="249"/>
    </row>
    <row r="115" spans="1:7" ht="15" thickBot="1" x14ac:dyDescent="0.35">
      <c r="A115" s="47" t="s">
        <v>131</v>
      </c>
      <c r="B115" s="61" t="s">
        <v>120</v>
      </c>
      <c r="C115" s="34"/>
      <c r="D115" s="58"/>
      <c r="E115" s="195">
        <f>IFERROR(VLOOKUP($B115,[1]NUM14!$G$3:$J$162,2,FALSE),0)</f>
        <v>4</v>
      </c>
      <c r="F115" s="195">
        <f>IFERROR(VLOOKUP($B115,[1]NUM14!$G$3:$J$162,3,FALSE),0)</f>
        <v>6</v>
      </c>
      <c r="G115" s="250"/>
    </row>
    <row r="116" spans="1:7" ht="15" thickBot="1" x14ac:dyDescent="0.35">
      <c r="A116" s="47" t="s">
        <v>131</v>
      </c>
      <c r="B116" s="61" t="s">
        <v>121</v>
      </c>
      <c r="C116" s="34"/>
      <c r="D116" s="58"/>
      <c r="E116" s="195">
        <f>IFERROR(VLOOKUP($B116,[1]NUM14!$G$3:$J$162,2,FALSE),0)</f>
        <v>0</v>
      </c>
      <c r="F116" s="195">
        <f>IFERROR(VLOOKUP($B116,[1]NUM14!$G$3:$J$162,3,FALSE),0)</f>
        <v>6</v>
      </c>
      <c r="G116" s="250"/>
    </row>
    <row r="117" spans="1:7" ht="15" thickBot="1" x14ac:dyDescent="0.35">
      <c r="A117" s="47" t="s">
        <v>131</v>
      </c>
      <c r="B117" s="61" t="s">
        <v>122</v>
      </c>
      <c r="C117" s="34"/>
      <c r="D117" s="58"/>
      <c r="E117" s="195">
        <f>IFERROR(VLOOKUP($B117,[1]NUM14!$G$3:$J$162,2,FALSE),0)</f>
        <v>0</v>
      </c>
      <c r="F117" s="195">
        <f>IFERROR(VLOOKUP($B117,[1]NUM14!$G$3:$J$162,3,FALSE),0)</f>
        <v>3</v>
      </c>
      <c r="G117" s="250"/>
    </row>
    <row r="118" spans="1:7" ht="15" thickBot="1" x14ac:dyDescent="0.35">
      <c r="A118" s="47" t="s">
        <v>131</v>
      </c>
      <c r="B118" s="61" t="s">
        <v>123</v>
      </c>
      <c r="C118" s="34"/>
      <c r="D118" s="58"/>
      <c r="E118" s="195">
        <f>IFERROR(VLOOKUP($B118,[1]NUM14!$G$3:$J$162,2,FALSE),0)</f>
        <v>7</v>
      </c>
      <c r="F118" s="195">
        <f>IFERROR(VLOOKUP($B118,[1]NUM14!$G$3:$J$162,3,FALSE),0)</f>
        <v>16</v>
      </c>
      <c r="G118" s="250"/>
    </row>
    <row r="119" spans="1:7" ht="15" thickBot="1" x14ac:dyDescent="0.35">
      <c r="A119" s="47" t="s">
        <v>131</v>
      </c>
      <c r="B119" s="61" t="s">
        <v>124</v>
      </c>
      <c r="C119" s="34"/>
      <c r="D119" s="58"/>
      <c r="E119" s="195">
        <f>IFERROR(VLOOKUP($B119,[1]NUM14!$G$3:$J$162,2,FALSE),0)</f>
        <v>0</v>
      </c>
      <c r="F119" s="195">
        <f>IFERROR(VLOOKUP($B119,[1]NUM14!$G$3:$J$162,3,FALSE),0)</f>
        <v>1</v>
      </c>
      <c r="G119" s="250"/>
    </row>
    <row r="120" spans="1:7" ht="15" thickBot="1" x14ac:dyDescent="0.35">
      <c r="A120" s="47" t="s">
        <v>131</v>
      </c>
      <c r="B120" s="61" t="s">
        <v>125</v>
      </c>
      <c r="C120" s="34"/>
      <c r="D120" s="58"/>
      <c r="E120" s="195">
        <f>IFERROR(VLOOKUP($B120,[1]NUM14!$G$3:$J$162,2,FALSE),0)</f>
        <v>1</v>
      </c>
      <c r="F120" s="195">
        <f>IFERROR(VLOOKUP($B120,[1]NUM14!$G$3:$J$162,3,FALSE),0)</f>
        <v>2</v>
      </c>
      <c r="G120" s="250"/>
    </row>
    <row r="121" spans="1:7" ht="15" thickBot="1" x14ac:dyDescent="0.35">
      <c r="A121" s="47" t="s">
        <v>131</v>
      </c>
      <c r="B121" s="61" t="s">
        <v>126</v>
      </c>
      <c r="C121" s="34"/>
      <c r="D121" s="58"/>
      <c r="E121" s="195">
        <f>IFERROR(VLOOKUP($B121,[1]NUM14!$G$3:$J$162,2,FALSE),0)</f>
        <v>4</v>
      </c>
      <c r="F121" s="195">
        <f>IFERROR(VLOOKUP($B121,[1]NUM14!$G$3:$J$162,3,FALSE),0)</f>
        <v>4</v>
      </c>
      <c r="G121" s="250"/>
    </row>
    <row r="122" spans="1:7" ht="15" thickBot="1" x14ac:dyDescent="0.35">
      <c r="A122" s="47" t="s">
        <v>131</v>
      </c>
      <c r="B122" s="61" t="s">
        <v>127</v>
      </c>
      <c r="C122" s="34"/>
      <c r="D122" s="58"/>
      <c r="E122" s="195">
        <f>IFERROR(VLOOKUP($B122,[1]NUM14!$G$3:$J$162,2,FALSE),0)</f>
        <v>2</v>
      </c>
      <c r="F122" s="195">
        <f>IFERROR(VLOOKUP($B122,[1]NUM14!$G$3:$J$162,3,FALSE),0)</f>
        <v>11</v>
      </c>
      <c r="G122" s="250"/>
    </row>
    <row r="123" spans="1:7" ht="15" thickBot="1" x14ac:dyDescent="0.35">
      <c r="A123" s="47" t="s">
        <v>131</v>
      </c>
      <c r="B123" s="61" t="s">
        <v>128</v>
      </c>
      <c r="C123" s="34"/>
      <c r="D123" s="58"/>
      <c r="E123" s="195">
        <f>IFERROR(VLOOKUP($B123,[1]NUM14!$G$3:$J$162,2,FALSE),0)</f>
        <v>2</v>
      </c>
      <c r="F123" s="195">
        <f>IFERROR(VLOOKUP($B123,[1]NUM14!$G$3:$J$162,3,FALSE),0)</f>
        <v>4</v>
      </c>
      <c r="G123" s="250"/>
    </row>
    <row r="124" spans="1:7" ht="15" thickBot="1" x14ac:dyDescent="0.35">
      <c r="A124" s="47" t="s">
        <v>131</v>
      </c>
      <c r="B124" s="61" t="s">
        <v>129</v>
      </c>
      <c r="C124" s="34"/>
      <c r="D124" s="58"/>
      <c r="E124" s="195">
        <f>IFERROR(VLOOKUP($B124,[1]NUM14!$G$3:$J$162,2,FALSE),0)</f>
        <v>3</v>
      </c>
      <c r="F124" s="195">
        <f>IFERROR(VLOOKUP($B124,[1]NUM14!$G$3:$J$162,3,FALSE),0)</f>
        <v>9</v>
      </c>
      <c r="G124" s="250"/>
    </row>
    <row r="125" spans="1:7" ht="15" thickBot="1" x14ac:dyDescent="0.35">
      <c r="A125" s="47" t="s">
        <v>131</v>
      </c>
      <c r="B125" s="61" t="s">
        <v>130</v>
      </c>
      <c r="C125" s="34"/>
      <c r="D125" s="58"/>
      <c r="E125" s="206">
        <f>IFERROR(VLOOKUP($B125,[1]NUM14!$G$3:$J$162,2,FALSE),0)</f>
        <v>0</v>
      </c>
      <c r="F125" s="206">
        <f>IFERROR(VLOOKUP($B125,[1]NUM14!$G$3:$J$162,3,FALSE),0)</f>
        <v>2</v>
      </c>
      <c r="G125" s="251"/>
    </row>
    <row r="126" spans="1:7" ht="15" thickBot="1" x14ac:dyDescent="0.35">
      <c r="A126" s="449" t="s">
        <v>166</v>
      </c>
      <c r="B126" s="450"/>
      <c r="C126" s="160">
        <f>D126/Metas!N7</f>
        <v>1.1381625916996907</v>
      </c>
      <c r="D126" s="200">
        <f>F126/G126</f>
        <v>0.17322834645669291</v>
      </c>
      <c r="E126" s="204">
        <f t="shared" ref="E126:F126" si="5">SUM(E114:E125)</f>
        <v>24</v>
      </c>
      <c r="F126" s="201">
        <f t="shared" si="5"/>
        <v>66</v>
      </c>
      <c r="G126" s="205">
        <v>381</v>
      </c>
    </row>
    <row r="127" spans="1:7" ht="15" thickBot="1" x14ac:dyDescent="0.35">
      <c r="A127" s="47" t="s">
        <v>145</v>
      </c>
      <c r="B127" s="61" t="s">
        <v>132</v>
      </c>
      <c r="C127" s="34"/>
      <c r="D127" s="58"/>
      <c r="E127" s="203">
        <f>IFERROR(VLOOKUP($B127,[1]NUM14!$G$3:$J$162,2,FALSE),0)</f>
        <v>252</v>
      </c>
      <c r="F127" s="203">
        <f>IFERROR(VLOOKUP($B127,[1]NUM14!$G$3:$J$162,3,FALSE),0)</f>
        <v>265</v>
      </c>
      <c r="G127" s="249"/>
    </row>
    <row r="128" spans="1:7" ht="15" thickBot="1" x14ac:dyDescent="0.35">
      <c r="A128" s="47" t="s">
        <v>145</v>
      </c>
      <c r="B128" s="61" t="s">
        <v>133</v>
      </c>
      <c r="C128" s="34"/>
      <c r="D128" s="58"/>
      <c r="E128" s="195">
        <f>IFERROR(VLOOKUP($B128,[1]NUM14!$G$3:$J$162,2,FALSE),0)</f>
        <v>57</v>
      </c>
      <c r="F128" s="195">
        <f>IFERROR(VLOOKUP($B128,[1]NUM14!$G$3:$J$162,3,FALSE),0)</f>
        <v>68</v>
      </c>
      <c r="G128" s="250"/>
    </row>
    <row r="129" spans="1:7" ht="15" thickBot="1" x14ac:dyDescent="0.35">
      <c r="A129" s="47" t="s">
        <v>145</v>
      </c>
      <c r="B129" s="61" t="s">
        <v>134</v>
      </c>
      <c r="C129" s="34"/>
      <c r="D129" s="58"/>
      <c r="E129" s="195">
        <f>IFERROR(VLOOKUP($B129,[1]NUM14!$G$3:$J$162,2,FALSE),0)</f>
        <v>43</v>
      </c>
      <c r="F129" s="195">
        <f>IFERROR(VLOOKUP($B129,[1]NUM14!$G$3:$J$162,3,FALSE),0)</f>
        <v>38</v>
      </c>
      <c r="G129" s="250"/>
    </row>
    <row r="130" spans="1:7" ht="15" thickBot="1" x14ac:dyDescent="0.35">
      <c r="A130" s="47" t="s">
        <v>145</v>
      </c>
      <c r="B130" s="61" t="s">
        <v>135</v>
      </c>
      <c r="C130" s="34"/>
      <c r="D130" s="58"/>
      <c r="E130" s="195">
        <f>IFERROR(VLOOKUP($B130,[1]NUM14!$G$3:$J$162,2,FALSE),0)</f>
        <v>110</v>
      </c>
      <c r="F130" s="195">
        <f>IFERROR(VLOOKUP($B130,[1]NUM14!$G$3:$J$162,3,FALSE),0)</f>
        <v>158</v>
      </c>
      <c r="G130" s="250"/>
    </row>
    <row r="131" spans="1:7" ht="15" thickBot="1" x14ac:dyDescent="0.35">
      <c r="A131" s="47" t="s">
        <v>145</v>
      </c>
      <c r="B131" s="61" t="s">
        <v>136</v>
      </c>
      <c r="C131" s="34"/>
      <c r="D131" s="58"/>
      <c r="E131" s="195">
        <f>IFERROR(VLOOKUP($B131,[1]NUM14!$G$3:$J$162,2,FALSE),0)</f>
        <v>4</v>
      </c>
      <c r="F131" s="195">
        <f>IFERROR(VLOOKUP($B131,[1]NUM14!$G$3:$J$162,3,FALSE),0)</f>
        <v>3</v>
      </c>
      <c r="G131" s="250"/>
    </row>
    <row r="132" spans="1:7" ht="15" thickBot="1" x14ac:dyDescent="0.35">
      <c r="A132" s="47" t="s">
        <v>145</v>
      </c>
      <c r="B132" s="61" t="s">
        <v>137</v>
      </c>
      <c r="C132" s="34"/>
      <c r="D132" s="58"/>
      <c r="E132" s="195">
        <f>IFERROR(VLOOKUP($B132,[1]NUM14!$G$3:$J$162,2,FALSE),0)</f>
        <v>9</v>
      </c>
      <c r="F132" s="195">
        <f>IFERROR(VLOOKUP($B132,[1]NUM14!$G$3:$J$162,3,FALSE),0)</f>
        <v>5</v>
      </c>
      <c r="G132" s="250"/>
    </row>
    <row r="133" spans="1:7" ht="15" thickBot="1" x14ac:dyDescent="0.35">
      <c r="A133" s="47" t="s">
        <v>145</v>
      </c>
      <c r="B133" s="61" t="s">
        <v>138</v>
      </c>
      <c r="C133" s="34"/>
      <c r="D133" s="58"/>
      <c r="E133" s="195">
        <f>IFERROR(VLOOKUP($B133,[1]NUM14!$G$3:$J$162,2,FALSE),0)</f>
        <v>8</v>
      </c>
      <c r="F133" s="195">
        <f>IFERROR(VLOOKUP($B133,[1]NUM14!$G$3:$J$162,3,FALSE),0)</f>
        <v>5</v>
      </c>
      <c r="G133" s="250"/>
    </row>
    <row r="134" spans="1:7" ht="15" thickBot="1" x14ac:dyDescent="0.35">
      <c r="A134" s="47" t="s">
        <v>145</v>
      </c>
      <c r="B134" s="61" t="s">
        <v>139</v>
      </c>
      <c r="C134" s="34"/>
      <c r="D134" s="58"/>
      <c r="E134" s="195">
        <f>IFERROR(VLOOKUP($B134,[1]NUM14!$G$3:$J$162,2,FALSE),0)</f>
        <v>8</v>
      </c>
      <c r="F134" s="195">
        <f>IFERROR(VLOOKUP($B134,[1]NUM14!$G$3:$J$162,3,FALSE),0)</f>
        <v>9</v>
      </c>
      <c r="G134" s="250"/>
    </row>
    <row r="135" spans="1:7" ht="15" thickBot="1" x14ac:dyDescent="0.35">
      <c r="A135" s="47" t="s">
        <v>145</v>
      </c>
      <c r="B135" s="61" t="s">
        <v>140</v>
      </c>
      <c r="C135" s="34"/>
      <c r="D135" s="58"/>
      <c r="E135" s="195">
        <f>IFERROR(VLOOKUP($B135,[1]NUM14!$G$3:$J$162,2,FALSE),0)</f>
        <v>7</v>
      </c>
      <c r="F135" s="195">
        <f>IFERROR(VLOOKUP($B135,[1]NUM14!$G$3:$J$162,3,FALSE),0)</f>
        <v>6</v>
      </c>
      <c r="G135" s="250"/>
    </row>
    <row r="136" spans="1:7" ht="15" thickBot="1" x14ac:dyDescent="0.35">
      <c r="A136" s="47" t="s">
        <v>145</v>
      </c>
      <c r="B136" s="61" t="s">
        <v>141</v>
      </c>
      <c r="C136" s="34"/>
      <c r="D136" s="58"/>
      <c r="E136" s="195">
        <f>IFERROR(VLOOKUP($B136,[1]NUM14!$G$3:$J$162,2,FALSE),0)</f>
        <v>9</v>
      </c>
      <c r="F136" s="195">
        <f>IFERROR(VLOOKUP($B136,[1]NUM14!$G$3:$J$162,3,FALSE),0)</f>
        <v>11</v>
      </c>
      <c r="G136" s="250"/>
    </row>
    <row r="137" spans="1:7" ht="15" thickBot="1" x14ac:dyDescent="0.35">
      <c r="A137" s="47" t="s">
        <v>145</v>
      </c>
      <c r="B137" s="61" t="s">
        <v>142</v>
      </c>
      <c r="C137" s="34"/>
      <c r="D137" s="58"/>
      <c r="E137" s="195">
        <f>IFERROR(VLOOKUP($B137,[1]NUM14!$G$3:$J$162,2,FALSE),0)</f>
        <v>23</v>
      </c>
      <c r="F137" s="195">
        <f>IFERROR(VLOOKUP($B137,[1]NUM14!$G$3:$J$162,3,FALSE),0)</f>
        <v>19</v>
      </c>
      <c r="G137" s="250"/>
    </row>
    <row r="138" spans="1:7" x14ac:dyDescent="0.3">
      <c r="A138" s="47" t="s">
        <v>145</v>
      </c>
      <c r="B138" s="61" t="s">
        <v>143</v>
      </c>
      <c r="C138" s="34"/>
      <c r="D138" s="58"/>
      <c r="E138" s="206">
        <f>IFERROR(VLOOKUP($B138,[1]NUM14!$G$3:$J$162,2,FALSE),0)</f>
        <v>2</v>
      </c>
      <c r="F138" s="206">
        <f>IFERROR(VLOOKUP($B138,[1]NUM14!$G$3:$J$162,3,FALSE),0)</f>
        <v>2</v>
      </c>
      <c r="G138" s="251"/>
    </row>
    <row r="139" spans="1:7" ht="15" thickBot="1" x14ac:dyDescent="0.35">
      <c r="A139" s="47" t="s">
        <v>145</v>
      </c>
      <c r="B139" s="61" t="s">
        <v>144</v>
      </c>
      <c r="C139" s="34"/>
      <c r="D139" s="58"/>
      <c r="E139" s="208">
        <f>IFERROR(VLOOKUP($B139,[1]NUM14!$G$3:$J$162,2,FALSE),0)</f>
        <v>1</v>
      </c>
      <c r="F139" s="208">
        <f>IFERROR(VLOOKUP($B139,[1]NUM14!$G$3:$J$162,3,FALSE),0)</f>
        <v>2</v>
      </c>
      <c r="G139" s="254"/>
    </row>
    <row r="140" spans="1:7" ht="15" thickBot="1" x14ac:dyDescent="0.35">
      <c r="A140" s="449" t="s">
        <v>167</v>
      </c>
      <c r="B140" s="450"/>
      <c r="C140" s="160">
        <f>D140/Metas!N12</f>
        <v>0.97847682119205293</v>
      </c>
      <c r="D140" s="200">
        <f>F140/G140</f>
        <v>0.24461920529801323</v>
      </c>
      <c r="E140" s="204">
        <f t="shared" ref="E140:F140" si="6">SUM(E127:E139)</f>
        <v>533</v>
      </c>
      <c r="F140" s="201">
        <f t="shared" si="6"/>
        <v>591</v>
      </c>
      <c r="G140" s="205">
        <v>2416</v>
      </c>
    </row>
    <row r="141" spans="1:7" ht="15" thickBot="1" x14ac:dyDescent="0.35">
      <c r="A141" s="47" t="s">
        <v>150</v>
      </c>
      <c r="B141" s="61" t="s">
        <v>146</v>
      </c>
      <c r="C141" s="34"/>
      <c r="D141" s="58"/>
      <c r="E141" s="203">
        <f>IFERROR(VLOOKUP($B141,[1]NUM14!$G$3:$J$162,2,FALSE),0)</f>
        <v>221</v>
      </c>
      <c r="F141" s="203">
        <f>IFERROR(VLOOKUP($B141,[1]NUM14!$G$3:$J$162,3,FALSE),0)</f>
        <v>192</v>
      </c>
      <c r="G141" s="249"/>
    </row>
    <row r="142" spans="1:7" ht="15" thickBot="1" x14ac:dyDescent="0.35">
      <c r="A142" s="47" t="s">
        <v>150</v>
      </c>
      <c r="B142" s="61" t="s">
        <v>147</v>
      </c>
      <c r="C142" s="34"/>
      <c r="D142" s="58"/>
      <c r="E142" s="195">
        <f>IFERROR(VLOOKUP($B142,[1]NUM14!$G$3:$J$162,2,FALSE),0)</f>
        <v>0</v>
      </c>
      <c r="F142" s="195">
        <f>IFERROR(VLOOKUP($B142,[1]NUM14!$G$3:$J$162,3,FALSE),0)</f>
        <v>0</v>
      </c>
      <c r="G142" s="250"/>
    </row>
    <row r="143" spans="1:7" ht="15" thickBot="1" x14ac:dyDescent="0.35">
      <c r="A143" s="47" t="s">
        <v>150</v>
      </c>
      <c r="B143" s="61" t="s">
        <v>148</v>
      </c>
      <c r="C143" s="34"/>
      <c r="D143" s="58"/>
      <c r="E143" s="195">
        <f>IFERROR(VLOOKUP($B143,[1]NUM14!$G$3:$J$162,2,FALSE),0)</f>
        <v>1</v>
      </c>
      <c r="F143" s="195">
        <f>IFERROR(VLOOKUP($B143,[1]NUM14!$G$3:$J$162,3,FALSE),0)</f>
        <v>1</v>
      </c>
      <c r="G143" s="250"/>
    </row>
    <row r="144" spans="1:7" ht="15" thickBot="1" x14ac:dyDescent="0.35">
      <c r="A144" s="47" t="s">
        <v>150</v>
      </c>
      <c r="B144" s="61" t="s">
        <v>149</v>
      </c>
      <c r="C144" s="34"/>
      <c r="D144" s="58"/>
      <c r="E144" s="206">
        <f>IFERROR(VLOOKUP($B144,[1]NUM14!$G$3:$J$162,2,FALSE),0)</f>
        <v>0</v>
      </c>
      <c r="F144" s="206">
        <f>IFERROR(VLOOKUP($B144,[1]NUM14!$G$3:$J$162,3,FALSE),0)</f>
        <v>0</v>
      </c>
      <c r="G144" s="251"/>
    </row>
    <row r="145" spans="1:7" ht="15" thickBot="1" x14ac:dyDescent="0.35">
      <c r="A145" s="449" t="s">
        <v>168</v>
      </c>
      <c r="B145" s="450"/>
      <c r="C145" s="160">
        <f>D145/Metas!N14</f>
        <v>0.8221512247071352</v>
      </c>
      <c r="D145" s="200">
        <f>F145/G145</f>
        <v>0.2055378061767838</v>
      </c>
      <c r="E145" s="204">
        <f t="shared" ref="E145:F145" si="7">SUM(E141:E144)</f>
        <v>222</v>
      </c>
      <c r="F145" s="201">
        <f t="shared" si="7"/>
        <v>193</v>
      </c>
      <c r="G145" s="205">
        <v>939</v>
      </c>
    </row>
    <row r="146" spans="1:7" ht="15" thickBot="1" x14ac:dyDescent="0.35">
      <c r="A146" s="47" t="s">
        <v>158</v>
      </c>
      <c r="B146" s="61" t="s">
        <v>151</v>
      </c>
      <c r="C146" s="34"/>
      <c r="D146" s="58"/>
      <c r="E146" s="194">
        <f>IFERROR(VLOOKUP($B146,[1]NUM14!$G$3:$J$162,2,FALSE),0)</f>
        <v>27</v>
      </c>
      <c r="F146" s="194">
        <f>IFERROR(VLOOKUP($B146,[1]NUM14!$G$3:$J$162,3,FALSE),0)</f>
        <v>33</v>
      </c>
      <c r="G146" s="246"/>
    </row>
    <row r="147" spans="1:7" ht="15" thickBot="1" x14ac:dyDescent="0.35">
      <c r="A147" s="47" t="s">
        <v>158</v>
      </c>
      <c r="B147" s="61" t="s">
        <v>152</v>
      </c>
      <c r="C147" s="34"/>
      <c r="D147" s="58"/>
      <c r="E147" s="195">
        <f>IFERROR(VLOOKUP($B147,[1]NUM14!$G$3:$J$162,2,FALSE),0)</f>
        <v>1</v>
      </c>
      <c r="F147" s="195">
        <f>IFERROR(VLOOKUP($B147,[1]NUM14!$G$3:$J$162,3,FALSE),0)</f>
        <v>2</v>
      </c>
      <c r="G147" s="247"/>
    </row>
    <row r="148" spans="1:7" ht="15" thickBot="1" x14ac:dyDescent="0.35">
      <c r="A148" s="47" t="s">
        <v>158</v>
      </c>
      <c r="B148" s="61" t="s">
        <v>153</v>
      </c>
      <c r="C148" s="34"/>
      <c r="D148" s="58"/>
      <c r="E148" s="195">
        <f>IFERROR(VLOOKUP($B148,[1]NUM14!$G$3:$J$162,2,FALSE),0)</f>
        <v>6</v>
      </c>
      <c r="F148" s="195">
        <f>IFERROR(VLOOKUP($B148,[1]NUM14!$G$3:$J$162,3,FALSE),0)</f>
        <v>4</v>
      </c>
      <c r="G148" s="247"/>
    </row>
    <row r="149" spans="1:7" ht="15" thickBot="1" x14ac:dyDescent="0.35">
      <c r="A149" s="47" t="s">
        <v>158</v>
      </c>
      <c r="B149" s="61" t="s">
        <v>154</v>
      </c>
      <c r="C149" s="34"/>
      <c r="D149" s="58"/>
      <c r="E149" s="195">
        <f>IFERROR(VLOOKUP($B149,[1]NUM14!$G$3:$J$162,2,FALSE),0)</f>
        <v>7</v>
      </c>
      <c r="F149" s="195">
        <f>IFERROR(VLOOKUP($B149,[1]NUM14!$G$3:$J$162,3,FALSE),0)</f>
        <v>5</v>
      </c>
      <c r="G149" s="247"/>
    </row>
    <row r="150" spans="1:7" ht="15" thickBot="1" x14ac:dyDescent="0.35">
      <c r="A150" s="47" t="s">
        <v>158</v>
      </c>
      <c r="B150" s="61" t="s">
        <v>155</v>
      </c>
      <c r="C150" s="34"/>
      <c r="D150" s="58"/>
      <c r="E150" s="203">
        <f>IFERROR(VLOOKUP($B150,[1]NUM14!$G$3:$J$162,2,FALSE),0)</f>
        <v>10</v>
      </c>
      <c r="F150" s="203">
        <f>IFERROR(VLOOKUP($B150,[1]NUM14!$G$3:$J$162,3,FALSE),0)</f>
        <v>8</v>
      </c>
      <c r="G150" s="252"/>
    </row>
    <row r="151" spans="1:7" ht="15" thickBot="1" x14ac:dyDescent="0.35">
      <c r="A151" s="47" t="s">
        <v>158</v>
      </c>
      <c r="B151" s="61" t="s">
        <v>156</v>
      </c>
      <c r="C151" s="34"/>
      <c r="D151" s="58"/>
      <c r="E151" s="195">
        <f>IFERROR(VLOOKUP($B151,[1]NUM14!$G$3:$J$162,2,FALSE),0)</f>
        <v>9</v>
      </c>
      <c r="F151" s="195">
        <f>IFERROR(VLOOKUP($B151,[1]NUM14!$G$3:$J$162,3,FALSE),0)</f>
        <v>8</v>
      </c>
      <c r="G151" s="247"/>
    </row>
    <row r="152" spans="1:7" ht="15" thickBot="1" x14ac:dyDescent="0.35">
      <c r="A152" s="47" t="s">
        <v>158</v>
      </c>
      <c r="B152" s="61" t="s">
        <v>157</v>
      </c>
      <c r="C152" s="34"/>
      <c r="D152" s="58"/>
      <c r="E152" s="196">
        <f>IFERROR(VLOOKUP($B152,[1]NUM14!$G$3:$J$162,2,FALSE),0)</f>
        <v>6</v>
      </c>
      <c r="F152" s="196">
        <f>IFERROR(VLOOKUP($B152,[1]NUM14!$G$3:$J$162,3,FALSE),0)</f>
        <v>9</v>
      </c>
      <c r="G152" s="248"/>
    </row>
    <row r="153" spans="1:7" ht="15" thickBot="1" x14ac:dyDescent="0.35">
      <c r="A153" s="449" t="s">
        <v>169</v>
      </c>
      <c r="B153" s="450"/>
      <c r="C153" s="160">
        <f>D153/Metas!N15</f>
        <v>1.0147058823529411</v>
      </c>
      <c r="D153" s="200">
        <f>F153/G153</f>
        <v>0.25367647058823528</v>
      </c>
      <c r="E153" s="204">
        <f>SUM(E146:E152)</f>
        <v>66</v>
      </c>
      <c r="F153" s="201">
        <f>SUM(F146:F152)</f>
        <v>69</v>
      </c>
      <c r="G153" s="205">
        <v>272</v>
      </c>
    </row>
    <row r="154" spans="1:7" x14ac:dyDescent="0.3">
      <c r="C154" s="91"/>
      <c r="D154" s="92"/>
    </row>
  </sheetData>
  <sheetProtection selectLockedCells="1" selectUnlockedCells="1"/>
  <mergeCells count="21">
    <mergeCell ref="A153:B153"/>
    <mergeCell ref="A26:B26"/>
    <mergeCell ref="A40:B40"/>
    <mergeCell ref="A51:B51"/>
    <mergeCell ref="A66:B66"/>
    <mergeCell ref="A77:B77"/>
    <mergeCell ref="A83:B83"/>
    <mergeCell ref="A94:B94"/>
    <mergeCell ref="A113:B113"/>
    <mergeCell ref="A126:B126"/>
    <mergeCell ref="A140:B140"/>
    <mergeCell ref="A145:B145"/>
    <mergeCell ref="A1:A10"/>
    <mergeCell ref="B1:B10"/>
    <mergeCell ref="C1:C11"/>
    <mergeCell ref="D1:D10"/>
    <mergeCell ref="G2:G9"/>
    <mergeCell ref="G10:G11"/>
    <mergeCell ref="E2:F9"/>
    <mergeCell ref="E10:F10"/>
    <mergeCell ref="E1:G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154"/>
  <sheetViews>
    <sheetView zoomScale="80" zoomScaleNormal="80" workbookViewId="0">
      <pane xSplit="2" ySplit="11" topLeftCell="C12" activePane="bottomRight" state="frozen"/>
      <selection activeCell="B12" sqref="B12"/>
      <selection pane="topRight" activeCell="B12" sqref="B12"/>
      <selection pane="bottomLeft" activeCell="B12" sqref="B12"/>
      <selection pane="bottomRight" activeCell="C12" sqref="C12"/>
    </sheetView>
  </sheetViews>
  <sheetFormatPr baseColWidth="10" defaultColWidth="11.44140625" defaultRowHeight="13.8" x14ac:dyDescent="0.25"/>
  <cols>
    <col min="1" max="1" width="24.33203125" style="49" bestFit="1" customWidth="1"/>
    <col min="2" max="2" width="48.109375" style="49" bestFit="1" customWidth="1"/>
    <col min="3" max="3" width="17.5546875" style="35" customWidth="1"/>
    <col min="4" max="4" width="21.6640625" style="33" customWidth="1"/>
    <col min="5" max="10" width="11.109375" style="40" customWidth="1"/>
    <col min="11" max="11" width="24.5546875" style="40" customWidth="1"/>
    <col min="12" max="16384" width="11.44140625" style="33"/>
  </cols>
  <sheetData>
    <row r="1" spans="1:11" s="105" customFormat="1" ht="73.5" customHeight="1" thickTop="1" thickBot="1" x14ac:dyDescent="0.3">
      <c r="A1" s="459" t="s">
        <v>0</v>
      </c>
      <c r="B1" s="315" t="s">
        <v>1</v>
      </c>
      <c r="C1" s="315" t="s">
        <v>174</v>
      </c>
      <c r="D1" s="462" t="s">
        <v>172</v>
      </c>
      <c r="E1" s="451" t="s">
        <v>291</v>
      </c>
      <c r="F1" s="452"/>
      <c r="G1" s="452"/>
      <c r="H1" s="452"/>
      <c r="I1" s="452"/>
      <c r="J1" s="452"/>
      <c r="K1" s="453"/>
    </row>
    <row r="2" spans="1:11" s="105" customFormat="1" ht="15" customHeight="1" thickTop="1" x14ac:dyDescent="0.25">
      <c r="A2" s="460"/>
      <c r="B2" s="316"/>
      <c r="C2" s="318"/>
      <c r="D2" s="320"/>
      <c r="E2" s="393" t="s">
        <v>2</v>
      </c>
      <c r="F2" s="394"/>
      <c r="G2" s="394"/>
      <c r="H2" s="394"/>
      <c r="I2" s="394"/>
      <c r="J2" s="405"/>
      <c r="K2" s="456" t="s">
        <v>3</v>
      </c>
    </row>
    <row r="3" spans="1:11" s="105" customFormat="1" ht="15" customHeight="1" x14ac:dyDescent="0.25">
      <c r="A3" s="460"/>
      <c r="B3" s="316"/>
      <c r="C3" s="318"/>
      <c r="D3" s="320"/>
      <c r="E3" s="396"/>
      <c r="F3" s="326"/>
      <c r="G3" s="326"/>
      <c r="H3" s="326"/>
      <c r="I3" s="326"/>
      <c r="J3" s="406"/>
      <c r="K3" s="457"/>
    </row>
    <row r="4" spans="1:11" s="105" customFormat="1" ht="15" customHeight="1" x14ac:dyDescent="0.25">
      <c r="A4" s="460"/>
      <c r="B4" s="316"/>
      <c r="C4" s="318"/>
      <c r="D4" s="320"/>
      <c r="E4" s="396"/>
      <c r="F4" s="326"/>
      <c r="G4" s="326"/>
      <c r="H4" s="326"/>
      <c r="I4" s="326"/>
      <c r="J4" s="406"/>
      <c r="K4" s="457"/>
    </row>
    <row r="5" spans="1:11" s="105" customFormat="1" ht="15" customHeight="1" x14ac:dyDescent="0.25">
      <c r="A5" s="460"/>
      <c r="B5" s="316"/>
      <c r="C5" s="318"/>
      <c r="D5" s="320"/>
      <c r="E5" s="396"/>
      <c r="F5" s="326"/>
      <c r="G5" s="326"/>
      <c r="H5" s="326"/>
      <c r="I5" s="326"/>
      <c r="J5" s="406"/>
      <c r="K5" s="457"/>
    </row>
    <row r="6" spans="1:11" s="105" customFormat="1" ht="15" customHeight="1" x14ac:dyDescent="0.25">
      <c r="A6" s="460"/>
      <c r="B6" s="316"/>
      <c r="C6" s="318"/>
      <c r="D6" s="320"/>
      <c r="E6" s="396"/>
      <c r="F6" s="326"/>
      <c r="G6" s="326"/>
      <c r="H6" s="326"/>
      <c r="I6" s="326"/>
      <c r="J6" s="406"/>
      <c r="K6" s="457"/>
    </row>
    <row r="7" spans="1:11" s="105" customFormat="1" ht="15" customHeight="1" x14ac:dyDescent="0.25">
      <c r="A7" s="460"/>
      <c r="B7" s="316"/>
      <c r="C7" s="318"/>
      <c r="D7" s="320"/>
      <c r="E7" s="396"/>
      <c r="F7" s="326"/>
      <c r="G7" s="326"/>
      <c r="H7" s="326"/>
      <c r="I7" s="326"/>
      <c r="J7" s="406"/>
      <c r="K7" s="457"/>
    </row>
    <row r="8" spans="1:11" s="105" customFormat="1" ht="15" customHeight="1" x14ac:dyDescent="0.25">
      <c r="A8" s="460"/>
      <c r="B8" s="316"/>
      <c r="C8" s="318"/>
      <c r="D8" s="320"/>
      <c r="E8" s="396"/>
      <c r="F8" s="326"/>
      <c r="G8" s="326"/>
      <c r="H8" s="326"/>
      <c r="I8" s="326"/>
      <c r="J8" s="406"/>
      <c r="K8" s="457"/>
    </row>
    <row r="9" spans="1:11" s="105" customFormat="1" ht="15.75" customHeight="1" thickBot="1" x14ac:dyDescent="0.3">
      <c r="A9" s="460"/>
      <c r="B9" s="316"/>
      <c r="C9" s="318"/>
      <c r="D9" s="320"/>
      <c r="E9" s="397"/>
      <c r="F9" s="398"/>
      <c r="G9" s="398"/>
      <c r="H9" s="398"/>
      <c r="I9" s="398"/>
      <c r="J9" s="407"/>
      <c r="K9" s="458"/>
    </row>
    <row r="10" spans="1:11" s="105" customFormat="1" ht="57.75" customHeight="1" thickTop="1" thickBot="1" x14ac:dyDescent="0.3">
      <c r="A10" s="461"/>
      <c r="B10" s="317"/>
      <c r="C10" s="318"/>
      <c r="D10" s="321"/>
      <c r="E10" s="390" t="s">
        <v>233</v>
      </c>
      <c r="F10" s="411"/>
      <c r="G10" s="390" t="s">
        <v>231</v>
      </c>
      <c r="H10" s="411"/>
      <c r="I10" s="390" t="s">
        <v>232</v>
      </c>
      <c r="J10" s="411"/>
      <c r="K10" s="454" t="s">
        <v>170</v>
      </c>
    </row>
    <row r="11" spans="1:11" s="105" customFormat="1" ht="14.4" thickBot="1" x14ac:dyDescent="0.3">
      <c r="A11" s="131"/>
      <c r="B11" s="131"/>
      <c r="C11" s="317"/>
      <c r="D11" s="132" t="s">
        <v>173</v>
      </c>
      <c r="E11" s="145" t="s">
        <v>17</v>
      </c>
      <c r="F11" s="146" t="s">
        <v>19</v>
      </c>
      <c r="G11" s="145" t="s">
        <v>17</v>
      </c>
      <c r="H11" s="145" t="s">
        <v>19</v>
      </c>
      <c r="I11" s="145" t="s">
        <v>17</v>
      </c>
      <c r="J11" s="145" t="s">
        <v>19</v>
      </c>
      <c r="K11" s="455"/>
    </row>
    <row r="12" spans="1:11" ht="14.4" thickBot="1" x14ac:dyDescent="0.3">
      <c r="A12" s="49" t="s">
        <v>40</v>
      </c>
      <c r="B12" s="62" t="s">
        <v>27</v>
      </c>
      <c r="C12" s="34"/>
      <c r="D12" s="34"/>
      <c r="E12" s="148">
        <f>+G12+I12</f>
        <v>1054</v>
      </c>
      <c r="F12" s="149">
        <f>+H12+J12</f>
        <v>1053</v>
      </c>
      <c r="G12" s="148">
        <f>IFERROR(VLOOKUP($B12,[1]NUM15!$G$3:$J$164,2,FALSE),0)</f>
        <v>827</v>
      </c>
      <c r="H12" s="154">
        <f>IFERROR(VLOOKUP($B12,[1]NUM15!$G$3:$J$164,3,FALSE),0)</f>
        <v>814</v>
      </c>
      <c r="I12" s="148">
        <f>IFERROR(VLOOKUP($B12,[1]NUM15!$R$3:$U$156,2,FALSE),0)</f>
        <v>227</v>
      </c>
      <c r="J12" s="149">
        <f>IFERROR(VLOOKUP($B12,[1]NUM15!$R$3:$U$156,3,FALSE),0)</f>
        <v>239</v>
      </c>
    </row>
    <row r="13" spans="1:11" ht="14.4" thickBot="1" x14ac:dyDescent="0.3">
      <c r="A13" s="49" t="s">
        <v>40</v>
      </c>
      <c r="B13" s="62" t="s">
        <v>28</v>
      </c>
      <c r="C13" s="34"/>
      <c r="D13" s="34"/>
      <c r="E13" s="150">
        <f t="shared" ref="E13:E24" si="0">+G13+I13</f>
        <v>558</v>
      </c>
      <c r="F13" s="151">
        <f t="shared" ref="F13:F24" si="1">+H13+J13</f>
        <v>698</v>
      </c>
      <c r="G13" s="150">
        <f>IFERROR(VLOOKUP($B13,[1]NUM15!$G$3:$J$164,2,FALSE),0)</f>
        <v>471</v>
      </c>
      <c r="H13" s="57">
        <f>IFERROR(VLOOKUP($B13,[1]NUM15!$G$3:$J$164,3,FALSE),0)</f>
        <v>555</v>
      </c>
      <c r="I13" s="150">
        <f>IFERROR(VLOOKUP($B13,[1]NUM15!$R$3:$U$156,2,FALSE),0)</f>
        <v>87</v>
      </c>
      <c r="J13" s="151">
        <f>IFERROR(VLOOKUP($B13,[1]NUM15!$R$3:$U$156,3,FALSE),0)</f>
        <v>143</v>
      </c>
    </row>
    <row r="14" spans="1:11" ht="14.4" thickBot="1" x14ac:dyDescent="0.3">
      <c r="A14" s="49" t="s">
        <v>40</v>
      </c>
      <c r="B14" s="62" t="s">
        <v>29</v>
      </c>
      <c r="C14" s="34"/>
      <c r="D14" s="34"/>
      <c r="E14" s="150">
        <f t="shared" si="0"/>
        <v>580</v>
      </c>
      <c r="F14" s="151">
        <f t="shared" si="1"/>
        <v>666</v>
      </c>
      <c r="G14" s="150">
        <f>IFERROR(VLOOKUP($B14,[1]NUM15!$G$3:$J$164,2,FALSE),0)</f>
        <v>508</v>
      </c>
      <c r="H14" s="57">
        <f>IFERROR(VLOOKUP($B14,[1]NUM15!$G$3:$J$164,3,FALSE),0)</f>
        <v>559</v>
      </c>
      <c r="I14" s="150">
        <f>IFERROR(VLOOKUP($B14,[1]NUM15!$R$3:$U$156,2,FALSE),0)</f>
        <v>72</v>
      </c>
      <c r="J14" s="151">
        <f>IFERROR(VLOOKUP($B14,[1]NUM15!$R$3:$U$156,3,FALSE),0)</f>
        <v>107</v>
      </c>
    </row>
    <row r="15" spans="1:11" ht="14.4" thickBot="1" x14ac:dyDescent="0.3">
      <c r="A15" s="49" t="s">
        <v>40</v>
      </c>
      <c r="B15" s="62" t="s">
        <v>30</v>
      </c>
      <c r="C15" s="34"/>
      <c r="D15" s="34"/>
      <c r="E15" s="150">
        <f t="shared" si="0"/>
        <v>802</v>
      </c>
      <c r="F15" s="151">
        <f t="shared" si="1"/>
        <v>1249</v>
      </c>
      <c r="G15" s="150">
        <f>IFERROR(VLOOKUP($B15,[1]NUM15!$G$3:$J$164,2,FALSE),0)</f>
        <v>665</v>
      </c>
      <c r="H15" s="57">
        <f>IFERROR(VLOOKUP($B15,[1]NUM15!$G$3:$J$164,3,FALSE),0)</f>
        <v>1176</v>
      </c>
      <c r="I15" s="150">
        <f>IFERROR(VLOOKUP($B15,[1]NUM15!$R$3:$U$156,2,FALSE),0)</f>
        <v>137</v>
      </c>
      <c r="J15" s="151">
        <f>IFERROR(VLOOKUP($B15,[1]NUM15!$R$3:$U$156,3,FALSE),0)</f>
        <v>73</v>
      </c>
    </row>
    <row r="16" spans="1:11" ht="14.4" thickBot="1" x14ac:dyDescent="0.3">
      <c r="A16" s="49" t="s">
        <v>40</v>
      </c>
      <c r="B16" s="62" t="s">
        <v>31</v>
      </c>
      <c r="C16" s="36"/>
      <c r="D16" s="34"/>
      <c r="E16" s="150">
        <f t="shared" si="0"/>
        <v>439</v>
      </c>
      <c r="F16" s="151">
        <f t="shared" si="1"/>
        <v>420</v>
      </c>
      <c r="G16" s="150">
        <f>IFERROR(VLOOKUP($B16,[1]NUM15!$G$3:$J$164,2,FALSE),0)</f>
        <v>374</v>
      </c>
      <c r="H16" s="57">
        <f>IFERROR(VLOOKUP($B16,[1]NUM15!$G$3:$J$164,3,FALSE),0)</f>
        <v>360</v>
      </c>
      <c r="I16" s="150">
        <f>IFERROR(VLOOKUP($B16,[1]NUM15!$R$3:$U$156,2,FALSE),0)</f>
        <v>65</v>
      </c>
      <c r="J16" s="151">
        <f>IFERROR(VLOOKUP($B16,[1]NUM15!$R$3:$U$156,3,FALSE),0)</f>
        <v>60</v>
      </c>
    </row>
    <row r="17" spans="1:11" ht="14.4" thickBot="1" x14ac:dyDescent="0.3">
      <c r="A17" s="49" t="s">
        <v>40</v>
      </c>
      <c r="B17" s="62" t="s">
        <v>32</v>
      </c>
      <c r="C17" s="34"/>
      <c r="D17" s="34"/>
      <c r="E17" s="150">
        <f t="shared" si="0"/>
        <v>447</v>
      </c>
      <c r="F17" s="151">
        <f t="shared" si="1"/>
        <v>503</v>
      </c>
      <c r="G17" s="150">
        <f>IFERROR(VLOOKUP($B17,[1]NUM15!$G$3:$J$164,2,FALSE),0)</f>
        <v>395</v>
      </c>
      <c r="H17" s="57">
        <f>IFERROR(VLOOKUP($B17,[1]NUM15!$G$3:$J$164,3,FALSE),0)</f>
        <v>460</v>
      </c>
      <c r="I17" s="150">
        <f>IFERROR(VLOOKUP($B17,[1]NUM15!$R$3:$U$156,2,FALSE),0)</f>
        <v>52</v>
      </c>
      <c r="J17" s="151">
        <f>IFERROR(VLOOKUP($B17,[1]NUM15!$R$3:$U$156,3,FALSE),0)</f>
        <v>43</v>
      </c>
    </row>
    <row r="18" spans="1:11" ht="14.4" thickBot="1" x14ac:dyDescent="0.3">
      <c r="A18" s="49" t="s">
        <v>40</v>
      </c>
      <c r="B18" s="62" t="s">
        <v>33</v>
      </c>
      <c r="C18" s="34"/>
      <c r="D18" s="34"/>
      <c r="E18" s="150">
        <f t="shared" si="0"/>
        <v>59</v>
      </c>
      <c r="F18" s="151">
        <f t="shared" si="1"/>
        <v>64</v>
      </c>
      <c r="G18" s="150">
        <f>IFERROR(VLOOKUP($B18,[1]NUM15!$G$3:$J$164,2,FALSE),0)</f>
        <v>48</v>
      </c>
      <c r="H18" s="57">
        <f>IFERROR(VLOOKUP($B18,[1]NUM15!$G$3:$J$164,3,FALSE),0)</f>
        <v>58</v>
      </c>
      <c r="I18" s="150">
        <f>IFERROR(VLOOKUP($B18,[1]NUM15!$R$3:$U$156,2,FALSE),0)</f>
        <v>11</v>
      </c>
      <c r="J18" s="151">
        <f>IFERROR(VLOOKUP($B18,[1]NUM15!$R$3:$U$156,3,FALSE),0)</f>
        <v>6</v>
      </c>
    </row>
    <row r="19" spans="1:11" ht="14.4" thickBot="1" x14ac:dyDescent="0.3">
      <c r="A19" s="49" t="s">
        <v>40</v>
      </c>
      <c r="B19" s="62" t="s">
        <v>34</v>
      </c>
      <c r="C19" s="34"/>
      <c r="D19" s="34"/>
      <c r="E19" s="150">
        <f t="shared" si="0"/>
        <v>6</v>
      </c>
      <c r="F19" s="151">
        <f t="shared" si="1"/>
        <v>3</v>
      </c>
      <c r="G19" s="150">
        <f>IFERROR(VLOOKUP($B19,[1]NUM15!$G$3:$J$164,2,FALSE),0)</f>
        <v>4</v>
      </c>
      <c r="H19" s="57">
        <f>IFERROR(VLOOKUP($B19,[1]NUM15!$G$3:$J$164,3,FALSE),0)</f>
        <v>3</v>
      </c>
      <c r="I19" s="150">
        <f>IFERROR(VLOOKUP($B19,[1]NUM15!$R$3:$U$156,2,FALSE),0)</f>
        <v>2</v>
      </c>
      <c r="J19" s="151">
        <f>IFERROR(VLOOKUP($B19,[1]NUM15!$R$3:$U$156,3,FALSE),0)</f>
        <v>0</v>
      </c>
    </row>
    <row r="20" spans="1:11" ht="14.4" thickBot="1" x14ac:dyDescent="0.3">
      <c r="A20" s="49" t="s">
        <v>40</v>
      </c>
      <c r="B20" s="62" t="s">
        <v>35</v>
      </c>
      <c r="C20" s="34"/>
      <c r="D20" s="34"/>
      <c r="E20" s="150">
        <f t="shared" si="0"/>
        <v>10</v>
      </c>
      <c r="F20" s="151">
        <f t="shared" si="1"/>
        <v>8</v>
      </c>
      <c r="G20" s="150">
        <f>IFERROR(VLOOKUP($B20,[1]NUM15!$G$3:$J$164,2,FALSE),0)</f>
        <v>8</v>
      </c>
      <c r="H20" s="57">
        <f>IFERROR(VLOOKUP($B20,[1]NUM15!$G$3:$J$164,3,FALSE),0)</f>
        <v>6</v>
      </c>
      <c r="I20" s="150">
        <f>IFERROR(VLOOKUP($B20,[1]NUM15!$R$3:$U$156,2,FALSE),0)</f>
        <v>2</v>
      </c>
      <c r="J20" s="151">
        <f>IFERROR(VLOOKUP($B20,[1]NUM15!$R$3:$U$156,3,FALSE),0)</f>
        <v>2</v>
      </c>
    </row>
    <row r="21" spans="1:11" ht="14.4" thickBot="1" x14ac:dyDescent="0.3">
      <c r="A21" s="49" t="s">
        <v>40</v>
      </c>
      <c r="B21" s="62" t="s">
        <v>36</v>
      </c>
      <c r="C21" s="37"/>
      <c r="D21" s="34"/>
      <c r="E21" s="150">
        <f t="shared" si="0"/>
        <v>8</v>
      </c>
      <c r="F21" s="151">
        <f t="shared" si="1"/>
        <v>7</v>
      </c>
      <c r="G21" s="150">
        <f>IFERROR(VLOOKUP($B21,[1]NUM15!$G$3:$J$164,2,FALSE),0)</f>
        <v>6</v>
      </c>
      <c r="H21" s="57">
        <f>IFERROR(VLOOKUP($B21,[1]NUM15!$G$3:$J$164,3,FALSE),0)</f>
        <v>6</v>
      </c>
      <c r="I21" s="150">
        <f>IFERROR(VLOOKUP($B21,[1]NUM15!$R$3:$U$156,2,FALSE),0)</f>
        <v>2</v>
      </c>
      <c r="J21" s="151">
        <f>IFERROR(VLOOKUP($B21,[1]NUM15!$R$3:$U$156,3,FALSE),0)</f>
        <v>1</v>
      </c>
    </row>
    <row r="22" spans="1:11" ht="14.4" thickBot="1" x14ac:dyDescent="0.3">
      <c r="A22" s="49" t="s">
        <v>40</v>
      </c>
      <c r="B22" s="62" t="s">
        <v>37</v>
      </c>
      <c r="C22" s="34"/>
      <c r="D22" s="34"/>
      <c r="E22" s="150">
        <f t="shared" si="0"/>
        <v>82</v>
      </c>
      <c r="F22" s="151">
        <f t="shared" si="1"/>
        <v>105</v>
      </c>
      <c r="G22" s="150">
        <f>IFERROR(VLOOKUP($B22,[1]NUM15!$G$3:$J$164,2,FALSE),0)</f>
        <v>74</v>
      </c>
      <c r="H22" s="57">
        <f>IFERROR(VLOOKUP($B22,[1]NUM15!$G$3:$J$164,3,FALSE),0)</f>
        <v>90</v>
      </c>
      <c r="I22" s="150">
        <f>IFERROR(VLOOKUP($B22,[1]NUM15!$R$3:$U$156,2,FALSE),0)</f>
        <v>8</v>
      </c>
      <c r="J22" s="151">
        <f>IFERROR(VLOOKUP($B22,[1]NUM15!$R$3:$U$156,3,FALSE),0)</f>
        <v>15</v>
      </c>
    </row>
    <row r="23" spans="1:11" ht="14.4" thickBot="1" x14ac:dyDescent="0.3">
      <c r="A23" s="49" t="s">
        <v>40</v>
      </c>
      <c r="B23" s="62" t="s">
        <v>38</v>
      </c>
      <c r="C23" s="34"/>
      <c r="D23" s="34"/>
      <c r="E23" s="150">
        <f t="shared" si="0"/>
        <v>42</v>
      </c>
      <c r="F23" s="151">
        <f t="shared" si="1"/>
        <v>36</v>
      </c>
      <c r="G23" s="150">
        <f>IFERROR(VLOOKUP($B23,[1]NUM15!$G$3:$J$164,2,FALSE),0)</f>
        <v>41</v>
      </c>
      <c r="H23" s="57">
        <f>IFERROR(VLOOKUP($B23,[1]NUM15!$G$3:$J$164,3,FALSE),0)</f>
        <v>36</v>
      </c>
      <c r="I23" s="150">
        <f>IFERROR(VLOOKUP($B23,[1]NUM15!$R$3:$U$156,2,FALSE),0)</f>
        <v>1</v>
      </c>
      <c r="J23" s="151">
        <f>IFERROR(VLOOKUP($B23,[1]NUM15!$R$3:$U$156,3,FALSE),0)</f>
        <v>0</v>
      </c>
    </row>
    <row r="24" spans="1:11" ht="14.4" thickBot="1" x14ac:dyDescent="0.3">
      <c r="A24" s="49" t="s">
        <v>40</v>
      </c>
      <c r="B24" s="62" t="s">
        <v>39</v>
      </c>
      <c r="C24" s="34"/>
      <c r="D24" s="34"/>
      <c r="E24" s="150">
        <f t="shared" si="0"/>
        <v>36</v>
      </c>
      <c r="F24" s="151">
        <f t="shared" si="1"/>
        <v>74</v>
      </c>
      <c r="G24" s="150">
        <f>IFERROR(VLOOKUP($B24,[1]NUM15!$G$3:$J$164,2,FALSE),0)</f>
        <v>30</v>
      </c>
      <c r="H24" s="57">
        <f>IFERROR(VLOOKUP($B24,[1]NUM15!$G$3:$J$164,3,FALSE),0)</f>
        <v>72</v>
      </c>
      <c r="I24" s="150">
        <f>IFERROR(VLOOKUP($B24,[1]NUM15!$R$3:$U$156,2,FALSE),0)</f>
        <v>6</v>
      </c>
      <c r="J24" s="151">
        <f>IFERROR(VLOOKUP($B24,[1]NUM15!$R$3:$U$156,3,FALSE),0)</f>
        <v>2</v>
      </c>
    </row>
    <row r="25" spans="1:11" ht="14.4" thickBot="1" x14ac:dyDescent="0.3">
      <c r="A25" s="47" t="s">
        <v>40</v>
      </c>
      <c r="B25" s="62" t="s">
        <v>256</v>
      </c>
      <c r="C25" s="34"/>
      <c r="D25" s="34"/>
      <c r="E25" s="152">
        <f t="shared" ref="E25" si="2">+G25+I25</f>
        <v>53</v>
      </c>
      <c r="F25" s="153">
        <f t="shared" ref="F25" si="3">+H25+J25</f>
        <v>61</v>
      </c>
      <c r="G25" s="152">
        <f>IFERROR(VLOOKUP($B25,[1]NUM15!$G$3:$J$164,2,FALSE),0)</f>
        <v>51</v>
      </c>
      <c r="H25" s="155">
        <f>IFERROR(VLOOKUP($B25,[1]NUM15!$G$3:$J$164,3,FALSE),0)</f>
        <v>59</v>
      </c>
      <c r="I25" s="152">
        <f>IFERROR(VLOOKUP($B25,[1]NUM15!$R$3:$U$156,2,FALSE),0)</f>
        <v>2</v>
      </c>
      <c r="J25" s="153">
        <f>IFERROR(VLOOKUP($B25,[1]NUM15!$R$3:$U$156,3,FALSE),0)</f>
        <v>2</v>
      </c>
    </row>
    <row r="26" spans="1:11" ht="14.4" thickBot="1" x14ac:dyDescent="0.3">
      <c r="A26" s="422" t="s">
        <v>159</v>
      </c>
      <c r="B26" s="423"/>
      <c r="C26" s="160">
        <f>D26/Metas!O10</f>
        <v>0.92015752084899871</v>
      </c>
      <c r="D26" s="161">
        <f>F26/K26</f>
        <v>0.25571177504393672</v>
      </c>
      <c r="E26" s="159">
        <f>SUM(E12:E25)</f>
        <v>4176</v>
      </c>
      <c r="F26" s="156">
        <f t="shared" ref="F26:I26" si="4">SUM(F12:F25)</f>
        <v>4947</v>
      </c>
      <c r="G26" s="156">
        <f t="shared" si="4"/>
        <v>3502</v>
      </c>
      <c r="H26" s="156">
        <f t="shared" ref="H26" si="5">SUM(H12:H25)</f>
        <v>4254</v>
      </c>
      <c r="I26" s="156">
        <f t="shared" si="4"/>
        <v>674</v>
      </c>
      <c r="J26" s="187">
        <f t="shared" ref="J26" si="6">SUM(J12:J25)</f>
        <v>693</v>
      </c>
      <c r="K26" s="179">
        <v>19346</v>
      </c>
    </row>
    <row r="27" spans="1:11" ht="14.4" thickBot="1" x14ac:dyDescent="0.3">
      <c r="A27" s="49" t="s">
        <v>41</v>
      </c>
      <c r="B27" s="62" t="s">
        <v>42</v>
      </c>
      <c r="C27" s="34"/>
      <c r="D27" s="34"/>
      <c r="E27" s="148">
        <f t="shared" ref="E27:E36" si="7">+G27+I27</f>
        <v>841</v>
      </c>
      <c r="F27" s="149">
        <f t="shared" ref="F27:F36" si="8">+H27+J27</f>
        <v>794</v>
      </c>
      <c r="G27" s="148">
        <f>IFERROR(VLOOKUP($B27,[1]NUM15!$G$3:$J$164,2,FALSE),0)</f>
        <v>682</v>
      </c>
      <c r="H27" s="154">
        <f>IFERROR(VLOOKUP($B27,[1]NUM15!$G$3:$J$164,3,FALSE),0)</f>
        <v>635</v>
      </c>
      <c r="I27" s="148">
        <f>IFERROR(VLOOKUP($B27,[1]NUM15!$R$3:$U$156,2,FALSE),0)</f>
        <v>159</v>
      </c>
      <c r="J27" s="149">
        <f>IFERROR(VLOOKUP($B27,[1]NUM15!$R$3:$U$156,3,FALSE),0)</f>
        <v>159</v>
      </c>
    </row>
    <row r="28" spans="1:11" ht="14.4" thickBot="1" x14ac:dyDescent="0.3">
      <c r="A28" s="49" t="s">
        <v>41</v>
      </c>
      <c r="B28" s="62" t="s">
        <v>43</v>
      </c>
      <c r="C28" s="34"/>
      <c r="D28" s="34"/>
      <c r="E28" s="150">
        <f t="shared" si="7"/>
        <v>721</v>
      </c>
      <c r="F28" s="151">
        <f t="shared" si="8"/>
        <v>608</v>
      </c>
      <c r="G28" s="150">
        <f>IFERROR(VLOOKUP($B28,[1]NUM15!$G$3:$J$164,2,FALSE),0)</f>
        <v>616</v>
      </c>
      <c r="H28" s="57">
        <f>IFERROR(VLOOKUP($B28,[1]NUM15!$G$3:$J$164,3,FALSE),0)</f>
        <v>496</v>
      </c>
      <c r="I28" s="150">
        <f>IFERROR(VLOOKUP($B28,[1]NUM15!$R$3:$U$156,2,FALSE),0)</f>
        <v>105</v>
      </c>
      <c r="J28" s="151">
        <f>IFERROR(VLOOKUP($B28,[1]NUM15!$R$3:$U$156,3,FALSE),0)</f>
        <v>112</v>
      </c>
    </row>
    <row r="29" spans="1:11" ht="14.4" thickBot="1" x14ac:dyDescent="0.3">
      <c r="A29" s="49" t="s">
        <v>41</v>
      </c>
      <c r="B29" s="62" t="s">
        <v>44</v>
      </c>
      <c r="C29" s="34"/>
      <c r="D29" s="34"/>
      <c r="E29" s="150">
        <f t="shared" si="7"/>
        <v>1376</v>
      </c>
      <c r="F29" s="151">
        <f t="shared" si="8"/>
        <v>1541</v>
      </c>
      <c r="G29" s="150">
        <f>IFERROR(VLOOKUP($B29,[1]NUM15!$G$3:$J$164,2,FALSE),0)</f>
        <v>1234</v>
      </c>
      <c r="H29" s="57">
        <f>IFERROR(VLOOKUP($B29,[1]NUM15!$G$3:$J$164,3,FALSE),0)</f>
        <v>1379</v>
      </c>
      <c r="I29" s="150">
        <f>IFERROR(VLOOKUP($B29,[1]NUM15!$R$3:$U$156,2,FALSE),0)</f>
        <v>142</v>
      </c>
      <c r="J29" s="151">
        <f>IFERROR(VLOOKUP($B29,[1]NUM15!$R$3:$U$156,3,FALSE),0)</f>
        <v>162</v>
      </c>
    </row>
    <row r="30" spans="1:11" ht="14.4" thickBot="1" x14ac:dyDescent="0.3">
      <c r="A30" s="49" t="s">
        <v>41</v>
      </c>
      <c r="B30" s="62" t="s">
        <v>45</v>
      </c>
      <c r="C30" s="34"/>
      <c r="D30" s="34"/>
      <c r="E30" s="150">
        <f t="shared" si="7"/>
        <v>122</v>
      </c>
      <c r="F30" s="151">
        <f t="shared" si="8"/>
        <v>110</v>
      </c>
      <c r="G30" s="150">
        <f>IFERROR(VLOOKUP($B30,[1]NUM15!$G$3:$J$164,2,FALSE),0)</f>
        <v>116</v>
      </c>
      <c r="H30" s="57">
        <f>IFERROR(VLOOKUP($B30,[1]NUM15!$G$3:$J$164,3,FALSE),0)</f>
        <v>79</v>
      </c>
      <c r="I30" s="150">
        <f>IFERROR(VLOOKUP($B30,[1]NUM15!$R$3:$U$156,2,FALSE),0)</f>
        <v>6</v>
      </c>
      <c r="J30" s="151">
        <f>IFERROR(VLOOKUP($B30,[1]NUM15!$R$3:$U$156,3,FALSE),0)</f>
        <v>31</v>
      </c>
    </row>
    <row r="31" spans="1:11" ht="14.4" thickBot="1" x14ac:dyDescent="0.3">
      <c r="A31" s="49" t="s">
        <v>41</v>
      </c>
      <c r="B31" s="62" t="s">
        <v>46</v>
      </c>
      <c r="C31" s="34"/>
      <c r="D31" s="34"/>
      <c r="E31" s="150">
        <f t="shared" si="7"/>
        <v>1426</v>
      </c>
      <c r="F31" s="151">
        <f t="shared" si="8"/>
        <v>1525</v>
      </c>
      <c r="G31" s="150">
        <f>IFERROR(VLOOKUP($B31,[1]NUM15!$G$3:$J$164,2,FALSE),0)</f>
        <v>1223</v>
      </c>
      <c r="H31" s="57">
        <f>IFERROR(VLOOKUP($B31,[1]NUM15!$G$3:$J$164,3,FALSE),0)</f>
        <v>1321</v>
      </c>
      <c r="I31" s="150">
        <f>IFERROR(VLOOKUP($B31,[1]NUM15!$R$3:$U$156,2,FALSE),0)</f>
        <v>203</v>
      </c>
      <c r="J31" s="151">
        <f>IFERROR(VLOOKUP($B31,[1]NUM15!$R$3:$U$156,3,FALSE),0)</f>
        <v>204</v>
      </c>
    </row>
    <row r="32" spans="1:11" ht="14.4" thickBot="1" x14ac:dyDescent="0.3">
      <c r="A32" s="49" t="s">
        <v>41</v>
      </c>
      <c r="B32" s="62" t="s">
        <v>47</v>
      </c>
      <c r="C32" s="34"/>
      <c r="D32" s="34"/>
      <c r="E32" s="150">
        <f t="shared" si="7"/>
        <v>8</v>
      </c>
      <c r="F32" s="151">
        <f t="shared" si="8"/>
        <v>9</v>
      </c>
      <c r="G32" s="150">
        <f>IFERROR(VLOOKUP($B32,[1]NUM15!$G$3:$J$164,2,FALSE),0)</f>
        <v>7</v>
      </c>
      <c r="H32" s="57">
        <f>IFERROR(VLOOKUP($B32,[1]NUM15!$G$3:$J$164,3,FALSE),0)</f>
        <v>8</v>
      </c>
      <c r="I32" s="150">
        <f>IFERROR(VLOOKUP($B32,[1]NUM15!$R$3:$U$156,2,FALSE),0)</f>
        <v>1</v>
      </c>
      <c r="J32" s="151">
        <f>IFERROR(VLOOKUP($B32,[1]NUM15!$R$3:$U$156,3,FALSE),0)</f>
        <v>1</v>
      </c>
    </row>
    <row r="33" spans="1:11" ht="14.4" thickBot="1" x14ac:dyDescent="0.3">
      <c r="A33" s="49" t="s">
        <v>41</v>
      </c>
      <c r="B33" s="62" t="s">
        <v>48</v>
      </c>
      <c r="C33" s="34"/>
      <c r="D33" s="34"/>
      <c r="E33" s="150">
        <f t="shared" si="7"/>
        <v>41</v>
      </c>
      <c r="F33" s="151">
        <f t="shared" si="8"/>
        <v>22</v>
      </c>
      <c r="G33" s="150">
        <f>IFERROR(VLOOKUP($B33,[1]NUM15!$G$3:$J$164,2,FALSE),0)</f>
        <v>39</v>
      </c>
      <c r="H33" s="57">
        <f>IFERROR(VLOOKUP($B33,[1]NUM15!$G$3:$J$164,3,FALSE),0)</f>
        <v>18</v>
      </c>
      <c r="I33" s="150">
        <f>IFERROR(VLOOKUP($B33,[1]NUM15!$R$3:$U$156,2,FALSE),0)</f>
        <v>2</v>
      </c>
      <c r="J33" s="151">
        <f>IFERROR(VLOOKUP($B33,[1]NUM15!$R$3:$U$156,3,FALSE),0)</f>
        <v>4</v>
      </c>
    </row>
    <row r="34" spans="1:11" ht="14.4" thickBot="1" x14ac:dyDescent="0.3">
      <c r="A34" s="49" t="s">
        <v>41</v>
      </c>
      <c r="B34" s="62" t="s">
        <v>49</v>
      </c>
      <c r="C34" s="34"/>
      <c r="D34" s="34"/>
      <c r="E34" s="150">
        <f t="shared" si="7"/>
        <v>16</v>
      </c>
      <c r="F34" s="151">
        <f t="shared" si="8"/>
        <v>22</v>
      </c>
      <c r="G34" s="150">
        <f>IFERROR(VLOOKUP($B34,[1]NUM15!$G$3:$J$164,2,FALSE),0)</f>
        <v>16</v>
      </c>
      <c r="H34" s="57">
        <f>IFERROR(VLOOKUP($B34,[1]NUM15!$G$3:$J$164,3,FALSE),0)</f>
        <v>20</v>
      </c>
      <c r="I34" s="150">
        <f>IFERROR(VLOOKUP($B34,[1]NUM15!$R$3:$U$156,2,FALSE),0)</f>
        <v>0</v>
      </c>
      <c r="J34" s="151">
        <f>IFERROR(VLOOKUP($B34,[1]NUM15!$R$3:$U$156,3,FALSE),0)</f>
        <v>2</v>
      </c>
    </row>
    <row r="35" spans="1:11" ht="14.4" thickBot="1" x14ac:dyDescent="0.3">
      <c r="A35" s="49" t="s">
        <v>41</v>
      </c>
      <c r="B35" s="62" t="s">
        <v>50</v>
      </c>
      <c r="C35" s="34"/>
      <c r="D35" s="34"/>
      <c r="E35" s="150">
        <f t="shared" si="7"/>
        <v>106</v>
      </c>
      <c r="F35" s="151">
        <f t="shared" si="8"/>
        <v>108</v>
      </c>
      <c r="G35" s="150">
        <f>IFERROR(VLOOKUP($B35,[1]NUM15!$G$3:$J$164,2,FALSE),0)</f>
        <v>102</v>
      </c>
      <c r="H35" s="57">
        <f>IFERROR(VLOOKUP($B35,[1]NUM15!$G$3:$J$164,3,FALSE),0)</f>
        <v>107</v>
      </c>
      <c r="I35" s="150">
        <f>IFERROR(VLOOKUP($B35,[1]NUM15!$R$3:$U$156,2,FALSE),0)</f>
        <v>4</v>
      </c>
      <c r="J35" s="151">
        <f>IFERROR(VLOOKUP($B35,[1]NUM15!$R$3:$U$156,3,FALSE),0)</f>
        <v>1</v>
      </c>
    </row>
    <row r="36" spans="1:11" ht="14.4" thickBot="1" x14ac:dyDescent="0.3">
      <c r="A36" s="49" t="s">
        <v>41</v>
      </c>
      <c r="B36" s="62" t="s">
        <v>240</v>
      </c>
      <c r="C36" s="34"/>
      <c r="D36" s="34"/>
      <c r="E36" s="150">
        <f t="shared" si="7"/>
        <v>75</v>
      </c>
      <c r="F36" s="151">
        <f t="shared" si="8"/>
        <v>60</v>
      </c>
      <c r="G36" s="150">
        <f>IFERROR(VLOOKUP($B36,[1]NUM15!$G$3:$J$164,2,FALSE),0)</f>
        <v>75</v>
      </c>
      <c r="H36" s="57">
        <f>IFERROR(VLOOKUP($B36,[1]NUM15!$G$3:$J$164,3,FALSE),0)</f>
        <v>53</v>
      </c>
      <c r="I36" s="150">
        <f>IFERROR(VLOOKUP($B36,[1]NUM15!$R$3:$U$156,2,FALSE),0)</f>
        <v>0</v>
      </c>
      <c r="J36" s="151">
        <f>IFERROR(VLOOKUP($B36,[1]NUM15!$R$3:$U$156,3,FALSE),0)</f>
        <v>7</v>
      </c>
    </row>
    <row r="37" spans="1:11" ht="14.4" thickBot="1" x14ac:dyDescent="0.3">
      <c r="A37" s="49" t="s">
        <v>41</v>
      </c>
      <c r="B37" s="229" t="s">
        <v>323</v>
      </c>
      <c r="C37" s="34"/>
      <c r="D37" s="34"/>
      <c r="E37" s="150">
        <f t="shared" ref="E37" si="9">+G37+I37</f>
        <v>0</v>
      </c>
      <c r="F37" s="151">
        <f t="shared" ref="F37" si="10">+H37+J37</f>
        <v>0</v>
      </c>
      <c r="G37" s="150">
        <f>IFERROR(VLOOKUP($B37,[1]NUM15!$G$3:$J$164,2,FALSE),0)</f>
        <v>0</v>
      </c>
      <c r="H37" s="57">
        <f>IFERROR(VLOOKUP($B37,[1]NUM15!$G$3:$J$164,3,FALSE),0)</f>
        <v>0</v>
      </c>
      <c r="I37" s="150">
        <f>IFERROR(VLOOKUP($B37,[1]NUM15!$R$3:$U$156,2,FALSE),0)</f>
        <v>0</v>
      </c>
      <c r="J37" s="151">
        <f>IFERROR(VLOOKUP($B37,[1]NUM15!$R$3:$U$156,3,FALSE),0)</f>
        <v>0</v>
      </c>
    </row>
    <row r="38" spans="1:11" ht="14.4" thickBot="1" x14ac:dyDescent="0.3">
      <c r="A38" s="49" t="s">
        <v>41</v>
      </c>
      <c r="B38" s="47" t="s">
        <v>260</v>
      </c>
      <c r="C38" s="34"/>
      <c r="D38" s="34"/>
      <c r="E38" s="150">
        <f t="shared" ref="E38:E39" si="11">+G38+I38</f>
        <v>160</v>
      </c>
      <c r="F38" s="151">
        <f t="shared" ref="F38:F39" si="12">+H38+J38</f>
        <v>173</v>
      </c>
      <c r="G38" s="150">
        <f>IFERROR(VLOOKUP($B38,[1]NUM15!$G$3:$J$164,2,FALSE),0)</f>
        <v>137</v>
      </c>
      <c r="H38" s="57">
        <f>IFERROR(VLOOKUP($B38,[1]NUM15!$G$3:$J$164,3,FALSE),0)</f>
        <v>144</v>
      </c>
      <c r="I38" s="150">
        <f>IFERROR(VLOOKUP($B38,[1]NUM15!$R$3:$U$156,2,FALSE),0)</f>
        <v>23</v>
      </c>
      <c r="J38" s="151">
        <f>IFERROR(VLOOKUP($B38,[1]NUM15!$R$3:$U$156,3,FALSE),0)</f>
        <v>29</v>
      </c>
    </row>
    <row r="39" spans="1:11" ht="14.4" thickBot="1" x14ac:dyDescent="0.3">
      <c r="A39" s="49" t="s">
        <v>41</v>
      </c>
      <c r="B39" s="47" t="s">
        <v>261</v>
      </c>
      <c r="C39" s="34"/>
      <c r="D39" s="34"/>
      <c r="E39" s="152">
        <f t="shared" si="11"/>
        <v>175</v>
      </c>
      <c r="F39" s="153">
        <f t="shared" si="12"/>
        <v>242</v>
      </c>
      <c r="G39" s="152">
        <f>IFERROR(VLOOKUP($B39,[1]NUM15!$G$3:$J$164,2,FALSE),0)</f>
        <v>145</v>
      </c>
      <c r="H39" s="155">
        <f>IFERROR(VLOOKUP($B39,[1]NUM15!$G$3:$J$164,3,FALSE),0)</f>
        <v>211</v>
      </c>
      <c r="I39" s="152">
        <f>IFERROR(VLOOKUP($B39,[1]NUM15!$R$3:$U$156,2,FALSE),0)</f>
        <v>30</v>
      </c>
      <c r="J39" s="153">
        <f>IFERROR(VLOOKUP($B39,[1]NUM15!$R$3:$U$156,3,FALSE),0)</f>
        <v>31</v>
      </c>
    </row>
    <row r="40" spans="1:11" ht="14.4" thickBot="1" x14ac:dyDescent="0.3">
      <c r="A40" s="344" t="s">
        <v>160</v>
      </c>
      <c r="B40" s="345"/>
      <c r="C40" s="89">
        <f>D40/Metas!O8</f>
        <v>0.8836837307113653</v>
      </c>
      <c r="D40" s="88">
        <f>F40/K40</f>
        <v>0.28366247755834828</v>
      </c>
      <c r="E40" s="156">
        <f t="shared" ref="E40:J40" si="13">SUM(E27:E39)</f>
        <v>5067</v>
      </c>
      <c r="F40" s="156">
        <f t="shared" si="13"/>
        <v>5214</v>
      </c>
      <c r="G40" s="156">
        <f t="shared" si="13"/>
        <v>4392</v>
      </c>
      <c r="H40" s="156">
        <f t="shared" si="13"/>
        <v>4471</v>
      </c>
      <c r="I40" s="156">
        <f t="shared" si="13"/>
        <v>675</v>
      </c>
      <c r="J40" s="187">
        <f t="shared" si="13"/>
        <v>743</v>
      </c>
      <c r="K40" s="179">
        <v>18381</v>
      </c>
    </row>
    <row r="41" spans="1:11" ht="14.4" thickBot="1" x14ac:dyDescent="0.3">
      <c r="A41" s="49" t="s">
        <v>60</v>
      </c>
      <c r="B41" s="62" t="s">
        <v>51</v>
      </c>
      <c r="C41" s="34"/>
      <c r="D41" s="34"/>
      <c r="E41" s="148">
        <f t="shared" ref="E41:E48" si="14">+G41+I41</f>
        <v>46</v>
      </c>
      <c r="F41" s="154">
        <f t="shared" ref="F41:F49" si="15">+H41+J41</f>
        <v>56</v>
      </c>
      <c r="G41" s="148">
        <f>IFERROR(VLOOKUP($B41,[1]NUM15!$G$3:$J$164,2,FALSE),0)</f>
        <v>42</v>
      </c>
      <c r="H41" s="149">
        <f>IFERROR(VLOOKUP($B41,[1]NUM15!$G$3:$J$164,3,FALSE),0)</f>
        <v>50</v>
      </c>
      <c r="I41" s="157">
        <f>IFERROR(VLOOKUP($B41,[1]NUM15!$R$3:$U$156,2,FALSE),0)</f>
        <v>4</v>
      </c>
      <c r="J41" s="149">
        <f>IFERROR(VLOOKUP($B41,[1]NUM15!$R$3:$U$156,3,FALSE),0)</f>
        <v>6</v>
      </c>
    </row>
    <row r="42" spans="1:11" ht="14.4" thickBot="1" x14ac:dyDescent="0.3">
      <c r="A42" s="49" t="s">
        <v>60</v>
      </c>
      <c r="B42" s="62" t="s">
        <v>52</v>
      </c>
      <c r="C42" s="34"/>
      <c r="D42" s="34"/>
      <c r="E42" s="150">
        <f t="shared" si="14"/>
        <v>31</v>
      </c>
      <c r="F42" s="57">
        <f t="shared" si="15"/>
        <v>36</v>
      </c>
      <c r="G42" s="150">
        <f>IFERROR(VLOOKUP($B42,[1]NUM15!$G$3:$J$164,2,FALSE),0)</f>
        <v>27</v>
      </c>
      <c r="H42" s="151">
        <f>IFERROR(VLOOKUP($B42,[1]NUM15!$G$3:$J$164,3,FALSE),0)</f>
        <v>31</v>
      </c>
      <c r="I42" s="144">
        <f>IFERROR(VLOOKUP($B42,[1]NUM15!$R$3:$U$156,2,FALSE),0)</f>
        <v>4</v>
      </c>
      <c r="J42" s="151">
        <f>IFERROR(VLOOKUP($B42,[1]NUM15!$R$3:$U$156,3,FALSE),0)</f>
        <v>5</v>
      </c>
    </row>
    <row r="43" spans="1:11" ht="14.4" thickBot="1" x14ac:dyDescent="0.3">
      <c r="A43" s="49" t="s">
        <v>60</v>
      </c>
      <c r="B43" s="62" t="s">
        <v>53</v>
      </c>
      <c r="C43" s="34"/>
      <c r="D43" s="34"/>
      <c r="E43" s="150">
        <f t="shared" si="14"/>
        <v>52</v>
      </c>
      <c r="F43" s="57">
        <f t="shared" si="15"/>
        <v>60</v>
      </c>
      <c r="G43" s="150">
        <f>IFERROR(VLOOKUP($B43,[1]NUM15!$G$3:$J$164,2,FALSE),0)</f>
        <v>51</v>
      </c>
      <c r="H43" s="151">
        <f>IFERROR(VLOOKUP($B43,[1]NUM15!$G$3:$J$164,3,FALSE),0)</f>
        <v>57</v>
      </c>
      <c r="I43" s="144">
        <f>IFERROR(VLOOKUP($B43,[1]NUM15!$R$3:$U$156,2,FALSE),0)</f>
        <v>1</v>
      </c>
      <c r="J43" s="151">
        <f>IFERROR(VLOOKUP($B43,[1]NUM15!$R$3:$U$156,3,FALSE),0)</f>
        <v>3</v>
      </c>
    </row>
    <row r="44" spans="1:11" ht="14.4" thickBot="1" x14ac:dyDescent="0.3">
      <c r="A44" s="49" t="s">
        <v>60</v>
      </c>
      <c r="B44" s="62" t="s">
        <v>54</v>
      </c>
      <c r="C44" s="34"/>
      <c r="D44" s="34"/>
      <c r="E44" s="150">
        <f t="shared" si="14"/>
        <v>8</v>
      </c>
      <c r="F44" s="57">
        <f t="shared" si="15"/>
        <v>8</v>
      </c>
      <c r="G44" s="150">
        <f>IFERROR(VLOOKUP($B44,[1]NUM15!$G$3:$J$164,2,FALSE),0)</f>
        <v>8</v>
      </c>
      <c r="H44" s="151">
        <f>IFERROR(VLOOKUP($B44,[1]NUM15!$G$3:$J$164,3,FALSE),0)</f>
        <v>8</v>
      </c>
      <c r="I44" s="144">
        <f>IFERROR(VLOOKUP($B44,[1]NUM15!$R$3:$U$156,2,FALSE),0)</f>
        <v>0</v>
      </c>
      <c r="J44" s="151">
        <f>IFERROR(VLOOKUP($B44,[1]NUM15!$R$3:$U$156,3,FALSE),0)</f>
        <v>0</v>
      </c>
    </row>
    <row r="45" spans="1:11" ht="14.4" thickBot="1" x14ac:dyDescent="0.3">
      <c r="A45" s="49" t="s">
        <v>60</v>
      </c>
      <c r="B45" s="62" t="s">
        <v>55</v>
      </c>
      <c r="C45" s="34"/>
      <c r="D45" s="34"/>
      <c r="E45" s="150">
        <f t="shared" si="14"/>
        <v>71</v>
      </c>
      <c r="F45" s="57">
        <f t="shared" si="15"/>
        <v>81</v>
      </c>
      <c r="G45" s="150">
        <f>IFERROR(VLOOKUP($B45,[1]NUM15!$G$3:$J$164,2,FALSE),0)</f>
        <v>59</v>
      </c>
      <c r="H45" s="151">
        <f>IFERROR(VLOOKUP($B45,[1]NUM15!$G$3:$J$164,3,FALSE),0)</f>
        <v>69</v>
      </c>
      <c r="I45" s="144">
        <f>IFERROR(VLOOKUP($B45,[1]NUM15!$R$3:$U$156,2,FALSE),0)</f>
        <v>12</v>
      </c>
      <c r="J45" s="151">
        <f>IFERROR(VLOOKUP($B45,[1]NUM15!$R$3:$U$156,3,FALSE),0)</f>
        <v>12</v>
      </c>
    </row>
    <row r="46" spans="1:11" ht="14.4" thickBot="1" x14ac:dyDescent="0.3">
      <c r="A46" s="49" t="s">
        <v>60</v>
      </c>
      <c r="B46" s="62" t="s">
        <v>56</v>
      </c>
      <c r="C46" s="34"/>
      <c r="D46" s="34"/>
      <c r="E46" s="150">
        <f t="shared" si="14"/>
        <v>38</v>
      </c>
      <c r="F46" s="57">
        <f t="shared" si="15"/>
        <v>45</v>
      </c>
      <c r="G46" s="150">
        <f>IFERROR(VLOOKUP($B46,[1]NUM15!$G$3:$J$164,2,FALSE),0)</f>
        <v>28</v>
      </c>
      <c r="H46" s="151">
        <f>IFERROR(VLOOKUP($B46,[1]NUM15!$G$3:$J$164,3,FALSE),0)</f>
        <v>34</v>
      </c>
      <c r="I46" s="144">
        <f>IFERROR(VLOOKUP($B46,[1]NUM15!$R$3:$U$156,2,FALSE),0)</f>
        <v>10</v>
      </c>
      <c r="J46" s="151">
        <f>IFERROR(VLOOKUP($B46,[1]NUM15!$R$3:$U$156,3,FALSE),0)</f>
        <v>11</v>
      </c>
    </row>
    <row r="47" spans="1:11" ht="14.4" thickBot="1" x14ac:dyDescent="0.3">
      <c r="A47" s="49" t="s">
        <v>60</v>
      </c>
      <c r="B47" s="62" t="s">
        <v>57</v>
      </c>
      <c r="C47" s="34"/>
      <c r="D47" s="34"/>
      <c r="E47" s="150">
        <f t="shared" si="14"/>
        <v>31</v>
      </c>
      <c r="F47" s="57">
        <f t="shared" si="15"/>
        <v>39</v>
      </c>
      <c r="G47" s="150">
        <f>IFERROR(VLOOKUP($B47,[1]NUM15!$G$3:$J$164,2,FALSE),0)</f>
        <v>26</v>
      </c>
      <c r="H47" s="151">
        <f>IFERROR(VLOOKUP($B47,[1]NUM15!$G$3:$J$164,3,FALSE),0)</f>
        <v>34</v>
      </c>
      <c r="I47" s="144">
        <f>IFERROR(VLOOKUP($B47,[1]NUM15!$R$3:$U$156,2,FALSE),0)</f>
        <v>5</v>
      </c>
      <c r="J47" s="151">
        <f>IFERROR(VLOOKUP($B47,[1]NUM15!$R$3:$U$156,3,FALSE),0)</f>
        <v>5</v>
      </c>
    </row>
    <row r="48" spans="1:11" ht="14.4" thickBot="1" x14ac:dyDescent="0.3">
      <c r="A48" s="49" t="s">
        <v>60</v>
      </c>
      <c r="B48" s="62" t="s">
        <v>58</v>
      </c>
      <c r="C48" s="34"/>
      <c r="D48" s="34"/>
      <c r="E48" s="150">
        <f t="shared" si="14"/>
        <v>16</v>
      </c>
      <c r="F48" s="57">
        <f t="shared" si="15"/>
        <v>16</v>
      </c>
      <c r="G48" s="150">
        <f>IFERROR(VLOOKUP($B48,[1]NUM15!$G$3:$J$164,2,FALSE),0)</f>
        <v>15</v>
      </c>
      <c r="H48" s="151">
        <f>IFERROR(VLOOKUP($B48,[1]NUM15!$G$3:$J$164,3,FALSE),0)</f>
        <v>15</v>
      </c>
      <c r="I48" s="144">
        <f>IFERROR(VLOOKUP($B48,[1]NUM15!$R$3:$U$156,2,FALSE),0)</f>
        <v>1</v>
      </c>
      <c r="J48" s="151">
        <f>IFERROR(VLOOKUP($B48,[1]NUM15!$R$3:$U$156,3,FALSE),0)</f>
        <v>1</v>
      </c>
    </row>
    <row r="49" spans="1:11" ht="14.4" thickBot="1" x14ac:dyDescent="0.3">
      <c r="A49" s="49" t="s">
        <v>60</v>
      </c>
      <c r="B49" s="62" t="s">
        <v>59</v>
      </c>
      <c r="C49" s="34"/>
      <c r="D49" s="34"/>
      <c r="E49" s="150">
        <f>+G49+I49</f>
        <v>16</v>
      </c>
      <c r="F49" s="57">
        <f t="shared" si="15"/>
        <v>16</v>
      </c>
      <c r="G49" s="150">
        <f>IFERROR(VLOOKUP($B49,[1]NUM15!$G$3:$J$164,2,FALSE),0)</f>
        <v>13</v>
      </c>
      <c r="H49" s="151">
        <f>IFERROR(VLOOKUP($B49,[1]NUM15!$G$3:$J$164,3,FALSE),0)</f>
        <v>13</v>
      </c>
      <c r="I49" s="144">
        <f>IFERROR(VLOOKUP($B49,[1]NUM15!$R$3:$U$156,2,FALSE),0)</f>
        <v>3</v>
      </c>
      <c r="J49" s="151">
        <f>IFERROR(VLOOKUP($B49,[1]NUM15!$R$3:$U$156,3,FALSE),0)</f>
        <v>3</v>
      </c>
    </row>
    <row r="50" spans="1:11" ht="14.4" thickBot="1" x14ac:dyDescent="0.3">
      <c r="A50" s="47" t="s">
        <v>60</v>
      </c>
      <c r="B50" s="47" t="s">
        <v>263</v>
      </c>
      <c r="C50" s="34"/>
      <c r="D50" s="34"/>
      <c r="E50" s="152">
        <f>+G50+I50</f>
        <v>62</v>
      </c>
      <c r="F50" s="155">
        <f t="shared" ref="F50" si="16">+H50+J50</f>
        <v>89</v>
      </c>
      <c r="G50" s="152">
        <f>IFERROR(VLOOKUP($B50,[1]NUM15!$G$3:$J$164,2,FALSE),0)</f>
        <v>58</v>
      </c>
      <c r="H50" s="153">
        <f>IFERROR(VLOOKUP($B50,[1]NUM15!$G$3:$J$164,3,FALSE),0)</f>
        <v>80</v>
      </c>
      <c r="I50" s="158">
        <f>IFERROR(VLOOKUP($B50,[1]NUM15!$R$3:$U$156,2,FALSE),0)</f>
        <v>4</v>
      </c>
      <c r="J50" s="153">
        <f>IFERROR(VLOOKUP($B50,[1]NUM15!$R$3:$U$156,3,FALSE),0)</f>
        <v>9</v>
      </c>
    </row>
    <row r="51" spans="1:11" ht="17.25" customHeight="1" thickBot="1" x14ac:dyDescent="0.3">
      <c r="A51" s="344" t="s">
        <v>161</v>
      </c>
      <c r="B51" s="345"/>
      <c r="C51" s="89">
        <f>D51/Metas!O17</f>
        <v>1.0044909303027438</v>
      </c>
      <c r="D51" s="88">
        <f>F51/K51</f>
        <v>0.30737422467263958</v>
      </c>
      <c r="E51" s="156">
        <f t="shared" ref="E51:J51" si="17">SUM(E41:E50)</f>
        <v>371</v>
      </c>
      <c r="F51" s="156">
        <f t="shared" si="17"/>
        <v>446</v>
      </c>
      <c r="G51" s="156">
        <f t="shared" si="17"/>
        <v>327</v>
      </c>
      <c r="H51" s="156">
        <f t="shared" si="17"/>
        <v>391</v>
      </c>
      <c r="I51" s="156">
        <f t="shared" si="17"/>
        <v>44</v>
      </c>
      <c r="J51" s="187">
        <f t="shared" si="17"/>
        <v>55</v>
      </c>
      <c r="K51" s="179">
        <v>1451</v>
      </c>
    </row>
    <row r="52" spans="1:11" ht="14.4" thickBot="1" x14ac:dyDescent="0.3">
      <c r="A52" s="63" t="s">
        <v>74</v>
      </c>
      <c r="B52" s="62" t="s">
        <v>61</v>
      </c>
      <c r="C52" s="34"/>
      <c r="D52" s="34"/>
      <c r="E52" s="148">
        <f t="shared" ref="E52:E64" si="18">+G52+I52</f>
        <v>145</v>
      </c>
      <c r="F52" s="149">
        <f t="shared" ref="F52:F64" si="19">+H52+J52</f>
        <v>173</v>
      </c>
      <c r="G52" s="148">
        <f>IFERROR(VLOOKUP($B52,[1]NUM15!$G$3:$J$164,2,FALSE),0)</f>
        <v>133</v>
      </c>
      <c r="H52" s="154">
        <f>IFERROR(VLOOKUP($B52,[1]NUM15!$G$3:$J$164,3,FALSE),0)</f>
        <v>160</v>
      </c>
      <c r="I52" s="148">
        <f>IFERROR(VLOOKUP($B52,[1]NUM15!$R$3:$U$156,2,FALSE),0)</f>
        <v>12</v>
      </c>
      <c r="J52" s="149">
        <f>IFERROR(VLOOKUP($B52,[1]NUM15!$R$3:$U$156,3,FALSE),0)</f>
        <v>13</v>
      </c>
    </row>
    <row r="53" spans="1:11" ht="14.4" thickBot="1" x14ac:dyDescent="0.3">
      <c r="A53" s="63" t="s">
        <v>74</v>
      </c>
      <c r="B53" s="62" t="s">
        <v>62</v>
      </c>
      <c r="C53" s="34"/>
      <c r="D53" s="34"/>
      <c r="E53" s="150">
        <f t="shared" si="18"/>
        <v>14</v>
      </c>
      <c r="F53" s="151">
        <f t="shared" si="19"/>
        <v>15</v>
      </c>
      <c r="G53" s="150">
        <f>IFERROR(VLOOKUP($B53,[1]NUM15!$G$3:$J$164,2,FALSE),0)</f>
        <v>11</v>
      </c>
      <c r="H53" s="57">
        <f>IFERROR(VLOOKUP($B53,[1]NUM15!$G$3:$J$164,3,FALSE),0)</f>
        <v>10</v>
      </c>
      <c r="I53" s="150">
        <f>IFERROR(VLOOKUP($B53,[1]NUM15!$R$3:$U$156,2,FALSE),0)</f>
        <v>3</v>
      </c>
      <c r="J53" s="151">
        <f>IFERROR(VLOOKUP($B53,[1]NUM15!$R$3:$U$156,3,FALSE),0)</f>
        <v>5</v>
      </c>
    </row>
    <row r="54" spans="1:11" ht="14.4" thickBot="1" x14ac:dyDescent="0.3">
      <c r="A54" s="63" t="s">
        <v>74</v>
      </c>
      <c r="B54" s="62" t="s">
        <v>63</v>
      </c>
      <c r="C54" s="34"/>
      <c r="D54" s="34"/>
      <c r="E54" s="150">
        <f t="shared" si="18"/>
        <v>10</v>
      </c>
      <c r="F54" s="151">
        <f t="shared" si="19"/>
        <v>15</v>
      </c>
      <c r="G54" s="150">
        <f>IFERROR(VLOOKUP($B54,[1]NUM15!$G$3:$J$164,2,FALSE),0)</f>
        <v>5</v>
      </c>
      <c r="H54" s="57">
        <f>IFERROR(VLOOKUP($B54,[1]NUM15!$G$3:$J$164,3,FALSE),0)</f>
        <v>8</v>
      </c>
      <c r="I54" s="150">
        <f>IFERROR(VLOOKUP($B54,[1]NUM15!$R$3:$U$156,2,FALSE),0)</f>
        <v>5</v>
      </c>
      <c r="J54" s="151">
        <f>IFERROR(VLOOKUP($B54,[1]NUM15!$R$3:$U$156,3,FALSE),0)</f>
        <v>7</v>
      </c>
    </row>
    <row r="55" spans="1:11" ht="14.4" thickBot="1" x14ac:dyDescent="0.3">
      <c r="A55" s="63" t="s">
        <v>74</v>
      </c>
      <c r="B55" s="62" t="s">
        <v>64</v>
      </c>
      <c r="C55" s="34"/>
      <c r="D55" s="34"/>
      <c r="E55" s="150">
        <f t="shared" si="18"/>
        <v>16</v>
      </c>
      <c r="F55" s="151">
        <f t="shared" si="19"/>
        <v>14</v>
      </c>
      <c r="G55" s="150">
        <f>IFERROR(VLOOKUP($B55,[1]NUM15!$G$3:$J$164,2,FALSE),0)</f>
        <v>13</v>
      </c>
      <c r="H55" s="57">
        <f>IFERROR(VLOOKUP($B55,[1]NUM15!$G$3:$J$164,3,FALSE),0)</f>
        <v>11</v>
      </c>
      <c r="I55" s="150">
        <f>IFERROR(VLOOKUP($B55,[1]NUM15!$R$3:$U$156,2,FALSE),0)</f>
        <v>3</v>
      </c>
      <c r="J55" s="151">
        <f>IFERROR(VLOOKUP($B55,[1]NUM15!$R$3:$U$156,3,FALSE),0)</f>
        <v>3</v>
      </c>
    </row>
    <row r="56" spans="1:11" ht="14.4" thickBot="1" x14ac:dyDescent="0.3">
      <c r="A56" s="63" t="s">
        <v>74</v>
      </c>
      <c r="B56" s="62" t="s">
        <v>65</v>
      </c>
      <c r="C56" s="34"/>
      <c r="D56" s="34"/>
      <c r="E56" s="150">
        <f t="shared" si="18"/>
        <v>0</v>
      </c>
      <c r="F56" s="151">
        <f t="shared" si="19"/>
        <v>2</v>
      </c>
      <c r="G56" s="150">
        <f>IFERROR(VLOOKUP($B56,[1]NUM15!$G$3:$J$164,2,FALSE),0)</f>
        <v>0</v>
      </c>
      <c r="H56" s="57">
        <f>IFERROR(VLOOKUP($B56,[1]NUM15!$G$3:$J$164,3,FALSE),0)</f>
        <v>2</v>
      </c>
      <c r="I56" s="150">
        <f>IFERROR(VLOOKUP($B56,[1]NUM15!$R$3:$U$156,2,FALSE),0)</f>
        <v>0</v>
      </c>
      <c r="J56" s="151">
        <f>IFERROR(VLOOKUP($B56,[1]NUM15!$R$3:$U$156,3,FALSE),0)</f>
        <v>0</v>
      </c>
    </row>
    <row r="57" spans="1:11" ht="14.4" thickBot="1" x14ac:dyDescent="0.3">
      <c r="A57" s="63" t="s">
        <v>74</v>
      </c>
      <c r="B57" s="62" t="s">
        <v>66</v>
      </c>
      <c r="C57" s="34"/>
      <c r="D57" s="34"/>
      <c r="E57" s="150">
        <f t="shared" si="18"/>
        <v>13</v>
      </c>
      <c r="F57" s="151">
        <f t="shared" si="19"/>
        <v>13</v>
      </c>
      <c r="G57" s="150">
        <f>IFERROR(VLOOKUP($B57,[1]NUM15!$G$3:$J$164,2,FALSE),0)</f>
        <v>12</v>
      </c>
      <c r="H57" s="57">
        <f>IFERROR(VLOOKUP($B57,[1]NUM15!$G$3:$J$164,3,FALSE),0)</f>
        <v>12</v>
      </c>
      <c r="I57" s="150">
        <f>IFERROR(VLOOKUP($B57,[1]NUM15!$R$3:$U$156,2,FALSE),0)</f>
        <v>1</v>
      </c>
      <c r="J57" s="151">
        <f>IFERROR(VLOOKUP($B57,[1]NUM15!$R$3:$U$156,3,FALSE),0)</f>
        <v>1</v>
      </c>
    </row>
    <row r="58" spans="1:11" ht="14.4" thickBot="1" x14ac:dyDescent="0.3">
      <c r="A58" s="63" t="s">
        <v>74</v>
      </c>
      <c r="B58" s="62" t="s">
        <v>67</v>
      </c>
      <c r="C58" s="34"/>
      <c r="D58" s="34"/>
      <c r="E58" s="150">
        <f t="shared" si="18"/>
        <v>10</v>
      </c>
      <c r="F58" s="151">
        <f t="shared" si="19"/>
        <v>15</v>
      </c>
      <c r="G58" s="150">
        <f>IFERROR(VLOOKUP($B58,[1]NUM15!$G$3:$J$164,2,FALSE),0)</f>
        <v>6</v>
      </c>
      <c r="H58" s="57">
        <f>IFERROR(VLOOKUP($B58,[1]NUM15!$G$3:$J$164,3,FALSE),0)</f>
        <v>12</v>
      </c>
      <c r="I58" s="150">
        <f>IFERROR(VLOOKUP($B58,[1]NUM15!$R$3:$U$156,2,FALSE),0)</f>
        <v>4</v>
      </c>
      <c r="J58" s="151">
        <f>IFERROR(VLOOKUP($B58,[1]NUM15!$R$3:$U$156,3,FALSE),0)</f>
        <v>3</v>
      </c>
    </row>
    <row r="59" spans="1:11" ht="14.4" thickBot="1" x14ac:dyDescent="0.3">
      <c r="A59" s="63" t="s">
        <v>74</v>
      </c>
      <c r="B59" s="62" t="s">
        <v>68</v>
      </c>
      <c r="C59" s="34"/>
      <c r="D59" s="34"/>
      <c r="E59" s="150">
        <f t="shared" si="18"/>
        <v>6</v>
      </c>
      <c r="F59" s="151">
        <f t="shared" si="19"/>
        <v>8</v>
      </c>
      <c r="G59" s="150">
        <f>IFERROR(VLOOKUP($B59,[1]NUM15!$G$3:$J$164,2,FALSE),0)</f>
        <v>4</v>
      </c>
      <c r="H59" s="57">
        <f>IFERROR(VLOOKUP($B59,[1]NUM15!$G$3:$J$164,3,FALSE),0)</f>
        <v>4</v>
      </c>
      <c r="I59" s="150">
        <f>IFERROR(VLOOKUP($B59,[1]NUM15!$R$3:$U$156,2,FALSE),0)</f>
        <v>2</v>
      </c>
      <c r="J59" s="151">
        <f>IFERROR(VLOOKUP($B59,[1]NUM15!$R$3:$U$156,3,FALSE),0)</f>
        <v>4</v>
      </c>
    </row>
    <row r="60" spans="1:11" ht="14.4" thickBot="1" x14ac:dyDescent="0.3">
      <c r="A60" s="63" t="s">
        <v>74</v>
      </c>
      <c r="B60" s="62" t="s">
        <v>69</v>
      </c>
      <c r="C60" s="34"/>
      <c r="D60" s="34"/>
      <c r="E60" s="150">
        <f t="shared" si="18"/>
        <v>14</v>
      </c>
      <c r="F60" s="151">
        <f t="shared" si="19"/>
        <v>21</v>
      </c>
      <c r="G60" s="150">
        <f>IFERROR(VLOOKUP($B60,[1]NUM15!$G$3:$J$164,2,FALSE),0)</f>
        <v>11</v>
      </c>
      <c r="H60" s="57">
        <f>IFERROR(VLOOKUP($B60,[1]NUM15!$G$3:$J$164,3,FALSE),0)</f>
        <v>18</v>
      </c>
      <c r="I60" s="150">
        <f>IFERROR(VLOOKUP($B60,[1]NUM15!$R$3:$U$156,2,FALSE),0)</f>
        <v>3</v>
      </c>
      <c r="J60" s="151">
        <f>IFERROR(VLOOKUP($B60,[1]NUM15!$R$3:$U$156,3,FALSE),0)</f>
        <v>3</v>
      </c>
    </row>
    <row r="61" spans="1:11" ht="14.4" thickBot="1" x14ac:dyDescent="0.3">
      <c r="A61" s="63" t="s">
        <v>74</v>
      </c>
      <c r="B61" s="62" t="s">
        <v>70</v>
      </c>
      <c r="C61" s="34"/>
      <c r="D61" s="34"/>
      <c r="E61" s="150">
        <f t="shared" si="18"/>
        <v>7</v>
      </c>
      <c r="F61" s="151">
        <f t="shared" si="19"/>
        <v>10</v>
      </c>
      <c r="G61" s="150">
        <f>IFERROR(VLOOKUP($B61,[1]NUM15!$G$3:$J$164,2,FALSE),0)</f>
        <v>5</v>
      </c>
      <c r="H61" s="57">
        <f>IFERROR(VLOOKUP($B61,[1]NUM15!$G$3:$J$164,3,FALSE),0)</f>
        <v>7</v>
      </c>
      <c r="I61" s="150">
        <f>IFERROR(VLOOKUP($B61,[1]NUM15!$R$3:$U$156,2,FALSE),0)</f>
        <v>2</v>
      </c>
      <c r="J61" s="151">
        <f>IFERROR(VLOOKUP($B61,[1]NUM15!$R$3:$U$156,3,FALSE),0)</f>
        <v>3</v>
      </c>
    </row>
    <row r="62" spans="1:11" ht="14.4" thickBot="1" x14ac:dyDescent="0.3">
      <c r="A62" s="63" t="s">
        <v>74</v>
      </c>
      <c r="B62" s="62" t="s">
        <v>71</v>
      </c>
      <c r="C62" s="34"/>
      <c r="D62" s="34"/>
      <c r="E62" s="150">
        <f t="shared" si="18"/>
        <v>39</v>
      </c>
      <c r="F62" s="151">
        <f t="shared" si="19"/>
        <v>43</v>
      </c>
      <c r="G62" s="150">
        <f>IFERROR(VLOOKUP($B62,[1]NUM15!$G$3:$J$164,2,FALSE),0)</f>
        <v>34</v>
      </c>
      <c r="H62" s="57">
        <f>IFERROR(VLOOKUP($B62,[1]NUM15!$G$3:$J$164,3,FALSE),0)</f>
        <v>39</v>
      </c>
      <c r="I62" s="150">
        <f>IFERROR(VLOOKUP($B62,[1]NUM15!$R$3:$U$156,2,FALSE),0)</f>
        <v>5</v>
      </c>
      <c r="J62" s="151">
        <f>IFERROR(VLOOKUP($B62,[1]NUM15!$R$3:$U$156,3,FALSE),0)</f>
        <v>4</v>
      </c>
    </row>
    <row r="63" spans="1:11" ht="14.4" thickBot="1" x14ac:dyDescent="0.3">
      <c r="A63" s="63" t="s">
        <v>74</v>
      </c>
      <c r="B63" s="62" t="s">
        <v>72</v>
      </c>
      <c r="C63" s="34"/>
      <c r="D63" s="34"/>
      <c r="E63" s="150">
        <f t="shared" si="18"/>
        <v>7</v>
      </c>
      <c r="F63" s="151">
        <f t="shared" si="19"/>
        <v>10</v>
      </c>
      <c r="G63" s="150">
        <f>IFERROR(VLOOKUP($B63,[1]NUM15!$G$3:$J$164,2,FALSE),0)</f>
        <v>7</v>
      </c>
      <c r="H63" s="57">
        <f>IFERROR(VLOOKUP($B63,[1]NUM15!$G$3:$J$164,3,FALSE),0)</f>
        <v>9</v>
      </c>
      <c r="I63" s="150">
        <f>IFERROR(VLOOKUP($B63,[1]NUM15!$R$3:$U$156,2,FALSE),0)</f>
        <v>0</v>
      </c>
      <c r="J63" s="151">
        <f>IFERROR(VLOOKUP($B63,[1]NUM15!$R$3:$U$156,3,FALSE),0)</f>
        <v>1</v>
      </c>
    </row>
    <row r="64" spans="1:11" ht="14.4" thickBot="1" x14ac:dyDescent="0.3">
      <c r="A64" s="63" t="s">
        <v>74</v>
      </c>
      <c r="B64" s="62" t="s">
        <v>73</v>
      </c>
      <c r="C64" s="34"/>
      <c r="D64" s="34"/>
      <c r="E64" s="150">
        <f t="shared" si="18"/>
        <v>9</v>
      </c>
      <c r="F64" s="151">
        <f t="shared" si="19"/>
        <v>8</v>
      </c>
      <c r="G64" s="150">
        <f>IFERROR(VLOOKUP($B64,[1]NUM15!$G$3:$J$164,2,FALSE),0)</f>
        <v>6</v>
      </c>
      <c r="H64" s="57">
        <f>IFERROR(VLOOKUP($B64,[1]NUM15!$G$3:$J$164,3,FALSE),0)</f>
        <v>4</v>
      </c>
      <c r="I64" s="150">
        <f>IFERROR(VLOOKUP($B64,[1]NUM15!$R$3:$U$156,2,FALSE),0)</f>
        <v>3</v>
      </c>
      <c r="J64" s="151">
        <f>IFERROR(VLOOKUP($B64,[1]NUM15!$R$3:$U$156,3,FALSE),0)</f>
        <v>4</v>
      </c>
    </row>
    <row r="65" spans="1:11" ht="14.4" thickBot="1" x14ac:dyDescent="0.3">
      <c r="A65" s="61" t="s">
        <v>74</v>
      </c>
      <c r="B65" s="62" t="s">
        <v>258</v>
      </c>
      <c r="C65" s="34"/>
      <c r="D65" s="34"/>
      <c r="E65" s="152">
        <f t="shared" ref="E65" si="20">+G65+I65</f>
        <v>535</v>
      </c>
      <c r="F65" s="153">
        <f t="shared" ref="F65" si="21">+H65+J65</f>
        <v>480</v>
      </c>
      <c r="G65" s="152">
        <f>IFERROR(VLOOKUP($B65,[1]NUM15!$G$3:$J$164,2,FALSE),0)</f>
        <v>395</v>
      </c>
      <c r="H65" s="155">
        <f>IFERROR(VLOOKUP($B65,[1]NUM15!$G$3:$J$164,3,FALSE),0)</f>
        <v>387</v>
      </c>
      <c r="I65" s="152">
        <f>IFERROR(VLOOKUP($B65,[1]NUM15!$R$3:$U$156,2,FALSE),0)</f>
        <v>140</v>
      </c>
      <c r="J65" s="153">
        <f>IFERROR(VLOOKUP($B65,[1]NUM15!$R$3:$U$156,3,FALSE),0)</f>
        <v>93</v>
      </c>
    </row>
    <row r="66" spans="1:11" ht="14.4" thickBot="1" x14ac:dyDescent="0.3">
      <c r="A66" s="344" t="s">
        <v>162</v>
      </c>
      <c r="B66" s="345"/>
      <c r="C66" s="89">
        <f>D66/Metas!O9</f>
        <v>1.0670132029659094</v>
      </c>
      <c r="D66" s="88">
        <f>F66/K66</f>
        <v>0.29780338494778535</v>
      </c>
      <c r="E66" s="156">
        <f>SUM(E52:E65)</f>
        <v>825</v>
      </c>
      <c r="F66" s="156">
        <f t="shared" ref="F66:J66" si="22">SUM(F52:F65)</f>
        <v>827</v>
      </c>
      <c r="G66" s="156">
        <f t="shared" si="22"/>
        <v>642</v>
      </c>
      <c r="H66" s="156">
        <f t="shared" si="22"/>
        <v>683</v>
      </c>
      <c r="I66" s="156">
        <f t="shared" si="22"/>
        <v>183</v>
      </c>
      <c r="J66" s="187">
        <f t="shared" si="22"/>
        <v>144</v>
      </c>
      <c r="K66" s="179">
        <v>2777</v>
      </c>
    </row>
    <row r="67" spans="1:11" ht="14.4" thickBot="1" x14ac:dyDescent="0.3">
      <c r="A67" s="63" t="s">
        <v>85</v>
      </c>
      <c r="B67" s="62" t="s">
        <v>75</v>
      </c>
      <c r="C67" s="34"/>
      <c r="D67" s="34"/>
      <c r="E67" s="148">
        <f t="shared" ref="E67:E76" si="23">+G67+I67</f>
        <v>94</v>
      </c>
      <c r="F67" s="149">
        <f t="shared" ref="F67:F76" si="24">+H67+J67</f>
        <v>151</v>
      </c>
      <c r="G67" s="148">
        <f>IFERROR(VLOOKUP($B67,[1]NUM15!$G$3:$J$164,2,FALSE),0)</f>
        <v>78</v>
      </c>
      <c r="H67" s="154">
        <f>IFERROR(VLOOKUP($B67,[1]NUM15!$G$3:$J$164,3,FALSE),0)</f>
        <v>120</v>
      </c>
      <c r="I67" s="148">
        <f>IFERROR(VLOOKUP($B67,[1]NUM15!$R$3:$U$156,2,FALSE),0)</f>
        <v>16</v>
      </c>
      <c r="J67" s="149">
        <f>IFERROR(VLOOKUP($B67,[1]NUM15!$R$3:$U$156,3,FALSE),0)</f>
        <v>31</v>
      </c>
    </row>
    <row r="68" spans="1:11" ht="14.4" thickBot="1" x14ac:dyDescent="0.3">
      <c r="A68" s="63" t="s">
        <v>85</v>
      </c>
      <c r="B68" s="62" t="s">
        <v>76</v>
      </c>
      <c r="C68" s="34"/>
      <c r="D68" s="34"/>
      <c r="E68" s="150">
        <f t="shared" si="23"/>
        <v>51</v>
      </c>
      <c r="F68" s="151">
        <f t="shared" si="24"/>
        <v>62</v>
      </c>
      <c r="G68" s="150">
        <f>IFERROR(VLOOKUP($B68,[1]NUM15!$G$3:$J$164,2,FALSE),0)</f>
        <v>36</v>
      </c>
      <c r="H68" s="57">
        <f>IFERROR(VLOOKUP($B68,[1]NUM15!$G$3:$J$164,3,FALSE),0)</f>
        <v>46</v>
      </c>
      <c r="I68" s="150">
        <f>IFERROR(VLOOKUP($B68,[1]NUM15!$R$3:$U$156,2,FALSE),0)</f>
        <v>15</v>
      </c>
      <c r="J68" s="151">
        <f>IFERROR(VLOOKUP($B68,[1]NUM15!$R$3:$U$156,3,FALSE),0)</f>
        <v>16</v>
      </c>
    </row>
    <row r="69" spans="1:11" ht="14.4" thickBot="1" x14ac:dyDescent="0.3">
      <c r="A69" s="63" t="s">
        <v>85</v>
      </c>
      <c r="B69" s="62" t="s">
        <v>77</v>
      </c>
      <c r="C69" s="34"/>
      <c r="D69" s="34"/>
      <c r="E69" s="150">
        <f t="shared" si="23"/>
        <v>15</v>
      </c>
      <c r="F69" s="151">
        <f t="shared" si="24"/>
        <v>8</v>
      </c>
      <c r="G69" s="150">
        <f>IFERROR(VLOOKUP($B69,[1]NUM15!$G$3:$J$164,2,FALSE),0)</f>
        <v>13</v>
      </c>
      <c r="H69" s="57">
        <f>IFERROR(VLOOKUP($B69,[1]NUM15!$G$3:$J$164,3,FALSE),0)</f>
        <v>6</v>
      </c>
      <c r="I69" s="150">
        <f>IFERROR(VLOOKUP($B69,[1]NUM15!$R$3:$U$156,2,FALSE),0)</f>
        <v>2</v>
      </c>
      <c r="J69" s="151">
        <f>IFERROR(VLOOKUP($B69,[1]NUM15!$R$3:$U$156,3,FALSE),0)</f>
        <v>2</v>
      </c>
    </row>
    <row r="70" spans="1:11" ht="14.4" thickBot="1" x14ac:dyDescent="0.3">
      <c r="A70" s="63" t="s">
        <v>85</v>
      </c>
      <c r="B70" s="62" t="s">
        <v>78</v>
      </c>
      <c r="C70" s="34"/>
      <c r="D70" s="34"/>
      <c r="E70" s="150">
        <f t="shared" si="23"/>
        <v>27</v>
      </c>
      <c r="F70" s="151">
        <f t="shared" si="24"/>
        <v>19</v>
      </c>
      <c r="G70" s="150">
        <f>IFERROR(VLOOKUP($B70,[1]NUM15!$G$3:$J$164,2,FALSE),0)</f>
        <v>20</v>
      </c>
      <c r="H70" s="57">
        <f>IFERROR(VLOOKUP($B70,[1]NUM15!$G$3:$J$164,3,FALSE),0)</f>
        <v>13</v>
      </c>
      <c r="I70" s="150">
        <f>IFERROR(VLOOKUP($B70,[1]NUM15!$R$3:$U$156,2,FALSE),0)</f>
        <v>7</v>
      </c>
      <c r="J70" s="151">
        <f>IFERROR(VLOOKUP($B70,[1]NUM15!$R$3:$U$156,3,FALSE),0)</f>
        <v>6</v>
      </c>
    </row>
    <row r="71" spans="1:11" ht="14.4" thickBot="1" x14ac:dyDescent="0.3">
      <c r="A71" s="63" t="s">
        <v>85</v>
      </c>
      <c r="B71" s="62" t="s">
        <v>79</v>
      </c>
      <c r="C71" s="34"/>
      <c r="D71" s="34"/>
      <c r="E71" s="150">
        <f t="shared" si="23"/>
        <v>8</v>
      </c>
      <c r="F71" s="151">
        <f t="shared" si="24"/>
        <v>7</v>
      </c>
      <c r="G71" s="150">
        <f>IFERROR(VLOOKUP($B71,[1]NUM15!$G$3:$J$164,2,FALSE),0)</f>
        <v>5</v>
      </c>
      <c r="H71" s="57">
        <f>IFERROR(VLOOKUP($B71,[1]NUM15!$G$3:$J$164,3,FALSE),0)</f>
        <v>4</v>
      </c>
      <c r="I71" s="150">
        <f>IFERROR(VLOOKUP($B71,[1]NUM15!$R$3:$U$156,2,FALSE),0)</f>
        <v>3</v>
      </c>
      <c r="J71" s="151">
        <f>IFERROR(VLOOKUP($B71,[1]NUM15!$R$3:$U$156,3,FALSE),0)</f>
        <v>3</v>
      </c>
    </row>
    <row r="72" spans="1:11" ht="14.4" thickBot="1" x14ac:dyDescent="0.3">
      <c r="A72" s="63" t="s">
        <v>85</v>
      </c>
      <c r="B72" s="62" t="s">
        <v>80</v>
      </c>
      <c r="C72" s="34"/>
      <c r="D72" s="34"/>
      <c r="E72" s="150">
        <f t="shared" si="23"/>
        <v>23</v>
      </c>
      <c r="F72" s="151">
        <f t="shared" si="24"/>
        <v>21</v>
      </c>
      <c r="G72" s="150">
        <f>IFERROR(VLOOKUP($B72,[1]NUM15!$G$3:$J$164,2,FALSE),0)</f>
        <v>22</v>
      </c>
      <c r="H72" s="57">
        <f>IFERROR(VLOOKUP($B72,[1]NUM15!$G$3:$J$164,3,FALSE),0)</f>
        <v>16</v>
      </c>
      <c r="I72" s="150">
        <f>IFERROR(VLOOKUP($B72,[1]NUM15!$R$3:$U$156,2,FALSE),0)</f>
        <v>1</v>
      </c>
      <c r="J72" s="151">
        <f>IFERROR(VLOOKUP($B72,[1]NUM15!$R$3:$U$156,3,FALSE),0)</f>
        <v>5</v>
      </c>
    </row>
    <row r="73" spans="1:11" ht="14.4" thickBot="1" x14ac:dyDescent="0.3">
      <c r="A73" s="63" t="s">
        <v>85</v>
      </c>
      <c r="B73" s="62" t="s">
        <v>81</v>
      </c>
      <c r="C73" s="34"/>
      <c r="D73" s="34"/>
      <c r="E73" s="150">
        <f t="shared" si="23"/>
        <v>1</v>
      </c>
      <c r="F73" s="151">
        <f t="shared" si="24"/>
        <v>1</v>
      </c>
      <c r="G73" s="150">
        <f>IFERROR(VLOOKUP($B73,[1]NUM15!$G$3:$J$164,2,FALSE),0)</f>
        <v>1</v>
      </c>
      <c r="H73" s="57">
        <f>IFERROR(VLOOKUP($B73,[1]NUM15!$G$3:$J$164,3,FALSE),0)</f>
        <v>1</v>
      </c>
      <c r="I73" s="150">
        <f>IFERROR(VLOOKUP($B73,[1]NUM15!$R$3:$U$156,2,FALSE),0)</f>
        <v>0</v>
      </c>
      <c r="J73" s="151">
        <f>IFERROR(VLOOKUP($B73,[1]NUM15!$R$3:$U$156,3,FALSE),0)</f>
        <v>0</v>
      </c>
    </row>
    <row r="74" spans="1:11" ht="14.4" thickBot="1" x14ac:dyDescent="0.3">
      <c r="A74" s="63" t="s">
        <v>85</v>
      </c>
      <c r="B74" s="62" t="s">
        <v>82</v>
      </c>
      <c r="C74" s="34"/>
      <c r="D74" s="34"/>
      <c r="E74" s="150">
        <f t="shared" si="23"/>
        <v>6</v>
      </c>
      <c r="F74" s="151">
        <f t="shared" si="24"/>
        <v>7</v>
      </c>
      <c r="G74" s="150">
        <f>IFERROR(VLOOKUP($B74,[1]NUM15!$G$3:$J$164,2,FALSE),0)</f>
        <v>6</v>
      </c>
      <c r="H74" s="57">
        <f>IFERROR(VLOOKUP($B74,[1]NUM15!$G$3:$J$164,3,FALSE),0)</f>
        <v>6</v>
      </c>
      <c r="I74" s="150">
        <f>IFERROR(VLOOKUP($B74,[1]NUM15!$R$3:$U$156,2,FALSE),0)</f>
        <v>0</v>
      </c>
      <c r="J74" s="151">
        <f>IFERROR(VLOOKUP($B74,[1]NUM15!$R$3:$U$156,3,FALSE),0)</f>
        <v>1</v>
      </c>
    </row>
    <row r="75" spans="1:11" ht="14.4" thickBot="1" x14ac:dyDescent="0.3">
      <c r="A75" s="63" t="s">
        <v>85</v>
      </c>
      <c r="B75" s="62" t="s">
        <v>83</v>
      </c>
      <c r="C75" s="34"/>
      <c r="D75" s="34"/>
      <c r="E75" s="150">
        <f t="shared" si="23"/>
        <v>5</v>
      </c>
      <c r="F75" s="151">
        <f t="shared" si="24"/>
        <v>4</v>
      </c>
      <c r="G75" s="150">
        <f>IFERROR(VLOOKUP($B75,[1]NUM15!$G$3:$J$164,2,FALSE),0)</f>
        <v>4</v>
      </c>
      <c r="H75" s="57">
        <f>IFERROR(VLOOKUP($B75,[1]NUM15!$G$3:$J$164,3,FALSE),0)</f>
        <v>3</v>
      </c>
      <c r="I75" s="150">
        <f>IFERROR(VLOOKUP($B75,[1]NUM15!$R$3:$U$156,2,FALSE),0)</f>
        <v>1</v>
      </c>
      <c r="J75" s="151">
        <f>IFERROR(VLOOKUP($B75,[1]NUM15!$R$3:$U$156,3,FALSE),0)</f>
        <v>1</v>
      </c>
    </row>
    <row r="76" spans="1:11" ht="14.4" thickBot="1" x14ac:dyDescent="0.3">
      <c r="A76" s="63" t="s">
        <v>85</v>
      </c>
      <c r="B76" s="62" t="s">
        <v>84</v>
      </c>
      <c r="C76" s="34"/>
      <c r="D76" s="34"/>
      <c r="E76" s="152">
        <f t="shared" si="23"/>
        <v>1</v>
      </c>
      <c r="F76" s="153">
        <f t="shared" si="24"/>
        <v>1</v>
      </c>
      <c r="G76" s="152">
        <f>IFERROR(VLOOKUP($B76,[1]NUM15!$G$3:$J$164,2,FALSE),0)</f>
        <v>1</v>
      </c>
      <c r="H76" s="155">
        <f>IFERROR(VLOOKUP($B76,[1]NUM15!$G$3:$J$164,3,FALSE),0)</f>
        <v>1</v>
      </c>
      <c r="I76" s="152">
        <f>IFERROR(VLOOKUP($B76,[1]NUM15!$R$3:$U$156,2,FALSE),0)</f>
        <v>0</v>
      </c>
      <c r="J76" s="153">
        <f>IFERROR(VLOOKUP($B76,[1]NUM15!$R$3:$U$156,3,FALSE),0)</f>
        <v>0</v>
      </c>
    </row>
    <row r="77" spans="1:11" ht="14.4" thickBot="1" x14ac:dyDescent="0.3">
      <c r="A77" s="344" t="s">
        <v>18</v>
      </c>
      <c r="B77" s="345"/>
      <c r="C77" s="89">
        <f>D77/Metas!O6</f>
        <v>0.68045199447502047</v>
      </c>
      <c r="D77" s="88">
        <f>F77/K77</f>
        <v>0.26864244741873805</v>
      </c>
      <c r="E77" s="156">
        <f>SUM(E67:E76)</f>
        <v>231</v>
      </c>
      <c r="F77" s="156">
        <f t="shared" ref="F77:I77" si="25">SUM(F67:F76)</f>
        <v>281</v>
      </c>
      <c r="G77" s="156">
        <f t="shared" si="25"/>
        <v>186</v>
      </c>
      <c r="H77" s="156">
        <f t="shared" ref="H77" si="26">SUM(H67:H76)</f>
        <v>216</v>
      </c>
      <c r="I77" s="156">
        <f t="shared" si="25"/>
        <v>45</v>
      </c>
      <c r="J77" s="187">
        <f t="shared" ref="J77" si="27">SUM(J67:J76)</f>
        <v>65</v>
      </c>
      <c r="K77" s="179">
        <v>1046</v>
      </c>
    </row>
    <row r="78" spans="1:11" ht="14.4" thickBot="1" x14ac:dyDescent="0.3">
      <c r="A78" s="49" t="s">
        <v>91</v>
      </c>
      <c r="B78" s="62" t="s">
        <v>86</v>
      </c>
      <c r="C78" s="34"/>
      <c r="D78" s="34"/>
      <c r="E78" s="148">
        <f t="shared" ref="E78:E82" si="28">+G78+I78</f>
        <v>47</v>
      </c>
      <c r="F78" s="149">
        <f t="shared" ref="F78:F82" si="29">+H78+J78</f>
        <v>42</v>
      </c>
      <c r="G78" s="148">
        <f>IFERROR(VLOOKUP($B78,[1]NUM15!$G$3:$J$164,2,FALSE),0)</f>
        <v>42</v>
      </c>
      <c r="H78" s="154">
        <f>IFERROR(VLOOKUP($B78,[1]NUM15!$G$3:$J$164,3,FALSE),0)</f>
        <v>37</v>
      </c>
      <c r="I78" s="148">
        <f>IFERROR(VLOOKUP($B78,[1]NUM15!$R$3:$U$156,2,FALSE),0)</f>
        <v>5</v>
      </c>
      <c r="J78" s="149">
        <f>IFERROR(VLOOKUP($B78,[1]NUM15!$R$3:$U$156,3,FALSE),0)</f>
        <v>5</v>
      </c>
    </row>
    <row r="79" spans="1:11" ht="14.4" thickBot="1" x14ac:dyDescent="0.3">
      <c r="A79" s="49" t="s">
        <v>91</v>
      </c>
      <c r="B79" s="62" t="s">
        <v>87</v>
      </c>
      <c r="C79" s="34"/>
      <c r="D79" s="34"/>
      <c r="E79" s="150">
        <f t="shared" si="28"/>
        <v>19</v>
      </c>
      <c r="F79" s="151">
        <f t="shared" si="29"/>
        <v>25</v>
      </c>
      <c r="G79" s="150">
        <f>IFERROR(VLOOKUP($B79,[1]NUM15!$G$3:$J$164,2,FALSE),0)</f>
        <v>16</v>
      </c>
      <c r="H79" s="57">
        <f>IFERROR(VLOOKUP($B79,[1]NUM15!$G$3:$J$164,3,FALSE),0)</f>
        <v>18</v>
      </c>
      <c r="I79" s="150">
        <f>IFERROR(VLOOKUP($B79,[1]NUM15!$R$3:$U$156,2,FALSE),0)</f>
        <v>3</v>
      </c>
      <c r="J79" s="151">
        <f>IFERROR(VLOOKUP($B79,[1]NUM15!$R$3:$U$156,3,FALSE),0)</f>
        <v>7</v>
      </c>
    </row>
    <row r="80" spans="1:11" ht="14.4" thickBot="1" x14ac:dyDescent="0.3">
      <c r="A80" s="49" t="s">
        <v>91</v>
      </c>
      <c r="B80" s="62" t="s">
        <v>88</v>
      </c>
      <c r="C80" s="34"/>
      <c r="D80" s="34"/>
      <c r="E80" s="150">
        <f t="shared" si="28"/>
        <v>87</v>
      </c>
      <c r="F80" s="151">
        <f t="shared" si="29"/>
        <v>96</v>
      </c>
      <c r="G80" s="150">
        <f>IFERROR(VLOOKUP($B80,[1]NUM15!$G$3:$J$164,2,FALSE),0)</f>
        <v>78</v>
      </c>
      <c r="H80" s="57">
        <f>IFERROR(VLOOKUP($B80,[1]NUM15!$G$3:$J$164,3,FALSE),0)</f>
        <v>84</v>
      </c>
      <c r="I80" s="150">
        <f>IFERROR(VLOOKUP($B80,[1]NUM15!$R$3:$U$156,2,FALSE),0)</f>
        <v>9</v>
      </c>
      <c r="J80" s="151">
        <f>IFERROR(VLOOKUP($B80,[1]NUM15!$R$3:$U$156,3,FALSE),0)</f>
        <v>12</v>
      </c>
    </row>
    <row r="81" spans="1:11" ht="14.4" thickBot="1" x14ac:dyDescent="0.3">
      <c r="A81" s="49" t="s">
        <v>91</v>
      </c>
      <c r="B81" s="62" t="s">
        <v>89</v>
      </c>
      <c r="C81" s="34"/>
      <c r="D81" s="34"/>
      <c r="E81" s="150">
        <f t="shared" si="28"/>
        <v>5</v>
      </c>
      <c r="F81" s="151">
        <f t="shared" si="29"/>
        <v>8</v>
      </c>
      <c r="G81" s="150">
        <f>IFERROR(VLOOKUP($B81,[1]NUM15!$G$3:$J$164,2,FALSE),0)</f>
        <v>4</v>
      </c>
      <c r="H81" s="57">
        <f>IFERROR(VLOOKUP($B81,[1]NUM15!$G$3:$J$164,3,FALSE),0)</f>
        <v>7</v>
      </c>
      <c r="I81" s="150">
        <f>IFERROR(VLOOKUP($B81,[1]NUM15!$R$3:$U$156,2,FALSE),0)</f>
        <v>1</v>
      </c>
      <c r="J81" s="151">
        <f>IFERROR(VLOOKUP($B81,[1]NUM15!$R$3:$U$156,3,FALSE),0)</f>
        <v>1</v>
      </c>
    </row>
    <row r="82" spans="1:11" ht="14.4" thickBot="1" x14ac:dyDescent="0.3">
      <c r="A82" s="49" t="s">
        <v>91</v>
      </c>
      <c r="B82" s="62" t="s">
        <v>90</v>
      </c>
      <c r="C82" s="34"/>
      <c r="D82" s="34"/>
      <c r="E82" s="152">
        <f t="shared" si="28"/>
        <v>11</v>
      </c>
      <c r="F82" s="153">
        <f t="shared" si="29"/>
        <v>16</v>
      </c>
      <c r="G82" s="152">
        <f>IFERROR(VLOOKUP($B82,[1]NUM15!$G$3:$J$164,2,FALSE),0)</f>
        <v>5</v>
      </c>
      <c r="H82" s="155">
        <f>IFERROR(VLOOKUP($B82,[1]NUM15!$G$3:$J$164,3,FALSE),0)</f>
        <v>9</v>
      </c>
      <c r="I82" s="152">
        <f>IFERROR(VLOOKUP($B82,[1]NUM15!$R$3:$U$156,2,FALSE),0)</f>
        <v>6</v>
      </c>
      <c r="J82" s="153">
        <f>IFERROR(VLOOKUP($B82,[1]NUM15!$R$3:$U$156,3,FALSE),0)</f>
        <v>7</v>
      </c>
    </row>
    <row r="83" spans="1:11" ht="14.4" thickBot="1" x14ac:dyDescent="0.3">
      <c r="A83" s="344" t="s">
        <v>163</v>
      </c>
      <c r="B83" s="345"/>
      <c r="C83" s="89">
        <f>D83/Metas!O11</f>
        <v>1.005610986649573</v>
      </c>
      <c r="D83" s="88">
        <f>F83/K83</f>
        <v>0.27744807121661719</v>
      </c>
      <c r="E83" s="156">
        <f t="shared" ref="E83:I83" si="30">SUM(E78:E82)</f>
        <v>169</v>
      </c>
      <c r="F83" s="156">
        <f t="shared" si="30"/>
        <v>187</v>
      </c>
      <c r="G83" s="156">
        <f t="shared" si="30"/>
        <v>145</v>
      </c>
      <c r="H83" s="156">
        <f t="shared" ref="H83" si="31">SUM(H78:H82)</f>
        <v>155</v>
      </c>
      <c r="I83" s="156">
        <f t="shared" si="30"/>
        <v>24</v>
      </c>
      <c r="J83" s="187">
        <f t="shared" ref="J83" si="32">SUM(J78:J82)</f>
        <v>32</v>
      </c>
      <c r="K83" s="179">
        <v>674</v>
      </c>
    </row>
    <row r="84" spans="1:11" ht="14.4" thickBot="1" x14ac:dyDescent="0.3">
      <c r="A84" s="49" t="s">
        <v>102</v>
      </c>
      <c r="B84" s="62" t="s">
        <v>92</v>
      </c>
      <c r="C84" s="34"/>
      <c r="D84" s="34"/>
      <c r="E84" s="148">
        <f t="shared" ref="E84:E93" si="33">+G84+I84</f>
        <v>16</v>
      </c>
      <c r="F84" s="149">
        <f t="shared" ref="F84:F93" si="34">+H84+J84</f>
        <v>19</v>
      </c>
      <c r="G84" s="148">
        <f>IFERROR(VLOOKUP($B84,[1]NUM15!$G$3:$J$164,2,FALSE),0)</f>
        <v>15</v>
      </c>
      <c r="H84" s="154">
        <f>IFERROR(VLOOKUP($B84,[1]NUM15!$G$3:$J$164,3,FALSE),0)</f>
        <v>16</v>
      </c>
      <c r="I84" s="148">
        <f>IFERROR(VLOOKUP($B84,[1]NUM15!$R$3:$U$156,2,FALSE),0)</f>
        <v>1</v>
      </c>
      <c r="J84" s="149">
        <f>IFERROR(VLOOKUP($B84,[1]NUM15!$R$3:$U$156,3,FALSE),0)</f>
        <v>3</v>
      </c>
    </row>
    <row r="85" spans="1:11" ht="14.4" thickBot="1" x14ac:dyDescent="0.3">
      <c r="A85" s="49" t="s">
        <v>102</v>
      </c>
      <c r="B85" s="62" t="s">
        <v>93</v>
      </c>
      <c r="C85" s="34"/>
      <c r="D85" s="34"/>
      <c r="E85" s="150">
        <f t="shared" si="33"/>
        <v>73</v>
      </c>
      <c r="F85" s="151">
        <f t="shared" si="34"/>
        <v>69</v>
      </c>
      <c r="G85" s="150">
        <f>IFERROR(VLOOKUP($B85,[1]NUM15!$G$3:$J$164,2,FALSE),0)</f>
        <v>66</v>
      </c>
      <c r="H85" s="57">
        <f>IFERROR(VLOOKUP($B85,[1]NUM15!$G$3:$J$164,3,FALSE),0)</f>
        <v>64</v>
      </c>
      <c r="I85" s="150">
        <f>IFERROR(VLOOKUP($B85,[1]NUM15!$R$3:$U$156,2,FALSE),0)</f>
        <v>7</v>
      </c>
      <c r="J85" s="151">
        <f>IFERROR(VLOOKUP($B85,[1]NUM15!$R$3:$U$156,3,FALSE),0)</f>
        <v>5</v>
      </c>
    </row>
    <row r="86" spans="1:11" ht="14.4" thickBot="1" x14ac:dyDescent="0.3">
      <c r="A86" s="49" t="s">
        <v>102</v>
      </c>
      <c r="B86" s="62" t="s">
        <v>94</v>
      </c>
      <c r="C86" s="34"/>
      <c r="D86" s="34"/>
      <c r="E86" s="150">
        <f t="shared" si="33"/>
        <v>14</v>
      </c>
      <c r="F86" s="151">
        <f t="shared" si="34"/>
        <v>12</v>
      </c>
      <c r="G86" s="150">
        <f>IFERROR(VLOOKUP($B86,[1]NUM15!$G$3:$J$164,2,FALSE),0)</f>
        <v>14</v>
      </c>
      <c r="H86" s="57">
        <f>IFERROR(VLOOKUP($B86,[1]NUM15!$G$3:$J$164,3,FALSE),0)</f>
        <v>11</v>
      </c>
      <c r="I86" s="150">
        <f>IFERROR(VLOOKUP($B86,[1]NUM15!$R$3:$U$156,2,FALSE),0)</f>
        <v>0</v>
      </c>
      <c r="J86" s="151">
        <f>IFERROR(VLOOKUP($B86,[1]NUM15!$R$3:$U$156,3,FALSE),0)</f>
        <v>1</v>
      </c>
    </row>
    <row r="87" spans="1:11" ht="14.4" thickBot="1" x14ac:dyDescent="0.3">
      <c r="A87" s="49" t="s">
        <v>102</v>
      </c>
      <c r="B87" s="62" t="s">
        <v>95</v>
      </c>
      <c r="C87" s="34"/>
      <c r="D87" s="34"/>
      <c r="E87" s="150">
        <f t="shared" si="33"/>
        <v>51</v>
      </c>
      <c r="F87" s="151">
        <f t="shared" si="34"/>
        <v>52</v>
      </c>
      <c r="G87" s="150">
        <f>IFERROR(VLOOKUP($B87,[1]NUM15!$G$3:$J$164,2,FALSE),0)</f>
        <v>42</v>
      </c>
      <c r="H87" s="57">
        <f>IFERROR(VLOOKUP($B87,[1]NUM15!$G$3:$J$164,3,FALSE),0)</f>
        <v>44</v>
      </c>
      <c r="I87" s="150">
        <f>IFERROR(VLOOKUP($B87,[1]NUM15!$R$3:$U$156,2,FALSE),0)</f>
        <v>9</v>
      </c>
      <c r="J87" s="151">
        <f>IFERROR(VLOOKUP($B87,[1]NUM15!$R$3:$U$156,3,FALSE),0)</f>
        <v>8</v>
      </c>
    </row>
    <row r="88" spans="1:11" ht="14.4" thickBot="1" x14ac:dyDescent="0.3">
      <c r="A88" s="49" t="s">
        <v>102</v>
      </c>
      <c r="B88" s="62" t="s">
        <v>96</v>
      </c>
      <c r="C88" s="34"/>
      <c r="D88" s="34"/>
      <c r="E88" s="150">
        <f t="shared" si="33"/>
        <v>44</v>
      </c>
      <c r="F88" s="151">
        <f t="shared" si="34"/>
        <v>42</v>
      </c>
      <c r="G88" s="150">
        <f>IFERROR(VLOOKUP($B88,[1]NUM15!$G$3:$J$164,2,FALSE),0)</f>
        <v>42</v>
      </c>
      <c r="H88" s="57">
        <f>IFERROR(VLOOKUP($B88,[1]NUM15!$G$3:$J$164,3,FALSE),0)</f>
        <v>40</v>
      </c>
      <c r="I88" s="150">
        <f>IFERROR(VLOOKUP($B88,[1]NUM15!$R$3:$U$156,2,FALSE),0)</f>
        <v>2</v>
      </c>
      <c r="J88" s="151">
        <f>IFERROR(VLOOKUP($B88,[1]NUM15!$R$3:$U$156,3,FALSE),0)</f>
        <v>2</v>
      </c>
    </row>
    <row r="89" spans="1:11" ht="14.4" thickBot="1" x14ac:dyDescent="0.3">
      <c r="A89" s="49" t="s">
        <v>102</v>
      </c>
      <c r="B89" s="62" t="s">
        <v>97</v>
      </c>
      <c r="C89" s="34"/>
      <c r="D89" s="34"/>
      <c r="E89" s="150">
        <f t="shared" si="33"/>
        <v>19</v>
      </c>
      <c r="F89" s="151">
        <f t="shared" si="34"/>
        <v>17</v>
      </c>
      <c r="G89" s="150">
        <f>IFERROR(VLOOKUP($B89,[1]NUM15!$G$3:$J$164,2,FALSE),0)</f>
        <v>15</v>
      </c>
      <c r="H89" s="57">
        <f>IFERROR(VLOOKUP($B89,[1]NUM15!$G$3:$J$164,3,FALSE),0)</f>
        <v>14</v>
      </c>
      <c r="I89" s="150">
        <f>IFERROR(VLOOKUP($B89,[1]NUM15!$R$3:$U$156,2,FALSE),0)</f>
        <v>4</v>
      </c>
      <c r="J89" s="151">
        <f>IFERROR(VLOOKUP($B89,[1]NUM15!$R$3:$U$156,3,FALSE),0)</f>
        <v>3</v>
      </c>
    </row>
    <row r="90" spans="1:11" ht="14.4" thickBot="1" x14ac:dyDescent="0.3">
      <c r="A90" s="49" t="s">
        <v>102</v>
      </c>
      <c r="B90" s="62" t="s">
        <v>98</v>
      </c>
      <c r="C90" s="34"/>
      <c r="D90" s="34"/>
      <c r="E90" s="150">
        <f t="shared" si="33"/>
        <v>77</v>
      </c>
      <c r="F90" s="151">
        <f t="shared" si="34"/>
        <v>78</v>
      </c>
      <c r="G90" s="150">
        <f>IFERROR(VLOOKUP($B90,[1]NUM15!$G$3:$J$164,2,FALSE),0)</f>
        <v>63</v>
      </c>
      <c r="H90" s="57">
        <f>IFERROR(VLOOKUP($B90,[1]NUM15!$G$3:$J$164,3,FALSE),0)</f>
        <v>64</v>
      </c>
      <c r="I90" s="150">
        <f>IFERROR(VLOOKUP($B90,[1]NUM15!$R$3:$U$156,2,FALSE),0)</f>
        <v>14</v>
      </c>
      <c r="J90" s="151">
        <f>IFERROR(VLOOKUP($B90,[1]NUM15!$R$3:$U$156,3,FALSE),0)</f>
        <v>14</v>
      </c>
    </row>
    <row r="91" spans="1:11" ht="14.4" thickBot="1" x14ac:dyDescent="0.3">
      <c r="A91" s="49" t="s">
        <v>102</v>
      </c>
      <c r="B91" s="62" t="s">
        <v>99</v>
      </c>
      <c r="C91" s="34"/>
      <c r="D91" s="34"/>
      <c r="E91" s="150">
        <f t="shared" si="33"/>
        <v>98</v>
      </c>
      <c r="F91" s="151">
        <f t="shared" si="34"/>
        <v>98</v>
      </c>
      <c r="G91" s="150">
        <f>IFERROR(VLOOKUP($B91,[1]NUM15!$G$3:$J$164,2,FALSE),0)</f>
        <v>83</v>
      </c>
      <c r="H91" s="57">
        <f>IFERROR(VLOOKUP($B91,[1]NUM15!$G$3:$J$164,3,FALSE),0)</f>
        <v>87</v>
      </c>
      <c r="I91" s="150">
        <f>IFERROR(VLOOKUP($B91,[1]NUM15!$R$3:$U$156,2,FALSE),0)</f>
        <v>15</v>
      </c>
      <c r="J91" s="151">
        <f>IFERROR(VLOOKUP($B91,[1]NUM15!$R$3:$U$156,3,FALSE),0)</f>
        <v>11</v>
      </c>
    </row>
    <row r="92" spans="1:11" ht="14.4" thickBot="1" x14ac:dyDescent="0.3">
      <c r="A92" s="49" t="s">
        <v>102</v>
      </c>
      <c r="B92" s="62" t="s">
        <v>100</v>
      </c>
      <c r="C92" s="34"/>
      <c r="D92" s="34"/>
      <c r="E92" s="150">
        <f t="shared" si="33"/>
        <v>17</v>
      </c>
      <c r="F92" s="151">
        <f t="shared" si="34"/>
        <v>17</v>
      </c>
      <c r="G92" s="150">
        <f>IFERROR(VLOOKUP($B92,[1]NUM15!$G$3:$J$164,2,FALSE),0)</f>
        <v>16</v>
      </c>
      <c r="H92" s="57">
        <f>IFERROR(VLOOKUP($B92,[1]NUM15!$G$3:$J$164,3,FALSE),0)</f>
        <v>16</v>
      </c>
      <c r="I92" s="150">
        <f>IFERROR(VLOOKUP($B92,[1]NUM15!$R$3:$U$156,2,FALSE),0)</f>
        <v>1</v>
      </c>
      <c r="J92" s="151">
        <f>IFERROR(VLOOKUP($B92,[1]NUM15!$R$3:$U$156,3,FALSE),0)</f>
        <v>1</v>
      </c>
    </row>
    <row r="93" spans="1:11" ht="14.4" thickBot="1" x14ac:dyDescent="0.3">
      <c r="A93" s="49" t="s">
        <v>102</v>
      </c>
      <c r="B93" s="62" t="s">
        <v>101</v>
      </c>
      <c r="C93" s="34"/>
      <c r="D93" s="34"/>
      <c r="E93" s="152">
        <f t="shared" si="33"/>
        <v>71</v>
      </c>
      <c r="F93" s="153">
        <f t="shared" si="34"/>
        <v>70</v>
      </c>
      <c r="G93" s="152">
        <f>IFERROR(VLOOKUP($B93,[1]NUM15!$G$3:$J$164,2,FALSE),0)</f>
        <v>60</v>
      </c>
      <c r="H93" s="155">
        <f>IFERROR(VLOOKUP($B93,[1]NUM15!$G$3:$J$164,3,FALSE),0)</f>
        <v>62</v>
      </c>
      <c r="I93" s="152">
        <f>IFERROR(VLOOKUP($B93,[1]NUM15!$R$3:$U$156,2,FALSE),0)</f>
        <v>11</v>
      </c>
      <c r="J93" s="153">
        <f>IFERROR(VLOOKUP($B93,[1]NUM15!$R$3:$U$156,3,FALSE),0)</f>
        <v>8</v>
      </c>
    </row>
    <row r="94" spans="1:11" ht="14.4" thickBot="1" x14ac:dyDescent="0.3">
      <c r="A94" s="344" t="s">
        <v>164</v>
      </c>
      <c r="B94" s="345"/>
      <c r="C94" s="89">
        <f>D94/Metas!O16</f>
        <v>1.1447079956162998</v>
      </c>
      <c r="D94" s="88">
        <f>F94/K94</f>
        <v>0.34776228906823187</v>
      </c>
      <c r="E94" s="156">
        <f>SUM(E84:E93)</f>
        <v>480</v>
      </c>
      <c r="F94" s="156">
        <f t="shared" ref="F94:I94" si="35">SUM(F84:F93)</f>
        <v>474</v>
      </c>
      <c r="G94" s="156">
        <f t="shared" si="35"/>
        <v>416</v>
      </c>
      <c r="H94" s="156">
        <f t="shared" ref="H94" si="36">SUM(H84:H93)</f>
        <v>418</v>
      </c>
      <c r="I94" s="156">
        <f t="shared" si="35"/>
        <v>64</v>
      </c>
      <c r="J94" s="187">
        <f t="shared" ref="J94" si="37">SUM(J84:J93)</f>
        <v>56</v>
      </c>
      <c r="K94" s="179">
        <v>1363</v>
      </c>
    </row>
    <row r="95" spans="1:11" ht="14.4" thickBot="1" x14ac:dyDescent="0.3">
      <c r="A95" s="49" t="s">
        <v>118</v>
      </c>
      <c r="B95" s="62" t="s">
        <v>103</v>
      </c>
      <c r="C95" s="34"/>
      <c r="D95" s="34"/>
      <c r="E95" s="148">
        <f t="shared" ref="E95:E109" si="38">+G95+I95</f>
        <v>185</v>
      </c>
      <c r="F95" s="149">
        <f t="shared" ref="F95:F109" si="39">+H95+J95</f>
        <v>205</v>
      </c>
      <c r="G95" s="148">
        <f>IFERROR(VLOOKUP($B95,[1]NUM15!$G$3:$J$164,2,FALSE),0)</f>
        <v>156</v>
      </c>
      <c r="H95" s="149">
        <f>IFERROR(VLOOKUP($B95,[1]NUM15!$G$3:$J$164,3,FALSE),0)</f>
        <v>174</v>
      </c>
      <c r="I95" s="148">
        <f>IFERROR(VLOOKUP($B95,[1]NUM15!$R$3:$U$156,2,FALSE),0)</f>
        <v>29</v>
      </c>
      <c r="J95" s="149">
        <f>IFERROR(VLOOKUP($B95,[1]NUM15!$R$3:$U$156,3,FALSE),0)</f>
        <v>31</v>
      </c>
    </row>
    <row r="96" spans="1:11" ht="14.4" thickBot="1" x14ac:dyDescent="0.3">
      <c r="A96" s="49" t="s">
        <v>118</v>
      </c>
      <c r="B96" s="62" t="s">
        <v>104</v>
      </c>
      <c r="C96" s="34"/>
      <c r="D96" s="34"/>
      <c r="E96" s="150">
        <f t="shared" si="38"/>
        <v>636</v>
      </c>
      <c r="F96" s="151">
        <f t="shared" si="39"/>
        <v>749</v>
      </c>
      <c r="G96" s="150">
        <f>IFERROR(VLOOKUP($B96,[1]NUM15!$G$3:$J$164,2,FALSE),0)</f>
        <v>532</v>
      </c>
      <c r="H96" s="151">
        <f>IFERROR(VLOOKUP($B96,[1]NUM15!$G$3:$J$164,3,FALSE),0)</f>
        <v>621</v>
      </c>
      <c r="I96" s="150">
        <f>IFERROR(VLOOKUP($B96,[1]NUM15!$R$3:$U$156,2,FALSE),0)</f>
        <v>104</v>
      </c>
      <c r="J96" s="151">
        <f>IFERROR(VLOOKUP($B96,[1]NUM15!$R$3:$U$156,3,FALSE),0)</f>
        <v>128</v>
      </c>
    </row>
    <row r="97" spans="1:10" ht="14.4" thickBot="1" x14ac:dyDescent="0.3">
      <c r="A97" s="49" t="s">
        <v>118</v>
      </c>
      <c r="B97" s="62" t="s">
        <v>105</v>
      </c>
      <c r="C97" s="34"/>
      <c r="D97" s="34"/>
      <c r="E97" s="150">
        <f t="shared" si="38"/>
        <v>520</v>
      </c>
      <c r="F97" s="151">
        <f t="shared" si="39"/>
        <v>618</v>
      </c>
      <c r="G97" s="150">
        <f>IFERROR(VLOOKUP($B97,[1]NUM15!$G$3:$J$164,2,FALSE),0)</f>
        <v>380</v>
      </c>
      <c r="H97" s="151">
        <f>IFERROR(VLOOKUP($B97,[1]NUM15!$G$3:$J$164,3,FALSE),0)</f>
        <v>445</v>
      </c>
      <c r="I97" s="150">
        <f>IFERROR(VLOOKUP($B97,[1]NUM15!$R$3:$U$156,2,FALSE),0)</f>
        <v>140</v>
      </c>
      <c r="J97" s="151">
        <f>IFERROR(VLOOKUP($B97,[1]NUM15!$R$3:$U$156,3,FALSE),0)</f>
        <v>173</v>
      </c>
    </row>
    <row r="98" spans="1:10" ht="14.4" thickBot="1" x14ac:dyDescent="0.3">
      <c r="A98" s="49" t="s">
        <v>118</v>
      </c>
      <c r="B98" s="62" t="s">
        <v>106</v>
      </c>
      <c r="C98" s="34"/>
      <c r="D98" s="34"/>
      <c r="E98" s="150">
        <f t="shared" si="38"/>
        <v>205</v>
      </c>
      <c r="F98" s="151">
        <f t="shared" si="39"/>
        <v>188</v>
      </c>
      <c r="G98" s="150">
        <f>IFERROR(VLOOKUP($B98,[1]NUM15!$G$3:$J$164,2,FALSE),0)</f>
        <v>165</v>
      </c>
      <c r="H98" s="151">
        <f>IFERROR(VLOOKUP($B98,[1]NUM15!$G$3:$J$164,3,FALSE),0)</f>
        <v>144</v>
      </c>
      <c r="I98" s="150">
        <f>IFERROR(VLOOKUP($B98,[1]NUM15!$R$3:$U$156,2,FALSE),0)</f>
        <v>40</v>
      </c>
      <c r="J98" s="151">
        <f>IFERROR(VLOOKUP($B98,[1]NUM15!$R$3:$U$156,3,FALSE),0)</f>
        <v>44</v>
      </c>
    </row>
    <row r="99" spans="1:10" ht="14.4" thickBot="1" x14ac:dyDescent="0.3">
      <c r="A99" s="49" t="s">
        <v>118</v>
      </c>
      <c r="B99" s="62" t="s">
        <v>107</v>
      </c>
      <c r="C99" s="34"/>
      <c r="D99" s="34"/>
      <c r="E99" s="150">
        <f t="shared" si="38"/>
        <v>39</v>
      </c>
      <c r="F99" s="151">
        <f t="shared" si="39"/>
        <v>51</v>
      </c>
      <c r="G99" s="150">
        <f>IFERROR(VLOOKUP($B99,[1]NUM15!$G$3:$J$164,2,FALSE),0)</f>
        <v>30</v>
      </c>
      <c r="H99" s="151">
        <f>IFERROR(VLOOKUP($B99,[1]NUM15!$G$3:$J$164,3,FALSE),0)</f>
        <v>35</v>
      </c>
      <c r="I99" s="150">
        <f>IFERROR(VLOOKUP($B99,[1]NUM15!$R$3:$U$156,2,FALSE),0)</f>
        <v>9</v>
      </c>
      <c r="J99" s="151">
        <f>IFERROR(VLOOKUP($B99,[1]NUM15!$R$3:$U$156,3,FALSE),0)</f>
        <v>16</v>
      </c>
    </row>
    <row r="100" spans="1:10" ht="14.4" thickBot="1" x14ac:dyDescent="0.3">
      <c r="A100" s="49" t="s">
        <v>118</v>
      </c>
      <c r="B100" s="62" t="s">
        <v>108</v>
      </c>
      <c r="C100" s="34"/>
      <c r="D100" s="34"/>
      <c r="E100" s="150">
        <f t="shared" si="38"/>
        <v>37</v>
      </c>
      <c r="F100" s="151">
        <f t="shared" si="39"/>
        <v>37</v>
      </c>
      <c r="G100" s="150">
        <f>IFERROR(VLOOKUP($B100,[1]NUM15!$G$3:$J$164,2,FALSE),0)</f>
        <v>30</v>
      </c>
      <c r="H100" s="151">
        <f>IFERROR(VLOOKUP($B100,[1]NUM15!$G$3:$J$164,3,FALSE),0)</f>
        <v>31</v>
      </c>
      <c r="I100" s="150">
        <f>IFERROR(VLOOKUP($B100,[1]NUM15!$R$3:$U$156,2,FALSE),0)</f>
        <v>7</v>
      </c>
      <c r="J100" s="151">
        <f>IFERROR(VLOOKUP($B100,[1]NUM15!$R$3:$U$156,3,FALSE),0)</f>
        <v>6</v>
      </c>
    </row>
    <row r="101" spans="1:10" ht="14.4" thickBot="1" x14ac:dyDescent="0.3">
      <c r="A101" s="49" t="s">
        <v>118</v>
      </c>
      <c r="B101" s="62" t="s">
        <v>109</v>
      </c>
      <c r="C101" s="34"/>
      <c r="D101" s="34"/>
      <c r="E101" s="150">
        <f t="shared" si="38"/>
        <v>9</v>
      </c>
      <c r="F101" s="151">
        <f t="shared" si="39"/>
        <v>18</v>
      </c>
      <c r="G101" s="150">
        <f>IFERROR(VLOOKUP($B101,[1]NUM15!$G$3:$J$164,2,FALSE),0)</f>
        <v>6</v>
      </c>
      <c r="H101" s="151">
        <f>IFERROR(VLOOKUP($B101,[1]NUM15!$G$3:$J$164,3,FALSE),0)</f>
        <v>13</v>
      </c>
      <c r="I101" s="150">
        <f>IFERROR(VLOOKUP($B101,[1]NUM15!$R$3:$U$156,2,FALSE),0)</f>
        <v>3</v>
      </c>
      <c r="J101" s="151">
        <f>IFERROR(VLOOKUP($B101,[1]NUM15!$R$3:$U$156,3,FALSE),0)</f>
        <v>5</v>
      </c>
    </row>
    <row r="102" spans="1:10" ht="14.4" thickBot="1" x14ac:dyDescent="0.3">
      <c r="A102" s="49" t="s">
        <v>118</v>
      </c>
      <c r="B102" s="62" t="s">
        <v>110</v>
      </c>
      <c r="C102" s="34"/>
      <c r="D102" s="34"/>
      <c r="E102" s="150">
        <f t="shared" si="38"/>
        <v>21</v>
      </c>
      <c r="F102" s="151">
        <f t="shared" si="39"/>
        <v>15</v>
      </c>
      <c r="G102" s="150">
        <f>IFERROR(VLOOKUP($B102,[1]NUM15!$G$3:$J$164,2,FALSE),0)</f>
        <v>14</v>
      </c>
      <c r="H102" s="151">
        <f>IFERROR(VLOOKUP($B102,[1]NUM15!$G$3:$J$164,3,FALSE),0)</f>
        <v>11</v>
      </c>
      <c r="I102" s="150">
        <f>IFERROR(VLOOKUP($B102,[1]NUM15!$R$3:$U$156,2,FALSE),0)</f>
        <v>7</v>
      </c>
      <c r="J102" s="151">
        <f>IFERROR(VLOOKUP($B102,[1]NUM15!$R$3:$U$156,3,FALSE),0)</f>
        <v>4</v>
      </c>
    </row>
    <row r="103" spans="1:10" ht="14.4" thickBot="1" x14ac:dyDescent="0.3">
      <c r="A103" s="49" t="s">
        <v>118</v>
      </c>
      <c r="B103" s="62" t="s">
        <v>111</v>
      </c>
      <c r="C103" s="34"/>
      <c r="D103" s="34"/>
      <c r="E103" s="150">
        <f t="shared" si="38"/>
        <v>9</v>
      </c>
      <c r="F103" s="151">
        <f t="shared" si="39"/>
        <v>9</v>
      </c>
      <c r="G103" s="150">
        <f>IFERROR(VLOOKUP($B103,[1]NUM15!$G$3:$J$164,2,FALSE),0)</f>
        <v>7</v>
      </c>
      <c r="H103" s="151">
        <f>IFERROR(VLOOKUP($B103,[1]NUM15!$G$3:$J$164,3,FALSE),0)</f>
        <v>7</v>
      </c>
      <c r="I103" s="150">
        <f>IFERROR(VLOOKUP($B103,[1]NUM15!$R$3:$U$156,2,FALSE),0)</f>
        <v>2</v>
      </c>
      <c r="J103" s="151">
        <f>IFERROR(VLOOKUP($B103,[1]NUM15!$R$3:$U$156,3,FALSE),0)</f>
        <v>2</v>
      </c>
    </row>
    <row r="104" spans="1:10" ht="14.4" thickBot="1" x14ac:dyDescent="0.3">
      <c r="A104" s="49" t="s">
        <v>118</v>
      </c>
      <c r="B104" s="62" t="s">
        <v>112</v>
      </c>
      <c r="C104" s="34"/>
      <c r="D104" s="34"/>
      <c r="E104" s="150">
        <f t="shared" si="38"/>
        <v>18</v>
      </c>
      <c r="F104" s="151">
        <f t="shared" si="39"/>
        <v>23</v>
      </c>
      <c r="G104" s="150">
        <f>IFERROR(VLOOKUP($B104,[1]NUM15!$G$3:$J$164,2,FALSE),0)</f>
        <v>13</v>
      </c>
      <c r="H104" s="151">
        <f>IFERROR(VLOOKUP($B104,[1]NUM15!$G$3:$J$164,3,FALSE),0)</f>
        <v>19</v>
      </c>
      <c r="I104" s="150">
        <f>IFERROR(VLOOKUP($B104,[1]NUM15!$R$3:$U$156,2,FALSE),0)</f>
        <v>5</v>
      </c>
      <c r="J104" s="151">
        <f>IFERROR(VLOOKUP($B104,[1]NUM15!$R$3:$U$156,3,FALSE),0)</f>
        <v>4</v>
      </c>
    </row>
    <row r="105" spans="1:10" ht="14.4" thickBot="1" x14ac:dyDescent="0.3">
      <c r="A105" s="49" t="s">
        <v>118</v>
      </c>
      <c r="B105" s="62" t="s">
        <v>113</v>
      </c>
      <c r="C105" s="34"/>
      <c r="D105" s="34"/>
      <c r="E105" s="150">
        <f t="shared" si="38"/>
        <v>7</v>
      </c>
      <c r="F105" s="151">
        <f t="shared" si="39"/>
        <v>10</v>
      </c>
      <c r="G105" s="150">
        <f>IFERROR(VLOOKUP($B105,[1]NUM15!$G$3:$J$164,2,FALSE),0)</f>
        <v>7</v>
      </c>
      <c r="H105" s="151">
        <f>IFERROR(VLOOKUP($B105,[1]NUM15!$G$3:$J$164,3,FALSE),0)</f>
        <v>9</v>
      </c>
      <c r="I105" s="150">
        <f>IFERROR(VLOOKUP($B105,[1]NUM15!$R$3:$U$156,2,FALSE),0)</f>
        <v>0</v>
      </c>
      <c r="J105" s="151">
        <f>IFERROR(VLOOKUP($B105,[1]NUM15!$R$3:$U$156,3,FALSE),0)</f>
        <v>1</v>
      </c>
    </row>
    <row r="106" spans="1:10" ht="14.4" thickBot="1" x14ac:dyDescent="0.3">
      <c r="A106" s="49" t="s">
        <v>118</v>
      </c>
      <c r="B106" s="62" t="s">
        <v>114</v>
      </c>
      <c r="C106" s="34"/>
      <c r="D106" s="34"/>
      <c r="E106" s="150">
        <f t="shared" si="38"/>
        <v>34</v>
      </c>
      <c r="F106" s="151">
        <f t="shared" si="39"/>
        <v>33</v>
      </c>
      <c r="G106" s="150">
        <f>IFERROR(VLOOKUP($B106,[1]NUM15!$G$3:$J$164,2,FALSE),0)</f>
        <v>26</v>
      </c>
      <c r="H106" s="151">
        <f>IFERROR(VLOOKUP($B106,[1]NUM15!$G$3:$J$164,3,FALSE),0)</f>
        <v>27</v>
      </c>
      <c r="I106" s="150">
        <f>IFERROR(VLOOKUP($B106,[1]NUM15!$R$3:$U$156,2,FALSE),0)</f>
        <v>8</v>
      </c>
      <c r="J106" s="151">
        <f>IFERROR(VLOOKUP($B106,[1]NUM15!$R$3:$U$156,3,FALSE),0)</f>
        <v>6</v>
      </c>
    </row>
    <row r="107" spans="1:10" ht="14.4" thickBot="1" x14ac:dyDescent="0.3">
      <c r="A107" s="49" t="s">
        <v>118</v>
      </c>
      <c r="B107" s="62" t="s">
        <v>115</v>
      </c>
      <c r="C107" s="34"/>
      <c r="D107" s="34"/>
      <c r="E107" s="150">
        <f t="shared" si="38"/>
        <v>28</v>
      </c>
      <c r="F107" s="151">
        <f t="shared" si="39"/>
        <v>28</v>
      </c>
      <c r="G107" s="150">
        <f>IFERROR(VLOOKUP($B107,[1]NUM15!$G$3:$J$164,2,FALSE),0)</f>
        <v>26</v>
      </c>
      <c r="H107" s="151">
        <f>IFERROR(VLOOKUP($B107,[1]NUM15!$G$3:$J$164,3,FALSE),0)</f>
        <v>26</v>
      </c>
      <c r="I107" s="150">
        <f>IFERROR(VLOOKUP($B107,[1]NUM15!$R$3:$U$156,2,FALSE),0)</f>
        <v>2</v>
      </c>
      <c r="J107" s="151">
        <f>IFERROR(VLOOKUP($B107,[1]NUM15!$R$3:$U$156,3,FALSE),0)</f>
        <v>2</v>
      </c>
    </row>
    <row r="108" spans="1:10" ht="14.4" thickBot="1" x14ac:dyDescent="0.3">
      <c r="A108" s="49" t="s">
        <v>118</v>
      </c>
      <c r="B108" s="62" t="s">
        <v>116</v>
      </c>
      <c r="C108" s="34"/>
      <c r="D108" s="34"/>
      <c r="E108" s="150">
        <f t="shared" si="38"/>
        <v>162</v>
      </c>
      <c r="F108" s="151">
        <f t="shared" si="39"/>
        <v>142</v>
      </c>
      <c r="G108" s="150">
        <f>IFERROR(VLOOKUP($B108,[1]NUM15!$G$3:$J$164,2,FALSE),0)</f>
        <v>131</v>
      </c>
      <c r="H108" s="151">
        <f>IFERROR(VLOOKUP($B108,[1]NUM15!$G$3:$J$164,3,FALSE),0)</f>
        <v>113</v>
      </c>
      <c r="I108" s="150">
        <f>IFERROR(VLOOKUP($B108,[1]NUM15!$R$3:$U$156,2,FALSE),0)</f>
        <v>31</v>
      </c>
      <c r="J108" s="151">
        <f>IFERROR(VLOOKUP($B108,[1]NUM15!$R$3:$U$156,3,FALSE),0)</f>
        <v>29</v>
      </c>
    </row>
    <row r="109" spans="1:10" ht="14.4" thickBot="1" x14ac:dyDescent="0.3">
      <c r="A109" s="49" t="s">
        <v>118</v>
      </c>
      <c r="B109" s="62" t="s">
        <v>117</v>
      </c>
      <c r="C109" s="34"/>
      <c r="D109" s="34"/>
      <c r="E109" s="150">
        <f t="shared" si="38"/>
        <v>167</v>
      </c>
      <c r="F109" s="151">
        <f t="shared" si="39"/>
        <v>169</v>
      </c>
      <c r="G109" s="150">
        <f>IFERROR(VLOOKUP($B109,[1]NUM15!$G$3:$J$164,2,FALSE),0)</f>
        <v>103</v>
      </c>
      <c r="H109" s="151">
        <f>IFERROR(VLOOKUP($B109,[1]NUM15!$G$3:$J$164,3,FALSE),0)</f>
        <v>112</v>
      </c>
      <c r="I109" s="150">
        <f>IFERROR(VLOOKUP($B109,[1]NUM15!$R$3:$U$156,2,FALSE),0)</f>
        <v>64</v>
      </c>
      <c r="J109" s="151">
        <f>IFERROR(VLOOKUP($B109,[1]NUM15!$R$3:$U$156,3,FALSE),0)</f>
        <v>57</v>
      </c>
    </row>
    <row r="110" spans="1:10" ht="14.4" thickBot="1" x14ac:dyDescent="0.3">
      <c r="A110" s="49" t="s">
        <v>118</v>
      </c>
      <c r="B110" s="62" t="s">
        <v>241</v>
      </c>
      <c r="C110" s="34"/>
      <c r="D110" s="34"/>
      <c r="E110" s="150">
        <f t="shared" ref="E110" si="40">+G110+I110</f>
        <v>71</v>
      </c>
      <c r="F110" s="151">
        <f t="shared" ref="F110" si="41">+H110+J110</f>
        <v>87</v>
      </c>
      <c r="G110" s="150">
        <f>IFERROR(VLOOKUP($B110,[1]NUM15!$G$3:$J$164,2,FALSE),0)</f>
        <v>52</v>
      </c>
      <c r="H110" s="151">
        <f>IFERROR(VLOOKUP($B110,[1]NUM15!$G$3:$J$164,3,FALSE),0)</f>
        <v>65</v>
      </c>
      <c r="I110" s="150">
        <f>IFERROR(VLOOKUP($B110,[1]NUM15!$R$3:$U$156,2,FALSE),0)</f>
        <v>19</v>
      </c>
      <c r="J110" s="151">
        <f>IFERROR(VLOOKUP($B110,[1]NUM15!$R$3:$U$156,3,FALSE),0)</f>
        <v>22</v>
      </c>
    </row>
    <row r="111" spans="1:10" ht="14.4" thickBot="1" x14ac:dyDescent="0.3">
      <c r="A111" s="49" t="s">
        <v>118</v>
      </c>
      <c r="B111" s="62" t="s">
        <v>255</v>
      </c>
      <c r="C111" s="34"/>
      <c r="D111" s="34"/>
      <c r="E111" s="152">
        <f t="shared" ref="E111" si="42">+G111+I111</f>
        <v>72</v>
      </c>
      <c r="F111" s="153">
        <f t="shared" ref="F111" si="43">+H111+J111</f>
        <v>82</v>
      </c>
      <c r="G111" s="152">
        <f>IFERROR(VLOOKUP($B111,[1]NUM15!$G$3:$J$164,2,FALSE),0)</f>
        <v>60</v>
      </c>
      <c r="H111" s="153">
        <f>IFERROR(VLOOKUP($B111,[1]NUM15!$G$3:$J$164,3,FALSE),0)</f>
        <v>69</v>
      </c>
      <c r="I111" s="152">
        <f>IFERROR(VLOOKUP($B111,[1]NUM15!$R$3:$U$156,2,FALSE),0)</f>
        <v>12</v>
      </c>
      <c r="J111" s="153">
        <f>IFERROR(VLOOKUP($B111,[1]NUM15!$R$3:$U$156,3,FALSE),0)</f>
        <v>13</v>
      </c>
    </row>
    <row r="112" spans="1:10" ht="14.4" thickBot="1" x14ac:dyDescent="0.3">
      <c r="A112" s="49" t="s">
        <v>118</v>
      </c>
      <c r="B112" s="62" t="s">
        <v>320</v>
      </c>
      <c r="C112" s="34"/>
      <c r="D112" s="34"/>
      <c r="E112" s="288">
        <f t="shared" ref="E112" si="44">+G112+I112</f>
        <v>290</v>
      </c>
      <c r="F112" s="289">
        <f t="shared" ref="F112" si="45">+H112+J112</f>
        <v>275</v>
      </c>
      <c r="G112" s="288">
        <f>IFERROR(VLOOKUP($B112,[1]NUM15!$G$3:$J$164,2,FALSE),0)</f>
        <v>221</v>
      </c>
      <c r="H112" s="289">
        <f>IFERROR(VLOOKUP($B112,[1]NUM15!$G$3:$J$164,3,FALSE),0)</f>
        <v>222</v>
      </c>
      <c r="I112" s="288">
        <f>IFERROR(VLOOKUP($B112,[1]NUM15!$R$3:$U$156,2,FALSE),0)</f>
        <v>69</v>
      </c>
      <c r="J112" s="289">
        <f>IFERROR(VLOOKUP($B112,[1]NUM15!$R$3:$U$156,3,FALSE),0)</f>
        <v>53</v>
      </c>
    </row>
    <row r="113" spans="1:11" ht="18" customHeight="1" thickBot="1" x14ac:dyDescent="0.3">
      <c r="A113" s="344" t="s">
        <v>165</v>
      </c>
      <c r="B113" s="345"/>
      <c r="C113" s="89">
        <f>D113/Metas!O13</f>
        <v>0.94467807895729061</v>
      </c>
      <c r="D113" s="88">
        <f>F113/K113</f>
        <v>0.27291749701076123</v>
      </c>
      <c r="E113" s="167">
        <f>SUM(E95:E112)</f>
        <v>2510</v>
      </c>
      <c r="F113" s="168">
        <f t="shared" ref="F113:J113" si="46">SUM(F95:F112)</f>
        <v>2739</v>
      </c>
      <c r="G113" s="168">
        <f>SUM(G95:G112)</f>
        <v>1959</v>
      </c>
      <c r="H113" s="168">
        <f t="shared" si="46"/>
        <v>2143</v>
      </c>
      <c r="I113" s="168">
        <f t="shared" si="46"/>
        <v>551</v>
      </c>
      <c r="J113" s="169">
        <f t="shared" si="46"/>
        <v>596</v>
      </c>
      <c r="K113" s="179">
        <v>10036</v>
      </c>
    </row>
    <row r="114" spans="1:11" ht="14.4" thickBot="1" x14ac:dyDescent="0.3">
      <c r="A114" s="49" t="s">
        <v>131</v>
      </c>
      <c r="B114" s="62" t="s">
        <v>119</v>
      </c>
      <c r="C114" s="34"/>
      <c r="D114" s="34"/>
      <c r="E114" s="148">
        <f t="shared" ref="E114:E125" si="47">+G114+I114</f>
        <v>5</v>
      </c>
      <c r="F114" s="149">
        <f t="shared" ref="F114:F125" si="48">+H114+J114</f>
        <v>4</v>
      </c>
      <c r="G114" s="148">
        <f>IFERROR(VLOOKUP($B114,[1]NUM15!$G$3:$J$164,2,FALSE),0)</f>
        <v>3</v>
      </c>
      <c r="H114" s="154">
        <f>IFERROR(VLOOKUP($B114,[1]NUM15!$G$3:$J$164,3,FALSE),0)</f>
        <v>2</v>
      </c>
      <c r="I114" s="148">
        <f>IFERROR(VLOOKUP($B114,[1]NUM15!$R$3:$U$156,2,FALSE),0)</f>
        <v>2</v>
      </c>
      <c r="J114" s="149">
        <f>IFERROR(VLOOKUP($B114,[1]NUM15!$R$3:$U$156,3,FALSE),0)</f>
        <v>2</v>
      </c>
    </row>
    <row r="115" spans="1:11" ht="14.4" thickBot="1" x14ac:dyDescent="0.3">
      <c r="A115" s="49" t="s">
        <v>131</v>
      </c>
      <c r="B115" s="62" t="s">
        <v>120</v>
      </c>
      <c r="C115" s="34"/>
      <c r="D115" s="34"/>
      <c r="E115" s="150">
        <f t="shared" si="47"/>
        <v>17</v>
      </c>
      <c r="F115" s="151">
        <f t="shared" si="48"/>
        <v>21</v>
      </c>
      <c r="G115" s="150">
        <f>IFERROR(VLOOKUP($B115,[1]NUM15!$G$3:$J$164,2,FALSE),0)</f>
        <v>13</v>
      </c>
      <c r="H115" s="57">
        <f>IFERROR(VLOOKUP($B115,[1]NUM15!$G$3:$J$164,3,FALSE),0)</f>
        <v>17</v>
      </c>
      <c r="I115" s="150">
        <f>IFERROR(VLOOKUP($B115,[1]NUM15!$R$3:$U$156,2,FALSE),0)</f>
        <v>4</v>
      </c>
      <c r="J115" s="151">
        <f>IFERROR(VLOOKUP($B115,[1]NUM15!$R$3:$U$156,3,FALSE),0)</f>
        <v>4</v>
      </c>
    </row>
    <row r="116" spans="1:11" ht="14.4" thickBot="1" x14ac:dyDescent="0.3">
      <c r="A116" s="49" t="s">
        <v>131</v>
      </c>
      <c r="B116" s="62" t="s">
        <v>121</v>
      </c>
      <c r="C116" s="34"/>
      <c r="D116" s="34"/>
      <c r="E116" s="150">
        <f t="shared" si="47"/>
        <v>22</v>
      </c>
      <c r="F116" s="151">
        <f t="shared" si="48"/>
        <v>23</v>
      </c>
      <c r="G116" s="150">
        <f>IFERROR(VLOOKUP($B116,[1]NUM15!$G$3:$J$164,2,FALSE),0)</f>
        <v>16</v>
      </c>
      <c r="H116" s="57">
        <f>IFERROR(VLOOKUP($B116,[1]NUM15!$G$3:$J$164,3,FALSE),0)</f>
        <v>17</v>
      </c>
      <c r="I116" s="150">
        <f>IFERROR(VLOOKUP($B116,[1]NUM15!$R$3:$U$156,2,FALSE),0)</f>
        <v>6</v>
      </c>
      <c r="J116" s="151">
        <f>IFERROR(VLOOKUP($B116,[1]NUM15!$R$3:$U$156,3,FALSE),0)</f>
        <v>6</v>
      </c>
    </row>
    <row r="117" spans="1:11" ht="14.4" thickBot="1" x14ac:dyDescent="0.3">
      <c r="A117" s="49" t="s">
        <v>131</v>
      </c>
      <c r="B117" s="62" t="s">
        <v>122</v>
      </c>
      <c r="C117" s="34"/>
      <c r="D117" s="34"/>
      <c r="E117" s="150">
        <f t="shared" si="47"/>
        <v>10</v>
      </c>
      <c r="F117" s="151">
        <f t="shared" si="48"/>
        <v>5</v>
      </c>
      <c r="G117" s="150">
        <f>IFERROR(VLOOKUP($B117,[1]NUM15!$G$3:$J$164,2,FALSE),0)</f>
        <v>6</v>
      </c>
      <c r="H117" s="57">
        <f>IFERROR(VLOOKUP($B117,[1]NUM15!$G$3:$J$164,3,FALSE),0)</f>
        <v>5</v>
      </c>
      <c r="I117" s="150">
        <f>IFERROR(VLOOKUP($B117,[1]NUM15!$R$3:$U$156,2,FALSE),0)</f>
        <v>4</v>
      </c>
      <c r="J117" s="151">
        <f>IFERROR(VLOOKUP($B117,[1]NUM15!$R$3:$U$156,3,FALSE),0)</f>
        <v>0</v>
      </c>
    </row>
    <row r="118" spans="1:11" ht="14.4" thickBot="1" x14ac:dyDescent="0.3">
      <c r="A118" s="49" t="s">
        <v>131</v>
      </c>
      <c r="B118" s="62" t="s">
        <v>123</v>
      </c>
      <c r="C118" s="34"/>
      <c r="D118" s="34"/>
      <c r="E118" s="150">
        <f t="shared" si="47"/>
        <v>16</v>
      </c>
      <c r="F118" s="151">
        <f t="shared" si="48"/>
        <v>18</v>
      </c>
      <c r="G118" s="150">
        <f>IFERROR(VLOOKUP($B118,[1]NUM15!$G$3:$J$164,2,FALSE),0)</f>
        <v>13</v>
      </c>
      <c r="H118" s="57">
        <f>IFERROR(VLOOKUP($B118,[1]NUM15!$G$3:$J$164,3,FALSE),0)</f>
        <v>13</v>
      </c>
      <c r="I118" s="150">
        <f>IFERROR(VLOOKUP($B118,[1]NUM15!$R$3:$U$156,2,FALSE),0)</f>
        <v>3</v>
      </c>
      <c r="J118" s="151">
        <f>IFERROR(VLOOKUP($B118,[1]NUM15!$R$3:$U$156,3,FALSE),0)</f>
        <v>5</v>
      </c>
    </row>
    <row r="119" spans="1:11" ht="14.4" thickBot="1" x14ac:dyDescent="0.3">
      <c r="A119" s="49" t="s">
        <v>131</v>
      </c>
      <c r="B119" s="62" t="s">
        <v>124</v>
      </c>
      <c r="C119" s="34"/>
      <c r="D119" s="34"/>
      <c r="E119" s="150">
        <f t="shared" si="47"/>
        <v>12</v>
      </c>
      <c r="F119" s="151">
        <f t="shared" si="48"/>
        <v>10</v>
      </c>
      <c r="G119" s="150">
        <f>IFERROR(VLOOKUP($B119,[1]NUM15!$G$3:$J$164,2,FALSE),0)</f>
        <v>9</v>
      </c>
      <c r="H119" s="57">
        <f>IFERROR(VLOOKUP($B119,[1]NUM15!$G$3:$J$164,3,FALSE),0)</f>
        <v>6</v>
      </c>
      <c r="I119" s="150">
        <f>IFERROR(VLOOKUP($B119,[1]NUM15!$R$3:$U$156,2,FALSE),0)</f>
        <v>3</v>
      </c>
      <c r="J119" s="151">
        <f>IFERROR(VLOOKUP($B119,[1]NUM15!$R$3:$U$156,3,FALSE),0)</f>
        <v>4</v>
      </c>
    </row>
    <row r="120" spans="1:11" ht="14.4" thickBot="1" x14ac:dyDescent="0.3">
      <c r="A120" s="49" t="s">
        <v>131</v>
      </c>
      <c r="B120" s="62" t="s">
        <v>125</v>
      </c>
      <c r="C120" s="34"/>
      <c r="D120" s="34"/>
      <c r="E120" s="150">
        <f t="shared" si="47"/>
        <v>16</v>
      </c>
      <c r="F120" s="151">
        <f t="shared" si="48"/>
        <v>7</v>
      </c>
      <c r="G120" s="150">
        <f>IFERROR(VLOOKUP($B120,[1]NUM15!$G$3:$J$164,2,FALSE),0)</f>
        <v>8</v>
      </c>
      <c r="H120" s="57">
        <f>IFERROR(VLOOKUP($B120,[1]NUM15!$G$3:$J$164,3,FALSE),0)</f>
        <v>4</v>
      </c>
      <c r="I120" s="150">
        <f>IFERROR(VLOOKUP($B120,[1]NUM15!$R$3:$U$156,2,FALSE),0)</f>
        <v>8</v>
      </c>
      <c r="J120" s="151">
        <f>IFERROR(VLOOKUP($B120,[1]NUM15!$R$3:$U$156,3,FALSE),0)</f>
        <v>3</v>
      </c>
    </row>
    <row r="121" spans="1:11" ht="14.4" thickBot="1" x14ac:dyDescent="0.3">
      <c r="A121" s="49" t="s">
        <v>131</v>
      </c>
      <c r="B121" s="62" t="s">
        <v>126</v>
      </c>
      <c r="C121" s="34"/>
      <c r="D121" s="34"/>
      <c r="E121" s="150">
        <f t="shared" si="47"/>
        <v>36</v>
      </c>
      <c r="F121" s="151">
        <f t="shared" si="48"/>
        <v>30</v>
      </c>
      <c r="G121" s="150">
        <f>IFERROR(VLOOKUP($B121,[1]NUM15!$G$3:$J$164,2,FALSE),0)</f>
        <v>30</v>
      </c>
      <c r="H121" s="57">
        <f>IFERROR(VLOOKUP($B121,[1]NUM15!$G$3:$J$164,3,FALSE),0)</f>
        <v>30</v>
      </c>
      <c r="I121" s="150">
        <f>IFERROR(VLOOKUP($B121,[1]NUM15!$R$3:$U$156,2,FALSE),0)</f>
        <v>6</v>
      </c>
      <c r="J121" s="151">
        <f>IFERROR(VLOOKUP($B121,[1]NUM15!$R$3:$U$156,3,FALSE),0)</f>
        <v>0</v>
      </c>
    </row>
    <row r="122" spans="1:11" ht="14.4" thickBot="1" x14ac:dyDescent="0.3">
      <c r="A122" s="49" t="s">
        <v>131</v>
      </c>
      <c r="B122" s="62" t="s">
        <v>127</v>
      </c>
      <c r="C122" s="34"/>
      <c r="D122" s="34"/>
      <c r="E122" s="150">
        <f t="shared" si="47"/>
        <v>13</v>
      </c>
      <c r="F122" s="151">
        <f t="shared" si="48"/>
        <v>13</v>
      </c>
      <c r="G122" s="150">
        <f>IFERROR(VLOOKUP($B122,[1]NUM15!$G$3:$J$164,2,FALSE),0)</f>
        <v>10</v>
      </c>
      <c r="H122" s="57">
        <f>IFERROR(VLOOKUP($B122,[1]NUM15!$G$3:$J$164,3,FALSE),0)</f>
        <v>10</v>
      </c>
      <c r="I122" s="150">
        <f>IFERROR(VLOOKUP($B122,[1]NUM15!$R$3:$U$156,2,FALSE),0)</f>
        <v>3</v>
      </c>
      <c r="J122" s="151">
        <f>IFERROR(VLOOKUP($B122,[1]NUM15!$R$3:$U$156,3,FALSE),0)</f>
        <v>3</v>
      </c>
    </row>
    <row r="123" spans="1:11" ht="14.4" thickBot="1" x14ac:dyDescent="0.3">
      <c r="A123" s="49" t="s">
        <v>131</v>
      </c>
      <c r="B123" s="62" t="s">
        <v>128</v>
      </c>
      <c r="C123" s="34"/>
      <c r="D123" s="34"/>
      <c r="E123" s="150">
        <f t="shared" si="47"/>
        <v>6</v>
      </c>
      <c r="F123" s="151">
        <f t="shared" si="48"/>
        <v>6</v>
      </c>
      <c r="G123" s="150">
        <f>IFERROR(VLOOKUP($B123,[1]NUM15!$G$3:$J$164,2,FALSE),0)</f>
        <v>3</v>
      </c>
      <c r="H123" s="57">
        <f>IFERROR(VLOOKUP($B123,[1]NUM15!$G$3:$J$164,3,FALSE),0)</f>
        <v>5</v>
      </c>
      <c r="I123" s="150">
        <f>IFERROR(VLOOKUP($B123,[1]NUM15!$R$3:$U$156,2,FALSE),0)</f>
        <v>3</v>
      </c>
      <c r="J123" s="151">
        <f>IFERROR(VLOOKUP($B123,[1]NUM15!$R$3:$U$156,3,FALSE),0)</f>
        <v>1</v>
      </c>
    </row>
    <row r="124" spans="1:11" ht="14.4" thickBot="1" x14ac:dyDescent="0.3">
      <c r="A124" s="49" t="s">
        <v>131</v>
      </c>
      <c r="B124" s="62" t="s">
        <v>129</v>
      </c>
      <c r="C124" s="34"/>
      <c r="D124" s="34"/>
      <c r="E124" s="150">
        <f t="shared" si="47"/>
        <v>14</v>
      </c>
      <c r="F124" s="151">
        <f t="shared" si="48"/>
        <v>10</v>
      </c>
      <c r="G124" s="150">
        <f>IFERROR(VLOOKUP($B124,[1]NUM15!$G$3:$J$164,2,FALSE),0)</f>
        <v>12</v>
      </c>
      <c r="H124" s="57">
        <f>IFERROR(VLOOKUP($B124,[1]NUM15!$G$3:$J$164,3,FALSE),0)</f>
        <v>7</v>
      </c>
      <c r="I124" s="150">
        <f>IFERROR(VLOOKUP($B124,[1]NUM15!$R$3:$U$156,2,FALSE),0)</f>
        <v>2</v>
      </c>
      <c r="J124" s="151">
        <f>IFERROR(VLOOKUP($B124,[1]NUM15!$R$3:$U$156,3,FALSE),0)</f>
        <v>3</v>
      </c>
    </row>
    <row r="125" spans="1:11" ht="14.4" thickBot="1" x14ac:dyDescent="0.3">
      <c r="A125" s="49" t="s">
        <v>131</v>
      </c>
      <c r="B125" s="62" t="s">
        <v>130</v>
      </c>
      <c r="C125" s="34"/>
      <c r="D125" s="34"/>
      <c r="E125" s="152">
        <f t="shared" si="47"/>
        <v>1</v>
      </c>
      <c r="F125" s="153">
        <f t="shared" si="48"/>
        <v>1</v>
      </c>
      <c r="G125" s="152">
        <f>IFERROR(VLOOKUP($B125,[1]NUM15!$G$3:$J$164,2,FALSE),0)</f>
        <v>1</v>
      </c>
      <c r="H125" s="155">
        <f>IFERROR(VLOOKUP($B125,[1]NUM15!$G$3:$J$164,3,FALSE),0)</f>
        <v>1</v>
      </c>
      <c r="I125" s="152">
        <f>IFERROR(VLOOKUP($B125,[1]NUM15!$R$3:$U$156,2,FALSE),0)</f>
        <v>0</v>
      </c>
      <c r="J125" s="153">
        <f>IFERROR(VLOOKUP($B125,[1]NUM15!$R$3:$U$156,3,FALSE),0)</f>
        <v>0</v>
      </c>
    </row>
    <row r="126" spans="1:11" ht="17.25" customHeight="1" thickBot="1" x14ac:dyDescent="0.3">
      <c r="A126" s="344" t="s">
        <v>166</v>
      </c>
      <c r="B126" s="345"/>
      <c r="C126" s="89">
        <f>D126/Metas!O7</f>
        <v>0.73294576349920193</v>
      </c>
      <c r="D126" s="88">
        <f>F126/K126</f>
        <v>0.191958495460441</v>
      </c>
      <c r="E126" s="156">
        <f>SUM(E114:E125)</f>
        <v>168</v>
      </c>
      <c r="F126" s="156">
        <f t="shared" ref="F126:I126" si="49">SUM(F114:F125)</f>
        <v>148</v>
      </c>
      <c r="G126" s="156">
        <f t="shared" si="49"/>
        <v>124</v>
      </c>
      <c r="H126" s="156">
        <f t="shared" ref="H126" si="50">SUM(H114:H125)</f>
        <v>117</v>
      </c>
      <c r="I126" s="156">
        <f t="shared" si="49"/>
        <v>44</v>
      </c>
      <c r="J126" s="187">
        <f t="shared" ref="J126" si="51">SUM(J114:J125)</f>
        <v>31</v>
      </c>
      <c r="K126" s="179">
        <v>771</v>
      </c>
    </row>
    <row r="127" spans="1:11" ht="14.4" thickBot="1" x14ac:dyDescent="0.3">
      <c r="A127" s="49" t="s">
        <v>145</v>
      </c>
      <c r="B127" s="62" t="s">
        <v>132</v>
      </c>
      <c r="C127" s="34"/>
      <c r="D127" s="34"/>
      <c r="E127" s="148">
        <f t="shared" ref="E127:E139" si="52">+G127+I127</f>
        <v>264</v>
      </c>
      <c r="F127" s="149">
        <f t="shared" ref="F127:F139" si="53">+H127+J127</f>
        <v>289</v>
      </c>
      <c r="G127" s="148">
        <f>IFERROR(VLOOKUP($B127,[1]NUM15!$G$3:$J$164,2,FALSE),0)</f>
        <v>217</v>
      </c>
      <c r="H127" s="154">
        <f>IFERROR(VLOOKUP($B127,[1]NUM15!$G$3:$J$164,3,FALSE),0)</f>
        <v>235</v>
      </c>
      <c r="I127" s="148">
        <f>IFERROR(VLOOKUP($B127,[1]NUM15!$R$3:$U$156,2,FALSE),0)</f>
        <v>47</v>
      </c>
      <c r="J127" s="149">
        <f>IFERROR(VLOOKUP($B127,[1]NUM15!$R$3:$U$156,3,FALSE),0)</f>
        <v>54</v>
      </c>
    </row>
    <row r="128" spans="1:11" ht="14.4" thickBot="1" x14ac:dyDescent="0.3">
      <c r="A128" s="49" t="s">
        <v>145</v>
      </c>
      <c r="B128" s="62" t="s">
        <v>133</v>
      </c>
      <c r="C128" s="34"/>
      <c r="D128" s="34"/>
      <c r="E128" s="150">
        <f t="shared" si="52"/>
        <v>60</v>
      </c>
      <c r="F128" s="151">
        <f t="shared" si="53"/>
        <v>107</v>
      </c>
      <c r="G128" s="150">
        <f>IFERROR(VLOOKUP($B128,[1]NUM15!$G$3:$J$164,2,FALSE),0)</f>
        <v>43</v>
      </c>
      <c r="H128" s="57">
        <f>IFERROR(VLOOKUP($B128,[1]NUM15!$G$3:$J$164,3,FALSE),0)</f>
        <v>84</v>
      </c>
      <c r="I128" s="150">
        <f>IFERROR(VLOOKUP($B128,[1]NUM15!$R$3:$U$156,2,FALSE),0)</f>
        <v>17</v>
      </c>
      <c r="J128" s="151">
        <f>IFERROR(VLOOKUP($B128,[1]NUM15!$R$3:$U$156,3,FALSE),0)</f>
        <v>23</v>
      </c>
    </row>
    <row r="129" spans="1:11" ht="14.4" thickBot="1" x14ac:dyDescent="0.3">
      <c r="A129" s="49" t="s">
        <v>145</v>
      </c>
      <c r="B129" s="62" t="s">
        <v>134</v>
      </c>
      <c r="C129" s="34"/>
      <c r="D129" s="34"/>
      <c r="E129" s="150">
        <f t="shared" si="52"/>
        <v>67</v>
      </c>
      <c r="F129" s="151">
        <f t="shared" si="53"/>
        <v>60</v>
      </c>
      <c r="G129" s="150">
        <f>IFERROR(VLOOKUP($B129,[1]NUM15!$G$3:$J$164,2,FALSE),0)</f>
        <v>54</v>
      </c>
      <c r="H129" s="57">
        <f>IFERROR(VLOOKUP($B129,[1]NUM15!$G$3:$J$164,3,FALSE),0)</f>
        <v>44</v>
      </c>
      <c r="I129" s="150">
        <f>IFERROR(VLOOKUP($B129,[1]NUM15!$R$3:$U$156,2,FALSE),0)</f>
        <v>13</v>
      </c>
      <c r="J129" s="151">
        <f>IFERROR(VLOOKUP($B129,[1]NUM15!$R$3:$U$156,3,FALSE),0)</f>
        <v>16</v>
      </c>
    </row>
    <row r="130" spans="1:11" ht="14.4" thickBot="1" x14ac:dyDescent="0.3">
      <c r="A130" s="49" t="s">
        <v>145</v>
      </c>
      <c r="B130" s="62" t="s">
        <v>135</v>
      </c>
      <c r="C130" s="34"/>
      <c r="D130" s="34"/>
      <c r="E130" s="150">
        <f t="shared" si="52"/>
        <v>227</v>
      </c>
      <c r="F130" s="151">
        <f t="shared" si="53"/>
        <v>220</v>
      </c>
      <c r="G130" s="150">
        <f>IFERROR(VLOOKUP($B130,[1]NUM15!$G$3:$J$164,2,FALSE),0)</f>
        <v>200</v>
      </c>
      <c r="H130" s="57">
        <f>IFERROR(VLOOKUP($B130,[1]NUM15!$G$3:$J$164,3,FALSE),0)</f>
        <v>199</v>
      </c>
      <c r="I130" s="150">
        <f>IFERROR(VLOOKUP($B130,[1]NUM15!$R$3:$U$156,2,FALSE),0)</f>
        <v>27</v>
      </c>
      <c r="J130" s="151">
        <f>IFERROR(VLOOKUP($B130,[1]NUM15!$R$3:$U$156,3,FALSE),0)</f>
        <v>21</v>
      </c>
    </row>
    <row r="131" spans="1:11" ht="14.4" thickBot="1" x14ac:dyDescent="0.3">
      <c r="A131" s="49" t="s">
        <v>145</v>
      </c>
      <c r="B131" s="62" t="s">
        <v>136</v>
      </c>
      <c r="C131" s="34"/>
      <c r="D131" s="34"/>
      <c r="E131" s="150">
        <f t="shared" si="52"/>
        <v>19</v>
      </c>
      <c r="F131" s="151">
        <f t="shared" si="53"/>
        <v>20</v>
      </c>
      <c r="G131" s="150">
        <f>IFERROR(VLOOKUP($B131,[1]NUM15!$G$3:$J$164,2,FALSE),0)</f>
        <v>16</v>
      </c>
      <c r="H131" s="57">
        <f>IFERROR(VLOOKUP($B131,[1]NUM15!$G$3:$J$164,3,FALSE),0)</f>
        <v>17</v>
      </c>
      <c r="I131" s="150">
        <f>IFERROR(VLOOKUP($B131,[1]NUM15!$R$3:$U$156,2,FALSE),0)</f>
        <v>3</v>
      </c>
      <c r="J131" s="151">
        <f>IFERROR(VLOOKUP($B131,[1]NUM15!$R$3:$U$156,3,FALSE),0)</f>
        <v>3</v>
      </c>
    </row>
    <row r="132" spans="1:11" ht="14.4" thickBot="1" x14ac:dyDescent="0.3">
      <c r="A132" s="49" t="s">
        <v>145</v>
      </c>
      <c r="B132" s="62" t="s">
        <v>137</v>
      </c>
      <c r="C132" s="34"/>
      <c r="D132" s="34"/>
      <c r="E132" s="150">
        <f t="shared" si="52"/>
        <v>19</v>
      </c>
      <c r="F132" s="151">
        <f t="shared" si="53"/>
        <v>27</v>
      </c>
      <c r="G132" s="150">
        <f>IFERROR(VLOOKUP($B132,[1]NUM15!$G$3:$J$164,2,FALSE),0)</f>
        <v>14</v>
      </c>
      <c r="H132" s="57">
        <f>IFERROR(VLOOKUP($B132,[1]NUM15!$G$3:$J$164,3,FALSE),0)</f>
        <v>23</v>
      </c>
      <c r="I132" s="150">
        <f>IFERROR(VLOOKUP($B132,[1]NUM15!$R$3:$U$156,2,FALSE),0)</f>
        <v>5</v>
      </c>
      <c r="J132" s="151">
        <f>IFERROR(VLOOKUP($B132,[1]NUM15!$R$3:$U$156,3,FALSE),0)</f>
        <v>4</v>
      </c>
    </row>
    <row r="133" spans="1:11" ht="14.4" thickBot="1" x14ac:dyDescent="0.3">
      <c r="A133" s="49" t="s">
        <v>145</v>
      </c>
      <c r="B133" s="62" t="s">
        <v>138</v>
      </c>
      <c r="C133" s="34"/>
      <c r="D133" s="34"/>
      <c r="E133" s="150">
        <f t="shared" si="52"/>
        <v>41</v>
      </c>
      <c r="F133" s="151">
        <f t="shared" si="53"/>
        <v>42</v>
      </c>
      <c r="G133" s="150">
        <f>IFERROR(VLOOKUP($B133,[1]NUM15!$G$3:$J$164,2,FALSE),0)</f>
        <v>25</v>
      </c>
      <c r="H133" s="57">
        <f>IFERROR(VLOOKUP($B133,[1]NUM15!$G$3:$J$164,3,FALSE),0)</f>
        <v>28</v>
      </c>
      <c r="I133" s="150">
        <f>IFERROR(VLOOKUP($B133,[1]NUM15!$R$3:$U$156,2,FALSE),0)</f>
        <v>16</v>
      </c>
      <c r="J133" s="151">
        <f>IFERROR(VLOOKUP($B133,[1]NUM15!$R$3:$U$156,3,FALSE),0)</f>
        <v>14</v>
      </c>
    </row>
    <row r="134" spans="1:11" ht="14.4" thickBot="1" x14ac:dyDescent="0.3">
      <c r="A134" s="49" t="s">
        <v>145</v>
      </c>
      <c r="B134" s="62" t="s">
        <v>139</v>
      </c>
      <c r="C134" s="34"/>
      <c r="D134" s="34"/>
      <c r="E134" s="150">
        <f t="shared" si="52"/>
        <v>18</v>
      </c>
      <c r="F134" s="151">
        <f t="shared" si="53"/>
        <v>18</v>
      </c>
      <c r="G134" s="150">
        <f>IFERROR(VLOOKUP($B134,[1]NUM15!$G$3:$J$164,2,FALSE),0)</f>
        <v>17</v>
      </c>
      <c r="H134" s="57">
        <f>IFERROR(VLOOKUP($B134,[1]NUM15!$G$3:$J$164,3,FALSE),0)</f>
        <v>17</v>
      </c>
      <c r="I134" s="150">
        <f>IFERROR(VLOOKUP($B134,[1]NUM15!$R$3:$U$156,2,FALSE),0)</f>
        <v>1</v>
      </c>
      <c r="J134" s="151">
        <f>IFERROR(VLOOKUP($B134,[1]NUM15!$R$3:$U$156,3,FALSE),0)</f>
        <v>1</v>
      </c>
    </row>
    <row r="135" spans="1:11" ht="14.4" thickBot="1" x14ac:dyDescent="0.3">
      <c r="A135" s="49" t="s">
        <v>145</v>
      </c>
      <c r="B135" s="62" t="s">
        <v>140</v>
      </c>
      <c r="C135" s="34"/>
      <c r="D135" s="34"/>
      <c r="E135" s="150">
        <f t="shared" si="52"/>
        <v>31</v>
      </c>
      <c r="F135" s="151">
        <f t="shared" si="53"/>
        <v>29</v>
      </c>
      <c r="G135" s="150">
        <f>IFERROR(VLOOKUP($B135,[1]NUM15!$G$3:$J$164,2,FALSE),0)</f>
        <v>24</v>
      </c>
      <c r="H135" s="57">
        <f>IFERROR(VLOOKUP($B135,[1]NUM15!$G$3:$J$164,3,FALSE),0)</f>
        <v>25</v>
      </c>
      <c r="I135" s="150">
        <f>IFERROR(VLOOKUP($B135,[1]NUM15!$R$3:$U$156,2,FALSE),0)</f>
        <v>7</v>
      </c>
      <c r="J135" s="151">
        <f>IFERROR(VLOOKUP($B135,[1]NUM15!$R$3:$U$156,3,FALSE),0)</f>
        <v>4</v>
      </c>
    </row>
    <row r="136" spans="1:11" ht="14.4" thickBot="1" x14ac:dyDescent="0.3">
      <c r="A136" s="49" t="s">
        <v>145</v>
      </c>
      <c r="B136" s="62" t="s">
        <v>141</v>
      </c>
      <c r="C136" s="34"/>
      <c r="D136" s="34"/>
      <c r="E136" s="150">
        <f t="shared" si="52"/>
        <v>25</v>
      </c>
      <c r="F136" s="151">
        <f t="shared" si="53"/>
        <v>27</v>
      </c>
      <c r="G136" s="150">
        <f>IFERROR(VLOOKUP($B136,[1]NUM15!$G$3:$J$164,2,FALSE),0)</f>
        <v>18</v>
      </c>
      <c r="H136" s="57">
        <f>IFERROR(VLOOKUP($B136,[1]NUM15!$G$3:$J$164,3,FALSE),0)</f>
        <v>25</v>
      </c>
      <c r="I136" s="150">
        <f>IFERROR(VLOOKUP($B136,[1]NUM15!$R$3:$U$156,2,FALSE),0)</f>
        <v>7</v>
      </c>
      <c r="J136" s="151">
        <f>IFERROR(VLOOKUP($B136,[1]NUM15!$R$3:$U$156,3,FALSE),0)</f>
        <v>2</v>
      </c>
    </row>
    <row r="137" spans="1:11" ht="14.4" thickBot="1" x14ac:dyDescent="0.3">
      <c r="A137" s="49" t="s">
        <v>145</v>
      </c>
      <c r="B137" s="62" t="s">
        <v>142</v>
      </c>
      <c r="C137" s="34"/>
      <c r="D137" s="34"/>
      <c r="E137" s="150">
        <f t="shared" si="52"/>
        <v>39</v>
      </c>
      <c r="F137" s="151">
        <f t="shared" si="53"/>
        <v>40</v>
      </c>
      <c r="G137" s="150">
        <f>IFERROR(VLOOKUP($B137,[1]NUM15!$G$3:$J$164,2,FALSE),0)</f>
        <v>30</v>
      </c>
      <c r="H137" s="57">
        <f>IFERROR(VLOOKUP($B137,[1]NUM15!$G$3:$J$164,3,FALSE),0)</f>
        <v>28</v>
      </c>
      <c r="I137" s="150">
        <f>IFERROR(VLOOKUP($B137,[1]NUM15!$R$3:$U$156,2,FALSE),0)</f>
        <v>9</v>
      </c>
      <c r="J137" s="151">
        <f>IFERROR(VLOOKUP($B137,[1]NUM15!$R$3:$U$156,3,FALSE),0)</f>
        <v>12</v>
      </c>
    </row>
    <row r="138" spans="1:11" ht="14.4" thickBot="1" x14ac:dyDescent="0.3">
      <c r="A138" s="49" t="s">
        <v>145</v>
      </c>
      <c r="B138" s="62" t="s">
        <v>143</v>
      </c>
      <c r="C138" s="34"/>
      <c r="D138" s="34"/>
      <c r="E138" s="150">
        <f t="shared" si="52"/>
        <v>14</v>
      </c>
      <c r="F138" s="151">
        <f t="shared" si="53"/>
        <v>11</v>
      </c>
      <c r="G138" s="150">
        <f>IFERROR(VLOOKUP($B138,[1]NUM15!$G$3:$J$164,2,FALSE),0)</f>
        <v>10</v>
      </c>
      <c r="H138" s="57">
        <f>IFERROR(VLOOKUP($B138,[1]NUM15!$G$3:$J$164,3,FALSE),0)</f>
        <v>8</v>
      </c>
      <c r="I138" s="150">
        <f>IFERROR(VLOOKUP($B138,[1]NUM15!$R$3:$U$156,2,FALSE),0)</f>
        <v>4</v>
      </c>
      <c r="J138" s="151">
        <f>IFERROR(VLOOKUP($B138,[1]NUM15!$R$3:$U$156,3,FALSE),0)</f>
        <v>3</v>
      </c>
    </row>
    <row r="139" spans="1:11" ht="14.4" thickBot="1" x14ac:dyDescent="0.3">
      <c r="A139" s="49" t="s">
        <v>145</v>
      </c>
      <c r="B139" s="62" t="s">
        <v>144</v>
      </c>
      <c r="C139" s="34"/>
      <c r="D139" s="34"/>
      <c r="E139" s="152">
        <f t="shared" si="52"/>
        <v>5</v>
      </c>
      <c r="F139" s="153">
        <f t="shared" si="53"/>
        <v>5</v>
      </c>
      <c r="G139" s="152">
        <f>IFERROR(VLOOKUP($B139,[1]NUM15!$G$3:$J$164,2,FALSE),0)</f>
        <v>2</v>
      </c>
      <c r="H139" s="155">
        <f>IFERROR(VLOOKUP($B139,[1]NUM15!$G$3:$J$164,3,FALSE),0)</f>
        <v>2</v>
      </c>
      <c r="I139" s="152">
        <f>IFERROR(VLOOKUP($B139,[1]NUM15!$R$3:$U$156,2,FALSE),0)</f>
        <v>3</v>
      </c>
      <c r="J139" s="153">
        <f>IFERROR(VLOOKUP($B139,[1]NUM15!$R$3:$U$156,3,FALSE),0)</f>
        <v>3</v>
      </c>
    </row>
    <row r="140" spans="1:11" ht="14.4" thickBot="1" x14ac:dyDescent="0.3">
      <c r="A140" s="344" t="s">
        <v>167</v>
      </c>
      <c r="B140" s="345"/>
      <c r="C140" s="89">
        <f>D140/Metas!O12</f>
        <v>0.9780343323926719</v>
      </c>
      <c r="D140" s="88">
        <f>F140/K140</f>
        <v>0.27071990320629158</v>
      </c>
      <c r="E140" s="156">
        <f>SUM(E127:E139)</f>
        <v>829</v>
      </c>
      <c r="F140" s="156">
        <f t="shared" ref="F140:I140" si="54">SUM(F127:F139)</f>
        <v>895</v>
      </c>
      <c r="G140" s="156">
        <f t="shared" si="54"/>
        <v>670</v>
      </c>
      <c r="H140" s="156">
        <f t="shared" ref="H140" si="55">SUM(H127:H139)</f>
        <v>735</v>
      </c>
      <c r="I140" s="156">
        <f t="shared" si="54"/>
        <v>159</v>
      </c>
      <c r="J140" s="187">
        <f t="shared" ref="J140" si="56">SUM(J127:J139)</f>
        <v>160</v>
      </c>
      <c r="K140" s="179">
        <v>3306</v>
      </c>
    </row>
    <row r="141" spans="1:11" ht="14.4" thickBot="1" x14ac:dyDescent="0.3">
      <c r="A141" s="49" t="s">
        <v>150</v>
      </c>
      <c r="B141" s="62" t="s">
        <v>146</v>
      </c>
      <c r="C141" s="34"/>
      <c r="D141" s="34"/>
      <c r="E141" s="164">
        <f t="shared" ref="E141:E144" si="57">+G141+I141</f>
        <v>178</v>
      </c>
      <c r="F141" s="149">
        <f t="shared" ref="F141:F144" si="58">+H141+J141</f>
        <v>227</v>
      </c>
      <c r="G141" s="164">
        <f>IFERROR(VLOOKUP($B141,[1]NUM15!$G$3:$J$164,2,FALSE),0)</f>
        <v>153</v>
      </c>
      <c r="H141" s="154">
        <f>IFERROR(VLOOKUP($B141,[1]NUM15!$G$3:$J$164,3,FALSE),0)</f>
        <v>189</v>
      </c>
      <c r="I141" s="164">
        <f>IFERROR(VLOOKUP($B141,[1]NUM15!$R$3:$U$156,2,FALSE),0)</f>
        <v>25</v>
      </c>
      <c r="J141" s="149">
        <f>IFERROR(VLOOKUP($B141,[1]NUM15!$R$3:$U$156,3,FALSE),0)</f>
        <v>38</v>
      </c>
    </row>
    <row r="142" spans="1:11" ht="14.4" thickBot="1" x14ac:dyDescent="0.3">
      <c r="A142" s="49" t="s">
        <v>150</v>
      </c>
      <c r="B142" s="62" t="s">
        <v>147</v>
      </c>
      <c r="C142" s="34"/>
      <c r="D142" s="34"/>
      <c r="E142" s="165">
        <f t="shared" si="57"/>
        <v>7</v>
      </c>
      <c r="F142" s="151">
        <f t="shared" si="58"/>
        <v>7</v>
      </c>
      <c r="G142" s="165">
        <f>IFERROR(VLOOKUP($B142,[1]NUM15!$G$3:$J$164,2,FALSE),0)</f>
        <v>4</v>
      </c>
      <c r="H142" s="57">
        <f>IFERROR(VLOOKUP($B142,[1]NUM15!$G$3:$J$164,3,FALSE),0)</f>
        <v>5</v>
      </c>
      <c r="I142" s="165">
        <f>IFERROR(VLOOKUP($B142,[1]NUM15!$R$3:$U$156,2,FALSE),0)</f>
        <v>3</v>
      </c>
      <c r="J142" s="151">
        <f>IFERROR(VLOOKUP($B142,[1]NUM15!$R$3:$U$156,3,FALSE),0)</f>
        <v>2</v>
      </c>
    </row>
    <row r="143" spans="1:11" ht="14.4" thickBot="1" x14ac:dyDescent="0.3">
      <c r="A143" s="49" t="s">
        <v>150</v>
      </c>
      <c r="B143" s="62" t="s">
        <v>148</v>
      </c>
      <c r="C143" s="34"/>
      <c r="D143" s="34"/>
      <c r="E143" s="165">
        <f t="shared" si="57"/>
        <v>2</v>
      </c>
      <c r="F143" s="151">
        <f t="shared" si="58"/>
        <v>2</v>
      </c>
      <c r="G143" s="165">
        <f>IFERROR(VLOOKUP($B143,[1]NUM15!$G$3:$J$164,2,FALSE),0)</f>
        <v>2</v>
      </c>
      <c r="H143" s="57">
        <f>IFERROR(VLOOKUP($B143,[1]NUM15!$G$3:$J$164,3,FALSE),0)</f>
        <v>2</v>
      </c>
      <c r="I143" s="165">
        <f>IFERROR(VLOOKUP($B143,[1]NUM15!$R$3:$U$156,2,FALSE),0)</f>
        <v>0</v>
      </c>
      <c r="J143" s="151">
        <f>IFERROR(VLOOKUP($B143,[1]NUM15!$R$3:$U$156,3,FALSE),0)</f>
        <v>0</v>
      </c>
    </row>
    <row r="144" spans="1:11" ht="14.4" thickBot="1" x14ac:dyDescent="0.3">
      <c r="A144" s="49" t="s">
        <v>150</v>
      </c>
      <c r="B144" s="62" t="s">
        <v>149</v>
      </c>
      <c r="C144" s="34"/>
      <c r="D144" s="34"/>
      <c r="E144" s="166">
        <f t="shared" si="57"/>
        <v>16</v>
      </c>
      <c r="F144" s="153">
        <f t="shared" si="58"/>
        <v>13</v>
      </c>
      <c r="G144" s="166">
        <f>IFERROR(VLOOKUP($B144,[1]NUM15!$G$3:$J$164,2,FALSE),0)</f>
        <v>14</v>
      </c>
      <c r="H144" s="155">
        <f>IFERROR(VLOOKUP($B144,[1]NUM15!$G$3:$J$164,3,FALSE),0)</f>
        <v>13</v>
      </c>
      <c r="I144" s="166">
        <f>IFERROR(VLOOKUP($B144,[1]NUM15!$R$3:$U$156,2,FALSE),0)</f>
        <v>2</v>
      </c>
      <c r="J144" s="153">
        <f>IFERROR(VLOOKUP($B144,[1]NUM15!$R$3:$U$156,3,FALSE),0)</f>
        <v>0</v>
      </c>
    </row>
    <row r="145" spans="1:11" ht="14.4" thickBot="1" x14ac:dyDescent="0.3">
      <c r="A145" s="344" t="s">
        <v>168</v>
      </c>
      <c r="B145" s="345"/>
      <c r="C145" s="89">
        <f>D145/Metas!O14</f>
        <v>0.67129998455201234</v>
      </c>
      <c r="D145" s="88">
        <f>F145/K145</f>
        <v>0.20293398533007334</v>
      </c>
      <c r="E145" s="156">
        <f>SUM(E141:E144)</f>
        <v>203</v>
      </c>
      <c r="F145" s="156">
        <f t="shared" ref="F145:I145" si="59">SUM(F141:F144)</f>
        <v>249</v>
      </c>
      <c r="G145" s="156">
        <f t="shared" si="59"/>
        <v>173</v>
      </c>
      <c r="H145" s="156">
        <f t="shared" ref="H145" si="60">SUM(H141:H144)</f>
        <v>209</v>
      </c>
      <c r="I145" s="156">
        <f t="shared" si="59"/>
        <v>30</v>
      </c>
      <c r="J145" s="187">
        <f t="shared" ref="J145" si="61">SUM(J141:J144)</f>
        <v>40</v>
      </c>
      <c r="K145" s="179">
        <v>1227</v>
      </c>
    </row>
    <row r="146" spans="1:11" ht="14.4" thickBot="1" x14ac:dyDescent="0.3">
      <c r="A146" s="49" t="s">
        <v>158</v>
      </c>
      <c r="B146" s="62" t="s">
        <v>151</v>
      </c>
      <c r="C146" s="34"/>
      <c r="D146" s="34"/>
      <c r="E146" s="164">
        <f t="shared" ref="E146:E152" si="62">+G146+I146</f>
        <v>55</v>
      </c>
      <c r="F146" s="149">
        <f t="shared" ref="F146:F152" si="63">+H146+J146</f>
        <v>63</v>
      </c>
      <c r="G146" s="164">
        <f>IFERROR(VLOOKUP($B146,[1]NUM15!$G$3:$J$164,2,FALSE),0)</f>
        <v>48</v>
      </c>
      <c r="H146" s="154">
        <f>IFERROR(VLOOKUP($B146,[1]NUM15!$G$3:$J$164,3,FALSE),0)</f>
        <v>56</v>
      </c>
      <c r="I146" s="164">
        <f>IFERROR(VLOOKUP($B146,[1]NUM15!$R$3:$U$156,2,FALSE),0)</f>
        <v>7</v>
      </c>
      <c r="J146" s="149">
        <f>IFERROR(VLOOKUP($B146,[1]NUM15!$R$3:$U$156,3,FALSE),0)</f>
        <v>7</v>
      </c>
    </row>
    <row r="147" spans="1:11" ht="14.4" thickBot="1" x14ac:dyDescent="0.3">
      <c r="A147" s="49" t="s">
        <v>158</v>
      </c>
      <c r="B147" s="62" t="s">
        <v>152</v>
      </c>
      <c r="C147" s="34"/>
      <c r="D147" s="34"/>
      <c r="E147" s="165">
        <f t="shared" si="62"/>
        <v>8</v>
      </c>
      <c r="F147" s="151">
        <f t="shared" si="63"/>
        <v>8</v>
      </c>
      <c r="G147" s="165">
        <f>IFERROR(VLOOKUP($B147,[1]NUM15!$G$3:$J$164,2,FALSE),0)</f>
        <v>6</v>
      </c>
      <c r="H147" s="57">
        <f>IFERROR(VLOOKUP($B147,[1]NUM15!$G$3:$J$164,3,FALSE),0)</f>
        <v>5</v>
      </c>
      <c r="I147" s="165">
        <f>IFERROR(VLOOKUP($B147,[1]NUM15!$R$3:$U$156,2,FALSE),0)</f>
        <v>2</v>
      </c>
      <c r="J147" s="151">
        <f>IFERROR(VLOOKUP($B147,[1]NUM15!$R$3:$U$156,3,FALSE),0)</f>
        <v>3</v>
      </c>
    </row>
    <row r="148" spans="1:11" ht="14.4" thickBot="1" x14ac:dyDescent="0.3">
      <c r="A148" s="49" t="s">
        <v>158</v>
      </c>
      <c r="B148" s="62" t="s">
        <v>153</v>
      </c>
      <c r="C148" s="34"/>
      <c r="D148" s="34"/>
      <c r="E148" s="165">
        <f t="shared" si="62"/>
        <v>13</v>
      </c>
      <c r="F148" s="151">
        <f t="shared" si="63"/>
        <v>12</v>
      </c>
      <c r="G148" s="165">
        <f>IFERROR(VLOOKUP($B148,[1]NUM15!$G$3:$J$164,2,FALSE),0)</f>
        <v>9</v>
      </c>
      <c r="H148" s="57">
        <f>IFERROR(VLOOKUP($B148,[1]NUM15!$G$3:$J$164,3,FALSE),0)</f>
        <v>9</v>
      </c>
      <c r="I148" s="165">
        <f>IFERROR(VLOOKUP($B148,[1]NUM15!$R$3:$U$156,2,FALSE),0)</f>
        <v>4</v>
      </c>
      <c r="J148" s="151">
        <f>IFERROR(VLOOKUP($B148,[1]NUM15!$R$3:$U$156,3,FALSE),0)</f>
        <v>3</v>
      </c>
    </row>
    <row r="149" spans="1:11" ht="14.4" thickBot="1" x14ac:dyDescent="0.3">
      <c r="A149" s="49" t="s">
        <v>158</v>
      </c>
      <c r="B149" s="62" t="s">
        <v>154</v>
      </c>
      <c r="C149" s="34"/>
      <c r="D149" s="34"/>
      <c r="E149" s="165">
        <f t="shared" si="62"/>
        <v>7</v>
      </c>
      <c r="F149" s="151">
        <f t="shared" si="63"/>
        <v>6</v>
      </c>
      <c r="G149" s="165">
        <f>IFERROR(VLOOKUP($B149,[1]NUM15!$G$3:$J$164,2,FALSE),0)</f>
        <v>5</v>
      </c>
      <c r="H149" s="57">
        <f>IFERROR(VLOOKUP($B149,[1]NUM15!$G$3:$J$164,3,FALSE),0)</f>
        <v>4</v>
      </c>
      <c r="I149" s="165">
        <f>IFERROR(VLOOKUP($B149,[1]NUM15!$R$3:$U$156,2,FALSE),0)</f>
        <v>2</v>
      </c>
      <c r="J149" s="151">
        <f>IFERROR(VLOOKUP($B149,[1]NUM15!$R$3:$U$156,3,FALSE),0)</f>
        <v>2</v>
      </c>
    </row>
    <row r="150" spans="1:11" ht="14.4" thickBot="1" x14ac:dyDescent="0.3">
      <c r="A150" s="49" t="s">
        <v>158</v>
      </c>
      <c r="B150" s="62" t="s">
        <v>155</v>
      </c>
      <c r="C150" s="34"/>
      <c r="D150" s="34"/>
      <c r="E150" s="165">
        <f t="shared" si="62"/>
        <v>27</v>
      </c>
      <c r="F150" s="151">
        <f t="shared" si="63"/>
        <v>27</v>
      </c>
      <c r="G150" s="165">
        <f>IFERROR(VLOOKUP($B150,[1]NUM15!$G$3:$J$164,2,FALSE),0)</f>
        <v>27</v>
      </c>
      <c r="H150" s="57">
        <f>IFERROR(VLOOKUP($B150,[1]NUM15!$G$3:$J$164,3,FALSE),0)</f>
        <v>22</v>
      </c>
      <c r="I150" s="165">
        <f>IFERROR(VLOOKUP($B150,[1]NUM15!$R$3:$U$156,2,FALSE),0)</f>
        <v>0</v>
      </c>
      <c r="J150" s="151">
        <f>IFERROR(VLOOKUP($B150,[1]NUM15!$R$3:$U$156,3,FALSE),0)</f>
        <v>5</v>
      </c>
    </row>
    <row r="151" spans="1:11" ht="14.4" thickBot="1" x14ac:dyDescent="0.3">
      <c r="A151" s="49" t="s">
        <v>158</v>
      </c>
      <c r="B151" s="62" t="s">
        <v>156</v>
      </c>
      <c r="C151" s="34"/>
      <c r="D151" s="34"/>
      <c r="E151" s="165">
        <f t="shared" si="62"/>
        <v>15</v>
      </c>
      <c r="F151" s="151">
        <f t="shared" si="63"/>
        <v>19</v>
      </c>
      <c r="G151" s="165">
        <f>IFERROR(VLOOKUP($B151,[1]NUM15!$G$3:$J$164,2,FALSE),0)</f>
        <v>13</v>
      </c>
      <c r="H151" s="57">
        <f>IFERROR(VLOOKUP($B151,[1]NUM15!$G$3:$J$164,3,FALSE),0)</f>
        <v>15</v>
      </c>
      <c r="I151" s="165">
        <f>IFERROR(VLOOKUP($B151,[1]NUM15!$R$3:$U$156,2,FALSE),0)</f>
        <v>2</v>
      </c>
      <c r="J151" s="151">
        <f>IFERROR(VLOOKUP($B151,[1]NUM15!$R$3:$U$156,3,FALSE),0)</f>
        <v>4</v>
      </c>
    </row>
    <row r="152" spans="1:11" ht="14.4" thickBot="1" x14ac:dyDescent="0.3">
      <c r="A152" s="49" t="s">
        <v>158</v>
      </c>
      <c r="B152" s="62" t="s">
        <v>157</v>
      </c>
      <c r="C152" s="34"/>
      <c r="D152" s="34"/>
      <c r="E152" s="166">
        <f t="shared" si="62"/>
        <v>13</v>
      </c>
      <c r="F152" s="153">
        <f t="shared" si="63"/>
        <v>12</v>
      </c>
      <c r="G152" s="166">
        <f>IFERROR(VLOOKUP($B152,[1]NUM15!$G$3:$J$164,2,FALSE),0)</f>
        <v>12</v>
      </c>
      <c r="H152" s="155">
        <f>IFERROR(VLOOKUP($B152,[1]NUM15!$G$3:$J$164,3,FALSE),0)</f>
        <v>11</v>
      </c>
      <c r="I152" s="166">
        <f>IFERROR(VLOOKUP($B152,[1]NUM15!$R$3:$U$156,2,FALSE),0)</f>
        <v>1</v>
      </c>
      <c r="J152" s="153">
        <f>IFERROR(VLOOKUP($B152,[1]NUM15!$R$3:$U$156,3,FALSE),0)</f>
        <v>1</v>
      </c>
    </row>
    <row r="153" spans="1:11" ht="14.4" thickBot="1" x14ac:dyDescent="0.3">
      <c r="A153" s="344" t="s">
        <v>169</v>
      </c>
      <c r="B153" s="345"/>
      <c r="C153" s="89">
        <f>D153/Metas!O15</f>
        <v>0.91905673518536812</v>
      </c>
      <c r="D153" s="88">
        <f>F153/K153</f>
        <v>0.29051383399209485</v>
      </c>
      <c r="E153" s="147">
        <f>SUM(E146:E152)</f>
        <v>138</v>
      </c>
      <c r="F153" s="147">
        <f t="shared" ref="F153:I153" si="64">SUM(F146:F152)</f>
        <v>147</v>
      </c>
      <c r="G153" s="147">
        <f t="shared" si="64"/>
        <v>120</v>
      </c>
      <c r="H153" s="147">
        <f t="shared" ref="H153" si="65">SUM(H146:H152)</f>
        <v>122</v>
      </c>
      <c r="I153" s="147">
        <f t="shared" si="64"/>
        <v>18</v>
      </c>
      <c r="J153" s="180">
        <f t="shared" ref="J153" si="66">SUM(J146:J152)</f>
        <v>25</v>
      </c>
      <c r="K153" s="179">
        <v>506</v>
      </c>
    </row>
    <row r="154" spans="1:11" x14ac:dyDescent="0.25">
      <c r="C154" s="91"/>
      <c r="D154" s="46"/>
    </row>
  </sheetData>
  <sheetProtection selectLockedCells="1" selectUnlockedCells="1"/>
  <mergeCells count="23">
    <mergeCell ref="A26:B26"/>
    <mergeCell ref="A40:B40"/>
    <mergeCell ref="A1:A10"/>
    <mergeCell ref="B1:B10"/>
    <mergeCell ref="D1:D10"/>
    <mergeCell ref="C1:C11"/>
    <mergeCell ref="A153:B153"/>
    <mergeCell ref="A51:B51"/>
    <mergeCell ref="A66:B66"/>
    <mergeCell ref="A77:B77"/>
    <mergeCell ref="A83:B83"/>
    <mergeCell ref="A94:B94"/>
    <mergeCell ref="A126:B126"/>
    <mergeCell ref="A140:B140"/>
    <mergeCell ref="A145:B145"/>
    <mergeCell ref="A113:B113"/>
    <mergeCell ref="E10:F10"/>
    <mergeCell ref="G10:H10"/>
    <mergeCell ref="I10:J10"/>
    <mergeCell ref="E1:K1"/>
    <mergeCell ref="E2:J9"/>
    <mergeCell ref="K10:K11"/>
    <mergeCell ref="K2:K9"/>
  </mergeCells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154"/>
  <sheetViews>
    <sheetView zoomScale="80" zoomScaleNormal="80" workbookViewId="0">
      <pane xSplit="2" ySplit="11" topLeftCell="C12" activePane="bottomRight" state="frozen"/>
      <selection activeCell="B12" sqref="B12"/>
      <selection pane="topRight" activeCell="B12" sqref="B12"/>
      <selection pane="bottomLeft" activeCell="B12" sqref="B12"/>
      <selection pane="bottomRight" activeCell="C12" sqref="C12"/>
    </sheetView>
  </sheetViews>
  <sheetFormatPr baseColWidth="10" defaultColWidth="11.44140625" defaultRowHeight="13.8" x14ac:dyDescent="0.25"/>
  <cols>
    <col min="1" max="1" width="24.33203125" style="49" bestFit="1" customWidth="1"/>
    <col min="2" max="2" width="48.109375" style="49" bestFit="1" customWidth="1"/>
    <col min="3" max="3" width="16.6640625" style="35" customWidth="1"/>
    <col min="4" max="4" width="13.44140625" style="33" bestFit="1" customWidth="1"/>
    <col min="5" max="10" width="11.109375" style="40" customWidth="1"/>
    <col min="11" max="11" width="40" style="40" customWidth="1"/>
    <col min="12" max="16384" width="11.44140625" style="33"/>
  </cols>
  <sheetData>
    <row r="1" spans="1:11" s="105" customFormat="1" ht="73.5" customHeight="1" thickTop="1" thickBot="1" x14ac:dyDescent="0.3">
      <c r="A1" s="459" t="s">
        <v>0</v>
      </c>
      <c r="B1" s="315" t="s">
        <v>1</v>
      </c>
      <c r="C1" s="315" t="s">
        <v>174</v>
      </c>
      <c r="D1" s="462" t="s">
        <v>172</v>
      </c>
      <c r="E1" s="451" t="s">
        <v>292</v>
      </c>
      <c r="F1" s="452"/>
      <c r="G1" s="452"/>
      <c r="H1" s="452"/>
      <c r="I1" s="452"/>
      <c r="J1" s="452"/>
      <c r="K1" s="453"/>
    </row>
    <row r="2" spans="1:11" s="105" customFormat="1" ht="15" customHeight="1" thickTop="1" x14ac:dyDescent="0.25">
      <c r="A2" s="460"/>
      <c r="B2" s="316"/>
      <c r="C2" s="318"/>
      <c r="D2" s="320"/>
      <c r="E2" s="393" t="s">
        <v>2</v>
      </c>
      <c r="F2" s="394"/>
      <c r="G2" s="394"/>
      <c r="H2" s="394"/>
      <c r="I2" s="394"/>
      <c r="J2" s="405"/>
      <c r="K2" s="456" t="s">
        <v>3</v>
      </c>
    </row>
    <row r="3" spans="1:11" s="105" customFormat="1" ht="15" customHeight="1" x14ac:dyDescent="0.25">
      <c r="A3" s="460"/>
      <c r="B3" s="316"/>
      <c r="C3" s="318"/>
      <c r="D3" s="320"/>
      <c r="E3" s="396"/>
      <c r="F3" s="326"/>
      <c r="G3" s="326"/>
      <c r="H3" s="326"/>
      <c r="I3" s="326"/>
      <c r="J3" s="406"/>
      <c r="K3" s="457"/>
    </row>
    <row r="4" spans="1:11" s="105" customFormat="1" ht="15" customHeight="1" x14ac:dyDescent="0.25">
      <c r="A4" s="460"/>
      <c r="B4" s="316"/>
      <c r="C4" s="318"/>
      <c r="D4" s="320"/>
      <c r="E4" s="396"/>
      <c r="F4" s="326"/>
      <c r="G4" s="326"/>
      <c r="H4" s="326"/>
      <c r="I4" s="326"/>
      <c r="J4" s="406"/>
      <c r="K4" s="457"/>
    </row>
    <row r="5" spans="1:11" s="105" customFormat="1" ht="15" customHeight="1" x14ac:dyDescent="0.25">
      <c r="A5" s="460"/>
      <c r="B5" s="316"/>
      <c r="C5" s="318"/>
      <c r="D5" s="320"/>
      <c r="E5" s="396"/>
      <c r="F5" s="326"/>
      <c r="G5" s="326"/>
      <c r="H5" s="326"/>
      <c r="I5" s="326"/>
      <c r="J5" s="406"/>
      <c r="K5" s="457"/>
    </row>
    <row r="6" spans="1:11" s="105" customFormat="1" ht="15" customHeight="1" x14ac:dyDescent="0.25">
      <c r="A6" s="460"/>
      <c r="B6" s="316"/>
      <c r="C6" s="318"/>
      <c r="D6" s="320"/>
      <c r="E6" s="396"/>
      <c r="F6" s="326"/>
      <c r="G6" s="326"/>
      <c r="H6" s="326"/>
      <c r="I6" s="326"/>
      <c r="J6" s="406"/>
      <c r="K6" s="457"/>
    </row>
    <row r="7" spans="1:11" s="105" customFormat="1" ht="15" customHeight="1" x14ac:dyDescent="0.25">
      <c r="A7" s="460"/>
      <c r="B7" s="316"/>
      <c r="C7" s="318"/>
      <c r="D7" s="320"/>
      <c r="E7" s="396"/>
      <c r="F7" s="326"/>
      <c r="G7" s="326"/>
      <c r="H7" s="326"/>
      <c r="I7" s="326"/>
      <c r="J7" s="406"/>
      <c r="K7" s="457"/>
    </row>
    <row r="8" spans="1:11" s="105" customFormat="1" ht="15" customHeight="1" x14ac:dyDescent="0.25">
      <c r="A8" s="460"/>
      <c r="B8" s="316"/>
      <c r="C8" s="318"/>
      <c r="D8" s="320"/>
      <c r="E8" s="396"/>
      <c r="F8" s="326"/>
      <c r="G8" s="326"/>
      <c r="H8" s="326"/>
      <c r="I8" s="326"/>
      <c r="J8" s="406"/>
      <c r="K8" s="457"/>
    </row>
    <row r="9" spans="1:11" s="105" customFormat="1" ht="15.75" customHeight="1" thickBot="1" x14ac:dyDescent="0.3">
      <c r="A9" s="460"/>
      <c r="B9" s="316"/>
      <c r="C9" s="318"/>
      <c r="D9" s="320"/>
      <c r="E9" s="397"/>
      <c r="F9" s="398"/>
      <c r="G9" s="398"/>
      <c r="H9" s="398"/>
      <c r="I9" s="398"/>
      <c r="J9" s="407"/>
      <c r="K9" s="458"/>
    </row>
    <row r="10" spans="1:11" s="105" customFormat="1" ht="57.75" customHeight="1" thickTop="1" thickBot="1" x14ac:dyDescent="0.3">
      <c r="A10" s="461"/>
      <c r="B10" s="317"/>
      <c r="C10" s="318"/>
      <c r="D10" s="321"/>
      <c r="E10" s="390" t="s">
        <v>228</v>
      </c>
      <c r="F10" s="411"/>
      <c r="G10" s="390" t="s">
        <v>230</v>
      </c>
      <c r="H10" s="411"/>
      <c r="I10" s="390" t="s">
        <v>229</v>
      </c>
      <c r="J10" s="411"/>
      <c r="K10" s="463" t="s">
        <v>171</v>
      </c>
    </row>
    <row r="11" spans="1:11" s="105" customFormat="1" ht="14.4" thickBot="1" x14ac:dyDescent="0.3">
      <c r="A11" s="131"/>
      <c r="B11" s="131"/>
      <c r="C11" s="317"/>
      <c r="D11" s="132" t="s">
        <v>173</v>
      </c>
      <c r="E11" s="145" t="s">
        <v>17</v>
      </c>
      <c r="F11" s="146" t="s">
        <v>19</v>
      </c>
      <c r="G11" s="145" t="s">
        <v>17</v>
      </c>
      <c r="H11" s="145" t="s">
        <v>19</v>
      </c>
      <c r="I11" s="145" t="s">
        <v>17</v>
      </c>
      <c r="J11" s="145" t="s">
        <v>19</v>
      </c>
      <c r="K11" s="464"/>
    </row>
    <row r="12" spans="1:11" ht="14.4" thickBot="1" x14ac:dyDescent="0.3">
      <c r="A12" s="49" t="s">
        <v>40</v>
      </c>
      <c r="B12" s="62" t="s">
        <v>27</v>
      </c>
      <c r="C12" s="34"/>
      <c r="D12" s="34"/>
      <c r="E12" s="148">
        <f>+G12+I12</f>
        <v>2728</v>
      </c>
      <c r="F12" s="149">
        <f>+H12+J12</f>
        <v>2827</v>
      </c>
      <c r="G12" s="148">
        <f>IFERROR(VLOOKUP($B12,[1]NUM16!$G$3:$J$163,2,FALSE),0)</f>
        <v>2027</v>
      </c>
      <c r="H12" s="154">
        <f>IFERROR(VLOOKUP($B12,[1]NUM16!$G$3:$J$163,3,FALSE),0)</f>
        <v>2137</v>
      </c>
      <c r="I12" s="148">
        <f>IFERROR(VLOOKUP($B12,[1]NUM16!$R$3:$U$160,2,FALSE),0)</f>
        <v>701</v>
      </c>
      <c r="J12" s="149">
        <f>IFERROR(VLOOKUP($B12,[1]NUM16!$R$3:$U$160,3,FALSE),0)</f>
        <v>690</v>
      </c>
    </row>
    <row r="13" spans="1:11" ht="14.4" thickBot="1" x14ac:dyDescent="0.3">
      <c r="A13" s="49" t="s">
        <v>40</v>
      </c>
      <c r="B13" s="62" t="s">
        <v>28</v>
      </c>
      <c r="C13" s="34"/>
      <c r="D13" s="34"/>
      <c r="E13" s="150">
        <f t="shared" ref="E13:F23" si="0">+G13+I13</f>
        <v>1914</v>
      </c>
      <c r="F13" s="151">
        <f t="shared" si="0"/>
        <v>2095</v>
      </c>
      <c r="G13" s="150">
        <f>IFERROR(VLOOKUP($B13,[1]NUM16!$G$3:$J$163,2,FALSE),0)</f>
        <v>1571</v>
      </c>
      <c r="H13" s="57">
        <f>IFERROR(VLOOKUP($B13,[1]NUM16!$G$3:$J$163,3,FALSE),0)</f>
        <v>1713</v>
      </c>
      <c r="I13" s="150">
        <f>IFERROR(VLOOKUP($B13,[1]NUM16!$R$3:$U$160,2,FALSE),0)</f>
        <v>343</v>
      </c>
      <c r="J13" s="151">
        <f>IFERROR(VLOOKUP($B13,[1]NUM16!$R$3:$U$160,3,FALSE),0)</f>
        <v>382</v>
      </c>
    </row>
    <row r="14" spans="1:11" ht="14.4" thickBot="1" x14ac:dyDescent="0.3">
      <c r="A14" s="49" t="s">
        <v>40</v>
      </c>
      <c r="B14" s="62" t="s">
        <v>29</v>
      </c>
      <c r="C14" s="34"/>
      <c r="D14" s="34"/>
      <c r="E14" s="150">
        <f t="shared" si="0"/>
        <v>1967</v>
      </c>
      <c r="F14" s="151">
        <f t="shared" si="0"/>
        <v>2026</v>
      </c>
      <c r="G14" s="150">
        <f>IFERROR(VLOOKUP($B14,[1]NUM16!$G$3:$J$163,2,FALSE),0)</f>
        <v>1698</v>
      </c>
      <c r="H14" s="57">
        <f>IFERROR(VLOOKUP($B14,[1]NUM16!$G$3:$J$163,3,FALSE),0)</f>
        <v>1662</v>
      </c>
      <c r="I14" s="150">
        <f>IFERROR(VLOOKUP($B14,[1]NUM16!$R$3:$U$160,2,FALSE),0)</f>
        <v>269</v>
      </c>
      <c r="J14" s="151">
        <f>IFERROR(VLOOKUP($B14,[1]NUM16!$R$3:$U$160,3,FALSE),0)</f>
        <v>364</v>
      </c>
    </row>
    <row r="15" spans="1:11" ht="14.4" thickBot="1" x14ac:dyDescent="0.3">
      <c r="A15" s="49" t="s">
        <v>40</v>
      </c>
      <c r="B15" s="62" t="s">
        <v>30</v>
      </c>
      <c r="C15" s="34"/>
      <c r="D15" s="34"/>
      <c r="E15" s="150">
        <f t="shared" si="0"/>
        <v>2508</v>
      </c>
      <c r="F15" s="151">
        <f t="shared" si="0"/>
        <v>2166</v>
      </c>
      <c r="G15" s="150">
        <f>IFERROR(VLOOKUP($B15,[1]NUM16!$G$3:$J$163,2,FALSE),0)</f>
        <v>2055</v>
      </c>
      <c r="H15" s="57">
        <f>IFERROR(VLOOKUP($B15,[1]NUM16!$G$3:$J$163,3,FALSE),0)</f>
        <v>1640</v>
      </c>
      <c r="I15" s="150">
        <f>IFERROR(VLOOKUP($B15,[1]NUM16!$R$3:$U$160,2,FALSE),0)</f>
        <v>453</v>
      </c>
      <c r="J15" s="151">
        <f>IFERROR(VLOOKUP($B15,[1]NUM16!$R$3:$U$160,3,FALSE),0)</f>
        <v>526</v>
      </c>
    </row>
    <row r="16" spans="1:11" ht="14.4" thickBot="1" x14ac:dyDescent="0.3">
      <c r="A16" s="49" t="s">
        <v>40</v>
      </c>
      <c r="B16" s="62" t="s">
        <v>31</v>
      </c>
      <c r="C16" s="36"/>
      <c r="D16" s="34"/>
      <c r="E16" s="150">
        <f t="shared" si="0"/>
        <v>1370</v>
      </c>
      <c r="F16" s="151">
        <f t="shared" si="0"/>
        <v>1453</v>
      </c>
      <c r="G16" s="150">
        <f>IFERROR(VLOOKUP($B16,[1]NUM16!$G$3:$J$163,2,FALSE),0)</f>
        <v>1122</v>
      </c>
      <c r="H16" s="57">
        <f>IFERROR(VLOOKUP($B16,[1]NUM16!$G$3:$J$163,3,FALSE),0)</f>
        <v>1208</v>
      </c>
      <c r="I16" s="150">
        <f>IFERROR(VLOOKUP($B16,[1]NUM16!$R$3:$U$160,2,FALSE),0)</f>
        <v>248</v>
      </c>
      <c r="J16" s="151">
        <f>IFERROR(VLOOKUP($B16,[1]NUM16!$R$3:$U$160,3,FALSE),0)</f>
        <v>245</v>
      </c>
    </row>
    <row r="17" spans="1:11" ht="14.4" thickBot="1" x14ac:dyDescent="0.3">
      <c r="A17" s="49" t="s">
        <v>40</v>
      </c>
      <c r="B17" s="62" t="s">
        <v>32</v>
      </c>
      <c r="C17" s="34"/>
      <c r="D17" s="34"/>
      <c r="E17" s="150">
        <f t="shared" si="0"/>
        <v>1324</v>
      </c>
      <c r="F17" s="151">
        <f t="shared" si="0"/>
        <v>1627</v>
      </c>
      <c r="G17" s="150">
        <f>IFERROR(VLOOKUP($B17,[1]NUM16!$G$3:$J$163,2,FALSE),0)</f>
        <v>1152</v>
      </c>
      <c r="H17" s="57">
        <f>IFERROR(VLOOKUP($B17,[1]NUM16!$G$3:$J$163,3,FALSE),0)</f>
        <v>1483</v>
      </c>
      <c r="I17" s="150">
        <f>IFERROR(VLOOKUP($B17,[1]NUM16!$R$3:$U$160,2,FALSE),0)</f>
        <v>172</v>
      </c>
      <c r="J17" s="151">
        <f>IFERROR(VLOOKUP($B17,[1]NUM16!$R$3:$U$160,3,FALSE),0)</f>
        <v>144</v>
      </c>
    </row>
    <row r="18" spans="1:11" ht="14.4" thickBot="1" x14ac:dyDescent="0.3">
      <c r="A18" s="49" t="s">
        <v>40</v>
      </c>
      <c r="B18" s="62" t="s">
        <v>33</v>
      </c>
      <c r="C18" s="34"/>
      <c r="D18" s="34"/>
      <c r="E18" s="150">
        <f t="shared" si="0"/>
        <v>378</v>
      </c>
      <c r="F18" s="151">
        <f t="shared" si="0"/>
        <v>331</v>
      </c>
      <c r="G18" s="150">
        <f>IFERROR(VLOOKUP($B18,[1]NUM16!$G$3:$J$163,2,FALSE),0)</f>
        <v>328</v>
      </c>
      <c r="H18" s="57">
        <f>IFERROR(VLOOKUP($B18,[1]NUM16!$G$3:$J$163,3,FALSE),0)</f>
        <v>295</v>
      </c>
      <c r="I18" s="150">
        <f>IFERROR(VLOOKUP($B18,[1]NUM16!$R$3:$U$160,2,FALSE),0)</f>
        <v>50</v>
      </c>
      <c r="J18" s="151">
        <f>IFERROR(VLOOKUP($B18,[1]NUM16!$R$3:$U$160,3,FALSE),0)</f>
        <v>36</v>
      </c>
    </row>
    <row r="19" spans="1:11" ht="14.4" thickBot="1" x14ac:dyDescent="0.3">
      <c r="A19" s="49" t="s">
        <v>40</v>
      </c>
      <c r="B19" s="62" t="s">
        <v>34</v>
      </c>
      <c r="C19" s="34"/>
      <c r="D19" s="34"/>
      <c r="E19" s="150">
        <f t="shared" si="0"/>
        <v>86</v>
      </c>
      <c r="F19" s="151">
        <f t="shared" si="0"/>
        <v>56</v>
      </c>
      <c r="G19" s="150">
        <f>IFERROR(VLOOKUP($B19,[1]NUM16!$G$3:$J$163,2,FALSE),0)</f>
        <v>75</v>
      </c>
      <c r="H19" s="57">
        <f>IFERROR(VLOOKUP($B19,[1]NUM16!$G$3:$J$163,3,FALSE),0)</f>
        <v>50</v>
      </c>
      <c r="I19" s="150">
        <f>IFERROR(VLOOKUP($B19,[1]NUM16!$R$3:$U$160,2,FALSE),0)</f>
        <v>11</v>
      </c>
      <c r="J19" s="151">
        <f>IFERROR(VLOOKUP($B19,[1]NUM16!$R$3:$U$160,3,FALSE),0)</f>
        <v>6</v>
      </c>
    </row>
    <row r="20" spans="1:11" ht="14.4" thickBot="1" x14ac:dyDescent="0.3">
      <c r="A20" s="49" t="s">
        <v>40</v>
      </c>
      <c r="B20" s="62" t="s">
        <v>35</v>
      </c>
      <c r="C20" s="34"/>
      <c r="D20" s="34"/>
      <c r="E20" s="150">
        <f t="shared" si="0"/>
        <v>40</v>
      </c>
      <c r="F20" s="151">
        <f t="shared" si="0"/>
        <v>35</v>
      </c>
      <c r="G20" s="150">
        <f>IFERROR(VLOOKUP($B20,[1]NUM16!$G$3:$J$163,2,FALSE),0)</f>
        <v>29</v>
      </c>
      <c r="H20" s="57">
        <f>IFERROR(VLOOKUP($B20,[1]NUM16!$G$3:$J$163,3,FALSE),0)</f>
        <v>27</v>
      </c>
      <c r="I20" s="150">
        <f>IFERROR(VLOOKUP($B20,[1]NUM16!$R$3:$U$160,2,FALSE),0)</f>
        <v>11</v>
      </c>
      <c r="J20" s="151">
        <f>IFERROR(VLOOKUP($B20,[1]NUM16!$R$3:$U$160,3,FALSE),0)</f>
        <v>8</v>
      </c>
    </row>
    <row r="21" spans="1:11" ht="14.4" thickBot="1" x14ac:dyDescent="0.3">
      <c r="A21" s="49" t="s">
        <v>40</v>
      </c>
      <c r="B21" s="62" t="s">
        <v>36</v>
      </c>
      <c r="C21" s="37"/>
      <c r="D21" s="34"/>
      <c r="E21" s="150">
        <f t="shared" si="0"/>
        <v>30</v>
      </c>
      <c r="F21" s="151">
        <f t="shared" si="0"/>
        <v>39</v>
      </c>
      <c r="G21" s="150">
        <f>IFERROR(VLOOKUP($B21,[1]NUM16!$G$3:$J$163,2,FALSE),0)</f>
        <v>27</v>
      </c>
      <c r="H21" s="57">
        <f>IFERROR(VLOOKUP($B21,[1]NUM16!$G$3:$J$163,3,FALSE),0)</f>
        <v>36</v>
      </c>
      <c r="I21" s="150">
        <f>IFERROR(VLOOKUP($B21,[1]NUM16!$R$3:$U$160,2,FALSE),0)</f>
        <v>3</v>
      </c>
      <c r="J21" s="151">
        <f>IFERROR(VLOOKUP($B21,[1]NUM16!$R$3:$U$160,3,FALSE),0)</f>
        <v>3</v>
      </c>
    </row>
    <row r="22" spans="1:11" ht="14.4" thickBot="1" x14ac:dyDescent="0.3">
      <c r="A22" s="49" t="s">
        <v>40</v>
      </c>
      <c r="B22" s="62" t="s">
        <v>37</v>
      </c>
      <c r="C22" s="34"/>
      <c r="D22" s="34"/>
      <c r="E22" s="150">
        <f t="shared" si="0"/>
        <v>224</v>
      </c>
      <c r="F22" s="151">
        <f t="shared" si="0"/>
        <v>266</v>
      </c>
      <c r="G22" s="150">
        <f>IFERROR(VLOOKUP($B22,[1]NUM16!$G$3:$J$163,2,FALSE),0)</f>
        <v>174</v>
      </c>
      <c r="H22" s="57">
        <f>IFERROR(VLOOKUP($B22,[1]NUM16!$G$3:$J$163,3,FALSE),0)</f>
        <v>214</v>
      </c>
      <c r="I22" s="150">
        <f>IFERROR(VLOOKUP($B22,[1]NUM16!$R$3:$U$160,2,FALSE),0)</f>
        <v>50</v>
      </c>
      <c r="J22" s="151">
        <f>IFERROR(VLOOKUP($B22,[1]NUM16!$R$3:$U$160,3,FALSE),0)</f>
        <v>52</v>
      </c>
    </row>
    <row r="23" spans="1:11" ht="14.4" thickBot="1" x14ac:dyDescent="0.3">
      <c r="A23" s="49" t="s">
        <v>40</v>
      </c>
      <c r="B23" s="62" t="s">
        <v>38</v>
      </c>
      <c r="C23" s="34"/>
      <c r="D23" s="34"/>
      <c r="E23" s="150">
        <f t="shared" si="0"/>
        <v>96</v>
      </c>
      <c r="F23" s="151">
        <f t="shared" si="0"/>
        <v>79</v>
      </c>
      <c r="G23" s="150">
        <f>IFERROR(VLOOKUP($B23,[1]NUM16!$G$3:$J$163,2,FALSE),0)</f>
        <v>93</v>
      </c>
      <c r="H23" s="57">
        <f>IFERROR(VLOOKUP($B23,[1]NUM16!$G$3:$J$163,3,FALSE),0)</f>
        <v>78</v>
      </c>
      <c r="I23" s="150">
        <f>IFERROR(VLOOKUP($B23,[1]NUM16!$R$3:$U$160,2,FALSE),0)</f>
        <v>3</v>
      </c>
      <c r="J23" s="151">
        <f>IFERROR(VLOOKUP($B23,[1]NUM16!$R$3:$U$160,3,FALSE),0)</f>
        <v>1</v>
      </c>
    </row>
    <row r="24" spans="1:11" ht="14.4" thickBot="1" x14ac:dyDescent="0.3">
      <c r="A24" s="49" t="s">
        <v>40</v>
      </c>
      <c r="B24" s="62" t="s">
        <v>39</v>
      </c>
      <c r="C24" s="34"/>
      <c r="D24" s="34"/>
      <c r="E24" s="150">
        <f>+G24+I24</f>
        <v>73</v>
      </c>
      <c r="F24" s="151">
        <f>+H24+J24</f>
        <v>183</v>
      </c>
      <c r="G24" s="150">
        <f>IFERROR(VLOOKUP($B24,[1]NUM16!$G$3:$J$163,2,FALSE),0)</f>
        <v>50</v>
      </c>
      <c r="H24" s="57">
        <f>IFERROR(VLOOKUP($B24,[1]NUM16!$G$3:$J$163,3,FALSE),0)</f>
        <v>168</v>
      </c>
      <c r="I24" s="150">
        <f>IFERROR(VLOOKUP($B24,[1]NUM16!$R$3:$U$160,2,FALSE),0)</f>
        <v>23</v>
      </c>
      <c r="J24" s="151">
        <f>IFERROR(VLOOKUP($B24,[1]NUM16!$R$3:$U$160,3,FALSE),0)</f>
        <v>15</v>
      </c>
    </row>
    <row r="25" spans="1:11" ht="14.4" thickBot="1" x14ac:dyDescent="0.3">
      <c r="A25" s="47" t="s">
        <v>40</v>
      </c>
      <c r="B25" s="62" t="s">
        <v>256</v>
      </c>
      <c r="C25" s="34"/>
      <c r="D25" s="34"/>
      <c r="E25" s="152">
        <f>+G25+I25</f>
        <v>127</v>
      </c>
      <c r="F25" s="153">
        <f>+H25+J25</f>
        <v>150</v>
      </c>
      <c r="G25" s="152">
        <f>IFERROR(VLOOKUP($B25,[1]NUM16!$G$3:$J$163,2,FALSE),0)</f>
        <v>118</v>
      </c>
      <c r="H25" s="155">
        <f>IFERROR(VLOOKUP($B25,[1]NUM16!$G$3:$J$163,3,FALSE),0)</f>
        <v>136</v>
      </c>
      <c r="I25" s="152">
        <f>IFERROR(VLOOKUP($B25,[1]NUM16!$R$3:$U$160,2,FALSE),0)</f>
        <v>9</v>
      </c>
      <c r="J25" s="153">
        <f>IFERROR(VLOOKUP($B25,[1]NUM16!$R$3:$U$160,3,FALSE),0)</f>
        <v>14</v>
      </c>
    </row>
    <row r="26" spans="1:11" ht="14.4" thickBot="1" x14ac:dyDescent="0.3">
      <c r="A26" s="422" t="s">
        <v>159</v>
      </c>
      <c r="B26" s="423"/>
      <c r="C26" s="160">
        <f>D26/Metas!P10</f>
        <v>0.70774733043418625</v>
      </c>
      <c r="D26" s="161">
        <f>F26/K26</f>
        <v>0.36519762250404009</v>
      </c>
      <c r="E26" s="159">
        <f>SUM(E12:E25)</f>
        <v>12865</v>
      </c>
      <c r="F26" s="156">
        <f t="shared" ref="F26:I26" si="1">SUM(F12:F25)</f>
        <v>13333</v>
      </c>
      <c r="G26" s="156">
        <f t="shared" si="1"/>
        <v>10519</v>
      </c>
      <c r="H26" s="156">
        <f t="shared" ref="H26" si="2">SUM(H12:H25)</f>
        <v>10847</v>
      </c>
      <c r="I26" s="156">
        <f t="shared" si="1"/>
        <v>2346</v>
      </c>
      <c r="J26" s="187">
        <f t="shared" ref="J26" si="3">SUM(J12:J25)</f>
        <v>2486</v>
      </c>
      <c r="K26" s="179">
        <v>36509</v>
      </c>
    </row>
    <row r="27" spans="1:11" ht="14.4" thickBot="1" x14ac:dyDescent="0.3">
      <c r="A27" s="49" t="s">
        <v>41</v>
      </c>
      <c r="B27" s="62" t="s">
        <v>42</v>
      </c>
      <c r="C27" s="34"/>
      <c r="D27" s="34"/>
      <c r="E27" s="148">
        <f t="shared" ref="E27:F35" si="4">+G27+I27</f>
        <v>2107</v>
      </c>
      <c r="F27" s="149">
        <f t="shared" si="4"/>
        <v>1989</v>
      </c>
      <c r="G27" s="148">
        <f>IFERROR(VLOOKUP($B27,[1]NUM16!$G$3:$J$163,2,FALSE),0)</f>
        <v>1668</v>
      </c>
      <c r="H27" s="149">
        <f>IFERROR(VLOOKUP($B27,[1]NUM16!$G$3:$J$163,3,FALSE),0)</f>
        <v>1581</v>
      </c>
      <c r="I27" s="148">
        <f>IFERROR(VLOOKUP($B27,[1]NUM16!$R$3:$U$160,2,FALSE),0)</f>
        <v>439</v>
      </c>
      <c r="J27" s="149">
        <f>IFERROR(VLOOKUP($B27,[1]NUM16!$R$3:$U$160,3,FALSE),0)</f>
        <v>408</v>
      </c>
    </row>
    <row r="28" spans="1:11" ht="14.4" thickBot="1" x14ac:dyDescent="0.3">
      <c r="A28" s="49" t="s">
        <v>41</v>
      </c>
      <c r="B28" s="62" t="s">
        <v>43</v>
      </c>
      <c r="C28" s="34"/>
      <c r="D28" s="34"/>
      <c r="E28" s="150">
        <f t="shared" si="4"/>
        <v>1970</v>
      </c>
      <c r="F28" s="151">
        <f t="shared" si="4"/>
        <v>1872</v>
      </c>
      <c r="G28" s="150">
        <f>IFERROR(VLOOKUP($B28,[1]NUM16!$G$3:$J$163,2,FALSE),0)</f>
        <v>1604</v>
      </c>
      <c r="H28" s="151">
        <f>IFERROR(VLOOKUP($B28,[1]NUM16!$G$3:$J$163,3,FALSE),0)</f>
        <v>1493</v>
      </c>
      <c r="I28" s="150">
        <f>IFERROR(VLOOKUP($B28,[1]NUM16!$R$3:$U$160,2,FALSE),0)</f>
        <v>366</v>
      </c>
      <c r="J28" s="151">
        <f>IFERROR(VLOOKUP($B28,[1]NUM16!$R$3:$U$160,3,FALSE),0)</f>
        <v>379</v>
      </c>
    </row>
    <row r="29" spans="1:11" ht="14.4" thickBot="1" x14ac:dyDescent="0.3">
      <c r="A29" s="49" t="s">
        <v>41</v>
      </c>
      <c r="B29" s="62" t="s">
        <v>44</v>
      </c>
      <c r="C29" s="34"/>
      <c r="D29" s="34"/>
      <c r="E29" s="150">
        <f t="shared" si="4"/>
        <v>2677</v>
      </c>
      <c r="F29" s="151">
        <f t="shared" si="4"/>
        <v>2914</v>
      </c>
      <c r="G29" s="150">
        <f>IFERROR(VLOOKUP($B29,[1]NUM16!$G$3:$J$163,2,FALSE),0)</f>
        <v>2386</v>
      </c>
      <c r="H29" s="151">
        <f>IFERROR(VLOOKUP($B29,[1]NUM16!$G$3:$J$163,3,FALSE),0)</f>
        <v>2559</v>
      </c>
      <c r="I29" s="150">
        <f>IFERROR(VLOOKUP($B29,[1]NUM16!$R$3:$U$160,2,FALSE),0)</f>
        <v>291</v>
      </c>
      <c r="J29" s="151">
        <f>IFERROR(VLOOKUP($B29,[1]NUM16!$R$3:$U$160,3,FALSE),0)</f>
        <v>355</v>
      </c>
    </row>
    <row r="30" spans="1:11" ht="14.4" thickBot="1" x14ac:dyDescent="0.3">
      <c r="A30" s="49" t="s">
        <v>41</v>
      </c>
      <c r="B30" s="62" t="s">
        <v>45</v>
      </c>
      <c r="C30" s="34"/>
      <c r="D30" s="34"/>
      <c r="E30" s="150">
        <f t="shared" si="4"/>
        <v>375</v>
      </c>
      <c r="F30" s="151">
        <f t="shared" si="4"/>
        <v>328</v>
      </c>
      <c r="G30" s="150">
        <f>IFERROR(VLOOKUP($B30,[1]NUM16!$G$3:$J$163,2,FALSE),0)</f>
        <v>330</v>
      </c>
      <c r="H30" s="151">
        <f>IFERROR(VLOOKUP($B30,[1]NUM16!$G$3:$J$163,3,FALSE),0)</f>
        <v>259</v>
      </c>
      <c r="I30" s="150">
        <f>IFERROR(VLOOKUP($B30,[1]NUM16!$R$3:$U$160,2,FALSE),0)</f>
        <v>45</v>
      </c>
      <c r="J30" s="151">
        <f>IFERROR(VLOOKUP($B30,[1]NUM16!$R$3:$U$160,3,FALSE),0)</f>
        <v>69</v>
      </c>
    </row>
    <row r="31" spans="1:11" ht="14.4" thickBot="1" x14ac:dyDescent="0.3">
      <c r="A31" s="49" t="s">
        <v>41</v>
      </c>
      <c r="B31" s="62" t="s">
        <v>46</v>
      </c>
      <c r="C31" s="34"/>
      <c r="D31" s="34"/>
      <c r="E31" s="150">
        <f t="shared" si="4"/>
        <v>3095</v>
      </c>
      <c r="F31" s="151">
        <f t="shared" si="4"/>
        <v>3206</v>
      </c>
      <c r="G31" s="150">
        <f>IFERROR(VLOOKUP($B31,[1]NUM16!$G$3:$J$163,2,FALSE),0)</f>
        <v>2433</v>
      </c>
      <c r="H31" s="151">
        <f>IFERROR(VLOOKUP($B31,[1]NUM16!$G$3:$J$163,3,FALSE),0)</f>
        <v>2812</v>
      </c>
      <c r="I31" s="150">
        <f>IFERROR(VLOOKUP($B31,[1]NUM16!$R$3:$U$160,2,FALSE),0)</f>
        <v>662</v>
      </c>
      <c r="J31" s="151">
        <f>IFERROR(VLOOKUP($B31,[1]NUM16!$R$3:$U$160,3,FALSE),0)</f>
        <v>394</v>
      </c>
    </row>
    <row r="32" spans="1:11" ht="14.4" thickBot="1" x14ac:dyDescent="0.3">
      <c r="A32" s="49" t="s">
        <v>41</v>
      </c>
      <c r="B32" s="62" t="s">
        <v>47</v>
      </c>
      <c r="C32" s="34"/>
      <c r="D32" s="34"/>
      <c r="E32" s="150">
        <f t="shared" si="4"/>
        <v>15</v>
      </c>
      <c r="F32" s="151">
        <f t="shared" si="4"/>
        <v>21</v>
      </c>
      <c r="G32" s="150">
        <f>IFERROR(VLOOKUP($B32,[1]NUM16!$G$3:$J$163,2,FALSE),0)</f>
        <v>12</v>
      </c>
      <c r="H32" s="151">
        <f>IFERROR(VLOOKUP($B32,[1]NUM16!$G$3:$J$163,3,FALSE),0)</f>
        <v>18</v>
      </c>
      <c r="I32" s="150">
        <f>IFERROR(VLOOKUP($B32,[1]NUM16!$R$3:$U$160,2,FALSE),0)</f>
        <v>3</v>
      </c>
      <c r="J32" s="151">
        <f>IFERROR(VLOOKUP($B32,[1]NUM16!$R$3:$U$160,3,FALSE),0)</f>
        <v>3</v>
      </c>
    </row>
    <row r="33" spans="1:11" ht="14.4" thickBot="1" x14ac:dyDescent="0.3">
      <c r="A33" s="49" t="s">
        <v>41</v>
      </c>
      <c r="B33" s="62" t="s">
        <v>48</v>
      </c>
      <c r="C33" s="34"/>
      <c r="D33" s="34"/>
      <c r="E33" s="150">
        <f t="shared" si="4"/>
        <v>159</v>
      </c>
      <c r="F33" s="151">
        <f t="shared" si="4"/>
        <v>110</v>
      </c>
      <c r="G33" s="150">
        <f>IFERROR(VLOOKUP($B33,[1]NUM16!$G$3:$J$163,2,FALSE),0)</f>
        <v>144</v>
      </c>
      <c r="H33" s="151">
        <f>IFERROR(VLOOKUP($B33,[1]NUM16!$G$3:$J$163,3,FALSE),0)</f>
        <v>101</v>
      </c>
      <c r="I33" s="150">
        <f>IFERROR(VLOOKUP($B33,[1]NUM16!$R$3:$U$160,2,FALSE),0)</f>
        <v>15</v>
      </c>
      <c r="J33" s="151">
        <f>IFERROR(VLOOKUP($B33,[1]NUM16!$R$3:$U$160,3,FALSE),0)</f>
        <v>9</v>
      </c>
    </row>
    <row r="34" spans="1:11" ht="14.4" thickBot="1" x14ac:dyDescent="0.3">
      <c r="A34" s="49" t="s">
        <v>41</v>
      </c>
      <c r="B34" s="62" t="s">
        <v>49</v>
      </c>
      <c r="C34" s="34"/>
      <c r="D34" s="34"/>
      <c r="E34" s="150">
        <f t="shared" si="4"/>
        <v>39</v>
      </c>
      <c r="F34" s="151">
        <f t="shared" si="4"/>
        <v>35</v>
      </c>
      <c r="G34" s="150">
        <f>IFERROR(VLOOKUP($B34,[1]NUM16!$G$3:$J$163,2,FALSE),0)</f>
        <v>31</v>
      </c>
      <c r="H34" s="151">
        <f>IFERROR(VLOOKUP($B34,[1]NUM16!$G$3:$J$163,3,FALSE),0)</f>
        <v>23</v>
      </c>
      <c r="I34" s="150">
        <f>IFERROR(VLOOKUP($B34,[1]NUM16!$R$3:$U$160,2,FALSE),0)</f>
        <v>8</v>
      </c>
      <c r="J34" s="151">
        <f>IFERROR(VLOOKUP($B34,[1]NUM16!$R$3:$U$160,3,FALSE),0)</f>
        <v>12</v>
      </c>
    </row>
    <row r="35" spans="1:11" ht="14.4" thickBot="1" x14ac:dyDescent="0.3">
      <c r="A35" s="49" t="s">
        <v>41</v>
      </c>
      <c r="B35" s="62" t="s">
        <v>50</v>
      </c>
      <c r="C35" s="34"/>
      <c r="D35" s="34"/>
      <c r="E35" s="150">
        <f t="shared" si="4"/>
        <v>181</v>
      </c>
      <c r="F35" s="151">
        <f t="shared" si="4"/>
        <v>267</v>
      </c>
      <c r="G35" s="150">
        <f>IFERROR(VLOOKUP($B35,[1]NUM16!$G$3:$J$163,2,FALSE),0)</f>
        <v>170</v>
      </c>
      <c r="H35" s="151">
        <f>IFERROR(VLOOKUP($B35,[1]NUM16!$G$3:$J$163,3,FALSE),0)</f>
        <v>261</v>
      </c>
      <c r="I35" s="150">
        <f>IFERROR(VLOOKUP($B35,[1]NUM16!$R$3:$U$160,2,FALSE),0)</f>
        <v>11</v>
      </c>
      <c r="J35" s="151">
        <f>IFERROR(VLOOKUP($B35,[1]NUM16!$R$3:$U$160,3,FALSE),0)</f>
        <v>6</v>
      </c>
    </row>
    <row r="36" spans="1:11" ht="14.4" thickBot="1" x14ac:dyDescent="0.3">
      <c r="A36" s="49" t="s">
        <v>41</v>
      </c>
      <c r="B36" s="62" t="s">
        <v>240</v>
      </c>
      <c r="C36" s="34"/>
      <c r="D36" s="34"/>
      <c r="E36" s="150">
        <f t="shared" ref="E36" si="5">+G36+I36</f>
        <v>160</v>
      </c>
      <c r="F36" s="151">
        <f t="shared" ref="F36" si="6">+H36+J36</f>
        <v>146</v>
      </c>
      <c r="G36" s="150">
        <f>IFERROR(VLOOKUP($B36,[1]NUM16!$G$3:$J$163,2,FALSE),0)</f>
        <v>154</v>
      </c>
      <c r="H36" s="151">
        <f>IFERROR(VLOOKUP($B36,[1]NUM16!$G$3:$J$163,3,FALSE),0)</f>
        <v>138</v>
      </c>
      <c r="I36" s="150">
        <f>IFERROR(VLOOKUP($B36,[1]NUM16!$R$3:$U$160,2,FALSE),0)</f>
        <v>6</v>
      </c>
      <c r="J36" s="151">
        <f>IFERROR(VLOOKUP($B36,[1]NUM16!$R$3:$U$160,3,FALSE),0)</f>
        <v>8</v>
      </c>
    </row>
    <row r="37" spans="1:11" ht="14.4" thickBot="1" x14ac:dyDescent="0.3">
      <c r="A37" s="49" t="s">
        <v>41</v>
      </c>
      <c r="B37" s="229" t="s">
        <v>323</v>
      </c>
      <c r="C37" s="34"/>
      <c r="D37" s="34"/>
      <c r="E37" s="150">
        <f t="shared" ref="E37" si="7">+G37+I37</f>
        <v>0</v>
      </c>
      <c r="F37" s="151">
        <f t="shared" ref="F37" si="8">+H37+J37</f>
        <v>0</v>
      </c>
      <c r="G37" s="150">
        <f>IFERROR(VLOOKUP($B37,[1]NUM16!$G$3:$J$163,2,FALSE),0)</f>
        <v>0</v>
      </c>
      <c r="H37" s="151">
        <f>IFERROR(VLOOKUP($B37,[1]NUM16!$G$3:$J$163,3,FALSE),0)</f>
        <v>0</v>
      </c>
      <c r="I37" s="150">
        <f>IFERROR(VLOOKUP($B37,[1]NUM16!$R$3:$U$160,2,FALSE),0)</f>
        <v>0</v>
      </c>
      <c r="J37" s="151">
        <f>IFERROR(VLOOKUP($B37,[1]NUM16!$R$3:$U$160,3,FALSE),0)</f>
        <v>0</v>
      </c>
    </row>
    <row r="38" spans="1:11" ht="14.4" thickBot="1" x14ac:dyDescent="0.3">
      <c r="A38" s="49" t="s">
        <v>41</v>
      </c>
      <c r="B38" s="47" t="s">
        <v>260</v>
      </c>
      <c r="C38" s="34"/>
      <c r="D38" s="34"/>
      <c r="E38" s="150">
        <f t="shared" ref="E38:E39" si="9">+G38+I38</f>
        <v>411</v>
      </c>
      <c r="F38" s="151">
        <f t="shared" ref="F38:F39" si="10">+H38+J38</f>
        <v>458</v>
      </c>
      <c r="G38" s="150">
        <f>IFERROR(VLOOKUP($B38,[1]NUM16!$G$3:$J$163,2,FALSE),0)</f>
        <v>334</v>
      </c>
      <c r="H38" s="151">
        <f>IFERROR(VLOOKUP($B38,[1]NUM16!$G$3:$J$163,3,FALSE),0)</f>
        <v>388</v>
      </c>
      <c r="I38" s="150">
        <f>IFERROR(VLOOKUP($B38,[1]NUM16!$R$3:$U$160,2,FALSE),0)</f>
        <v>77</v>
      </c>
      <c r="J38" s="151">
        <f>IFERROR(VLOOKUP($B38,[1]NUM16!$R$3:$U$160,3,FALSE),0)</f>
        <v>70</v>
      </c>
    </row>
    <row r="39" spans="1:11" ht="14.4" thickBot="1" x14ac:dyDescent="0.3">
      <c r="A39" s="49" t="s">
        <v>41</v>
      </c>
      <c r="B39" s="47" t="s">
        <v>261</v>
      </c>
      <c r="C39" s="34"/>
      <c r="D39" s="34"/>
      <c r="E39" s="152">
        <f t="shared" si="9"/>
        <v>836</v>
      </c>
      <c r="F39" s="153">
        <f t="shared" si="10"/>
        <v>870</v>
      </c>
      <c r="G39" s="152">
        <f>IFERROR(VLOOKUP($B39,[1]NUM16!$G$3:$J$163,2,FALSE),0)</f>
        <v>732</v>
      </c>
      <c r="H39" s="153">
        <f>IFERROR(VLOOKUP($B39,[1]NUM16!$G$3:$J$163,3,FALSE),0)</f>
        <v>766</v>
      </c>
      <c r="I39" s="152">
        <f>IFERROR(VLOOKUP($B39,[1]NUM16!$R$3:$U$160,2,FALSE),0)</f>
        <v>104</v>
      </c>
      <c r="J39" s="153">
        <f>IFERROR(VLOOKUP($B39,[1]NUM16!$R$3:$U$160,3,FALSE),0)</f>
        <v>104</v>
      </c>
    </row>
    <row r="40" spans="1:11" ht="14.4" thickBot="1" x14ac:dyDescent="0.3">
      <c r="A40" s="422" t="s">
        <v>160</v>
      </c>
      <c r="B40" s="423"/>
      <c r="C40" s="160">
        <f>D40/Metas!P8</f>
        <v>0.68443485548373173</v>
      </c>
      <c r="D40" s="161">
        <f>F40/K40</f>
        <v>0.35275772451631532</v>
      </c>
      <c r="E40" s="159">
        <f t="shared" ref="E40:J40" si="11">SUM(E27:E39)</f>
        <v>12025</v>
      </c>
      <c r="F40" s="156">
        <f t="shared" si="11"/>
        <v>12216</v>
      </c>
      <c r="G40" s="156">
        <f t="shared" si="11"/>
        <v>9998</v>
      </c>
      <c r="H40" s="156">
        <f t="shared" si="11"/>
        <v>10399</v>
      </c>
      <c r="I40" s="156">
        <f t="shared" si="11"/>
        <v>2027</v>
      </c>
      <c r="J40" s="187">
        <f t="shared" si="11"/>
        <v>1817</v>
      </c>
      <c r="K40" s="179">
        <v>34630</v>
      </c>
    </row>
    <row r="41" spans="1:11" ht="14.4" thickBot="1" x14ac:dyDescent="0.3">
      <c r="A41" s="49" t="s">
        <v>60</v>
      </c>
      <c r="B41" s="62" t="s">
        <v>51</v>
      </c>
      <c r="C41" s="34"/>
      <c r="D41" s="34"/>
      <c r="E41" s="148">
        <f t="shared" ref="E41:F49" si="12">+G41+I41</f>
        <v>132</v>
      </c>
      <c r="F41" s="154">
        <f t="shared" si="12"/>
        <v>154</v>
      </c>
      <c r="G41" s="148">
        <f>IFERROR(VLOOKUP($B41,[1]NUM16!$G$3:$J$163,2,FALSE),0)</f>
        <v>116</v>
      </c>
      <c r="H41" s="149">
        <f>IFERROR(VLOOKUP($B41,[1]NUM16!$G$3:$J$163,3,FALSE),0)</f>
        <v>137</v>
      </c>
      <c r="I41" s="157">
        <f>IFERROR(VLOOKUP($B41,[1]NUM16!$R$3:$U$160,2,FALSE),0)</f>
        <v>16</v>
      </c>
      <c r="J41" s="149">
        <f>IFERROR(VLOOKUP($B41,[1]NUM16!$R$3:$U$160,3,FALSE),0)</f>
        <v>17</v>
      </c>
    </row>
    <row r="42" spans="1:11" ht="14.4" thickBot="1" x14ac:dyDescent="0.3">
      <c r="A42" s="49" t="s">
        <v>60</v>
      </c>
      <c r="B42" s="62" t="s">
        <v>52</v>
      </c>
      <c r="C42" s="34"/>
      <c r="D42" s="34"/>
      <c r="E42" s="150">
        <f t="shared" si="12"/>
        <v>68</v>
      </c>
      <c r="F42" s="57">
        <f t="shared" si="12"/>
        <v>76</v>
      </c>
      <c r="G42" s="150">
        <f>IFERROR(VLOOKUP($B42,[1]NUM16!$G$3:$J$163,2,FALSE),0)</f>
        <v>56</v>
      </c>
      <c r="H42" s="151">
        <f>IFERROR(VLOOKUP($B42,[1]NUM16!$G$3:$J$163,3,FALSE),0)</f>
        <v>64</v>
      </c>
      <c r="I42" s="144">
        <f>IFERROR(VLOOKUP($B42,[1]NUM16!$R$3:$U$160,2,FALSE),0)</f>
        <v>12</v>
      </c>
      <c r="J42" s="151">
        <f>IFERROR(VLOOKUP($B42,[1]NUM16!$R$3:$U$160,3,FALSE),0)</f>
        <v>12</v>
      </c>
    </row>
    <row r="43" spans="1:11" ht="14.4" thickBot="1" x14ac:dyDescent="0.3">
      <c r="A43" s="49" t="s">
        <v>60</v>
      </c>
      <c r="B43" s="62" t="s">
        <v>53</v>
      </c>
      <c r="C43" s="34"/>
      <c r="D43" s="34"/>
      <c r="E43" s="150">
        <f t="shared" si="12"/>
        <v>160</v>
      </c>
      <c r="F43" s="57">
        <f t="shared" si="12"/>
        <v>179</v>
      </c>
      <c r="G43" s="150">
        <f>IFERROR(VLOOKUP($B43,[1]NUM16!$G$3:$J$163,2,FALSE),0)</f>
        <v>137</v>
      </c>
      <c r="H43" s="151">
        <f>IFERROR(VLOOKUP($B43,[1]NUM16!$G$3:$J$163,3,FALSE),0)</f>
        <v>152</v>
      </c>
      <c r="I43" s="144">
        <f>IFERROR(VLOOKUP($B43,[1]NUM16!$R$3:$U$160,2,FALSE),0)</f>
        <v>23</v>
      </c>
      <c r="J43" s="151">
        <f>IFERROR(VLOOKUP($B43,[1]NUM16!$R$3:$U$160,3,FALSE),0)</f>
        <v>27</v>
      </c>
    </row>
    <row r="44" spans="1:11" ht="14.4" thickBot="1" x14ac:dyDescent="0.3">
      <c r="A44" s="49" t="s">
        <v>60</v>
      </c>
      <c r="B44" s="62" t="s">
        <v>54</v>
      </c>
      <c r="C44" s="34"/>
      <c r="D44" s="34"/>
      <c r="E44" s="150">
        <f t="shared" si="12"/>
        <v>21</v>
      </c>
      <c r="F44" s="57">
        <f t="shared" si="12"/>
        <v>21</v>
      </c>
      <c r="G44" s="150">
        <f>IFERROR(VLOOKUP($B44,[1]NUM16!$G$3:$J$163,2,FALSE),0)</f>
        <v>14</v>
      </c>
      <c r="H44" s="151">
        <f>IFERROR(VLOOKUP($B44,[1]NUM16!$G$3:$J$163,3,FALSE),0)</f>
        <v>14</v>
      </c>
      <c r="I44" s="144">
        <f>IFERROR(VLOOKUP($B44,[1]NUM16!$R$3:$U$160,2,FALSE),0)</f>
        <v>7</v>
      </c>
      <c r="J44" s="151">
        <f>IFERROR(VLOOKUP($B44,[1]NUM16!$R$3:$U$160,3,FALSE),0)</f>
        <v>7</v>
      </c>
    </row>
    <row r="45" spans="1:11" ht="14.4" thickBot="1" x14ac:dyDescent="0.3">
      <c r="A45" s="49" t="s">
        <v>60</v>
      </c>
      <c r="B45" s="62" t="s">
        <v>55</v>
      </c>
      <c r="C45" s="34"/>
      <c r="D45" s="34"/>
      <c r="E45" s="150">
        <f t="shared" si="12"/>
        <v>150</v>
      </c>
      <c r="F45" s="57">
        <f t="shared" si="12"/>
        <v>205</v>
      </c>
      <c r="G45" s="150">
        <f>IFERROR(VLOOKUP($B45,[1]NUM16!$G$3:$J$163,2,FALSE),0)</f>
        <v>123</v>
      </c>
      <c r="H45" s="151">
        <f>IFERROR(VLOOKUP($B45,[1]NUM16!$G$3:$J$163,3,FALSE),0)</f>
        <v>178</v>
      </c>
      <c r="I45" s="144">
        <f>IFERROR(VLOOKUP($B45,[1]NUM16!$R$3:$U$160,2,FALSE),0)</f>
        <v>27</v>
      </c>
      <c r="J45" s="151">
        <f>IFERROR(VLOOKUP($B45,[1]NUM16!$R$3:$U$160,3,FALSE),0)</f>
        <v>27</v>
      </c>
    </row>
    <row r="46" spans="1:11" ht="14.4" thickBot="1" x14ac:dyDescent="0.3">
      <c r="A46" s="49" t="s">
        <v>60</v>
      </c>
      <c r="B46" s="62" t="s">
        <v>56</v>
      </c>
      <c r="C46" s="34"/>
      <c r="D46" s="34"/>
      <c r="E46" s="150">
        <f t="shared" si="12"/>
        <v>109</v>
      </c>
      <c r="F46" s="57">
        <f t="shared" si="12"/>
        <v>124</v>
      </c>
      <c r="G46" s="150">
        <f>IFERROR(VLOOKUP($B46,[1]NUM16!$G$3:$J$163,2,FALSE),0)</f>
        <v>83</v>
      </c>
      <c r="H46" s="151">
        <f>IFERROR(VLOOKUP($B46,[1]NUM16!$G$3:$J$163,3,FALSE),0)</f>
        <v>97</v>
      </c>
      <c r="I46" s="144">
        <f>IFERROR(VLOOKUP($B46,[1]NUM16!$R$3:$U$160,2,FALSE),0)</f>
        <v>26</v>
      </c>
      <c r="J46" s="151">
        <f>IFERROR(VLOOKUP($B46,[1]NUM16!$R$3:$U$160,3,FALSE),0)</f>
        <v>27</v>
      </c>
    </row>
    <row r="47" spans="1:11" ht="14.4" thickBot="1" x14ac:dyDescent="0.3">
      <c r="A47" s="49" t="s">
        <v>60</v>
      </c>
      <c r="B47" s="62" t="s">
        <v>57</v>
      </c>
      <c r="C47" s="34"/>
      <c r="D47" s="34"/>
      <c r="E47" s="150">
        <f t="shared" si="12"/>
        <v>102</v>
      </c>
      <c r="F47" s="57">
        <f t="shared" si="12"/>
        <v>130</v>
      </c>
      <c r="G47" s="150">
        <f>IFERROR(VLOOKUP($B47,[1]NUM16!$G$3:$J$163,2,FALSE),0)</f>
        <v>84</v>
      </c>
      <c r="H47" s="151">
        <f>IFERROR(VLOOKUP($B47,[1]NUM16!$G$3:$J$163,3,FALSE),0)</f>
        <v>110</v>
      </c>
      <c r="I47" s="144">
        <f>IFERROR(VLOOKUP($B47,[1]NUM16!$R$3:$U$160,2,FALSE),0)</f>
        <v>18</v>
      </c>
      <c r="J47" s="151">
        <f>IFERROR(VLOOKUP($B47,[1]NUM16!$R$3:$U$160,3,FALSE),0)</f>
        <v>20</v>
      </c>
    </row>
    <row r="48" spans="1:11" ht="14.4" thickBot="1" x14ac:dyDescent="0.3">
      <c r="A48" s="49" t="s">
        <v>60</v>
      </c>
      <c r="B48" s="62" t="s">
        <v>58</v>
      </c>
      <c r="C48" s="34"/>
      <c r="D48" s="34"/>
      <c r="E48" s="150">
        <f t="shared" si="12"/>
        <v>48</v>
      </c>
      <c r="F48" s="57">
        <f t="shared" si="12"/>
        <v>48</v>
      </c>
      <c r="G48" s="150">
        <f>IFERROR(VLOOKUP($B48,[1]NUM16!$G$3:$J$163,2,FALSE),0)</f>
        <v>38</v>
      </c>
      <c r="H48" s="151">
        <f>IFERROR(VLOOKUP($B48,[1]NUM16!$G$3:$J$163,3,FALSE),0)</f>
        <v>38</v>
      </c>
      <c r="I48" s="144">
        <f>IFERROR(VLOOKUP($B48,[1]NUM16!$R$3:$U$160,2,FALSE),0)</f>
        <v>10</v>
      </c>
      <c r="J48" s="151">
        <f>IFERROR(VLOOKUP($B48,[1]NUM16!$R$3:$U$160,3,FALSE),0)</f>
        <v>10</v>
      </c>
    </row>
    <row r="49" spans="1:11" ht="14.4" thickBot="1" x14ac:dyDescent="0.3">
      <c r="A49" s="49" t="s">
        <v>60</v>
      </c>
      <c r="B49" s="62" t="s">
        <v>59</v>
      </c>
      <c r="C49" s="34"/>
      <c r="D49" s="34"/>
      <c r="E49" s="150">
        <f t="shared" si="12"/>
        <v>48</v>
      </c>
      <c r="F49" s="57">
        <f t="shared" si="12"/>
        <v>57</v>
      </c>
      <c r="G49" s="150">
        <f>IFERROR(VLOOKUP($B49,[1]NUM16!$G$3:$J$163,2,FALSE),0)</f>
        <v>40</v>
      </c>
      <c r="H49" s="151">
        <f>IFERROR(VLOOKUP($B49,[1]NUM16!$G$3:$J$163,3,FALSE),0)</f>
        <v>48</v>
      </c>
      <c r="I49" s="144">
        <f>IFERROR(VLOOKUP($B49,[1]NUM16!$R$3:$U$160,2,FALSE),0)</f>
        <v>8</v>
      </c>
      <c r="J49" s="151">
        <f>IFERROR(VLOOKUP($B49,[1]NUM16!$R$3:$U$160,3,FALSE),0)</f>
        <v>9</v>
      </c>
    </row>
    <row r="50" spans="1:11" ht="14.4" thickBot="1" x14ac:dyDescent="0.3">
      <c r="A50" s="47" t="s">
        <v>60</v>
      </c>
      <c r="B50" s="47" t="s">
        <v>263</v>
      </c>
      <c r="C50" s="34"/>
      <c r="D50" s="34"/>
      <c r="E50" s="152">
        <f t="shared" ref="E50" si="13">+G50+I50</f>
        <v>205</v>
      </c>
      <c r="F50" s="155">
        <f t="shared" ref="F50" si="14">+H50+J50</f>
        <v>315</v>
      </c>
      <c r="G50" s="152">
        <f>IFERROR(VLOOKUP($B50,[1]NUM16!$G$3:$J$163,2,FALSE),0)</f>
        <v>169</v>
      </c>
      <c r="H50" s="153">
        <f>IFERROR(VLOOKUP($B50,[1]NUM16!$G$3:$J$163,3,FALSE),0)</f>
        <v>268</v>
      </c>
      <c r="I50" s="158">
        <f>IFERROR(VLOOKUP($B50,[1]NUM16!$R$3:$U$160,2,FALSE),0)</f>
        <v>36</v>
      </c>
      <c r="J50" s="153">
        <f>IFERROR(VLOOKUP($B50,[1]NUM16!$R$3:$U$160,3,FALSE),0)</f>
        <v>47</v>
      </c>
    </row>
    <row r="51" spans="1:11" ht="18.75" customHeight="1" thickBot="1" x14ac:dyDescent="0.3">
      <c r="A51" s="422" t="s">
        <v>161</v>
      </c>
      <c r="B51" s="423"/>
      <c r="C51" s="160">
        <f>D51/Metas!P17</f>
        <v>0.94581444233364287</v>
      </c>
      <c r="D51" s="161">
        <f>F51/K51</f>
        <v>0.48463532025175859</v>
      </c>
      <c r="E51" s="159">
        <f t="shared" ref="E51:J51" si="15">SUM(E41:E50)</f>
        <v>1043</v>
      </c>
      <c r="F51" s="156">
        <f t="shared" si="15"/>
        <v>1309</v>
      </c>
      <c r="G51" s="156">
        <f t="shared" si="15"/>
        <v>860</v>
      </c>
      <c r="H51" s="156">
        <f t="shared" si="15"/>
        <v>1106</v>
      </c>
      <c r="I51" s="156">
        <f t="shared" si="15"/>
        <v>183</v>
      </c>
      <c r="J51" s="187">
        <f t="shared" si="15"/>
        <v>203</v>
      </c>
      <c r="K51" s="179">
        <v>2701</v>
      </c>
    </row>
    <row r="52" spans="1:11" ht="14.4" thickBot="1" x14ac:dyDescent="0.3">
      <c r="A52" s="63" t="s">
        <v>74</v>
      </c>
      <c r="B52" s="62" t="s">
        <v>61</v>
      </c>
      <c r="C52" s="34"/>
      <c r="D52" s="34"/>
      <c r="E52" s="148">
        <f t="shared" ref="E52:F64" si="16">+G52+I52</f>
        <v>586</v>
      </c>
      <c r="F52" s="154">
        <f t="shared" si="16"/>
        <v>699</v>
      </c>
      <c r="G52" s="148">
        <f>IFERROR(VLOOKUP($B52,[1]NUM16!$G$3:$J$163,2,FALSE),0)</f>
        <v>543</v>
      </c>
      <c r="H52" s="149">
        <f>IFERROR(VLOOKUP($B52,[1]NUM16!$G$3:$J$163,3,FALSE),0)</f>
        <v>636</v>
      </c>
      <c r="I52" s="157">
        <f>IFERROR(VLOOKUP($B52,[1]NUM16!$R$3:$U$160,2,FALSE),0)</f>
        <v>43</v>
      </c>
      <c r="J52" s="149">
        <f>IFERROR(VLOOKUP($B52,[1]NUM16!$R$3:$U$160,3,FALSE),0)</f>
        <v>63</v>
      </c>
    </row>
    <row r="53" spans="1:11" ht="14.4" thickBot="1" x14ac:dyDescent="0.3">
      <c r="A53" s="63" t="s">
        <v>74</v>
      </c>
      <c r="B53" s="62" t="s">
        <v>62</v>
      </c>
      <c r="C53" s="34"/>
      <c r="D53" s="34"/>
      <c r="E53" s="150">
        <f t="shared" si="16"/>
        <v>99</v>
      </c>
      <c r="F53" s="57">
        <f t="shared" si="16"/>
        <v>118</v>
      </c>
      <c r="G53" s="150">
        <f>IFERROR(VLOOKUP($B53,[1]NUM16!$G$3:$J$163,2,FALSE),0)</f>
        <v>70</v>
      </c>
      <c r="H53" s="151">
        <f>IFERROR(VLOOKUP($B53,[1]NUM16!$G$3:$J$163,3,FALSE),0)</f>
        <v>94</v>
      </c>
      <c r="I53" s="144">
        <f>IFERROR(VLOOKUP($B53,[1]NUM16!$R$3:$U$160,2,FALSE),0)</f>
        <v>29</v>
      </c>
      <c r="J53" s="151">
        <f>IFERROR(VLOOKUP($B53,[1]NUM16!$R$3:$U$160,3,FALSE),0)</f>
        <v>24</v>
      </c>
    </row>
    <row r="54" spans="1:11" ht="14.4" thickBot="1" x14ac:dyDescent="0.3">
      <c r="A54" s="63" t="s">
        <v>74</v>
      </c>
      <c r="B54" s="62" t="s">
        <v>63</v>
      </c>
      <c r="C54" s="34"/>
      <c r="D54" s="34"/>
      <c r="E54" s="150">
        <f t="shared" si="16"/>
        <v>47</v>
      </c>
      <c r="F54" s="57">
        <f t="shared" si="16"/>
        <v>66</v>
      </c>
      <c r="G54" s="150">
        <f>IFERROR(VLOOKUP($B54,[1]NUM16!$G$3:$J$163,2,FALSE),0)</f>
        <v>37</v>
      </c>
      <c r="H54" s="151">
        <f>IFERROR(VLOOKUP($B54,[1]NUM16!$G$3:$J$163,3,FALSE),0)</f>
        <v>53</v>
      </c>
      <c r="I54" s="144">
        <f>IFERROR(VLOOKUP($B54,[1]NUM16!$R$3:$U$160,2,FALSE),0)</f>
        <v>10</v>
      </c>
      <c r="J54" s="151">
        <f>IFERROR(VLOOKUP($B54,[1]NUM16!$R$3:$U$160,3,FALSE),0)</f>
        <v>13</v>
      </c>
    </row>
    <row r="55" spans="1:11" ht="14.4" thickBot="1" x14ac:dyDescent="0.3">
      <c r="A55" s="63" t="s">
        <v>74</v>
      </c>
      <c r="B55" s="62" t="s">
        <v>64</v>
      </c>
      <c r="C55" s="34"/>
      <c r="D55" s="34"/>
      <c r="E55" s="150">
        <f t="shared" si="16"/>
        <v>59</v>
      </c>
      <c r="F55" s="57">
        <f t="shared" si="16"/>
        <v>66</v>
      </c>
      <c r="G55" s="150">
        <f>IFERROR(VLOOKUP($B55,[1]NUM16!$G$3:$J$163,2,FALSE),0)</f>
        <v>50</v>
      </c>
      <c r="H55" s="151">
        <f>IFERROR(VLOOKUP($B55,[1]NUM16!$G$3:$J$163,3,FALSE),0)</f>
        <v>56</v>
      </c>
      <c r="I55" s="144">
        <f>IFERROR(VLOOKUP($B55,[1]NUM16!$R$3:$U$160,2,FALSE),0)</f>
        <v>9</v>
      </c>
      <c r="J55" s="151">
        <f>IFERROR(VLOOKUP($B55,[1]NUM16!$R$3:$U$160,3,FALSE),0)</f>
        <v>10</v>
      </c>
    </row>
    <row r="56" spans="1:11" ht="14.4" thickBot="1" x14ac:dyDescent="0.3">
      <c r="A56" s="63" t="s">
        <v>74</v>
      </c>
      <c r="B56" s="62" t="s">
        <v>65</v>
      </c>
      <c r="C56" s="34"/>
      <c r="D56" s="34"/>
      <c r="E56" s="150">
        <f t="shared" si="16"/>
        <v>13</v>
      </c>
      <c r="F56" s="57">
        <f t="shared" si="16"/>
        <v>13</v>
      </c>
      <c r="G56" s="150">
        <f>IFERROR(VLOOKUP($B56,[1]NUM16!$G$3:$J$163,2,FALSE),0)</f>
        <v>11</v>
      </c>
      <c r="H56" s="151">
        <f>IFERROR(VLOOKUP($B56,[1]NUM16!$G$3:$J$163,3,FALSE),0)</f>
        <v>12</v>
      </c>
      <c r="I56" s="144">
        <f>IFERROR(VLOOKUP($B56,[1]NUM16!$R$3:$U$160,2,FALSE),0)</f>
        <v>2</v>
      </c>
      <c r="J56" s="151">
        <f>IFERROR(VLOOKUP($B56,[1]NUM16!$R$3:$U$160,3,FALSE),0)</f>
        <v>1</v>
      </c>
    </row>
    <row r="57" spans="1:11" ht="14.4" thickBot="1" x14ac:dyDescent="0.3">
      <c r="A57" s="63" t="s">
        <v>74</v>
      </c>
      <c r="B57" s="62" t="s">
        <v>66</v>
      </c>
      <c r="C57" s="34"/>
      <c r="D57" s="34"/>
      <c r="E57" s="150">
        <f t="shared" si="16"/>
        <v>56</v>
      </c>
      <c r="F57" s="57">
        <f t="shared" si="16"/>
        <v>53</v>
      </c>
      <c r="G57" s="150">
        <f>IFERROR(VLOOKUP($B57,[1]NUM16!$G$3:$J$163,2,FALSE),0)</f>
        <v>45</v>
      </c>
      <c r="H57" s="151">
        <f>IFERROR(VLOOKUP($B57,[1]NUM16!$G$3:$J$163,3,FALSE),0)</f>
        <v>42</v>
      </c>
      <c r="I57" s="144">
        <f>IFERROR(VLOOKUP($B57,[1]NUM16!$R$3:$U$160,2,FALSE),0)</f>
        <v>11</v>
      </c>
      <c r="J57" s="151">
        <f>IFERROR(VLOOKUP($B57,[1]NUM16!$R$3:$U$160,3,FALSE),0)</f>
        <v>11</v>
      </c>
    </row>
    <row r="58" spans="1:11" ht="14.4" thickBot="1" x14ac:dyDescent="0.3">
      <c r="A58" s="63" t="s">
        <v>74</v>
      </c>
      <c r="B58" s="62" t="s">
        <v>67</v>
      </c>
      <c r="C58" s="34"/>
      <c r="D58" s="34"/>
      <c r="E58" s="150">
        <f t="shared" si="16"/>
        <v>64</v>
      </c>
      <c r="F58" s="57">
        <f t="shared" si="16"/>
        <v>80</v>
      </c>
      <c r="G58" s="150">
        <f>IFERROR(VLOOKUP($B58,[1]NUM16!$G$3:$J$163,2,FALSE),0)</f>
        <v>50</v>
      </c>
      <c r="H58" s="151">
        <f>IFERROR(VLOOKUP($B58,[1]NUM16!$G$3:$J$163,3,FALSE),0)</f>
        <v>67</v>
      </c>
      <c r="I58" s="144">
        <f>IFERROR(VLOOKUP($B58,[1]NUM16!$R$3:$U$160,2,FALSE),0)</f>
        <v>14</v>
      </c>
      <c r="J58" s="151">
        <f>IFERROR(VLOOKUP($B58,[1]NUM16!$R$3:$U$160,3,FALSE),0)</f>
        <v>13</v>
      </c>
    </row>
    <row r="59" spans="1:11" ht="14.4" thickBot="1" x14ac:dyDescent="0.3">
      <c r="A59" s="63" t="s">
        <v>74</v>
      </c>
      <c r="B59" s="62" t="s">
        <v>68</v>
      </c>
      <c r="C59" s="34"/>
      <c r="D59" s="34"/>
      <c r="E59" s="150">
        <f t="shared" si="16"/>
        <v>27</v>
      </c>
      <c r="F59" s="57">
        <f t="shared" si="16"/>
        <v>26</v>
      </c>
      <c r="G59" s="150">
        <f>IFERROR(VLOOKUP($B59,[1]NUM16!$G$3:$J$163,2,FALSE),0)</f>
        <v>19</v>
      </c>
      <c r="H59" s="151">
        <f>IFERROR(VLOOKUP($B59,[1]NUM16!$G$3:$J$163,3,FALSE),0)</f>
        <v>17</v>
      </c>
      <c r="I59" s="144">
        <f>IFERROR(VLOOKUP($B59,[1]NUM16!$R$3:$U$160,2,FALSE),0)</f>
        <v>8</v>
      </c>
      <c r="J59" s="151">
        <f>IFERROR(VLOOKUP($B59,[1]NUM16!$R$3:$U$160,3,FALSE),0)</f>
        <v>9</v>
      </c>
    </row>
    <row r="60" spans="1:11" ht="14.4" thickBot="1" x14ac:dyDescent="0.3">
      <c r="A60" s="63" t="s">
        <v>74</v>
      </c>
      <c r="B60" s="62" t="s">
        <v>69</v>
      </c>
      <c r="C60" s="34"/>
      <c r="D60" s="34"/>
      <c r="E60" s="150">
        <f t="shared" si="16"/>
        <v>96</v>
      </c>
      <c r="F60" s="57">
        <f t="shared" si="16"/>
        <v>110</v>
      </c>
      <c r="G60" s="150">
        <f>IFERROR(VLOOKUP($B60,[1]NUM16!$G$3:$J$163,2,FALSE),0)</f>
        <v>74</v>
      </c>
      <c r="H60" s="151">
        <f>IFERROR(VLOOKUP($B60,[1]NUM16!$G$3:$J$163,3,FALSE),0)</f>
        <v>90</v>
      </c>
      <c r="I60" s="144">
        <f>IFERROR(VLOOKUP($B60,[1]NUM16!$R$3:$U$160,2,FALSE),0)</f>
        <v>22</v>
      </c>
      <c r="J60" s="151">
        <f>IFERROR(VLOOKUP($B60,[1]NUM16!$R$3:$U$160,3,FALSE),0)</f>
        <v>20</v>
      </c>
    </row>
    <row r="61" spans="1:11" ht="14.4" thickBot="1" x14ac:dyDescent="0.3">
      <c r="A61" s="63" t="s">
        <v>74</v>
      </c>
      <c r="B61" s="62" t="s">
        <v>70</v>
      </c>
      <c r="C61" s="34"/>
      <c r="D61" s="34"/>
      <c r="E61" s="150">
        <f t="shared" si="16"/>
        <v>33</v>
      </c>
      <c r="F61" s="57">
        <f t="shared" si="16"/>
        <v>45</v>
      </c>
      <c r="G61" s="150">
        <f>IFERROR(VLOOKUP($B61,[1]NUM16!$G$3:$J$163,2,FALSE),0)</f>
        <v>28</v>
      </c>
      <c r="H61" s="151">
        <f>IFERROR(VLOOKUP($B61,[1]NUM16!$G$3:$J$163,3,FALSE),0)</f>
        <v>38</v>
      </c>
      <c r="I61" s="144">
        <f>IFERROR(VLOOKUP($B61,[1]NUM16!$R$3:$U$160,2,FALSE),0)</f>
        <v>5</v>
      </c>
      <c r="J61" s="151">
        <f>IFERROR(VLOOKUP($B61,[1]NUM16!$R$3:$U$160,3,FALSE),0)</f>
        <v>7</v>
      </c>
    </row>
    <row r="62" spans="1:11" ht="14.4" thickBot="1" x14ac:dyDescent="0.3">
      <c r="A62" s="63" t="s">
        <v>74</v>
      </c>
      <c r="B62" s="62" t="s">
        <v>71</v>
      </c>
      <c r="C62" s="34"/>
      <c r="D62" s="34"/>
      <c r="E62" s="150">
        <f t="shared" si="16"/>
        <v>136</v>
      </c>
      <c r="F62" s="57">
        <f t="shared" si="16"/>
        <v>176</v>
      </c>
      <c r="G62" s="150">
        <f>IFERROR(VLOOKUP($B62,[1]NUM16!$G$3:$J$163,2,FALSE),0)</f>
        <v>105</v>
      </c>
      <c r="H62" s="151">
        <f>IFERROR(VLOOKUP($B62,[1]NUM16!$G$3:$J$163,3,FALSE),0)</f>
        <v>142</v>
      </c>
      <c r="I62" s="144">
        <f>IFERROR(VLOOKUP($B62,[1]NUM16!$R$3:$U$160,2,FALSE),0)</f>
        <v>31</v>
      </c>
      <c r="J62" s="151">
        <f>IFERROR(VLOOKUP($B62,[1]NUM16!$R$3:$U$160,3,FALSE),0)</f>
        <v>34</v>
      </c>
    </row>
    <row r="63" spans="1:11" ht="14.4" thickBot="1" x14ac:dyDescent="0.3">
      <c r="A63" s="63" t="s">
        <v>74</v>
      </c>
      <c r="B63" s="62" t="s">
        <v>72</v>
      </c>
      <c r="C63" s="34"/>
      <c r="D63" s="34"/>
      <c r="E63" s="150">
        <f t="shared" si="16"/>
        <v>39</v>
      </c>
      <c r="F63" s="57">
        <f t="shared" si="16"/>
        <v>51</v>
      </c>
      <c r="G63" s="150">
        <f>IFERROR(VLOOKUP($B63,[1]NUM16!$G$3:$J$163,2,FALSE),0)</f>
        <v>28</v>
      </c>
      <c r="H63" s="151">
        <f>IFERROR(VLOOKUP($B63,[1]NUM16!$G$3:$J$163,3,FALSE),0)</f>
        <v>39</v>
      </c>
      <c r="I63" s="144">
        <f>IFERROR(VLOOKUP($B63,[1]NUM16!$R$3:$U$160,2,FALSE),0)</f>
        <v>11</v>
      </c>
      <c r="J63" s="151">
        <f>IFERROR(VLOOKUP($B63,[1]NUM16!$R$3:$U$160,3,FALSE),0)</f>
        <v>12</v>
      </c>
    </row>
    <row r="64" spans="1:11" ht="14.4" thickBot="1" x14ac:dyDescent="0.3">
      <c r="A64" s="63" t="s">
        <v>74</v>
      </c>
      <c r="B64" s="62" t="s">
        <v>73</v>
      </c>
      <c r="C64" s="34"/>
      <c r="D64" s="34"/>
      <c r="E64" s="150">
        <f t="shared" si="16"/>
        <v>31</v>
      </c>
      <c r="F64" s="57">
        <f t="shared" si="16"/>
        <v>55</v>
      </c>
      <c r="G64" s="150">
        <f>IFERROR(VLOOKUP($B64,[1]NUM16!$G$3:$J$163,2,FALSE),0)</f>
        <v>25</v>
      </c>
      <c r="H64" s="151">
        <f>IFERROR(VLOOKUP($B64,[1]NUM16!$G$3:$J$163,3,FALSE),0)</f>
        <v>46</v>
      </c>
      <c r="I64" s="144">
        <f>IFERROR(VLOOKUP($B64,[1]NUM16!$R$3:$U$160,2,FALSE),0)</f>
        <v>6</v>
      </c>
      <c r="J64" s="151">
        <f>IFERROR(VLOOKUP($B64,[1]NUM16!$R$3:$U$160,3,FALSE),0)</f>
        <v>9</v>
      </c>
    </row>
    <row r="65" spans="1:11" ht="14.4" thickBot="1" x14ac:dyDescent="0.3">
      <c r="A65" s="61" t="s">
        <v>74</v>
      </c>
      <c r="B65" s="62" t="s">
        <v>258</v>
      </c>
      <c r="C65" s="34"/>
      <c r="D65" s="34"/>
      <c r="E65" s="152">
        <f t="shared" ref="E65" si="17">+G65+I65</f>
        <v>1321</v>
      </c>
      <c r="F65" s="155">
        <f t="shared" ref="F65" si="18">+H65+J65</f>
        <v>1853</v>
      </c>
      <c r="G65" s="152">
        <f>IFERROR(VLOOKUP($B65,[1]NUM16!$G$3:$J$163,2,FALSE),0)</f>
        <v>1089</v>
      </c>
      <c r="H65" s="153">
        <f>IFERROR(VLOOKUP($B65,[1]NUM16!$G$3:$J$163,3,FALSE),0)</f>
        <v>1487</v>
      </c>
      <c r="I65" s="158">
        <f>IFERROR(VLOOKUP($B65,[1]NUM16!$R$3:$U$160,2,FALSE),0)</f>
        <v>232</v>
      </c>
      <c r="J65" s="153">
        <f>IFERROR(VLOOKUP($B65,[1]NUM16!$R$3:$U$160,3,FALSE),0)</f>
        <v>366</v>
      </c>
    </row>
    <row r="66" spans="1:11" ht="14.4" thickBot="1" x14ac:dyDescent="0.3">
      <c r="A66" s="422" t="s">
        <v>162</v>
      </c>
      <c r="B66" s="423"/>
      <c r="C66" s="160">
        <f>D66/Metas!P9</f>
        <v>1.0604265955363223</v>
      </c>
      <c r="D66" s="161">
        <f>F66/K66</f>
        <v>0.63519553072625701</v>
      </c>
      <c r="E66" s="159">
        <f>SUM(E52:E65)</f>
        <v>2607</v>
      </c>
      <c r="F66" s="156">
        <f t="shared" ref="F66:J66" si="19">SUM(F52:F65)</f>
        <v>3411</v>
      </c>
      <c r="G66" s="156">
        <f t="shared" si="19"/>
        <v>2174</v>
      </c>
      <c r="H66" s="156">
        <f t="shared" si="19"/>
        <v>2819</v>
      </c>
      <c r="I66" s="156">
        <f t="shared" si="19"/>
        <v>433</v>
      </c>
      <c r="J66" s="187">
        <f t="shared" si="19"/>
        <v>592</v>
      </c>
      <c r="K66" s="179">
        <v>5370</v>
      </c>
    </row>
    <row r="67" spans="1:11" ht="14.4" thickBot="1" x14ac:dyDescent="0.3">
      <c r="A67" s="63" t="s">
        <v>85</v>
      </c>
      <c r="B67" s="62" t="s">
        <v>75</v>
      </c>
      <c r="C67" s="34"/>
      <c r="D67" s="34"/>
      <c r="E67" s="148">
        <f t="shared" ref="E67:F76" si="20">+G67+I67</f>
        <v>450</v>
      </c>
      <c r="F67" s="154">
        <f t="shared" si="20"/>
        <v>503</v>
      </c>
      <c r="G67" s="148">
        <f>IFERROR(VLOOKUP($B67,[1]NUM16!$G$3:$J$163,2,FALSE),0)</f>
        <v>372</v>
      </c>
      <c r="H67" s="149">
        <f>IFERROR(VLOOKUP($B67,[1]NUM16!$G$3:$J$163,3,FALSE),0)</f>
        <v>397</v>
      </c>
      <c r="I67" s="157">
        <f>IFERROR(VLOOKUP($B67,[1]NUM16!$R$3:$U$160,2,FALSE),0)</f>
        <v>78</v>
      </c>
      <c r="J67" s="149">
        <f>IFERROR(VLOOKUP($B67,[1]NUM16!$R$3:$U$160,3,FALSE),0)</f>
        <v>106</v>
      </c>
    </row>
    <row r="68" spans="1:11" ht="14.4" thickBot="1" x14ac:dyDescent="0.3">
      <c r="A68" s="63" t="s">
        <v>85</v>
      </c>
      <c r="B68" s="62" t="s">
        <v>76</v>
      </c>
      <c r="C68" s="34"/>
      <c r="D68" s="34"/>
      <c r="E68" s="150">
        <f t="shared" si="20"/>
        <v>209</v>
      </c>
      <c r="F68" s="57">
        <f t="shared" si="20"/>
        <v>242</v>
      </c>
      <c r="G68" s="150">
        <f>IFERROR(VLOOKUP($B68,[1]NUM16!$G$3:$J$163,2,FALSE),0)</f>
        <v>151</v>
      </c>
      <c r="H68" s="151">
        <f>IFERROR(VLOOKUP($B68,[1]NUM16!$G$3:$J$163,3,FALSE),0)</f>
        <v>175</v>
      </c>
      <c r="I68" s="144">
        <f>IFERROR(VLOOKUP($B68,[1]NUM16!$R$3:$U$160,2,FALSE),0)</f>
        <v>58</v>
      </c>
      <c r="J68" s="151">
        <f>IFERROR(VLOOKUP($B68,[1]NUM16!$R$3:$U$160,3,FALSE),0)</f>
        <v>67</v>
      </c>
    </row>
    <row r="69" spans="1:11" ht="14.4" thickBot="1" x14ac:dyDescent="0.3">
      <c r="A69" s="63" t="s">
        <v>85</v>
      </c>
      <c r="B69" s="62" t="s">
        <v>77</v>
      </c>
      <c r="C69" s="34"/>
      <c r="D69" s="34"/>
      <c r="E69" s="150">
        <f t="shared" si="20"/>
        <v>72</v>
      </c>
      <c r="F69" s="57">
        <f t="shared" si="20"/>
        <v>70</v>
      </c>
      <c r="G69" s="150">
        <f>IFERROR(VLOOKUP($B69,[1]NUM16!$G$3:$J$163,2,FALSE),0)</f>
        <v>53</v>
      </c>
      <c r="H69" s="151">
        <f>IFERROR(VLOOKUP($B69,[1]NUM16!$G$3:$J$163,3,FALSE),0)</f>
        <v>53</v>
      </c>
      <c r="I69" s="144">
        <f>IFERROR(VLOOKUP($B69,[1]NUM16!$R$3:$U$160,2,FALSE),0)</f>
        <v>19</v>
      </c>
      <c r="J69" s="151">
        <f>IFERROR(VLOOKUP($B69,[1]NUM16!$R$3:$U$160,3,FALSE),0)</f>
        <v>17</v>
      </c>
    </row>
    <row r="70" spans="1:11" ht="14.4" thickBot="1" x14ac:dyDescent="0.3">
      <c r="A70" s="63" t="s">
        <v>85</v>
      </c>
      <c r="B70" s="62" t="s">
        <v>78</v>
      </c>
      <c r="C70" s="34"/>
      <c r="D70" s="34"/>
      <c r="E70" s="150">
        <f t="shared" si="20"/>
        <v>92</v>
      </c>
      <c r="F70" s="57">
        <f t="shared" si="20"/>
        <v>126</v>
      </c>
      <c r="G70" s="150">
        <f>IFERROR(VLOOKUP($B70,[1]NUM16!$G$3:$J$163,2,FALSE),0)</f>
        <v>54</v>
      </c>
      <c r="H70" s="151">
        <f>IFERROR(VLOOKUP($B70,[1]NUM16!$G$3:$J$163,3,FALSE),0)</f>
        <v>91</v>
      </c>
      <c r="I70" s="144">
        <f>IFERROR(VLOOKUP($B70,[1]NUM16!$R$3:$U$160,2,FALSE),0)</f>
        <v>38</v>
      </c>
      <c r="J70" s="151">
        <f>IFERROR(VLOOKUP($B70,[1]NUM16!$R$3:$U$160,3,FALSE),0)</f>
        <v>35</v>
      </c>
    </row>
    <row r="71" spans="1:11" ht="14.4" thickBot="1" x14ac:dyDescent="0.3">
      <c r="A71" s="63" t="s">
        <v>85</v>
      </c>
      <c r="B71" s="62" t="s">
        <v>79</v>
      </c>
      <c r="C71" s="34"/>
      <c r="D71" s="34"/>
      <c r="E71" s="150">
        <f t="shared" si="20"/>
        <v>31</v>
      </c>
      <c r="F71" s="57">
        <f t="shared" si="20"/>
        <v>26</v>
      </c>
      <c r="G71" s="150">
        <f>IFERROR(VLOOKUP($B71,[1]NUM16!$G$3:$J$163,2,FALSE),0)</f>
        <v>21</v>
      </c>
      <c r="H71" s="151">
        <f>IFERROR(VLOOKUP($B71,[1]NUM16!$G$3:$J$163,3,FALSE),0)</f>
        <v>16</v>
      </c>
      <c r="I71" s="144">
        <f>IFERROR(VLOOKUP($B71,[1]NUM16!$R$3:$U$160,2,FALSE),0)</f>
        <v>10</v>
      </c>
      <c r="J71" s="151">
        <f>IFERROR(VLOOKUP($B71,[1]NUM16!$R$3:$U$160,3,FALSE),0)</f>
        <v>10</v>
      </c>
    </row>
    <row r="72" spans="1:11" ht="14.4" thickBot="1" x14ac:dyDescent="0.3">
      <c r="A72" s="63" t="s">
        <v>85</v>
      </c>
      <c r="B72" s="62" t="s">
        <v>80</v>
      </c>
      <c r="C72" s="34"/>
      <c r="D72" s="34"/>
      <c r="E72" s="150">
        <f t="shared" si="20"/>
        <v>85</v>
      </c>
      <c r="F72" s="57">
        <f t="shared" si="20"/>
        <v>105</v>
      </c>
      <c r="G72" s="150">
        <f>IFERROR(VLOOKUP($B72,[1]NUM16!$G$3:$J$163,2,FALSE),0)</f>
        <v>71</v>
      </c>
      <c r="H72" s="151">
        <f>IFERROR(VLOOKUP($B72,[1]NUM16!$G$3:$J$163,3,FALSE),0)</f>
        <v>77</v>
      </c>
      <c r="I72" s="144">
        <f>IFERROR(VLOOKUP($B72,[1]NUM16!$R$3:$U$160,2,FALSE),0)</f>
        <v>14</v>
      </c>
      <c r="J72" s="151">
        <f>IFERROR(VLOOKUP($B72,[1]NUM16!$R$3:$U$160,3,FALSE),0)</f>
        <v>28</v>
      </c>
    </row>
    <row r="73" spans="1:11" ht="14.4" thickBot="1" x14ac:dyDescent="0.3">
      <c r="A73" s="63" t="s">
        <v>85</v>
      </c>
      <c r="B73" s="62" t="s">
        <v>81</v>
      </c>
      <c r="C73" s="34"/>
      <c r="D73" s="34"/>
      <c r="E73" s="150">
        <f t="shared" si="20"/>
        <v>7</v>
      </c>
      <c r="F73" s="57">
        <f t="shared" si="20"/>
        <v>14</v>
      </c>
      <c r="G73" s="150">
        <f>IFERROR(VLOOKUP($B73,[1]NUM16!$G$3:$J$163,2,FALSE),0)</f>
        <v>5</v>
      </c>
      <c r="H73" s="151">
        <f>IFERROR(VLOOKUP($B73,[1]NUM16!$G$3:$J$163,3,FALSE),0)</f>
        <v>8</v>
      </c>
      <c r="I73" s="144">
        <f>IFERROR(VLOOKUP($B73,[1]NUM16!$R$3:$U$160,2,FALSE),0)</f>
        <v>2</v>
      </c>
      <c r="J73" s="151">
        <f>IFERROR(VLOOKUP($B73,[1]NUM16!$R$3:$U$160,3,FALSE),0)</f>
        <v>6</v>
      </c>
    </row>
    <row r="74" spans="1:11" ht="14.4" thickBot="1" x14ac:dyDescent="0.3">
      <c r="A74" s="63" t="s">
        <v>85</v>
      </c>
      <c r="B74" s="62" t="s">
        <v>82</v>
      </c>
      <c r="C74" s="34"/>
      <c r="D74" s="34"/>
      <c r="E74" s="150">
        <f t="shared" si="20"/>
        <v>29</v>
      </c>
      <c r="F74" s="57">
        <f t="shared" si="20"/>
        <v>27</v>
      </c>
      <c r="G74" s="150">
        <f>IFERROR(VLOOKUP($B74,[1]NUM16!$G$3:$J$163,2,FALSE),0)</f>
        <v>29</v>
      </c>
      <c r="H74" s="151">
        <f>IFERROR(VLOOKUP($B74,[1]NUM16!$G$3:$J$163,3,FALSE),0)</f>
        <v>27</v>
      </c>
      <c r="I74" s="144">
        <f>IFERROR(VLOOKUP($B74,[1]NUM16!$R$3:$U$160,2,FALSE),0)</f>
        <v>0</v>
      </c>
      <c r="J74" s="151">
        <f>IFERROR(VLOOKUP($B74,[1]NUM16!$R$3:$U$160,3,FALSE),0)</f>
        <v>0</v>
      </c>
    </row>
    <row r="75" spans="1:11" ht="14.4" thickBot="1" x14ac:dyDescent="0.3">
      <c r="A75" s="63" t="s">
        <v>85</v>
      </c>
      <c r="B75" s="62" t="s">
        <v>83</v>
      </c>
      <c r="C75" s="34"/>
      <c r="D75" s="34"/>
      <c r="E75" s="150">
        <f t="shared" si="20"/>
        <v>16</v>
      </c>
      <c r="F75" s="57">
        <f t="shared" si="20"/>
        <v>13</v>
      </c>
      <c r="G75" s="150">
        <f>IFERROR(VLOOKUP($B75,[1]NUM16!$G$3:$J$163,2,FALSE),0)</f>
        <v>7</v>
      </c>
      <c r="H75" s="151">
        <f>IFERROR(VLOOKUP($B75,[1]NUM16!$G$3:$J$163,3,FALSE),0)</f>
        <v>6</v>
      </c>
      <c r="I75" s="144">
        <f>IFERROR(VLOOKUP($B75,[1]NUM16!$R$3:$U$160,2,FALSE),0)</f>
        <v>9</v>
      </c>
      <c r="J75" s="151">
        <f>IFERROR(VLOOKUP($B75,[1]NUM16!$R$3:$U$160,3,FALSE),0)</f>
        <v>7</v>
      </c>
    </row>
    <row r="76" spans="1:11" ht="14.4" thickBot="1" x14ac:dyDescent="0.3">
      <c r="A76" s="63" t="s">
        <v>85</v>
      </c>
      <c r="B76" s="62" t="s">
        <v>84</v>
      </c>
      <c r="C76" s="34"/>
      <c r="D76" s="34"/>
      <c r="E76" s="152">
        <f t="shared" si="20"/>
        <v>11</v>
      </c>
      <c r="F76" s="155">
        <f t="shared" si="20"/>
        <v>12</v>
      </c>
      <c r="G76" s="152">
        <f>IFERROR(VLOOKUP($B76,[1]NUM16!$G$3:$J$163,2,FALSE),0)</f>
        <v>7</v>
      </c>
      <c r="H76" s="153">
        <f>IFERROR(VLOOKUP($B76,[1]NUM16!$G$3:$J$163,3,FALSE),0)</f>
        <v>6</v>
      </c>
      <c r="I76" s="158">
        <f>IFERROR(VLOOKUP($B76,[1]NUM16!$R$3:$U$160,2,FALSE),0)</f>
        <v>4</v>
      </c>
      <c r="J76" s="153">
        <f>IFERROR(VLOOKUP($B76,[1]NUM16!$R$3:$U$160,3,FALSE),0)</f>
        <v>6</v>
      </c>
    </row>
    <row r="77" spans="1:11" ht="14.4" thickBot="1" x14ac:dyDescent="0.3">
      <c r="A77" s="422" t="s">
        <v>18</v>
      </c>
      <c r="B77" s="423"/>
      <c r="C77" s="160">
        <f>D77/Metas!P6</f>
        <v>0.88201260084434496</v>
      </c>
      <c r="D77" s="161">
        <f>F77/K77</f>
        <v>0.54975845410628021</v>
      </c>
      <c r="E77" s="159">
        <f>SUM(E67:E76)</f>
        <v>1002</v>
      </c>
      <c r="F77" s="156">
        <f t="shared" ref="F77:I77" si="21">SUM(F67:F76)</f>
        <v>1138</v>
      </c>
      <c r="G77" s="156">
        <f t="shared" si="21"/>
        <v>770</v>
      </c>
      <c r="H77" s="156">
        <f t="shared" ref="H77" si="22">SUM(H67:H76)</f>
        <v>856</v>
      </c>
      <c r="I77" s="156">
        <f t="shared" si="21"/>
        <v>232</v>
      </c>
      <c r="J77" s="187">
        <f t="shared" ref="J77" si="23">SUM(J67:J76)</f>
        <v>282</v>
      </c>
      <c r="K77" s="179">
        <v>2070</v>
      </c>
    </row>
    <row r="78" spans="1:11" ht="14.4" thickBot="1" x14ac:dyDescent="0.3">
      <c r="A78" s="49" t="s">
        <v>91</v>
      </c>
      <c r="B78" s="62" t="s">
        <v>86</v>
      </c>
      <c r="C78" s="34"/>
      <c r="D78" s="34"/>
      <c r="E78" s="148">
        <f t="shared" ref="E78:F82" si="24">+G78+I78</f>
        <v>139</v>
      </c>
      <c r="F78" s="154">
        <f t="shared" si="24"/>
        <v>125</v>
      </c>
      <c r="G78" s="148">
        <f>IFERROR(VLOOKUP($B78,[1]NUM16!$G$3:$J$163,2,FALSE),0)</f>
        <v>116</v>
      </c>
      <c r="H78" s="149">
        <f>IFERROR(VLOOKUP($B78,[1]NUM16!$G$3:$J$163,3,FALSE),0)</f>
        <v>109</v>
      </c>
      <c r="I78" s="157">
        <f>IFERROR(VLOOKUP($B78,[1]NUM16!$R$3:$U$160,2,FALSE),0)</f>
        <v>23</v>
      </c>
      <c r="J78" s="149">
        <f>IFERROR(VLOOKUP($B78,[1]NUM16!$R$3:$U$160,3,FALSE),0)</f>
        <v>16</v>
      </c>
    </row>
    <row r="79" spans="1:11" ht="14.4" thickBot="1" x14ac:dyDescent="0.3">
      <c r="A79" s="49" t="s">
        <v>91</v>
      </c>
      <c r="B79" s="62" t="s">
        <v>87</v>
      </c>
      <c r="C79" s="34"/>
      <c r="D79" s="34"/>
      <c r="E79" s="150">
        <f t="shared" si="24"/>
        <v>92</v>
      </c>
      <c r="F79" s="57">
        <f t="shared" si="24"/>
        <v>122</v>
      </c>
      <c r="G79" s="150">
        <f>IFERROR(VLOOKUP($B79,[1]NUM16!$G$3:$J$163,2,FALSE),0)</f>
        <v>76</v>
      </c>
      <c r="H79" s="151">
        <f>IFERROR(VLOOKUP($B79,[1]NUM16!$G$3:$J$163,3,FALSE),0)</f>
        <v>98</v>
      </c>
      <c r="I79" s="144">
        <f>IFERROR(VLOOKUP($B79,[1]NUM16!$R$3:$U$160,2,FALSE),0)</f>
        <v>16</v>
      </c>
      <c r="J79" s="151">
        <f>IFERROR(VLOOKUP($B79,[1]NUM16!$R$3:$U$160,3,FALSE),0)</f>
        <v>24</v>
      </c>
    </row>
    <row r="80" spans="1:11" ht="14.4" thickBot="1" x14ac:dyDescent="0.3">
      <c r="A80" s="49" t="s">
        <v>91</v>
      </c>
      <c r="B80" s="62" t="s">
        <v>88</v>
      </c>
      <c r="C80" s="34"/>
      <c r="D80" s="34"/>
      <c r="E80" s="150">
        <f t="shared" si="24"/>
        <v>280</v>
      </c>
      <c r="F80" s="57">
        <f t="shared" si="24"/>
        <v>314</v>
      </c>
      <c r="G80" s="150">
        <f>IFERROR(VLOOKUP($B80,[1]NUM16!$G$3:$J$163,2,FALSE),0)</f>
        <v>241</v>
      </c>
      <c r="H80" s="151">
        <f>IFERROR(VLOOKUP($B80,[1]NUM16!$G$3:$J$163,3,FALSE),0)</f>
        <v>267</v>
      </c>
      <c r="I80" s="144">
        <f>IFERROR(VLOOKUP($B80,[1]NUM16!$R$3:$U$160,2,FALSE),0)</f>
        <v>39</v>
      </c>
      <c r="J80" s="151">
        <f>IFERROR(VLOOKUP($B80,[1]NUM16!$R$3:$U$160,3,FALSE),0)</f>
        <v>47</v>
      </c>
    </row>
    <row r="81" spans="1:11" ht="14.4" thickBot="1" x14ac:dyDescent="0.3">
      <c r="A81" s="49" t="s">
        <v>91</v>
      </c>
      <c r="B81" s="62" t="s">
        <v>89</v>
      </c>
      <c r="C81" s="34"/>
      <c r="D81" s="34"/>
      <c r="E81" s="150">
        <f t="shared" si="24"/>
        <v>34</v>
      </c>
      <c r="F81" s="57">
        <f t="shared" si="24"/>
        <v>36</v>
      </c>
      <c r="G81" s="150">
        <f>IFERROR(VLOOKUP($B81,[1]NUM16!$G$3:$J$163,2,FALSE),0)</f>
        <v>28</v>
      </c>
      <c r="H81" s="151">
        <f>IFERROR(VLOOKUP($B81,[1]NUM16!$G$3:$J$163,3,FALSE),0)</f>
        <v>31</v>
      </c>
      <c r="I81" s="144">
        <f>IFERROR(VLOOKUP($B81,[1]NUM16!$R$3:$U$160,2,FALSE),0)</f>
        <v>6</v>
      </c>
      <c r="J81" s="151">
        <f>IFERROR(VLOOKUP($B81,[1]NUM16!$R$3:$U$160,3,FALSE),0)</f>
        <v>5</v>
      </c>
    </row>
    <row r="82" spans="1:11" ht="14.4" thickBot="1" x14ac:dyDescent="0.3">
      <c r="A82" s="49" t="s">
        <v>91</v>
      </c>
      <c r="B82" s="62" t="s">
        <v>90</v>
      </c>
      <c r="C82" s="34"/>
      <c r="D82" s="34"/>
      <c r="E82" s="152">
        <f t="shared" si="24"/>
        <v>80</v>
      </c>
      <c r="F82" s="155">
        <f t="shared" si="24"/>
        <v>89</v>
      </c>
      <c r="G82" s="152">
        <f>IFERROR(VLOOKUP($B82,[1]NUM16!$G$3:$J$163,2,FALSE),0)</f>
        <v>56</v>
      </c>
      <c r="H82" s="153">
        <f>IFERROR(VLOOKUP($B82,[1]NUM16!$G$3:$J$163,3,FALSE),0)</f>
        <v>64</v>
      </c>
      <c r="I82" s="158">
        <f>IFERROR(VLOOKUP($B82,[1]NUM16!$R$3:$U$160,2,FALSE),0)</f>
        <v>24</v>
      </c>
      <c r="J82" s="153">
        <f>IFERROR(VLOOKUP($B82,[1]NUM16!$R$3:$U$160,3,FALSE),0)</f>
        <v>25</v>
      </c>
    </row>
    <row r="83" spans="1:11" ht="14.4" thickBot="1" x14ac:dyDescent="0.3">
      <c r="A83" s="422" t="s">
        <v>163</v>
      </c>
      <c r="B83" s="423"/>
      <c r="C83" s="160">
        <f>D83/Metas!P11</f>
        <v>1.0132388667794721</v>
      </c>
      <c r="D83" s="161">
        <f>F83/K83</f>
        <v>0.52850539291217258</v>
      </c>
      <c r="E83" s="159">
        <f>SUM(E78:E82)</f>
        <v>625</v>
      </c>
      <c r="F83" s="156">
        <f t="shared" ref="F83:I83" si="25">SUM(F78:F82)</f>
        <v>686</v>
      </c>
      <c r="G83" s="156">
        <f t="shared" si="25"/>
        <v>517</v>
      </c>
      <c r="H83" s="156">
        <f t="shared" ref="H83" si="26">SUM(H78:H82)</f>
        <v>569</v>
      </c>
      <c r="I83" s="156">
        <f t="shared" si="25"/>
        <v>108</v>
      </c>
      <c r="J83" s="187">
        <f t="shared" ref="J83" si="27">SUM(J78:J82)</f>
        <v>117</v>
      </c>
      <c r="K83" s="179">
        <v>1298</v>
      </c>
    </row>
    <row r="84" spans="1:11" ht="14.4" thickBot="1" x14ac:dyDescent="0.3">
      <c r="A84" s="49" t="s">
        <v>102</v>
      </c>
      <c r="B84" s="62" t="s">
        <v>92</v>
      </c>
      <c r="C84" s="34"/>
      <c r="D84" s="34"/>
      <c r="E84" s="148">
        <f t="shared" ref="E84:F93" si="28">+G84+I84</f>
        <v>72</v>
      </c>
      <c r="F84" s="149">
        <f t="shared" si="28"/>
        <v>88</v>
      </c>
      <c r="G84" s="148">
        <f>IFERROR(VLOOKUP($B84,[1]NUM16!$G$3:$J$163,2,FALSE),0)</f>
        <v>65</v>
      </c>
      <c r="H84" s="154">
        <f>IFERROR(VLOOKUP($B84,[1]NUM16!$G$3:$J$163,3,FALSE),0)</f>
        <v>70</v>
      </c>
      <c r="I84" s="148">
        <f>IFERROR(VLOOKUP($B84,[1]NUM16!$R$3:$U$160,2,FALSE),0)</f>
        <v>7</v>
      </c>
      <c r="J84" s="149">
        <f>IFERROR(VLOOKUP($B84,[1]NUM16!$R$3:$U$160,3,FALSE),0)</f>
        <v>18</v>
      </c>
    </row>
    <row r="85" spans="1:11" ht="14.4" thickBot="1" x14ac:dyDescent="0.3">
      <c r="A85" s="49" t="s">
        <v>102</v>
      </c>
      <c r="B85" s="62" t="s">
        <v>93</v>
      </c>
      <c r="C85" s="34"/>
      <c r="D85" s="34"/>
      <c r="E85" s="150">
        <f t="shared" si="28"/>
        <v>251</v>
      </c>
      <c r="F85" s="151">
        <f t="shared" si="28"/>
        <v>263</v>
      </c>
      <c r="G85" s="150">
        <f>IFERROR(VLOOKUP($B85,[1]NUM16!$G$3:$J$163,2,FALSE),0)</f>
        <v>224</v>
      </c>
      <c r="H85" s="57">
        <f>IFERROR(VLOOKUP($B85,[1]NUM16!$G$3:$J$163,3,FALSE),0)</f>
        <v>232</v>
      </c>
      <c r="I85" s="150">
        <f>IFERROR(VLOOKUP($B85,[1]NUM16!$R$3:$U$160,2,FALSE),0)</f>
        <v>27</v>
      </c>
      <c r="J85" s="151">
        <f>IFERROR(VLOOKUP($B85,[1]NUM16!$R$3:$U$160,3,FALSE),0)</f>
        <v>31</v>
      </c>
    </row>
    <row r="86" spans="1:11" ht="14.4" thickBot="1" x14ac:dyDescent="0.3">
      <c r="A86" s="49" t="s">
        <v>102</v>
      </c>
      <c r="B86" s="62" t="s">
        <v>94</v>
      </c>
      <c r="C86" s="34"/>
      <c r="D86" s="34"/>
      <c r="E86" s="150">
        <f t="shared" si="28"/>
        <v>45</v>
      </c>
      <c r="F86" s="151">
        <f t="shared" si="28"/>
        <v>53</v>
      </c>
      <c r="G86" s="150">
        <f>IFERROR(VLOOKUP($B86,[1]NUM16!$G$3:$J$163,2,FALSE),0)</f>
        <v>41</v>
      </c>
      <c r="H86" s="57">
        <f>IFERROR(VLOOKUP($B86,[1]NUM16!$G$3:$J$163,3,FALSE),0)</f>
        <v>40</v>
      </c>
      <c r="I86" s="150">
        <f>IFERROR(VLOOKUP($B86,[1]NUM16!$R$3:$U$160,2,FALSE),0)</f>
        <v>4</v>
      </c>
      <c r="J86" s="151">
        <f>IFERROR(VLOOKUP($B86,[1]NUM16!$R$3:$U$160,3,FALSE),0)</f>
        <v>13</v>
      </c>
    </row>
    <row r="87" spans="1:11" ht="14.4" thickBot="1" x14ac:dyDescent="0.3">
      <c r="A87" s="49" t="s">
        <v>102</v>
      </c>
      <c r="B87" s="62" t="s">
        <v>95</v>
      </c>
      <c r="C87" s="34"/>
      <c r="D87" s="34"/>
      <c r="E87" s="150">
        <f t="shared" si="28"/>
        <v>87</v>
      </c>
      <c r="F87" s="151">
        <f t="shared" si="28"/>
        <v>114</v>
      </c>
      <c r="G87" s="150">
        <f>IFERROR(VLOOKUP($B87,[1]NUM16!$G$3:$J$163,2,FALSE),0)</f>
        <v>72</v>
      </c>
      <c r="H87" s="57">
        <f>IFERROR(VLOOKUP($B87,[1]NUM16!$G$3:$J$163,3,FALSE),0)</f>
        <v>95</v>
      </c>
      <c r="I87" s="150">
        <f>IFERROR(VLOOKUP($B87,[1]NUM16!$R$3:$U$160,2,FALSE),0)</f>
        <v>15</v>
      </c>
      <c r="J87" s="151">
        <f>IFERROR(VLOOKUP($B87,[1]NUM16!$R$3:$U$160,3,FALSE),0)</f>
        <v>19</v>
      </c>
    </row>
    <row r="88" spans="1:11" ht="14.4" thickBot="1" x14ac:dyDescent="0.3">
      <c r="A88" s="49" t="s">
        <v>102</v>
      </c>
      <c r="B88" s="62" t="s">
        <v>96</v>
      </c>
      <c r="C88" s="34"/>
      <c r="D88" s="34"/>
      <c r="E88" s="150">
        <f t="shared" si="28"/>
        <v>115</v>
      </c>
      <c r="F88" s="151">
        <f t="shared" si="28"/>
        <v>117</v>
      </c>
      <c r="G88" s="150">
        <f>IFERROR(VLOOKUP($B88,[1]NUM16!$G$3:$J$163,2,FALSE),0)</f>
        <v>98</v>
      </c>
      <c r="H88" s="57">
        <f>IFERROR(VLOOKUP($B88,[1]NUM16!$G$3:$J$163,3,FALSE),0)</f>
        <v>102</v>
      </c>
      <c r="I88" s="150">
        <f>IFERROR(VLOOKUP($B88,[1]NUM16!$R$3:$U$160,2,FALSE),0)</f>
        <v>17</v>
      </c>
      <c r="J88" s="151">
        <f>IFERROR(VLOOKUP($B88,[1]NUM16!$R$3:$U$160,3,FALSE),0)</f>
        <v>15</v>
      </c>
    </row>
    <row r="89" spans="1:11" ht="14.4" thickBot="1" x14ac:dyDescent="0.3">
      <c r="A89" s="49" t="s">
        <v>102</v>
      </c>
      <c r="B89" s="62" t="s">
        <v>97</v>
      </c>
      <c r="C89" s="34"/>
      <c r="D89" s="34"/>
      <c r="E89" s="150">
        <f t="shared" si="28"/>
        <v>79</v>
      </c>
      <c r="F89" s="151">
        <f t="shared" si="28"/>
        <v>87</v>
      </c>
      <c r="G89" s="150">
        <f>IFERROR(VLOOKUP($B89,[1]NUM16!$G$3:$J$163,2,FALSE),0)</f>
        <v>61</v>
      </c>
      <c r="H89" s="57">
        <f>IFERROR(VLOOKUP($B89,[1]NUM16!$G$3:$J$163,3,FALSE),0)</f>
        <v>66</v>
      </c>
      <c r="I89" s="150">
        <f>IFERROR(VLOOKUP($B89,[1]NUM16!$R$3:$U$160,2,FALSE),0)</f>
        <v>18</v>
      </c>
      <c r="J89" s="151">
        <f>IFERROR(VLOOKUP($B89,[1]NUM16!$R$3:$U$160,3,FALSE),0)</f>
        <v>21</v>
      </c>
    </row>
    <row r="90" spans="1:11" ht="14.4" thickBot="1" x14ac:dyDescent="0.3">
      <c r="A90" s="49" t="s">
        <v>102</v>
      </c>
      <c r="B90" s="62" t="s">
        <v>98</v>
      </c>
      <c r="C90" s="34"/>
      <c r="D90" s="34"/>
      <c r="E90" s="150">
        <f t="shared" si="28"/>
        <v>282</v>
      </c>
      <c r="F90" s="151">
        <f t="shared" si="28"/>
        <v>306</v>
      </c>
      <c r="G90" s="150">
        <f>IFERROR(VLOOKUP($B90,[1]NUM16!$G$3:$J$163,2,FALSE),0)</f>
        <v>239</v>
      </c>
      <c r="H90" s="57">
        <f>IFERROR(VLOOKUP($B90,[1]NUM16!$G$3:$J$163,3,FALSE),0)</f>
        <v>260</v>
      </c>
      <c r="I90" s="150">
        <f>IFERROR(VLOOKUP($B90,[1]NUM16!$R$3:$U$160,2,FALSE),0)</f>
        <v>43</v>
      </c>
      <c r="J90" s="151">
        <f>IFERROR(VLOOKUP($B90,[1]NUM16!$R$3:$U$160,3,FALSE),0)</f>
        <v>46</v>
      </c>
    </row>
    <row r="91" spans="1:11" ht="14.4" thickBot="1" x14ac:dyDescent="0.3">
      <c r="A91" s="49" t="s">
        <v>102</v>
      </c>
      <c r="B91" s="62" t="s">
        <v>99</v>
      </c>
      <c r="C91" s="34"/>
      <c r="D91" s="34"/>
      <c r="E91" s="150">
        <f t="shared" si="28"/>
        <v>320</v>
      </c>
      <c r="F91" s="151">
        <f t="shared" si="28"/>
        <v>336</v>
      </c>
      <c r="G91" s="150">
        <f>IFERROR(VLOOKUP($B91,[1]NUM16!$G$3:$J$163,2,FALSE),0)</f>
        <v>280</v>
      </c>
      <c r="H91" s="57">
        <f>IFERROR(VLOOKUP($B91,[1]NUM16!$G$3:$J$163,3,FALSE),0)</f>
        <v>291</v>
      </c>
      <c r="I91" s="150">
        <f>IFERROR(VLOOKUP($B91,[1]NUM16!$R$3:$U$160,2,FALSE),0)</f>
        <v>40</v>
      </c>
      <c r="J91" s="151">
        <f>IFERROR(VLOOKUP($B91,[1]NUM16!$R$3:$U$160,3,FALSE),0)</f>
        <v>45</v>
      </c>
    </row>
    <row r="92" spans="1:11" ht="14.4" thickBot="1" x14ac:dyDescent="0.3">
      <c r="A92" s="49" t="s">
        <v>102</v>
      </c>
      <c r="B92" s="62" t="s">
        <v>100</v>
      </c>
      <c r="C92" s="34"/>
      <c r="D92" s="34"/>
      <c r="E92" s="150">
        <f t="shared" si="28"/>
        <v>84</v>
      </c>
      <c r="F92" s="151">
        <f t="shared" si="28"/>
        <v>76</v>
      </c>
      <c r="G92" s="150">
        <f>IFERROR(VLOOKUP($B92,[1]NUM16!$G$3:$J$163,2,FALSE),0)</f>
        <v>79</v>
      </c>
      <c r="H92" s="57">
        <f>IFERROR(VLOOKUP($B92,[1]NUM16!$G$3:$J$163,3,FALSE),0)</f>
        <v>74</v>
      </c>
      <c r="I92" s="150">
        <f>IFERROR(VLOOKUP($B92,[1]NUM16!$R$3:$U$160,2,FALSE),0)</f>
        <v>5</v>
      </c>
      <c r="J92" s="151">
        <f>IFERROR(VLOOKUP($B92,[1]NUM16!$R$3:$U$160,3,FALSE),0)</f>
        <v>2</v>
      </c>
    </row>
    <row r="93" spans="1:11" ht="14.4" thickBot="1" x14ac:dyDescent="0.3">
      <c r="A93" s="49" t="s">
        <v>102</v>
      </c>
      <c r="B93" s="62" t="s">
        <v>101</v>
      </c>
      <c r="C93" s="34"/>
      <c r="D93" s="34"/>
      <c r="E93" s="152">
        <f t="shared" si="28"/>
        <v>227</v>
      </c>
      <c r="F93" s="153">
        <f t="shared" si="28"/>
        <v>224</v>
      </c>
      <c r="G93" s="152">
        <f>IFERROR(VLOOKUP($B93,[1]NUM16!$G$3:$J$163,2,FALSE),0)</f>
        <v>176</v>
      </c>
      <c r="H93" s="155">
        <f>IFERROR(VLOOKUP($B93,[1]NUM16!$G$3:$J$163,3,FALSE),0)</f>
        <v>181</v>
      </c>
      <c r="I93" s="152">
        <f>IFERROR(VLOOKUP($B93,[1]NUM16!$R$3:$U$160,2,FALSE),0)</f>
        <v>51</v>
      </c>
      <c r="J93" s="153">
        <f>IFERROR(VLOOKUP($B93,[1]NUM16!$R$3:$U$160,3,FALSE),0)</f>
        <v>43</v>
      </c>
    </row>
    <row r="94" spans="1:11" ht="14.4" thickBot="1" x14ac:dyDescent="0.3">
      <c r="A94" s="422" t="s">
        <v>164</v>
      </c>
      <c r="B94" s="423"/>
      <c r="C94" s="160">
        <f>D94/Metas!P16</f>
        <v>1.0748302088006245</v>
      </c>
      <c r="D94" s="161">
        <f>F94/K94</f>
        <v>0.63877159309021114</v>
      </c>
      <c r="E94" s="159">
        <f>SUM(E84:E93)</f>
        <v>1562</v>
      </c>
      <c r="F94" s="156">
        <f t="shared" ref="F94:I94" si="29">SUM(F84:F93)</f>
        <v>1664</v>
      </c>
      <c r="G94" s="156">
        <f t="shared" si="29"/>
        <v>1335</v>
      </c>
      <c r="H94" s="156">
        <f t="shared" ref="H94" si="30">SUM(H84:H93)</f>
        <v>1411</v>
      </c>
      <c r="I94" s="156">
        <f t="shared" si="29"/>
        <v>227</v>
      </c>
      <c r="J94" s="187">
        <f t="shared" ref="J94" si="31">SUM(J84:J93)</f>
        <v>253</v>
      </c>
      <c r="K94" s="179">
        <v>2605</v>
      </c>
    </row>
    <row r="95" spans="1:11" ht="14.4" thickBot="1" x14ac:dyDescent="0.3">
      <c r="A95" s="49" t="s">
        <v>118</v>
      </c>
      <c r="B95" s="62" t="s">
        <v>103</v>
      </c>
      <c r="C95" s="34"/>
      <c r="D95" s="34"/>
      <c r="E95" s="148">
        <f t="shared" ref="E95:F109" si="32">+G95+I95</f>
        <v>737</v>
      </c>
      <c r="F95" s="149">
        <f t="shared" si="32"/>
        <v>750</v>
      </c>
      <c r="G95" s="148">
        <f>IFERROR(VLOOKUP($B95,[1]NUM16!$G$3:$J$163,2,FALSE),0)</f>
        <v>644</v>
      </c>
      <c r="H95" s="154">
        <f>IFERROR(VLOOKUP($B95,[1]NUM16!$G$3:$J$163,3,FALSE),0)</f>
        <v>649</v>
      </c>
      <c r="I95" s="162">
        <f>IFERROR(VLOOKUP($B95,[1]NUM16!$R$3:$U$160,2,FALSE),0)</f>
        <v>93</v>
      </c>
      <c r="J95" s="163">
        <f>IFERROR(VLOOKUP($B95,[1]NUM16!$R$3:$U$160,3,FALSE),0)</f>
        <v>101</v>
      </c>
    </row>
    <row r="96" spans="1:11" ht="14.4" thickBot="1" x14ac:dyDescent="0.3">
      <c r="A96" s="49" t="s">
        <v>118</v>
      </c>
      <c r="B96" s="62" t="s">
        <v>104</v>
      </c>
      <c r="C96" s="34"/>
      <c r="D96" s="34"/>
      <c r="E96" s="150">
        <f t="shared" si="32"/>
        <v>2260</v>
      </c>
      <c r="F96" s="151">
        <f t="shared" si="32"/>
        <v>2376</v>
      </c>
      <c r="G96" s="150">
        <f>IFERROR(VLOOKUP($B96,[1]NUM16!$G$3:$J$163,2,FALSE),0)</f>
        <v>1954</v>
      </c>
      <c r="H96" s="57">
        <f>IFERROR(VLOOKUP($B96,[1]NUM16!$G$3:$J$163,3,FALSE),0)</f>
        <v>2001</v>
      </c>
      <c r="I96" s="148">
        <f>IFERROR(VLOOKUP($B96,[1]NUM16!$R$3:$U$160,2,FALSE),0)</f>
        <v>306</v>
      </c>
      <c r="J96" s="149">
        <f>IFERROR(VLOOKUP($B96,[1]NUM16!$R$3:$U$160,3,FALSE),0)</f>
        <v>375</v>
      </c>
    </row>
    <row r="97" spans="1:11" ht="14.4" thickBot="1" x14ac:dyDescent="0.3">
      <c r="A97" s="49" t="s">
        <v>118</v>
      </c>
      <c r="B97" s="62" t="s">
        <v>105</v>
      </c>
      <c r="C97" s="34"/>
      <c r="D97" s="34"/>
      <c r="E97" s="150">
        <f t="shared" si="32"/>
        <v>1805</v>
      </c>
      <c r="F97" s="151">
        <f t="shared" si="32"/>
        <v>1933</v>
      </c>
      <c r="G97" s="150">
        <f>IFERROR(VLOOKUP($B97,[1]NUM16!$G$3:$J$163,2,FALSE),0)</f>
        <v>1343</v>
      </c>
      <c r="H97" s="57">
        <f>IFERROR(VLOOKUP($B97,[1]NUM16!$G$3:$J$163,3,FALSE),0)</f>
        <v>1443</v>
      </c>
      <c r="I97" s="150">
        <f>IFERROR(VLOOKUP($B97,[1]NUM16!$R$3:$U$160,2,FALSE),0)</f>
        <v>462</v>
      </c>
      <c r="J97" s="151">
        <f>IFERROR(VLOOKUP($B97,[1]NUM16!$R$3:$U$160,3,FALSE),0)</f>
        <v>490</v>
      </c>
    </row>
    <row r="98" spans="1:11" ht="14.4" thickBot="1" x14ac:dyDescent="0.3">
      <c r="A98" s="49" t="s">
        <v>118</v>
      </c>
      <c r="B98" s="62" t="s">
        <v>106</v>
      </c>
      <c r="C98" s="34"/>
      <c r="D98" s="34"/>
      <c r="E98" s="150">
        <f t="shared" si="32"/>
        <v>505</v>
      </c>
      <c r="F98" s="151">
        <f t="shared" si="32"/>
        <v>509</v>
      </c>
      <c r="G98" s="150">
        <f>IFERROR(VLOOKUP($B98,[1]NUM16!$G$3:$J$163,2,FALSE),0)</f>
        <v>391</v>
      </c>
      <c r="H98" s="57">
        <f>IFERROR(VLOOKUP($B98,[1]NUM16!$G$3:$J$163,3,FALSE),0)</f>
        <v>391</v>
      </c>
      <c r="I98" s="150">
        <f>IFERROR(VLOOKUP($B98,[1]NUM16!$R$3:$U$160,2,FALSE),0)</f>
        <v>114</v>
      </c>
      <c r="J98" s="151">
        <f>IFERROR(VLOOKUP($B98,[1]NUM16!$R$3:$U$160,3,FALSE),0)</f>
        <v>118</v>
      </c>
    </row>
    <row r="99" spans="1:11" ht="14.4" thickBot="1" x14ac:dyDescent="0.3">
      <c r="A99" s="49" t="s">
        <v>118</v>
      </c>
      <c r="B99" s="62" t="s">
        <v>107</v>
      </c>
      <c r="C99" s="34"/>
      <c r="D99" s="34"/>
      <c r="E99" s="150">
        <f t="shared" si="32"/>
        <v>137</v>
      </c>
      <c r="F99" s="151">
        <f t="shared" si="32"/>
        <v>109</v>
      </c>
      <c r="G99" s="150">
        <f>IFERROR(VLOOKUP($B99,[1]NUM16!$G$3:$J$163,2,FALSE),0)</f>
        <v>123</v>
      </c>
      <c r="H99" s="57">
        <f>IFERROR(VLOOKUP($B99,[1]NUM16!$G$3:$J$163,3,FALSE),0)</f>
        <v>84</v>
      </c>
      <c r="I99" s="150">
        <f>IFERROR(VLOOKUP($B99,[1]NUM16!$R$3:$U$160,2,FALSE),0)</f>
        <v>14</v>
      </c>
      <c r="J99" s="151">
        <f>IFERROR(VLOOKUP($B99,[1]NUM16!$R$3:$U$160,3,FALSE),0)</f>
        <v>25</v>
      </c>
    </row>
    <row r="100" spans="1:11" ht="14.4" thickBot="1" x14ac:dyDescent="0.3">
      <c r="A100" s="49" t="s">
        <v>118</v>
      </c>
      <c r="B100" s="62" t="s">
        <v>108</v>
      </c>
      <c r="C100" s="34"/>
      <c r="D100" s="34"/>
      <c r="E100" s="150">
        <f t="shared" si="32"/>
        <v>154</v>
      </c>
      <c r="F100" s="151">
        <f t="shared" si="32"/>
        <v>148</v>
      </c>
      <c r="G100" s="150">
        <f>IFERROR(VLOOKUP($B100,[1]NUM16!$G$3:$J$163,2,FALSE),0)</f>
        <v>135</v>
      </c>
      <c r="H100" s="57">
        <f>IFERROR(VLOOKUP($B100,[1]NUM16!$G$3:$J$163,3,FALSE),0)</f>
        <v>131</v>
      </c>
      <c r="I100" s="150">
        <f>IFERROR(VLOOKUP($B100,[1]NUM16!$R$3:$U$160,2,FALSE),0)</f>
        <v>19</v>
      </c>
      <c r="J100" s="151">
        <f>IFERROR(VLOOKUP($B100,[1]NUM16!$R$3:$U$160,3,FALSE),0)</f>
        <v>17</v>
      </c>
    </row>
    <row r="101" spans="1:11" ht="14.4" thickBot="1" x14ac:dyDescent="0.3">
      <c r="A101" s="49" t="s">
        <v>118</v>
      </c>
      <c r="B101" s="62" t="s">
        <v>109</v>
      </c>
      <c r="C101" s="34"/>
      <c r="D101" s="34"/>
      <c r="E101" s="150">
        <f t="shared" si="32"/>
        <v>90</v>
      </c>
      <c r="F101" s="151">
        <f t="shared" si="32"/>
        <v>100</v>
      </c>
      <c r="G101" s="150">
        <f>IFERROR(VLOOKUP($B101,[1]NUM16!$G$3:$J$163,2,FALSE),0)</f>
        <v>62</v>
      </c>
      <c r="H101" s="57">
        <f>IFERROR(VLOOKUP($B101,[1]NUM16!$G$3:$J$163,3,FALSE),0)</f>
        <v>77</v>
      </c>
      <c r="I101" s="150">
        <f>IFERROR(VLOOKUP($B101,[1]NUM16!$R$3:$U$160,2,FALSE),0)</f>
        <v>28</v>
      </c>
      <c r="J101" s="151">
        <f>IFERROR(VLOOKUP($B101,[1]NUM16!$R$3:$U$160,3,FALSE),0)</f>
        <v>23</v>
      </c>
    </row>
    <row r="102" spans="1:11" ht="14.4" thickBot="1" x14ac:dyDescent="0.3">
      <c r="A102" s="49" t="s">
        <v>118</v>
      </c>
      <c r="B102" s="62" t="s">
        <v>110</v>
      </c>
      <c r="C102" s="34"/>
      <c r="D102" s="34"/>
      <c r="E102" s="150">
        <f t="shared" si="32"/>
        <v>59</v>
      </c>
      <c r="F102" s="151">
        <f t="shared" si="32"/>
        <v>63</v>
      </c>
      <c r="G102" s="150">
        <f>IFERROR(VLOOKUP($B102,[1]NUM16!$G$3:$J$163,2,FALSE),0)</f>
        <v>52</v>
      </c>
      <c r="H102" s="57">
        <f>IFERROR(VLOOKUP($B102,[1]NUM16!$G$3:$J$163,3,FALSE),0)</f>
        <v>58</v>
      </c>
      <c r="I102" s="150">
        <f>IFERROR(VLOOKUP($B102,[1]NUM16!$R$3:$U$160,2,FALSE),0)</f>
        <v>7</v>
      </c>
      <c r="J102" s="151">
        <f>IFERROR(VLOOKUP($B102,[1]NUM16!$R$3:$U$160,3,FALSE),0)</f>
        <v>5</v>
      </c>
    </row>
    <row r="103" spans="1:11" ht="14.4" thickBot="1" x14ac:dyDescent="0.3">
      <c r="A103" s="49" t="s">
        <v>118</v>
      </c>
      <c r="B103" s="62" t="s">
        <v>111</v>
      </c>
      <c r="C103" s="34"/>
      <c r="D103" s="34"/>
      <c r="E103" s="150">
        <f t="shared" si="32"/>
        <v>58</v>
      </c>
      <c r="F103" s="151">
        <f t="shared" si="32"/>
        <v>56</v>
      </c>
      <c r="G103" s="150">
        <f>IFERROR(VLOOKUP($B103,[1]NUM16!$G$3:$J$163,2,FALSE),0)</f>
        <v>50</v>
      </c>
      <c r="H103" s="57">
        <f>IFERROR(VLOOKUP($B103,[1]NUM16!$G$3:$J$163,3,FALSE),0)</f>
        <v>45</v>
      </c>
      <c r="I103" s="150">
        <f>IFERROR(VLOOKUP($B103,[1]NUM16!$R$3:$U$160,2,FALSE),0)</f>
        <v>8</v>
      </c>
      <c r="J103" s="151">
        <f>IFERROR(VLOOKUP($B103,[1]NUM16!$R$3:$U$160,3,FALSE),0)</f>
        <v>11</v>
      </c>
    </row>
    <row r="104" spans="1:11" ht="14.4" thickBot="1" x14ac:dyDescent="0.3">
      <c r="A104" s="49" t="s">
        <v>118</v>
      </c>
      <c r="B104" s="62" t="s">
        <v>112</v>
      </c>
      <c r="C104" s="34"/>
      <c r="D104" s="34"/>
      <c r="E104" s="150">
        <f t="shared" si="32"/>
        <v>90</v>
      </c>
      <c r="F104" s="151">
        <f t="shared" si="32"/>
        <v>107</v>
      </c>
      <c r="G104" s="150">
        <f>IFERROR(VLOOKUP($B104,[1]NUM16!$G$3:$J$163,2,FALSE),0)</f>
        <v>64</v>
      </c>
      <c r="H104" s="57">
        <f>IFERROR(VLOOKUP($B104,[1]NUM16!$G$3:$J$163,3,FALSE),0)</f>
        <v>73</v>
      </c>
      <c r="I104" s="150">
        <f>IFERROR(VLOOKUP($B104,[1]NUM16!$R$3:$U$160,2,FALSE),0)</f>
        <v>26</v>
      </c>
      <c r="J104" s="151">
        <f>IFERROR(VLOOKUP($B104,[1]NUM16!$R$3:$U$160,3,FALSE),0)</f>
        <v>34</v>
      </c>
    </row>
    <row r="105" spans="1:11" ht="14.4" thickBot="1" x14ac:dyDescent="0.3">
      <c r="A105" s="49" t="s">
        <v>118</v>
      </c>
      <c r="B105" s="62" t="s">
        <v>113</v>
      </c>
      <c r="C105" s="34"/>
      <c r="D105" s="34"/>
      <c r="E105" s="150">
        <f t="shared" si="32"/>
        <v>33</v>
      </c>
      <c r="F105" s="151">
        <f t="shared" si="32"/>
        <v>43</v>
      </c>
      <c r="G105" s="150">
        <f>IFERROR(VLOOKUP($B105,[1]NUM16!$G$3:$J$163,2,FALSE),0)</f>
        <v>25</v>
      </c>
      <c r="H105" s="57">
        <f>IFERROR(VLOOKUP($B105,[1]NUM16!$G$3:$J$163,3,FALSE),0)</f>
        <v>34</v>
      </c>
      <c r="I105" s="150">
        <f>IFERROR(VLOOKUP($B105,[1]NUM16!$R$3:$U$160,2,FALSE),0)</f>
        <v>8</v>
      </c>
      <c r="J105" s="151">
        <f>IFERROR(VLOOKUP($B105,[1]NUM16!$R$3:$U$160,3,FALSE),0)</f>
        <v>9</v>
      </c>
    </row>
    <row r="106" spans="1:11" ht="14.4" thickBot="1" x14ac:dyDescent="0.3">
      <c r="A106" s="49" t="s">
        <v>118</v>
      </c>
      <c r="B106" s="62" t="s">
        <v>114</v>
      </c>
      <c r="C106" s="34"/>
      <c r="D106" s="34"/>
      <c r="E106" s="150">
        <f t="shared" si="32"/>
        <v>164</v>
      </c>
      <c r="F106" s="151">
        <f t="shared" si="32"/>
        <v>147</v>
      </c>
      <c r="G106" s="150">
        <f>IFERROR(VLOOKUP($B106,[1]NUM16!$G$3:$J$163,2,FALSE),0)</f>
        <v>136</v>
      </c>
      <c r="H106" s="57">
        <f>IFERROR(VLOOKUP($B106,[1]NUM16!$G$3:$J$163,3,FALSE),0)</f>
        <v>121</v>
      </c>
      <c r="I106" s="150">
        <f>IFERROR(VLOOKUP($B106,[1]NUM16!$R$3:$U$160,2,FALSE),0)</f>
        <v>28</v>
      </c>
      <c r="J106" s="151">
        <f>IFERROR(VLOOKUP($B106,[1]NUM16!$R$3:$U$160,3,FALSE),0)</f>
        <v>26</v>
      </c>
    </row>
    <row r="107" spans="1:11" ht="14.4" thickBot="1" x14ac:dyDescent="0.3">
      <c r="A107" s="49" t="s">
        <v>118</v>
      </c>
      <c r="B107" s="62" t="s">
        <v>115</v>
      </c>
      <c r="C107" s="34"/>
      <c r="D107" s="34"/>
      <c r="E107" s="150">
        <f t="shared" si="32"/>
        <v>114</v>
      </c>
      <c r="F107" s="151">
        <f t="shared" si="32"/>
        <v>119</v>
      </c>
      <c r="G107" s="150">
        <f>IFERROR(VLOOKUP($B107,[1]NUM16!$G$3:$J$163,2,FALSE),0)</f>
        <v>94</v>
      </c>
      <c r="H107" s="57">
        <f>IFERROR(VLOOKUP($B107,[1]NUM16!$G$3:$J$163,3,FALSE),0)</f>
        <v>91</v>
      </c>
      <c r="I107" s="150">
        <f>IFERROR(VLOOKUP($B107,[1]NUM16!$R$3:$U$160,2,FALSE),0)</f>
        <v>20</v>
      </c>
      <c r="J107" s="151">
        <f>IFERROR(VLOOKUP($B107,[1]NUM16!$R$3:$U$160,3,FALSE),0)</f>
        <v>28</v>
      </c>
    </row>
    <row r="108" spans="1:11" ht="14.4" thickBot="1" x14ac:dyDescent="0.3">
      <c r="A108" s="49" t="s">
        <v>118</v>
      </c>
      <c r="B108" s="62" t="s">
        <v>116</v>
      </c>
      <c r="C108" s="34"/>
      <c r="D108" s="34"/>
      <c r="E108" s="150">
        <f t="shared" si="32"/>
        <v>565</v>
      </c>
      <c r="F108" s="151">
        <f t="shared" si="32"/>
        <v>468</v>
      </c>
      <c r="G108" s="150">
        <f>IFERROR(VLOOKUP($B108,[1]NUM16!$G$3:$J$163,2,FALSE),0)</f>
        <v>463</v>
      </c>
      <c r="H108" s="57">
        <f>IFERROR(VLOOKUP($B108,[1]NUM16!$G$3:$J$163,3,FALSE),0)</f>
        <v>391</v>
      </c>
      <c r="I108" s="150">
        <f>IFERROR(VLOOKUP($B108,[1]NUM16!$R$3:$U$160,2,FALSE),0)</f>
        <v>102</v>
      </c>
      <c r="J108" s="151">
        <f>IFERROR(VLOOKUP($B108,[1]NUM16!$R$3:$U$160,3,FALSE),0)</f>
        <v>77</v>
      </c>
    </row>
    <row r="109" spans="1:11" ht="14.4" thickBot="1" x14ac:dyDescent="0.3">
      <c r="A109" s="49" t="s">
        <v>118</v>
      </c>
      <c r="B109" s="62" t="s">
        <v>117</v>
      </c>
      <c r="C109" s="34"/>
      <c r="D109" s="34"/>
      <c r="E109" s="150">
        <f t="shared" si="32"/>
        <v>463</v>
      </c>
      <c r="F109" s="151">
        <f t="shared" si="32"/>
        <v>459</v>
      </c>
      <c r="G109" s="150">
        <f>IFERROR(VLOOKUP($B109,[1]NUM16!$G$3:$J$163,2,FALSE),0)</f>
        <v>292</v>
      </c>
      <c r="H109" s="57">
        <f>IFERROR(VLOOKUP($B109,[1]NUM16!$G$3:$J$163,3,FALSE),0)</f>
        <v>300</v>
      </c>
      <c r="I109" s="150">
        <f>IFERROR(VLOOKUP($B109,[1]NUM16!$R$3:$U$160,2,FALSE),0)</f>
        <v>171</v>
      </c>
      <c r="J109" s="151">
        <f>IFERROR(VLOOKUP($B109,[1]NUM16!$R$3:$U$160,3,FALSE),0)</f>
        <v>159</v>
      </c>
    </row>
    <row r="110" spans="1:11" ht="14.4" thickBot="1" x14ac:dyDescent="0.3">
      <c r="A110" s="49" t="s">
        <v>118</v>
      </c>
      <c r="B110" s="62" t="s">
        <v>241</v>
      </c>
      <c r="C110" s="34"/>
      <c r="D110" s="34"/>
      <c r="E110" s="150">
        <f>+G110+I110</f>
        <v>318</v>
      </c>
      <c r="F110" s="151">
        <f t="shared" ref="F110" si="33">+H110+J110</f>
        <v>315</v>
      </c>
      <c r="G110" s="150">
        <f>IFERROR(VLOOKUP($B110,[1]NUM16!$G$3:$J$163,2,FALSE),0)</f>
        <v>254</v>
      </c>
      <c r="H110" s="57">
        <f>IFERROR(VLOOKUP($B110,[1]NUM16!$G$3:$J$163,3,FALSE),0)</f>
        <v>257</v>
      </c>
      <c r="I110" s="150">
        <f>IFERROR(VLOOKUP($B110,[1]NUM16!$R$3:$U$160,2,FALSE),0)</f>
        <v>64</v>
      </c>
      <c r="J110" s="151">
        <f>IFERROR(VLOOKUP($B110,[1]NUM16!$R$3:$U$160,3,FALSE),0)</f>
        <v>58</v>
      </c>
      <c r="K110" s="294"/>
    </row>
    <row r="111" spans="1:11" ht="14.4" thickBot="1" x14ac:dyDescent="0.3">
      <c r="A111" s="49" t="s">
        <v>118</v>
      </c>
      <c r="B111" s="62" t="s">
        <v>255</v>
      </c>
      <c r="C111" s="34"/>
      <c r="D111" s="34"/>
      <c r="E111" s="152">
        <f t="shared" ref="E111" si="34">+G111+I111</f>
        <v>320</v>
      </c>
      <c r="F111" s="153">
        <f t="shared" ref="F111" si="35">+H111+J111</f>
        <v>335</v>
      </c>
      <c r="G111" s="152">
        <f>IFERROR(VLOOKUP($B111,[1]NUM16!$G$3:$J$163,2,FALSE),0)</f>
        <v>257</v>
      </c>
      <c r="H111" s="155">
        <f>IFERROR(VLOOKUP($B111,[1]NUM16!$G$3:$J$163,3,FALSE),0)</f>
        <v>268</v>
      </c>
      <c r="I111" s="152">
        <f>IFERROR(VLOOKUP($B111,[1]NUM16!$R$3:$U$160,2,FALSE),0)</f>
        <v>63</v>
      </c>
      <c r="J111" s="153">
        <f>IFERROR(VLOOKUP($B111,[1]NUM16!$R$3:$U$160,3,FALSE),0)</f>
        <v>67</v>
      </c>
      <c r="K111" s="293"/>
    </row>
    <row r="112" spans="1:11" ht="14.4" thickBot="1" x14ac:dyDescent="0.3">
      <c r="A112" s="49" t="s">
        <v>118</v>
      </c>
      <c r="B112" s="62" t="s">
        <v>320</v>
      </c>
      <c r="C112" s="34"/>
      <c r="D112" s="34"/>
      <c r="E112" s="288">
        <f t="shared" ref="E112" si="36">+G112+I112</f>
        <v>1135</v>
      </c>
      <c r="F112" s="289">
        <f t="shared" ref="F112" si="37">+H112+J112</f>
        <v>1022</v>
      </c>
      <c r="G112" s="288">
        <f>IFERROR(VLOOKUP($B112,[1]NUM16!$G$3:$J$163,2,FALSE),0)</f>
        <v>896</v>
      </c>
      <c r="H112" s="289">
        <f>IFERROR(VLOOKUP($B112,[1]NUM16!$G$3:$J$163,3,FALSE),0)</f>
        <v>813</v>
      </c>
      <c r="I112" s="288">
        <f>IFERROR(VLOOKUP($B112,[1]NUM16!$R$3:$U$160,2,FALSE),0)</f>
        <v>239</v>
      </c>
      <c r="J112" s="289">
        <f>IFERROR(VLOOKUP($B112,[1]NUM16!$R$3:$U$160,3,FALSE),0)</f>
        <v>209</v>
      </c>
    </row>
    <row r="113" spans="1:11" ht="14.25" customHeight="1" thickBot="1" x14ac:dyDescent="0.3">
      <c r="A113" s="422" t="s">
        <v>165</v>
      </c>
      <c r="B113" s="423"/>
      <c r="C113" s="160">
        <f>D113/Metas!P13</f>
        <v>0.92320619248273328</v>
      </c>
      <c r="D113" s="291">
        <f>F113/K113</f>
        <v>0.47591279222484895</v>
      </c>
      <c r="E113" s="179">
        <f>SUM(E95:E112)</f>
        <v>9007</v>
      </c>
      <c r="F113" s="186">
        <f t="shared" ref="F113:J113" si="38">SUM(F95:F112)</f>
        <v>9059</v>
      </c>
      <c r="G113" s="168">
        <f t="shared" si="38"/>
        <v>7235</v>
      </c>
      <c r="H113" s="168">
        <f t="shared" si="38"/>
        <v>7227</v>
      </c>
      <c r="I113" s="168">
        <f t="shared" si="38"/>
        <v>1772</v>
      </c>
      <c r="J113" s="169">
        <f t="shared" si="38"/>
        <v>1832</v>
      </c>
      <c r="K113" s="179">
        <v>19035</v>
      </c>
    </row>
    <row r="114" spans="1:11" ht="14.4" thickBot="1" x14ac:dyDescent="0.3">
      <c r="A114" s="49" t="s">
        <v>131</v>
      </c>
      <c r="B114" s="62" t="s">
        <v>119</v>
      </c>
      <c r="C114" s="34"/>
      <c r="D114" s="34"/>
      <c r="E114" s="292">
        <f t="shared" ref="E114:F125" si="39">+G114+I114</f>
        <v>10</v>
      </c>
      <c r="F114" s="173">
        <f t="shared" si="39"/>
        <v>12</v>
      </c>
      <c r="G114" s="292">
        <f>IFERROR(VLOOKUP($B114,[1]NUM16!$G$3:$J$163,2,FALSE),0)</f>
        <v>8</v>
      </c>
      <c r="H114" s="173">
        <f>IFERROR(VLOOKUP($B114,[1]NUM16!$G$3:$J$163,3,FALSE),0)</f>
        <v>7</v>
      </c>
      <c r="I114" s="292">
        <f>IFERROR(VLOOKUP($B114,[1]NUM16!$R$3:$U$160,2,FALSE),0)</f>
        <v>2</v>
      </c>
      <c r="J114" s="173">
        <f>IFERROR(VLOOKUP($B114,[1]NUM16!$R$3:$U$160,3,FALSE),0)</f>
        <v>5</v>
      </c>
    </row>
    <row r="115" spans="1:11" ht="14.4" thickBot="1" x14ac:dyDescent="0.3">
      <c r="A115" s="49" t="s">
        <v>131</v>
      </c>
      <c r="B115" s="62" t="s">
        <v>120</v>
      </c>
      <c r="C115" s="34"/>
      <c r="D115" s="34"/>
      <c r="E115" s="150">
        <f t="shared" si="39"/>
        <v>103</v>
      </c>
      <c r="F115" s="151">
        <f t="shared" si="39"/>
        <v>72</v>
      </c>
      <c r="G115" s="150">
        <f>IFERROR(VLOOKUP($B115,[1]NUM16!$G$3:$J$163,2,FALSE),0)</f>
        <v>83</v>
      </c>
      <c r="H115" s="151">
        <f>IFERROR(VLOOKUP($B115,[1]NUM16!$G$3:$J$163,3,FALSE),0)</f>
        <v>66</v>
      </c>
      <c r="I115" s="150">
        <f>IFERROR(VLOOKUP($B115,[1]NUM16!$R$3:$U$160,2,FALSE),0)</f>
        <v>20</v>
      </c>
      <c r="J115" s="151">
        <f>IFERROR(VLOOKUP($B115,[1]NUM16!$R$3:$U$160,3,FALSE),0)</f>
        <v>6</v>
      </c>
    </row>
    <row r="116" spans="1:11" ht="14.4" thickBot="1" x14ac:dyDescent="0.3">
      <c r="A116" s="49" t="s">
        <v>131</v>
      </c>
      <c r="B116" s="62" t="s">
        <v>121</v>
      </c>
      <c r="C116" s="34"/>
      <c r="D116" s="34"/>
      <c r="E116" s="150">
        <f t="shared" si="39"/>
        <v>45</v>
      </c>
      <c r="F116" s="151">
        <f t="shared" si="39"/>
        <v>56</v>
      </c>
      <c r="G116" s="150">
        <f>IFERROR(VLOOKUP($B116,[1]NUM16!$G$3:$J$163,2,FALSE),0)</f>
        <v>42</v>
      </c>
      <c r="H116" s="151">
        <f>IFERROR(VLOOKUP($B116,[1]NUM16!$G$3:$J$163,3,FALSE),0)</f>
        <v>49</v>
      </c>
      <c r="I116" s="150">
        <f>IFERROR(VLOOKUP($B116,[1]NUM16!$R$3:$U$160,2,FALSE),0)</f>
        <v>3</v>
      </c>
      <c r="J116" s="151">
        <f>IFERROR(VLOOKUP($B116,[1]NUM16!$R$3:$U$160,3,FALSE),0)</f>
        <v>7</v>
      </c>
    </row>
    <row r="117" spans="1:11" ht="14.4" thickBot="1" x14ac:dyDescent="0.3">
      <c r="A117" s="49" t="s">
        <v>131</v>
      </c>
      <c r="B117" s="62" t="s">
        <v>122</v>
      </c>
      <c r="C117" s="34"/>
      <c r="D117" s="34"/>
      <c r="E117" s="150">
        <f t="shared" si="39"/>
        <v>14</v>
      </c>
      <c r="F117" s="151">
        <f t="shared" si="39"/>
        <v>11</v>
      </c>
      <c r="G117" s="150">
        <f>IFERROR(VLOOKUP($B117,[1]NUM16!$G$3:$J$163,2,FALSE),0)</f>
        <v>14</v>
      </c>
      <c r="H117" s="151">
        <f>IFERROR(VLOOKUP($B117,[1]NUM16!$G$3:$J$163,3,FALSE),0)</f>
        <v>11</v>
      </c>
      <c r="I117" s="150">
        <f>IFERROR(VLOOKUP($B117,[1]NUM16!$R$3:$U$160,2,FALSE),0)</f>
        <v>0</v>
      </c>
      <c r="J117" s="151">
        <f>IFERROR(VLOOKUP($B117,[1]NUM16!$R$3:$U$160,3,FALSE),0)</f>
        <v>0</v>
      </c>
    </row>
    <row r="118" spans="1:11" ht="14.4" thickBot="1" x14ac:dyDescent="0.3">
      <c r="A118" s="49" t="s">
        <v>131</v>
      </c>
      <c r="B118" s="62" t="s">
        <v>123</v>
      </c>
      <c r="C118" s="34"/>
      <c r="D118" s="34"/>
      <c r="E118" s="150">
        <f t="shared" si="39"/>
        <v>124</v>
      </c>
      <c r="F118" s="151">
        <f t="shared" si="39"/>
        <v>75</v>
      </c>
      <c r="G118" s="150">
        <f>IFERROR(VLOOKUP($B118,[1]NUM16!$G$3:$J$163,2,FALSE),0)</f>
        <v>114</v>
      </c>
      <c r="H118" s="151">
        <f>IFERROR(VLOOKUP($B118,[1]NUM16!$G$3:$J$163,3,FALSE),0)</f>
        <v>59</v>
      </c>
      <c r="I118" s="150">
        <f>IFERROR(VLOOKUP($B118,[1]NUM16!$R$3:$U$160,2,FALSE),0)</f>
        <v>10</v>
      </c>
      <c r="J118" s="151">
        <f>IFERROR(VLOOKUP($B118,[1]NUM16!$R$3:$U$160,3,FALSE),0)</f>
        <v>16</v>
      </c>
    </row>
    <row r="119" spans="1:11" ht="14.4" thickBot="1" x14ac:dyDescent="0.3">
      <c r="A119" s="49" t="s">
        <v>131</v>
      </c>
      <c r="B119" s="62" t="s">
        <v>124</v>
      </c>
      <c r="C119" s="34"/>
      <c r="D119" s="34"/>
      <c r="E119" s="150">
        <f t="shared" si="39"/>
        <v>33</v>
      </c>
      <c r="F119" s="151">
        <f t="shared" si="39"/>
        <v>34</v>
      </c>
      <c r="G119" s="150">
        <f>IFERROR(VLOOKUP($B119,[1]NUM16!$G$3:$J$163,2,FALSE),0)</f>
        <v>22</v>
      </c>
      <c r="H119" s="151">
        <f>IFERROR(VLOOKUP($B119,[1]NUM16!$G$3:$J$163,3,FALSE),0)</f>
        <v>21</v>
      </c>
      <c r="I119" s="150">
        <f>IFERROR(VLOOKUP($B119,[1]NUM16!$R$3:$U$160,2,FALSE),0)</f>
        <v>11</v>
      </c>
      <c r="J119" s="151">
        <f>IFERROR(VLOOKUP($B119,[1]NUM16!$R$3:$U$160,3,FALSE),0)</f>
        <v>13</v>
      </c>
    </row>
    <row r="120" spans="1:11" ht="14.4" thickBot="1" x14ac:dyDescent="0.3">
      <c r="A120" s="49" t="s">
        <v>131</v>
      </c>
      <c r="B120" s="62" t="s">
        <v>125</v>
      </c>
      <c r="C120" s="34"/>
      <c r="D120" s="34"/>
      <c r="E120" s="150">
        <f t="shared" si="39"/>
        <v>54</v>
      </c>
      <c r="F120" s="151">
        <f t="shared" si="39"/>
        <v>54</v>
      </c>
      <c r="G120" s="150">
        <f>IFERROR(VLOOKUP($B120,[1]NUM16!$G$3:$J$163,2,FALSE),0)</f>
        <v>40</v>
      </c>
      <c r="H120" s="151">
        <f>IFERROR(VLOOKUP($B120,[1]NUM16!$G$3:$J$163,3,FALSE),0)</f>
        <v>51</v>
      </c>
      <c r="I120" s="150">
        <f>IFERROR(VLOOKUP($B120,[1]NUM16!$R$3:$U$160,2,FALSE),0)</f>
        <v>14</v>
      </c>
      <c r="J120" s="151">
        <f>IFERROR(VLOOKUP($B120,[1]NUM16!$R$3:$U$160,3,FALSE),0)</f>
        <v>3</v>
      </c>
    </row>
    <row r="121" spans="1:11" ht="14.4" thickBot="1" x14ac:dyDescent="0.3">
      <c r="A121" s="49" t="s">
        <v>131</v>
      </c>
      <c r="B121" s="62" t="s">
        <v>126</v>
      </c>
      <c r="C121" s="34"/>
      <c r="D121" s="34"/>
      <c r="E121" s="150">
        <f t="shared" si="39"/>
        <v>102</v>
      </c>
      <c r="F121" s="151">
        <f t="shared" si="39"/>
        <v>99</v>
      </c>
      <c r="G121" s="150">
        <f>IFERROR(VLOOKUP($B121,[1]NUM16!$G$3:$J$163,2,FALSE),0)</f>
        <v>102</v>
      </c>
      <c r="H121" s="151">
        <f>IFERROR(VLOOKUP($B121,[1]NUM16!$G$3:$J$163,3,FALSE),0)</f>
        <v>98</v>
      </c>
      <c r="I121" s="150">
        <f>IFERROR(VLOOKUP($B121,[1]NUM16!$R$3:$U$160,2,FALSE),0)</f>
        <v>0</v>
      </c>
      <c r="J121" s="151">
        <f>IFERROR(VLOOKUP($B121,[1]NUM16!$R$3:$U$160,3,FALSE),0)</f>
        <v>1</v>
      </c>
    </row>
    <row r="122" spans="1:11" ht="14.4" thickBot="1" x14ac:dyDescent="0.3">
      <c r="A122" s="49" t="s">
        <v>131</v>
      </c>
      <c r="B122" s="62" t="s">
        <v>127</v>
      </c>
      <c r="C122" s="34"/>
      <c r="D122" s="34"/>
      <c r="E122" s="150">
        <f t="shared" si="39"/>
        <v>59</v>
      </c>
      <c r="F122" s="151">
        <f t="shared" si="39"/>
        <v>62</v>
      </c>
      <c r="G122" s="150">
        <f>IFERROR(VLOOKUP($B122,[1]NUM16!$G$3:$J$163,2,FALSE),0)</f>
        <v>52</v>
      </c>
      <c r="H122" s="151">
        <f>IFERROR(VLOOKUP($B122,[1]NUM16!$G$3:$J$163,3,FALSE),0)</f>
        <v>52</v>
      </c>
      <c r="I122" s="150">
        <f>IFERROR(VLOOKUP($B122,[1]NUM16!$R$3:$U$160,2,FALSE),0)</f>
        <v>7</v>
      </c>
      <c r="J122" s="151">
        <f>IFERROR(VLOOKUP($B122,[1]NUM16!$R$3:$U$160,3,FALSE),0)</f>
        <v>10</v>
      </c>
    </row>
    <row r="123" spans="1:11" ht="14.4" thickBot="1" x14ac:dyDescent="0.3">
      <c r="A123" s="49" t="s">
        <v>131</v>
      </c>
      <c r="B123" s="62" t="s">
        <v>128</v>
      </c>
      <c r="C123" s="34"/>
      <c r="D123" s="34"/>
      <c r="E123" s="150">
        <f t="shared" si="39"/>
        <v>24</v>
      </c>
      <c r="F123" s="151">
        <f t="shared" si="39"/>
        <v>24</v>
      </c>
      <c r="G123" s="150">
        <f>IFERROR(VLOOKUP($B123,[1]NUM16!$G$3:$J$163,2,FALSE),0)</f>
        <v>24</v>
      </c>
      <c r="H123" s="151">
        <f>IFERROR(VLOOKUP($B123,[1]NUM16!$G$3:$J$163,3,FALSE),0)</f>
        <v>22</v>
      </c>
      <c r="I123" s="150">
        <f>IFERROR(VLOOKUP($B123,[1]NUM16!$R$3:$U$160,2,FALSE),0)</f>
        <v>0</v>
      </c>
      <c r="J123" s="151">
        <f>IFERROR(VLOOKUP($B123,[1]NUM16!$R$3:$U$160,3,FALSE),0)</f>
        <v>2</v>
      </c>
    </row>
    <row r="124" spans="1:11" ht="14.4" thickBot="1" x14ac:dyDescent="0.3">
      <c r="A124" s="49" t="s">
        <v>131</v>
      </c>
      <c r="B124" s="62" t="s">
        <v>129</v>
      </c>
      <c r="C124" s="34"/>
      <c r="D124" s="34"/>
      <c r="E124" s="150">
        <f t="shared" si="39"/>
        <v>78</v>
      </c>
      <c r="F124" s="151">
        <f t="shared" si="39"/>
        <v>67</v>
      </c>
      <c r="G124" s="150">
        <f>IFERROR(VLOOKUP($B124,[1]NUM16!$G$3:$J$163,2,FALSE),0)</f>
        <v>62</v>
      </c>
      <c r="H124" s="151">
        <f>IFERROR(VLOOKUP($B124,[1]NUM16!$G$3:$J$163,3,FALSE),0)</f>
        <v>51</v>
      </c>
      <c r="I124" s="150">
        <f>IFERROR(VLOOKUP($B124,[1]NUM16!$R$3:$U$160,2,FALSE),0)</f>
        <v>16</v>
      </c>
      <c r="J124" s="151">
        <f>IFERROR(VLOOKUP($B124,[1]NUM16!$R$3:$U$160,3,FALSE),0)</f>
        <v>16</v>
      </c>
    </row>
    <row r="125" spans="1:11" ht="14.4" thickBot="1" x14ac:dyDescent="0.3">
      <c r="A125" s="49" t="s">
        <v>131</v>
      </c>
      <c r="B125" s="62" t="s">
        <v>130</v>
      </c>
      <c r="C125" s="34"/>
      <c r="D125" s="34"/>
      <c r="E125" s="152">
        <f t="shared" si="39"/>
        <v>30</v>
      </c>
      <c r="F125" s="153">
        <f t="shared" si="39"/>
        <v>33</v>
      </c>
      <c r="G125" s="152">
        <f>IFERROR(VLOOKUP($B125,[1]NUM16!$G$3:$J$163,2,FALSE),0)</f>
        <v>30</v>
      </c>
      <c r="H125" s="153">
        <f>IFERROR(VLOOKUP($B125,[1]NUM16!$G$3:$J$163,3,FALSE),0)</f>
        <v>33</v>
      </c>
      <c r="I125" s="152">
        <f>IFERROR(VLOOKUP($B125,[1]NUM16!$R$3:$U$160,2,FALSE),0)</f>
        <v>0</v>
      </c>
      <c r="J125" s="153">
        <f>IFERROR(VLOOKUP($B125,[1]NUM16!$R$3:$U$160,3,FALSE),0)</f>
        <v>0</v>
      </c>
    </row>
    <row r="126" spans="1:11" ht="14.4" thickBot="1" x14ac:dyDescent="0.3">
      <c r="A126" s="422" t="s">
        <v>166</v>
      </c>
      <c r="B126" s="423"/>
      <c r="C126" s="160">
        <f>D126/Metas!P7</f>
        <v>0.7164687825341417</v>
      </c>
      <c r="D126" s="161">
        <f>F126/K126</f>
        <v>0.38997395833333331</v>
      </c>
      <c r="E126" s="159">
        <f>SUM(E114:E125)</f>
        <v>676</v>
      </c>
      <c r="F126" s="156">
        <f t="shared" ref="F126:I126" si="40">SUM(F114:F125)</f>
        <v>599</v>
      </c>
      <c r="G126" s="156">
        <f t="shared" si="40"/>
        <v>593</v>
      </c>
      <c r="H126" s="156">
        <f t="shared" ref="H126" si="41">SUM(H114:H125)</f>
        <v>520</v>
      </c>
      <c r="I126" s="156">
        <f t="shared" si="40"/>
        <v>83</v>
      </c>
      <c r="J126" s="187">
        <f t="shared" ref="J126" si="42">SUM(J114:J125)</f>
        <v>79</v>
      </c>
      <c r="K126" s="179">
        <v>1536</v>
      </c>
    </row>
    <row r="127" spans="1:11" ht="14.4" thickBot="1" x14ac:dyDescent="0.3">
      <c r="A127" s="49" t="s">
        <v>145</v>
      </c>
      <c r="B127" s="62" t="s">
        <v>132</v>
      </c>
      <c r="C127" s="34"/>
      <c r="D127" s="34"/>
      <c r="E127" s="148">
        <f t="shared" ref="E127:F139" si="43">+G127+I127</f>
        <v>849</v>
      </c>
      <c r="F127" s="149">
        <f t="shared" si="43"/>
        <v>864</v>
      </c>
      <c r="G127" s="148">
        <f>IFERROR(VLOOKUP($B127,[1]NUM16!$G$3:$J$163,2,FALSE),0)</f>
        <v>663</v>
      </c>
      <c r="H127" s="154">
        <f>IFERROR(VLOOKUP($B127,[1]NUM16!$G$3:$J$163,3,FALSE),0)</f>
        <v>696</v>
      </c>
      <c r="I127" s="148">
        <f>IFERROR(VLOOKUP($B127,[1]NUM16!$R$3:$U$160,2,FALSE),0)</f>
        <v>186</v>
      </c>
      <c r="J127" s="149">
        <f>IFERROR(VLOOKUP($B127,[1]NUM16!$R$3:$U$160,3,FALSE),0)</f>
        <v>168</v>
      </c>
    </row>
    <row r="128" spans="1:11" ht="14.4" thickBot="1" x14ac:dyDescent="0.3">
      <c r="A128" s="49" t="s">
        <v>145</v>
      </c>
      <c r="B128" s="62" t="s">
        <v>133</v>
      </c>
      <c r="C128" s="34"/>
      <c r="D128" s="34"/>
      <c r="E128" s="150">
        <f t="shared" si="43"/>
        <v>269</v>
      </c>
      <c r="F128" s="151">
        <f t="shared" si="43"/>
        <v>345</v>
      </c>
      <c r="G128" s="150">
        <f>IFERROR(VLOOKUP($B128,[1]NUM16!$G$3:$J$163,2,FALSE),0)</f>
        <v>198</v>
      </c>
      <c r="H128" s="57">
        <f>IFERROR(VLOOKUP($B128,[1]NUM16!$G$3:$J$163,3,FALSE),0)</f>
        <v>262</v>
      </c>
      <c r="I128" s="150">
        <f>IFERROR(VLOOKUP($B128,[1]NUM16!$R$3:$U$160,2,FALSE),0)</f>
        <v>71</v>
      </c>
      <c r="J128" s="151">
        <f>IFERROR(VLOOKUP($B128,[1]NUM16!$R$3:$U$160,3,FALSE),0)</f>
        <v>83</v>
      </c>
    </row>
    <row r="129" spans="1:11" ht="14.4" thickBot="1" x14ac:dyDescent="0.3">
      <c r="A129" s="49" t="s">
        <v>145</v>
      </c>
      <c r="B129" s="62" t="s">
        <v>134</v>
      </c>
      <c r="C129" s="34"/>
      <c r="D129" s="34"/>
      <c r="E129" s="150">
        <f t="shared" si="43"/>
        <v>284</v>
      </c>
      <c r="F129" s="151">
        <f t="shared" si="43"/>
        <v>302</v>
      </c>
      <c r="G129" s="150">
        <f>IFERROR(VLOOKUP($B129,[1]NUM16!$G$3:$J$163,2,FALSE),0)</f>
        <v>222</v>
      </c>
      <c r="H129" s="57">
        <f>IFERROR(VLOOKUP($B129,[1]NUM16!$G$3:$J$163,3,FALSE),0)</f>
        <v>242</v>
      </c>
      <c r="I129" s="150">
        <f>IFERROR(VLOOKUP($B129,[1]NUM16!$R$3:$U$160,2,FALSE),0)</f>
        <v>62</v>
      </c>
      <c r="J129" s="151">
        <f>IFERROR(VLOOKUP($B129,[1]NUM16!$R$3:$U$160,3,FALSE),0)</f>
        <v>60</v>
      </c>
    </row>
    <row r="130" spans="1:11" ht="14.4" thickBot="1" x14ac:dyDescent="0.3">
      <c r="A130" s="49" t="s">
        <v>145</v>
      </c>
      <c r="B130" s="62" t="s">
        <v>135</v>
      </c>
      <c r="C130" s="34"/>
      <c r="D130" s="34"/>
      <c r="E130" s="150">
        <f t="shared" si="43"/>
        <v>621</v>
      </c>
      <c r="F130" s="151">
        <f t="shared" si="43"/>
        <v>655</v>
      </c>
      <c r="G130" s="150">
        <f>IFERROR(VLOOKUP($B130,[1]NUM16!$G$3:$J$163,2,FALSE),0)</f>
        <v>533</v>
      </c>
      <c r="H130" s="57">
        <f>IFERROR(VLOOKUP($B130,[1]NUM16!$G$3:$J$163,3,FALSE),0)</f>
        <v>554</v>
      </c>
      <c r="I130" s="150">
        <f>IFERROR(VLOOKUP($B130,[1]NUM16!$R$3:$U$160,2,FALSE),0)</f>
        <v>88</v>
      </c>
      <c r="J130" s="151">
        <f>IFERROR(VLOOKUP($B130,[1]NUM16!$R$3:$U$160,3,FALSE),0)</f>
        <v>101</v>
      </c>
    </row>
    <row r="131" spans="1:11" ht="14.4" thickBot="1" x14ac:dyDescent="0.3">
      <c r="A131" s="49" t="s">
        <v>145</v>
      </c>
      <c r="B131" s="62" t="s">
        <v>136</v>
      </c>
      <c r="C131" s="34"/>
      <c r="D131" s="34"/>
      <c r="E131" s="150">
        <f t="shared" si="43"/>
        <v>49</v>
      </c>
      <c r="F131" s="151">
        <f t="shared" si="43"/>
        <v>58</v>
      </c>
      <c r="G131" s="150">
        <f>IFERROR(VLOOKUP($B131,[1]NUM16!$G$3:$J$163,2,FALSE),0)</f>
        <v>38</v>
      </c>
      <c r="H131" s="57">
        <f>IFERROR(VLOOKUP($B131,[1]NUM16!$G$3:$J$163,3,FALSE),0)</f>
        <v>46</v>
      </c>
      <c r="I131" s="150">
        <f>IFERROR(VLOOKUP($B131,[1]NUM16!$R$3:$U$160,2,FALSE),0)</f>
        <v>11</v>
      </c>
      <c r="J131" s="151">
        <f>IFERROR(VLOOKUP($B131,[1]NUM16!$R$3:$U$160,3,FALSE),0)</f>
        <v>12</v>
      </c>
    </row>
    <row r="132" spans="1:11" ht="14.4" thickBot="1" x14ac:dyDescent="0.3">
      <c r="A132" s="49" t="s">
        <v>145</v>
      </c>
      <c r="B132" s="62" t="s">
        <v>137</v>
      </c>
      <c r="C132" s="34"/>
      <c r="D132" s="34"/>
      <c r="E132" s="150">
        <f t="shared" si="43"/>
        <v>35</v>
      </c>
      <c r="F132" s="151">
        <f t="shared" si="43"/>
        <v>55</v>
      </c>
      <c r="G132" s="150">
        <f>IFERROR(VLOOKUP($B132,[1]NUM16!$G$3:$J$163,2,FALSE),0)</f>
        <v>14</v>
      </c>
      <c r="H132" s="57">
        <f>IFERROR(VLOOKUP($B132,[1]NUM16!$G$3:$J$163,3,FALSE),0)</f>
        <v>43</v>
      </c>
      <c r="I132" s="150">
        <f>IFERROR(VLOOKUP($B132,[1]NUM16!$R$3:$U$160,2,FALSE),0)</f>
        <v>21</v>
      </c>
      <c r="J132" s="151">
        <f>IFERROR(VLOOKUP($B132,[1]NUM16!$R$3:$U$160,3,FALSE),0)</f>
        <v>12</v>
      </c>
    </row>
    <row r="133" spans="1:11" ht="14.4" thickBot="1" x14ac:dyDescent="0.3">
      <c r="A133" s="49" t="s">
        <v>145</v>
      </c>
      <c r="B133" s="62" t="s">
        <v>138</v>
      </c>
      <c r="C133" s="34"/>
      <c r="D133" s="34"/>
      <c r="E133" s="150">
        <f t="shared" si="43"/>
        <v>91</v>
      </c>
      <c r="F133" s="151">
        <f t="shared" si="43"/>
        <v>97</v>
      </c>
      <c r="G133" s="150">
        <f>IFERROR(VLOOKUP($B133,[1]NUM16!$G$3:$J$163,2,FALSE),0)</f>
        <v>67</v>
      </c>
      <c r="H133" s="57">
        <f>IFERROR(VLOOKUP($B133,[1]NUM16!$G$3:$J$163,3,FALSE),0)</f>
        <v>68</v>
      </c>
      <c r="I133" s="150">
        <f>IFERROR(VLOOKUP($B133,[1]NUM16!$R$3:$U$160,2,FALSE),0)</f>
        <v>24</v>
      </c>
      <c r="J133" s="151">
        <f>IFERROR(VLOOKUP($B133,[1]NUM16!$R$3:$U$160,3,FALSE),0)</f>
        <v>29</v>
      </c>
    </row>
    <row r="134" spans="1:11" ht="14.4" thickBot="1" x14ac:dyDescent="0.3">
      <c r="A134" s="49" t="s">
        <v>145</v>
      </c>
      <c r="B134" s="62" t="s">
        <v>139</v>
      </c>
      <c r="C134" s="34"/>
      <c r="D134" s="34"/>
      <c r="E134" s="150">
        <f t="shared" si="43"/>
        <v>30</v>
      </c>
      <c r="F134" s="151">
        <f t="shared" si="43"/>
        <v>39</v>
      </c>
      <c r="G134" s="150">
        <f>IFERROR(VLOOKUP($B134,[1]NUM16!$G$3:$J$163,2,FALSE),0)</f>
        <v>27</v>
      </c>
      <c r="H134" s="57">
        <f>IFERROR(VLOOKUP($B134,[1]NUM16!$G$3:$J$163,3,FALSE),0)</f>
        <v>35</v>
      </c>
      <c r="I134" s="150">
        <f>IFERROR(VLOOKUP($B134,[1]NUM16!$R$3:$U$160,2,FALSE),0)</f>
        <v>3</v>
      </c>
      <c r="J134" s="151">
        <f>IFERROR(VLOOKUP($B134,[1]NUM16!$R$3:$U$160,3,FALSE),0)</f>
        <v>4</v>
      </c>
    </row>
    <row r="135" spans="1:11" ht="14.4" thickBot="1" x14ac:dyDescent="0.3">
      <c r="A135" s="49" t="s">
        <v>145</v>
      </c>
      <c r="B135" s="62" t="s">
        <v>140</v>
      </c>
      <c r="C135" s="34"/>
      <c r="D135" s="34"/>
      <c r="E135" s="150">
        <f t="shared" si="43"/>
        <v>92</v>
      </c>
      <c r="F135" s="151">
        <f t="shared" si="43"/>
        <v>105</v>
      </c>
      <c r="G135" s="150">
        <f>IFERROR(VLOOKUP($B135,[1]NUM16!$G$3:$J$163,2,FALSE),0)</f>
        <v>73</v>
      </c>
      <c r="H135" s="57">
        <f>IFERROR(VLOOKUP($B135,[1]NUM16!$G$3:$J$163,3,FALSE),0)</f>
        <v>84</v>
      </c>
      <c r="I135" s="150">
        <f>IFERROR(VLOOKUP($B135,[1]NUM16!$R$3:$U$160,2,FALSE),0)</f>
        <v>19</v>
      </c>
      <c r="J135" s="151">
        <f>IFERROR(VLOOKUP($B135,[1]NUM16!$R$3:$U$160,3,FALSE),0)</f>
        <v>21</v>
      </c>
    </row>
    <row r="136" spans="1:11" ht="14.4" thickBot="1" x14ac:dyDescent="0.3">
      <c r="A136" s="49" t="s">
        <v>145</v>
      </c>
      <c r="B136" s="62" t="s">
        <v>141</v>
      </c>
      <c r="C136" s="34"/>
      <c r="D136" s="34"/>
      <c r="E136" s="150">
        <f t="shared" si="43"/>
        <v>74</v>
      </c>
      <c r="F136" s="151">
        <f t="shared" si="43"/>
        <v>135</v>
      </c>
      <c r="G136" s="150">
        <f>IFERROR(VLOOKUP($B136,[1]NUM16!$G$3:$J$163,2,FALSE),0)</f>
        <v>56</v>
      </c>
      <c r="H136" s="57">
        <f>IFERROR(VLOOKUP($B136,[1]NUM16!$G$3:$J$163,3,FALSE),0)</f>
        <v>105</v>
      </c>
      <c r="I136" s="150">
        <f>IFERROR(VLOOKUP($B136,[1]NUM16!$R$3:$U$160,2,FALSE),0)</f>
        <v>18</v>
      </c>
      <c r="J136" s="151">
        <f>IFERROR(VLOOKUP($B136,[1]NUM16!$R$3:$U$160,3,FALSE),0)</f>
        <v>30</v>
      </c>
    </row>
    <row r="137" spans="1:11" ht="14.4" thickBot="1" x14ac:dyDescent="0.3">
      <c r="A137" s="49" t="s">
        <v>145</v>
      </c>
      <c r="B137" s="62" t="s">
        <v>142</v>
      </c>
      <c r="C137" s="34"/>
      <c r="D137" s="34"/>
      <c r="E137" s="150">
        <f t="shared" si="43"/>
        <v>110</v>
      </c>
      <c r="F137" s="151">
        <f t="shared" si="43"/>
        <v>138</v>
      </c>
      <c r="G137" s="150">
        <f>IFERROR(VLOOKUP($B137,[1]NUM16!$G$3:$J$163,2,FALSE),0)</f>
        <v>80</v>
      </c>
      <c r="H137" s="57">
        <f>IFERROR(VLOOKUP($B137,[1]NUM16!$G$3:$J$163,3,FALSE),0)</f>
        <v>102</v>
      </c>
      <c r="I137" s="150">
        <f>IFERROR(VLOOKUP($B137,[1]NUM16!$R$3:$U$160,2,FALSE),0)</f>
        <v>30</v>
      </c>
      <c r="J137" s="151">
        <f>IFERROR(VLOOKUP($B137,[1]NUM16!$R$3:$U$160,3,FALSE),0)</f>
        <v>36</v>
      </c>
    </row>
    <row r="138" spans="1:11" ht="14.4" thickBot="1" x14ac:dyDescent="0.3">
      <c r="A138" s="49" t="s">
        <v>145</v>
      </c>
      <c r="B138" s="62" t="s">
        <v>143</v>
      </c>
      <c r="C138" s="34"/>
      <c r="D138" s="34"/>
      <c r="E138" s="150">
        <f t="shared" si="43"/>
        <v>39</v>
      </c>
      <c r="F138" s="151">
        <f t="shared" si="43"/>
        <v>34</v>
      </c>
      <c r="G138" s="150">
        <f>IFERROR(VLOOKUP($B138,[1]NUM16!$G$3:$J$163,2,FALSE),0)</f>
        <v>33</v>
      </c>
      <c r="H138" s="57">
        <f>IFERROR(VLOOKUP($B138,[1]NUM16!$G$3:$J$163,3,FALSE),0)</f>
        <v>24</v>
      </c>
      <c r="I138" s="150">
        <f>IFERROR(VLOOKUP($B138,[1]NUM16!$R$3:$U$160,2,FALSE),0)</f>
        <v>6</v>
      </c>
      <c r="J138" s="151">
        <f>IFERROR(VLOOKUP($B138,[1]NUM16!$R$3:$U$160,3,FALSE),0)</f>
        <v>10</v>
      </c>
    </row>
    <row r="139" spans="1:11" ht="14.4" thickBot="1" x14ac:dyDescent="0.3">
      <c r="A139" s="49" t="s">
        <v>145</v>
      </c>
      <c r="B139" s="62" t="s">
        <v>144</v>
      </c>
      <c r="C139" s="34"/>
      <c r="D139" s="34"/>
      <c r="E139" s="181">
        <f t="shared" si="43"/>
        <v>39</v>
      </c>
      <c r="F139" s="176">
        <f t="shared" si="43"/>
        <v>39</v>
      </c>
      <c r="G139" s="181">
        <f>IFERROR(VLOOKUP($B139,[1]NUM16!$G$3:$J$163,2,FALSE),0)</f>
        <v>21</v>
      </c>
      <c r="H139" s="171">
        <f>IFERROR(VLOOKUP($B139,[1]NUM16!$G$3:$J$163,3,FALSE),0)</f>
        <v>22</v>
      </c>
      <c r="I139" s="181">
        <f>IFERROR(VLOOKUP($B139,[1]NUM16!$R$3:$U$160,2,FALSE),0)</f>
        <v>18</v>
      </c>
      <c r="J139" s="176">
        <f>IFERROR(VLOOKUP($B139,[1]NUM16!$R$3:$U$160,3,FALSE),0)</f>
        <v>17</v>
      </c>
    </row>
    <row r="140" spans="1:11" ht="14.4" thickBot="1" x14ac:dyDescent="0.3">
      <c r="A140" s="422" t="s">
        <v>167</v>
      </c>
      <c r="B140" s="423"/>
      <c r="C140" s="160">
        <f>D140/Metas!P12</f>
        <v>0.89728542668207534</v>
      </c>
      <c r="D140" s="161">
        <f>F140/K140</f>
        <v>0.46084579514391383</v>
      </c>
      <c r="E140" s="186">
        <f>SUM(E127:E139)</f>
        <v>2582</v>
      </c>
      <c r="F140" s="168">
        <f t="shared" ref="F140:I140" si="44">SUM(F127:F139)</f>
        <v>2866</v>
      </c>
      <c r="G140" s="168">
        <f t="shared" si="44"/>
        <v>2025</v>
      </c>
      <c r="H140" s="168">
        <f t="shared" ref="H140" si="45">SUM(H127:H139)</f>
        <v>2283</v>
      </c>
      <c r="I140" s="168">
        <f t="shared" si="44"/>
        <v>557</v>
      </c>
      <c r="J140" s="169">
        <f t="shared" ref="J140" si="46">SUM(J127:J139)</f>
        <v>583</v>
      </c>
      <c r="K140" s="179">
        <v>6219</v>
      </c>
    </row>
    <row r="141" spans="1:11" ht="14.4" thickBot="1" x14ac:dyDescent="0.3">
      <c r="A141" s="49" t="s">
        <v>150</v>
      </c>
      <c r="B141" s="62" t="s">
        <v>146</v>
      </c>
      <c r="C141" s="34"/>
      <c r="D141" s="34"/>
      <c r="E141" s="182">
        <f t="shared" ref="E141:F144" si="47">+G141+I141</f>
        <v>795</v>
      </c>
      <c r="F141" s="174">
        <f t="shared" si="47"/>
        <v>1033</v>
      </c>
      <c r="G141" s="164">
        <f>IFERROR(VLOOKUP($B141,[1]NUM16!$G$3:$J$163,2,FALSE),0)</f>
        <v>588</v>
      </c>
      <c r="H141" s="149">
        <f>IFERROR(VLOOKUP($B141,[1]NUM16!$G$3:$J$163,3,FALSE),0)</f>
        <v>827</v>
      </c>
      <c r="I141" s="183">
        <f>IFERROR(VLOOKUP($B141,[1]NUM16!$R$3:$U$160,2,FALSE),0)</f>
        <v>207</v>
      </c>
      <c r="J141" s="174">
        <f>IFERROR(VLOOKUP($B141,[1]NUM16!$R$3:$U$160,3,FALSE),0)</f>
        <v>206</v>
      </c>
    </row>
    <row r="142" spans="1:11" ht="14.4" thickBot="1" x14ac:dyDescent="0.3">
      <c r="A142" s="49" t="s">
        <v>150</v>
      </c>
      <c r="B142" s="62" t="s">
        <v>147</v>
      </c>
      <c r="C142" s="34"/>
      <c r="D142" s="34"/>
      <c r="E142" s="11">
        <f t="shared" si="47"/>
        <v>15</v>
      </c>
      <c r="F142" s="57">
        <f t="shared" si="47"/>
        <v>49</v>
      </c>
      <c r="G142" s="165">
        <f>IFERROR(VLOOKUP($B142,[1]NUM16!$G$3:$J$163,2,FALSE),0)</f>
        <v>12</v>
      </c>
      <c r="H142" s="151">
        <f>IFERROR(VLOOKUP($B142,[1]NUM16!$G$3:$J$163,3,FALSE),0)</f>
        <v>28</v>
      </c>
      <c r="I142" s="184">
        <f>IFERROR(VLOOKUP($B142,[1]NUM16!$R$3:$U$160,2,FALSE),0)</f>
        <v>3</v>
      </c>
      <c r="J142" s="57">
        <f>IFERROR(VLOOKUP($B142,[1]NUM16!$R$3:$U$160,3,FALSE),0)</f>
        <v>21</v>
      </c>
    </row>
    <row r="143" spans="1:11" ht="14.4" thickBot="1" x14ac:dyDescent="0.3">
      <c r="A143" s="49" t="s">
        <v>150</v>
      </c>
      <c r="B143" s="62" t="s">
        <v>148</v>
      </c>
      <c r="C143" s="34"/>
      <c r="D143" s="34"/>
      <c r="E143" s="11">
        <f t="shared" si="47"/>
        <v>29</v>
      </c>
      <c r="F143" s="57">
        <f t="shared" si="47"/>
        <v>34</v>
      </c>
      <c r="G143" s="165">
        <f>IFERROR(VLOOKUP($B143,[1]NUM16!$G$3:$J$163,2,FALSE),0)</f>
        <v>24</v>
      </c>
      <c r="H143" s="151">
        <f>IFERROR(VLOOKUP($B143,[1]NUM16!$G$3:$J$163,3,FALSE),0)</f>
        <v>28</v>
      </c>
      <c r="I143" s="184">
        <f>IFERROR(VLOOKUP($B143,[1]NUM16!$R$3:$U$160,2,FALSE),0)</f>
        <v>5</v>
      </c>
      <c r="J143" s="57">
        <f>IFERROR(VLOOKUP($B143,[1]NUM16!$R$3:$U$160,3,FALSE),0)</f>
        <v>6</v>
      </c>
    </row>
    <row r="144" spans="1:11" ht="14.4" thickBot="1" x14ac:dyDescent="0.3">
      <c r="A144" s="49" t="s">
        <v>150</v>
      </c>
      <c r="B144" s="62" t="s">
        <v>149</v>
      </c>
      <c r="C144" s="34"/>
      <c r="D144" s="34"/>
      <c r="E144" s="170">
        <f t="shared" si="47"/>
        <v>37</v>
      </c>
      <c r="F144" s="171">
        <f t="shared" si="47"/>
        <v>54</v>
      </c>
      <c r="G144" s="166">
        <f>IFERROR(VLOOKUP($B144,[1]NUM16!$G$3:$J$163,2,FALSE),0)</f>
        <v>31</v>
      </c>
      <c r="H144" s="153">
        <f>IFERROR(VLOOKUP($B144,[1]NUM16!$G$3:$J$163,3,FALSE),0)</f>
        <v>43</v>
      </c>
      <c r="I144" s="185">
        <f>IFERROR(VLOOKUP($B144,[1]NUM16!$R$3:$U$160,2,FALSE),0)</f>
        <v>6</v>
      </c>
      <c r="J144" s="171">
        <f>IFERROR(VLOOKUP($B144,[1]NUM16!$R$3:$U$160,3,FALSE),0)</f>
        <v>11</v>
      </c>
    </row>
    <row r="145" spans="1:11" ht="14.4" thickBot="1" x14ac:dyDescent="0.3">
      <c r="A145" s="422" t="s">
        <v>168</v>
      </c>
      <c r="B145" s="423"/>
      <c r="C145" s="160">
        <f>D145/Metas!P14</f>
        <v>0.90824970190779009</v>
      </c>
      <c r="D145" s="161">
        <f>F145/K145</f>
        <v>0.49408783783783783</v>
      </c>
      <c r="E145" s="167">
        <f>SUM(E141:E144)</f>
        <v>876</v>
      </c>
      <c r="F145" s="168">
        <f t="shared" ref="F145:I145" si="48">SUM(F141:F144)</f>
        <v>1170</v>
      </c>
      <c r="G145" s="168">
        <f t="shared" si="48"/>
        <v>655</v>
      </c>
      <c r="H145" s="168">
        <f t="shared" ref="H145" si="49">SUM(H141:H144)</f>
        <v>926</v>
      </c>
      <c r="I145" s="168">
        <f t="shared" si="48"/>
        <v>221</v>
      </c>
      <c r="J145" s="178">
        <f t="shared" ref="J145" si="50">SUM(J141:J144)</f>
        <v>244</v>
      </c>
      <c r="K145" s="179">
        <v>2368</v>
      </c>
    </row>
    <row r="146" spans="1:11" ht="14.4" thickBot="1" x14ac:dyDescent="0.3">
      <c r="A146" s="49" t="s">
        <v>158</v>
      </c>
      <c r="B146" s="62" t="s">
        <v>151</v>
      </c>
      <c r="C146" s="34"/>
      <c r="D146" s="34"/>
      <c r="E146" s="172">
        <f t="shared" ref="E146:F152" si="51">+G146+I146</f>
        <v>175</v>
      </c>
      <c r="F146" s="173">
        <f t="shared" si="51"/>
        <v>192</v>
      </c>
      <c r="G146" s="172">
        <f>IFERROR(VLOOKUP($B146,[1]NUM16!$G$3:$J$163,2,FALSE),0)</f>
        <v>138</v>
      </c>
      <c r="H146" s="174">
        <f>IFERROR(VLOOKUP($B146,[1]NUM16!$G$3:$J$163,3,FALSE),0)</f>
        <v>163</v>
      </c>
      <c r="I146" s="172">
        <f>IFERROR(VLOOKUP($B146,[1]NUM16!$R$3:$U$160,2,FALSE),0)</f>
        <v>37</v>
      </c>
      <c r="J146" s="173">
        <f>IFERROR(VLOOKUP($B146,[1]NUM16!$R$3:$U$160,3,FALSE),0)</f>
        <v>29</v>
      </c>
    </row>
    <row r="147" spans="1:11" ht="14.4" thickBot="1" x14ac:dyDescent="0.3">
      <c r="A147" s="49" t="s">
        <v>158</v>
      </c>
      <c r="B147" s="62" t="s">
        <v>152</v>
      </c>
      <c r="C147" s="34"/>
      <c r="D147" s="34"/>
      <c r="E147" s="165">
        <f t="shared" si="51"/>
        <v>35</v>
      </c>
      <c r="F147" s="151">
        <f t="shared" si="51"/>
        <v>24</v>
      </c>
      <c r="G147" s="165">
        <f>IFERROR(VLOOKUP($B147,[1]NUM16!$G$3:$J$163,2,FALSE),0)</f>
        <v>27</v>
      </c>
      <c r="H147" s="57">
        <f>IFERROR(VLOOKUP($B147,[1]NUM16!$G$3:$J$163,3,FALSE),0)</f>
        <v>20</v>
      </c>
      <c r="I147" s="165">
        <f>IFERROR(VLOOKUP($B147,[1]NUM16!$R$3:$U$160,2,FALSE),0)</f>
        <v>8</v>
      </c>
      <c r="J147" s="151">
        <f>IFERROR(VLOOKUP($B147,[1]NUM16!$R$3:$U$160,3,FALSE),0)</f>
        <v>4</v>
      </c>
    </row>
    <row r="148" spans="1:11" ht="14.4" thickBot="1" x14ac:dyDescent="0.3">
      <c r="A148" s="49" t="s">
        <v>158</v>
      </c>
      <c r="B148" s="62" t="s">
        <v>153</v>
      </c>
      <c r="C148" s="34"/>
      <c r="D148" s="34"/>
      <c r="E148" s="165">
        <f t="shared" si="51"/>
        <v>65</v>
      </c>
      <c r="F148" s="151">
        <f t="shared" si="51"/>
        <v>61</v>
      </c>
      <c r="G148" s="165">
        <f>IFERROR(VLOOKUP($B148,[1]NUM16!$G$3:$J$163,2,FALSE),0)</f>
        <v>48</v>
      </c>
      <c r="H148" s="57">
        <f>IFERROR(VLOOKUP($B148,[1]NUM16!$G$3:$J$163,3,FALSE),0)</f>
        <v>50</v>
      </c>
      <c r="I148" s="165">
        <f>IFERROR(VLOOKUP($B148,[1]NUM16!$R$3:$U$160,2,FALSE),0)</f>
        <v>17</v>
      </c>
      <c r="J148" s="151">
        <f>IFERROR(VLOOKUP($B148,[1]NUM16!$R$3:$U$160,3,FALSE),0)</f>
        <v>11</v>
      </c>
    </row>
    <row r="149" spans="1:11" ht="14.4" thickBot="1" x14ac:dyDescent="0.3">
      <c r="A149" s="49" t="s">
        <v>158</v>
      </c>
      <c r="B149" s="62" t="s">
        <v>154</v>
      </c>
      <c r="C149" s="34"/>
      <c r="D149" s="34"/>
      <c r="E149" s="165">
        <f t="shared" si="51"/>
        <v>35</v>
      </c>
      <c r="F149" s="151">
        <f t="shared" si="51"/>
        <v>38</v>
      </c>
      <c r="G149" s="165">
        <f>IFERROR(VLOOKUP($B149,[1]NUM16!$G$3:$J$163,2,FALSE),0)</f>
        <v>24</v>
      </c>
      <c r="H149" s="57">
        <f>IFERROR(VLOOKUP($B149,[1]NUM16!$G$3:$J$163,3,FALSE),0)</f>
        <v>26</v>
      </c>
      <c r="I149" s="165">
        <f>IFERROR(VLOOKUP($B149,[1]NUM16!$R$3:$U$160,2,FALSE),0)</f>
        <v>11</v>
      </c>
      <c r="J149" s="151">
        <f>IFERROR(VLOOKUP($B149,[1]NUM16!$R$3:$U$160,3,FALSE),0)</f>
        <v>12</v>
      </c>
    </row>
    <row r="150" spans="1:11" ht="14.4" thickBot="1" x14ac:dyDescent="0.3">
      <c r="A150" s="49" t="s">
        <v>158</v>
      </c>
      <c r="B150" s="62" t="s">
        <v>155</v>
      </c>
      <c r="C150" s="34"/>
      <c r="D150" s="34"/>
      <c r="E150" s="165">
        <f t="shared" si="51"/>
        <v>66</v>
      </c>
      <c r="F150" s="151">
        <f t="shared" si="51"/>
        <v>82</v>
      </c>
      <c r="G150" s="165">
        <f>IFERROR(VLOOKUP($B150,[1]NUM16!$G$3:$J$163,2,FALSE),0)</f>
        <v>58</v>
      </c>
      <c r="H150" s="57">
        <f>IFERROR(VLOOKUP($B150,[1]NUM16!$G$3:$J$163,3,FALSE),0)</f>
        <v>65</v>
      </c>
      <c r="I150" s="165">
        <f>IFERROR(VLOOKUP($B150,[1]NUM16!$R$3:$U$160,2,FALSE),0)</f>
        <v>8</v>
      </c>
      <c r="J150" s="151">
        <f>IFERROR(VLOOKUP($B150,[1]NUM16!$R$3:$U$160,3,FALSE),0)</f>
        <v>17</v>
      </c>
    </row>
    <row r="151" spans="1:11" ht="14.4" thickBot="1" x14ac:dyDescent="0.3">
      <c r="A151" s="49" t="s">
        <v>158</v>
      </c>
      <c r="B151" s="62" t="s">
        <v>156</v>
      </c>
      <c r="C151" s="34"/>
      <c r="D151" s="34"/>
      <c r="E151" s="165">
        <f t="shared" si="51"/>
        <v>69</v>
      </c>
      <c r="F151" s="151">
        <f t="shared" si="51"/>
        <v>74</v>
      </c>
      <c r="G151" s="165">
        <f>IFERROR(VLOOKUP($B151,[1]NUM16!$G$3:$J$163,2,FALSE),0)</f>
        <v>55</v>
      </c>
      <c r="H151" s="57">
        <f>IFERROR(VLOOKUP($B151,[1]NUM16!$G$3:$J$163,3,FALSE),0)</f>
        <v>61</v>
      </c>
      <c r="I151" s="165">
        <f>IFERROR(VLOOKUP($B151,[1]NUM16!$R$3:$U$160,2,FALSE),0)</f>
        <v>14</v>
      </c>
      <c r="J151" s="151">
        <f>IFERROR(VLOOKUP($B151,[1]NUM16!$R$3:$U$160,3,FALSE),0)</f>
        <v>13</v>
      </c>
    </row>
    <row r="152" spans="1:11" ht="14.4" thickBot="1" x14ac:dyDescent="0.3">
      <c r="A152" s="49" t="s">
        <v>158</v>
      </c>
      <c r="B152" s="62" t="s">
        <v>157</v>
      </c>
      <c r="C152" s="34"/>
      <c r="D152" s="34"/>
      <c r="E152" s="175">
        <f t="shared" si="51"/>
        <v>39</v>
      </c>
      <c r="F152" s="176">
        <f t="shared" si="51"/>
        <v>43</v>
      </c>
      <c r="G152" s="175">
        <f>IFERROR(VLOOKUP($B152,[1]NUM16!$G$3:$J$163,2,FALSE),0)</f>
        <v>34</v>
      </c>
      <c r="H152" s="171">
        <f>IFERROR(VLOOKUP($B152,[1]NUM16!$G$3:$J$163,3,FALSE),0)</f>
        <v>30</v>
      </c>
      <c r="I152" s="175">
        <f>IFERROR(VLOOKUP($B152,[1]NUM16!$R$3:$U$160,2,FALSE),0)</f>
        <v>5</v>
      </c>
      <c r="J152" s="176">
        <f>IFERROR(VLOOKUP($B152,[1]NUM16!$R$3:$U$160,3,FALSE),0)</f>
        <v>13</v>
      </c>
    </row>
    <row r="153" spans="1:11" ht="14.4" thickBot="1" x14ac:dyDescent="0.3">
      <c r="A153" s="422" t="s">
        <v>169</v>
      </c>
      <c r="B153" s="423"/>
      <c r="C153" s="160">
        <f>D153/Metas!P15</f>
        <v>0.73736452720014367</v>
      </c>
      <c r="D153" s="161">
        <f>F153/K153</f>
        <v>0.51195219123505975</v>
      </c>
      <c r="E153" s="167">
        <f>SUM(E146:E152)</f>
        <v>484</v>
      </c>
      <c r="F153" s="168">
        <f t="shared" ref="F153:I153" si="52">SUM(F146:F152)</f>
        <v>514</v>
      </c>
      <c r="G153" s="168">
        <f t="shared" si="52"/>
        <v>384</v>
      </c>
      <c r="H153" s="168">
        <f t="shared" ref="H153" si="53">SUM(H146:H152)</f>
        <v>415</v>
      </c>
      <c r="I153" s="168">
        <f t="shared" si="52"/>
        <v>100</v>
      </c>
      <c r="J153" s="169">
        <f t="shared" ref="J153" si="54">SUM(J146:J152)</f>
        <v>99</v>
      </c>
      <c r="K153" s="177">
        <v>1004</v>
      </c>
    </row>
    <row r="154" spans="1:11" x14ac:dyDescent="0.25">
      <c r="C154" s="91"/>
      <c r="D154" s="46"/>
    </row>
  </sheetData>
  <sheetProtection selectLockedCells="1" selectUnlockedCells="1"/>
  <mergeCells count="23">
    <mergeCell ref="A153:B153"/>
    <mergeCell ref="A51:B51"/>
    <mergeCell ref="A66:B66"/>
    <mergeCell ref="A77:B77"/>
    <mergeCell ref="A83:B83"/>
    <mergeCell ref="A94:B94"/>
    <mergeCell ref="A113:B113"/>
    <mergeCell ref="A126:B126"/>
    <mergeCell ref="A140:B140"/>
    <mergeCell ref="A40:B40"/>
    <mergeCell ref="D1:D10"/>
    <mergeCell ref="A145:B145"/>
    <mergeCell ref="A26:B26"/>
    <mergeCell ref="K10:K11"/>
    <mergeCell ref="A1:A10"/>
    <mergeCell ref="B1:B10"/>
    <mergeCell ref="C1:C11"/>
    <mergeCell ref="E10:F10"/>
    <mergeCell ref="G10:H10"/>
    <mergeCell ref="I10:J10"/>
    <mergeCell ref="E1:K1"/>
    <mergeCell ref="E2:J9"/>
    <mergeCell ref="K2:K9"/>
  </mergeCells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6"/>
  <sheetViews>
    <sheetView zoomScale="80" zoomScaleNormal="80" workbookViewId="0">
      <pane xSplit="2" ySplit="11" topLeftCell="C12" activePane="bottomRight" state="frozen"/>
      <selection activeCell="B12" sqref="B12"/>
      <selection pane="topRight" activeCell="B12" sqref="B12"/>
      <selection pane="bottomLeft" activeCell="B12" sqref="B12"/>
      <selection pane="bottomRight" activeCell="C12" sqref="C12"/>
    </sheetView>
  </sheetViews>
  <sheetFormatPr baseColWidth="10" defaultColWidth="11.44140625" defaultRowHeight="13.8" x14ac:dyDescent="0.25"/>
  <cols>
    <col min="1" max="1" width="24.33203125" style="49" bestFit="1" customWidth="1"/>
    <col min="2" max="2" width="48.109375" style="49" customWidth="1"/>
    <col min="3" max="3" width="16.44140625" style="35" customWidth="1"/>
    <col min="4" max="4" width="14.109375" style="33" customWidth="1"/>
    <col min="5" max="5" width="8.44140625" style="40" bestFit="1" customWidth="1"/>
    <col min="6" max="6" width="9.88671875" style="40" bestFit="1" customWidth="1"/>
    <col min="7" max="8" width="9.6640625" style="33" bestFit="1" customWidth="1"/>
    <col min="9" max="13" width="9.6640625" style="33" customWidth="1"/>
    <col min="14" max="16" width="9.6640625" style="33" bestFit="1" customWidth="1"/>
    <col min="17" max="17" width="11.6640625" style="33" bestFit="1" customWidth="1"/>
    <col min="18" max="18" width="11.44140625" style="33"/>
    <col min="19" max="19" width="13" style="33" customWidth="1"/>
    <col min="20" max="16384" width="11.44140625" style="33"/>
  </cols>
  <sheetData>
    <row r="1" spans="1:19" s="105" customFormat="1" ht="73.5" customHeight="1" thickBot="1" x14ac:dyDescent="0.3">
      <c r="A1" s="469" t="s">
        <v>0</v>
      </c>
      <c r="B1" s="469" t="s">
        <v>1</v>
      </c>
      <c r="C1" s="469" t="s">
        <v>174</v>
      </c>
      <c r="D1" s="469" t="s">
        <v>172</v>
      </c>
      <c r="E1" s="472" t="s">
        <v>293</v>
      </c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3"/>
    </row>
    <row r="2" spans="1:19" s="105" customFormat="1" ht="15" customHeight="1" thickTop="1" x14ac:dyDescent="0.25">
      <c r="A2" s="470"/>
      <c r="B2" s="470"/>
      <c r="C2" s="470"/>
      <c r="D2" s="470"/>
      <c r="E2" s="474" t="s">
        <v>2</v>
      </c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6" t="s">
        <v>3</v>
      </c>
      <c r="S2" s="477"/>
    </row>
    <row r="3" spans="1:19" s="105" customFormat="1" ht="15" customHeight="1" x14ac:dyDescent="0.25">
      <c r="A3" s="470"/>
      <c r="B3" s="470"/>
      <c r="C3" s="470"/>
      <c r="D3" s="470"/>
      <c r="E3" s="474"/>
      <c r="F3" s="474"/>
      <c r="G3" s="474"/>
      <c r="H3" s="474"/>
      <c r="I3" s="474"/>
      <c r="J3" s="474"/>
      <c r="K3" s="474"/>
      <c r="L3" s="474"/>
      <c r="M3" s="474"/>
      <c r="N3" s="474"/>
      <c r="O3" s="474"/>
      <c r="P3" s="474"/>
      <c r="Q3" s="474"/>
      <c r="R3" s="476"/>
      <c r="S3" s="477"/>
    </row>
    <row r="4" spans="1:19" s="105" customFormat="1" ht="15" customHeight="1" x14ac:dyDescent="0.25">
      <c r="A4" s="470"/>
      <c r="B4" s="470"/>
      <c r="C4" s="470"/>
      <c r="D4" s="470"/>
      <c r="E4" s="474"/>
      <c r="F4" s="474"/>
      <c r="G4" s="474"/>
      <c r="H4" s="474"/>
      <c r="I4" s="474"/>
      <c r="J4" s="474"/>
      <c r="K4" s="474"/>
      <c r="L4" s="474"/>
      <c r="M4" s="474"/>
      <c r="N4" s="474"/>
      <c r="O4" s="474"/>
      <c r="P4" s="474"/>
      <c r="Q4" s="474"/>
      <c r="R4" s="476"/>
      <c r="S4" s="477"/>
    </row>
    <row r="5" spans="1:19" s="105" customFormat="1" ht="15" customHeight="1" x14ac:dyDescent="0.25">
      <c r="A5" s="470"/>
      <c r="B5" s="470"/>
      <c r="C5" s="470"/>
      <c r="D5" s="470"/>
      <c r="E5" s="474"/>
      <c r="F5" s="474"/>
      <c r="G5" s="474"/>
      <c r="H5" s="474"/>
      <c r="I5" s="474"/>
      <c r="J5" s="474"/>
      <c r="K5" s="474"/>
      <c r="L5" s="474"/>
      <c r="M5" s="474"/>
      <c r="N5" s="474"/>
      <c r="O5" s="474"/>
      <c r="P5" s="474"/>
      <c r="Q5" s="474"/>
      <c r="R5" s="476"/>
      <c r="S5" s="477"/>
    </row>
    <row r="6" spans="1:19" s="105" customFormat="1" ht="15" customHeight="1" x14ac:dyDescent="0.25">
      <c r="A6" s="470"/>
      <c r="B6" s="470"/>
      <c r="C6" s="470"/>
      <c r="D6" s="470"/>
      <c r="E6" s="474"/>
      <c r="F6" s="474"/>
      <c r="G6" s="474"/>
      <c r="H6" s="474"/>
      <c r="I6" s="474"/>
      <c r="J6" s="474"/>
      <c r="K6" s="474"/>
      <c r="L6" s="474"/>
      <c r="M6" s="474"/>
      <c r="N6" s="474"/>
      <c r="O6" s="474"/>
      <c r="P6" s="474"/>
      <c r="Q6" s="474"/>
      <c r="R6" s="476"/>
      <c r="S6" s="477"/>
    </row>
    <row r="7" spans="1:19" s="105" customFormat="1" ht="15" customHeight="1" x14ac:dyDescent="0.25">
      <c r="A7" s="470"/>
      <c r="B7" s="470"/>
      <c r="C7" s="470"/>
      <c r="D7" s="470"/>
      <c r="E7" s="474"/>
      <c r="F7" s="474"/>
      <c r="G7" s="474"/>
      <c r="H7" s="474"/>
      <c r="I7" s="474"/>
      <c r="J7" s="474"/>
      <c r="K7" s="474"/>
      <c r="L7" s="474"/>
      <c r="M7" s="474"/>
      <c r="N7" s="474"/>
      <c r="O7" s="474"/>
      <c r="P7" s="474"/>
      <c r="Q7" s="474"/>
      <c r="R7" s="476"/>
      <c r="S7" s="477"/>
    </row>
    <row r="8" spans="1:19" s="105" customFormat="1" ht="15" customHeight="1" x14ac:dyDescent="0.25">
      <c r="A8" s="470"/>
      <c r="B8" s="470"/>
      <c r="C8" s="470"/>
      <c r="D8" s="470"/>
      <c r="E8" s="474"/>
      <c r="F8" s="474"/>
      <c r="G8" s="474"/>
      <c r="H8" s="474"/>
      <c r="I8" s="474"/>
      <c r="J8" s="474"/>
      <c r="K8" s="474"/>
      <c r="L8" s="474"/>
      <c r="M8" s="474"/>
      <c r="N8" s="474"/>
      <c r="O8" s="474"/>
      <c r="P8" s="474"/>
      <c r="Q8" s="474"/>
      <c r="R8" s="476"/>
      <c r="S8" s="477"/>
    </row>
    <row r="9" spans="1:19" s="105" customFormat="1" ht="15.75" customHeight="1" thickBot="1" x14ac:dyDescent="0.3">
      <c r="A9" s="470"/>
      <c r="B9" s="470"/>
      <c r="C9" s="470"/>
      <c r="D9" s="470"/>
      <c r="E9" s="475"/>
      <c r="F9" s="475"/>
      <c r="G9" s="475"/>
      <c r="H9" s="475"/>
      <c r="I9" s="475"/>
      <c r="J9" s="475"/>
      <c r="K9" s="475"/>
      <c r="L9" s="475"/>
      <c r="M9" s="475"/>
      <c r="N9" s="475"/>
      <c r="O9" s="475"/>
      <c r="P9" s="475"/>
      <c r="Q9" s="475"/>
      <c r="R9" s="476"/>
      <c r="S9" s="477"/>
    </row>
    <row r="10" spans="1:19" s="105" customFormat="1" ht="57.75" customHeight="1" thickBot="1" x14ac:dyDescent="0.3">
      <c r="A10" s="471"/>
      <c r="B10" s="471"/>
      <c r="C10" s="470"/>
      <c r="D10" s="471"/>
      <c r="E10" s="478" t="s">
        <v>238</v>
      </c>
      <c r="F10" s="478"/>
      <c r="G10" s="478"/>
      <c r="H10" s="478"/>
      <c r="I10" s="478"/>
      <c r="J10" s="478"/>
      <c r="K10" s="478"/>
      <c r="L10" s="478"/>
      <c r="M10" s="478"/>
      <c r="N10" s="478"/>
      <c r="O10" s="478"/>
      <c r="P10" s="478"/>
      <c r="Q10" s="478"/>
      <c r="R10" s="479" t="s">
        <v>239</v>
      </c>
      <c r="S10" s="480"/>
    </row>
    <row r="11" spans="1:19" s="105" customFormat="1" ht="14.4" thickBot="1" x14ac:dyDescent="0.3">
      <c r="A11" s="139"/>
      <c r="B11" s="139"/>
      <c r="C11" s="471"/>
      <c r="D11" s="140" t="s">
        <v>173</v>
      </c>
      <c r="E11" s="141" t="s">
        <v>4</v>
      </c>
      <c r="F11" s="141" t="s">
        <v>5</v>
      </c>
      <c r="G11" s="142" t="s">
        <v>6</v>
      </c>
      <c r="H11" s="142" t="s">
        <v>7</v>
      </c>
      <c r="I11" s="142" t="s">
        <v>8</v>
      </c>
      <c r="J11" s="142" t="s">
        <v>9</v>
      </c>
      <c r="K11" s="142" t="s">
        <v>10</v>
      </c>
      <c r="L11" s="142" t="s">
        <v>11</v>
      </c>
      <c r="M11" s="142" t="s">
        <v>12</v>
      </c>
      <c r="N11" s="142" t="s">
        <v>13</v>
      </c>
      <c r="O11" s="142" t="s">
        <v>14</v>
      </c>
      <c r="P11" s="142" t="s">
        <v>15</v>
      </c>
      <c r="Q11" s="143" t="s">
        <v>16</v>
      </c>
      <c r="R11" s="481"/>
      <c r="S11" s="482"/>
    </row>
    <row r="12" spans="1:19" s="49" customFormat="1" x14ac:dyDescent="0.25">
      <c r="A12" s="49" t="s">
        <v>40</v>
      </c>
      <c r="B12" s="62" t="s">
        <v>27</v>
      </c>
      <c r="C12" s="34"/>
      <c r="D12" s="48"/>
      <c r="E12" s="51">
        <f>IFERROR(VLOOKUP($B12,[1]NUM17!$G$3:$T$146,2,FALSE),0)</f>
        <v>27</v>
      </c>
      <c r="F12" s="51">
        <f>IFERROR(VLOOKUP($B12,[1]NUM17!$G$3:$T$146,3,FALSE),0)</f>
        <v>24</v>
      </c>
      <c r="G12" s="51">
        <f>IFERROR(VLOOKUP($B12,[1]NUM17!$G$3:$T$146,4,FALSE),0)</f>
        <v>38</v>
      </c>
      <c r="H12" s="51">
        <f>IFERROR(VLOOKUP($B12,[1]NUM17!$G$3:$T$146,5,FALSE),0)</f>
        <v>1</v>
      </c>
      <c r="I12" s="51">
        <f>IFERROR(VLOOKUP($B12,[1]NUM17!$G$3:$T$146,6,FALSE),0)</f>
        <v>0</v>
      </c>
      <c r="J12" s="51">
        <f>IFERROR(VLOOKUP($B12,[1]NUM17!$G$3:$T$146,7,FALSE),0)</f>
        <v>8</v>
      </c>
      <c r="K12" s="51">
        <f>IFERROR(VLOOKUP($B12,[1]NUM17!$G$3:$T$146,8,FALSE),0)</f>
        <v>33</v>
      </c>
      <c r="L12" s="51">
        <f>IFERROR(VLOOKUP($B12,[1]NUM17!$G$3:$T$146,9,FALSE),0)</f>
        <v>0</v>
      </c>
      <c r="M12" s="51">
        <f>IFERROR(VLOOKUP($B12,[1]NUM17!$G$3:$T$146,10,FALSE),0)</f>
        <v>36</v>
      </c>
      <c r="N12" s="51">
        <f>IFERROR(VLOOKUP($B12,[1]NUM17!$G$3:$T$146,11,FALSE),0)</f>
        <v>0</v>
      </c>
      <c r="O12" s="51">
        <f>IFERROR(VLOOKUP($B12,[1]NUM17!$G$3:$T$146,12,FALSE),0)</f>
        <v>0</v>
      </c>
      <c r="P12" s="51">
        <f>IFERROR(VLOOKUP($B12,[1]NUM17!$G$3:$T$146,13,FALSE),0)</f>
        <v>5</v>
      </c>
      <c r="Q12" s="188">
        <f>SUM(E12:P12)</f>
        <v>172</v>
      </c>
    </row>
    <row r="13" spans="1:19" s="49" customFormat="1" x14ac:dyDescent="0.25">
      <c r="A13" s="49" t="s">
        <v>40</v>
      </c>
      <c r="B13" s="62" t="s">
        <v>28</v>
      </c>
      <c r="C13" s="34"/>
      <c r="D13" s="48"/>
      <c r="E13" s="51">
        <f>IFERROR(VLOOKUP($B13,[1]NUM17!$G$3:$T$146,2,FALSE),0)</f>
        <v>0</v>
      </c>
      <c r="F13" s="51">
        <f>IFERROR(VLOOKUP($B13,[1]NUM17!$G$3:$T$146,3,FALSE),0)</f>
        <v>25</v>
      </c>
      <c r="G13" s="51">
        <f>IFERROR(VLOOKUP($B13,[1]NUM17!$G$3:$T$146,4,FALSE),0)</f>
        <v>29</v>
      </c>
      <c r="H13" s="51">
        <f>IFERROR(VLOOKUP($B13,[1]NUM17!$G$3:$T$146,5,FALSE),0)</f>
        <v>33</v>
      </c>
      <c r="I13" s="51">
        <f>IFERROR(VLOOKUP($B13,[1]NUM17!$G$3:$T$146,6,FALSE),0)</f>
        <v>46</v>
      </c>
      <c r="J13" s="51">
        <f>IFERROR(VLOOKUP($B13,[1]NUM17!$G$3:$T$146,7,FALSE),0)</f>
        <v>38</v>
      </c>
      <c r="K13" s="51">
        <f>IFERROR(VLOOKUP($B13,[1]NUM17!$G$3:$T$146,8,FALSE),0)</f>
        <v>27</v>
      </c>
      <c r="L13" s="51">
        <f>IFERROR(VLOOKUP($B13,[1]NUM17!$G$3:$T$146,9,FALSE),0)</f>
        <v>30</v>
      </c>
      <c r="M13" s="51">
        <f>IFERROR(VLOOKUP($B13,[1]NUM17!$G$3:$T$146,10,FALSE),0)</f>
        <v>22</v>
      </c>
      <c r="N13" s="51">
        <f>IFERROR(VLOOKUP($B13,[1]NUM17!$G$3:$T$146,11,FALSE),0)</f>
        <v>20</v>
      </c>
      <c r="O13" s="51">
        <f>IFERROR(VLOOKUP($B13,[1]NUM17!$G$3:$T$146,12,FALSE),0)</f>
        <v>0</v>
      </c>
      <c r="P13" s="51">
        <f>IFERROR(VLOOKUP($B13,[1]NUM17!$G$3:$T$146,13,FALSE),0)</f>
        <v>27</v>
      </c>
      <c r="Q13" s="189">
        <f t="shared" ref="Q13:Q24" si="0">SUM(E13:P13)</f>
        <v>297</v>
      </c>
    </row>
    <row r="14" spans="1:19" s="49" customFormat="1" x14ac:dyDescent="0.25">
      <c r="A14" s="49" t="s">
        <v>40</v>
      </c>
      <c r="B14" s="62" t="s">
        <v>29</v>
      </c>
      <c r="C14" s="34"/>
      <c r="D14" s="48"/>
      <c r="E14" s="51">
        <f>IFERROR(VLOOKUP($B14,[1]NUM17!$G$3:$T$146,2,FALSE),0)</f>
        <v>17</v>
      </c>
      <c r="F14" s="51">
        <f>IFERROR(VLOOKUP($B14,[1]NUM17!$G$3:$T$146,3,FALSE),0)</f>
        <v>41</v>
      </c>
      <c r="G14" s="51">
        <f>IFERROR(VLOOKUP($B14,[1]NUM17!$G$3:$T$146,4,FALSE),0)</f>
        <v>44</v>
      </c>
      <c r="H14" s="51">
        <f>IFERROR(VLOOKUP($B14,[1]NUM17!$G$3:$T$146,5,FALSE),0)</f>
        <v>34</v>
      </c>
      <c r="I14" s="51">
        <f>IFERROR(VLOOKUP($B14,[1]NUM17!$G$3:$T$146,6,FALSE),0)</f>
        <v>29</v>
      </c>
      <c r="J14" s="51">
        <f>IFERROR(VLOOKUP($B14,[1]NUM17!$G$3:$T$146,7,FALSE),0)</f>
        <v>46</v>
      </c>
      <c r="K14" s="51">
        <f>IFERROR(VLOOKUP($B14,[1]NUM17!$G$3:$T$146,8,FALSE),0)</f>
        <v>24</v>
      </c>
      <c r="L14" s="51">
        <f>IFERROR(VLOOKUP($B14,[1]NUM17!$G$3:$T$146,9,FALSE),0)</f>
        <v>36</v>
      </c>
      <c r="M14" s="51">
        <f>IFERROR(VLOOKUP($B14,[1]NUM17!$G$3:$T$146,10,FALSE),0)</f>
        <v>22</v>
      </c>
      <c r="N14" s="51">
        <f>IFERROR(VLOOKUP($B14,[1]NUM17!$G$3:$T$146,11,FALSE),0)</f>
        <v>22</v>
      </c>
      <c r="O14" s="51">
        <f>IFERROR(VLOOKUP($B14,[1]NUM17!$G$3:$T$146,12,FALSE),0)</f>
        <v>5</v>
      </c>
      <c r="P14" s="51">
        <f>IFERROR(VLOOKUP($B14,[1]NUM17!$G$3:$T$146,13,FALSE),0)</f>
        <v>28</v>
      </c>
      <c r="Q14" s="189">
        <f t="shared" si="0"/>
        <v>348</v>
      </c>
    </row>
    <row r="15" spans="1:19" s="49" customFormat="1" x14ac:dyDescent="0.25">
      <c r="A15" s="49" t="s">
        <v>40</v>
      </c>
      <c r="B15" s="62" t="s">
        <v>30</v>
      </c>
      <c r="C15" s="34"/>
      <c r="D15" s="48"/>
      <c r="E15" s="51">
        <f>IFERROR(VLOOKUP($B15,[1]NUM17!$G$3:$T$146,2,FALSE),0)</f>
        <v>36</v>
      </c>
      <c r="F15" s="51">
        <f>IFERROR(VLOOKUP($B15,[1]NUM17!$G$3:$T$146,3,FALSE),0)</f>
        <v>10</v>
      </c>
      <c r="G15" s="51">
        <f>IFERROR(VLOOKUP($B15,[1]NUM17!$G$3:$T$146,4,FALSE),0)</f>
        <v>61</v>
      </c>
      <c r="H15" s="51">
        <f>IFERROR(VLOOKUP($B15,[1]NUM17!$G$3:$T$146,5,FALSE),0)</f>
        <v>15</v>
      </c>
      <c r="I15" s="51">
        <f>IFERROR(VLOOKUP($B15,[1]NUM17!$G$3:$T$146,6,FALSE),0)</f>
        <v>24</v>
      </c>
      <c r="J15" s="51">
        <f>IFERROR(VLOOKUP($B15,[1]NUM17!$G$3:$T$146,7,FALSE),0)</f>
        <v>35</v>
      </c>
      <c r="K15" s="51">
        <f>IFERROR(VLOOKUP($B15,[1]NUM17!$G$3:$T$146,8,FALSE),0)</f>
        <v>14</v>
      </c>
      <c r="L15" s="51">
        <f>IFERROR(VLOOKUP($B15,[1]NUM17!$G$3:$T$146,9,FALSE),0)</f>
        <v>23</v>
      </c>
      <c r="M15" s="51">
        <f>IFERROR(VLOOKUP($B15,[1]NUM17!$G$3:$T$146,10,FALSE),0)</f>
        <v>27</v>
      </c>
      <c r="N15" s="51">
        <f>IFERROR(VLOOKUP($B15,[1]NUM17!$G$3:$T$146,11,FALSE),0)</f>
        <v>0</v>
      </c>
      <c r="O15" s="51">
        <f>IFERROR(VLOOKUP($B15,[1]NUM17!$G$3:$T$146,12,FALSE),0)</f>
        <v>0</v>
      </c>
      <c r="P15" s="51">
        <f>IFERROR(VLOOKUP($B15,[1]NUM17!$G$3:$T$146,13,FALSE),0)</f>
        <v>44</v>
      </c>
      <c r="Q15" s="189">
        <f t="shared" si="0"/>
        <v>289</v>
      </c>
    </row>
    <row r="16" spans="1:19" s="49" customFormat="1" x14ac:dyDescent="0.25">
      <c r="A16" s="49" t="s">
        <v>40</v>
      </c>
      <c r="B16" s="62" t="s">
        <v>31</v>
      </c>
      <c r="C16" s="36"/>
      <c r="D16" s="48"/>
      <c r="E16" s="51">
        <f>IFERROR(VLOOKUP($B16,[1]NUM17!$G$3:$T$146,2,FALSE),0)</f>
        <v>30</v>
      </c>
      <c r="F16" s="51">
        <f>IFERROR(VLOOKUP($B16,[1]NUM17!$G$3:$T$146,3,FALSE),0)</f>
        <v>32</v>
      </c>
      <c r="G16" s="51">
        <f>IFERROR(VLOOKUP($B16,[1]NUM17!$G$3:$T$146,4,FALSE),0)</f>
        <v>34</v>
      </c>
      <c r="H16" s="51">
        <f>IFERROR(VLOOKUP($B16,[1]NUM17!$G$3:$T$146,5,FALSE),0)</f>
        <v>36</v>
      </c>
      <c r="I16" s="51">
        <f>IFERROR(VLOOKUP($B16,[1]NUM17!$G$3:$T$146,6,FALSE),0)</f>
        <v>26</v>
      </c>
      <c r="J16" s="51">
        <f>IFERROR(VLOOKUP($B16,[1]NUM17!$G$3:$T$146,7,FALSE),0)</f>
        <v>24</v>
      </c>
      <c r="K16" s="51">
        <f>IFERROR(VLOOKUP($B16,[1]NUM17!$G$3:$T$146,8,FALSE),0)</f>
        <v>15</v>
      </c>
      <c r="L16" s="51">
        <f>IFERROR(VLOOKUP($B16,[1]NUM17!$G$3:$T$146,9,FALSE),0)</f>
        <v>32</v>
      </c>
      <c r="M16" s="51">
        <f>IFERROR(VLOOKUP($B16,[1]NUM17!$G$3:$T$146,10,FALSE),0)</f>
        <v>16</v>
      </c>
      <c r="N16" s="51">
        <f>IFERROR(VLOOKUP($B16,[1]NUM17!$G$3:$T$146,11,FALSE),0)</f>
        <v>23</v>
      </c>
      <c r="O16" s="51">
        <f>IFERROR(VLOOKUP($B16,[1]NUM17!$G$3:$T$146,12,FALSE),0)</f>
        <v>3</v>
      </c>
      <c r="P16" s="51">
        <f>IFERROR(VLOOKUP($B16,[1]NUM17!$G$3:$T$146,13,FALSE),0)</f>
        <v>28</v>
      </c>
      <c r="Q16" s="189">
        <f t="shared" si="0"/>
        <v>299</v>
      </c>
    </row>
    <row r="17" spans="1:19" s="49" customFormat="1" x14ac:dyDescent="0.25">
      <c r="A17" s="49" t="s">
        <v>40</v>
      </c>
      <c r="B17" s="62" t="s">
        <v>32</v>
      </c>
      <c r="C17" s="34"/>
      <c r="D17" s="48"/>
      <c r="E17" s="51">
        <f>IFERROR(VLOOKUP($B17,[1]NUM17!$G$3:$T$146,2,FALSE),0)</f>
        <v>35</v>
      </c>
      <c r="F17" s="51">
        <f>IFERROR(VLOOKUP($B17,[1]NUM17!$G$3:$T$146,3,FALSE),0)</f>
        <v>28</v>
      </c>
      <c r="G17" s="51">
        <f>IFERROR(VLOOKUP($B17,[1]NUM17!$G$3:$T$146,4,FALSE),0)</f>
        <v>34</v>
      </c>
      <c r="H17" s="51">
        <f>IFERROR(VLOOKUP($B17,[1]NUM17!$G$3:$T$146,5,FALSE),0)</f>
        <v>22</v>
      </c>
      <c r="I17" s="51">
        <f>IFERROR(VLOOKUP($B17,[1]NUM17!$G$3:$T$146,6,FALSE),0)</f>
        <v>39</v>
      </c>
      <c r="J17" s="51">
        <f>IFERROR(VLOOKUP($B17,[1]NUM17!$G$3:$T$146,7,FALSE),0)</f>
        <v>28</v>
      </c>
      <c r="K17" s="51">
        <f>IFERROR(VLOOKUP($B17,[1]NUM17!$G$3:$T$146,8,FALSE),0)</f>
        <v>56</v>
      </c>
      <c r="L17" s="51">
        <f>IFERROR(VLOOKUP($B17,[1]NUM17!$G$3:$T$146,9,FALSE),0)</f>
        <v>44</v>
      </c>
      <c r="M17" s="51">
        <f>IFERROR(VLOOKUP($B17,[1]NUM17!$G$3:$T$146,10,FALSE),0)</f>
        <v>20</v>
      </c>
      <c r="N17" s="51">
        <f>IFERROR(VLOOKUP($B17,[1]NUM17!$G$3:$T$146,11,FALSE),0)</f>
        <v>23</v>
      </c>
      <c r="O17" s="51">
        <f>IFERROR(VLOOKUP($B17,[1]NUM17!$G$3:$T$146,12,FALSE),0)</f>
        <v>3</v>
      </c>
      <c r="P17" s="51">
        <f>IFERROR(VLOOKUP($B17,[1]NUM17!$G$3:$T$146,13,FALSE),0)</f>
        <v>31</v>
      </c>
      <c r="Q17" s="189">
        <f t="shared" si="0"/>
        <v>363</v>
      </c>
    </row>
    <row r="18" spans="1:19" s="49" customFormat="1" x14ac:dyDescent="0.25">
      <c r="A18" s="49" t="s">
        <v>40</v>
      </c>
      <c r="B18" s="62" t="s">
        <v>33</v>
      </c>
      <c r="C18" s="34"/>
      <c r="D18" s="48"/>
      <c r="E18" s="51">
        <f>IFERROR(VLOOKUP($B18,[1]NUM17!$G$3:$T$146,2,FALSE),0)</f>
        <v>3</v>
      </c>
      <c r="F18" s="51">
        <f>IFERROR(VLOOKUP($B18,[1]NUM17!$G$3:$T$146,3,FALSE),0)</f>
        <v>0</v>
      </c>
      <c r="G18" s="51">
        <f>IFERROR(VLOOKUP($B18,[1]NUM17!$G$3:$T$146,4,FALSE),0)</f>
        <v>3</v>
      </c>
      <c r="H18" s="51">
        <f>IFERROR(VLOOKUP($B18,[1]NUM17!$G$3:$T$146,5,FALSE),0)</f>
        <v>5</v>
      </c>
      <c r="I18" s="51">
        <f>IFERROR(VLOOKUP($B18,[1]NUM17!$G$3:$T$146,6,FALSE),0)</f>
        <v>8</v>
      </c>
      <c r="J18" s="51">
        <f>IFERROR(VLOOKUP($B18,[1]NUM17!$G$3:$T$146,7,FALSE),0)</f>
        <v>2</v>
      </c>
      <c r="K18" s="51">
        <f>IFERROR(VLOOKUP($B18,[1]NUM17!$G$3:$T$146,8,FALSE),0)</f>
        <v>2</v>
      </c>
      <c r="L18" s="51">
        <f>IFERROR(VLOOKUP($B18,[1]NUM17!$G$3:$T$146,9,FALSE),0)</f>
        <v>3</v>
      </c>
      <c r="M18" s="51">
        <f>IFERROR(VLOOKUP($B18,[1]NUM17!$G$3:$T$146,10,FALSE),0)</f>
        <v>1</v>
      </c>
      <c r="N18" s="51">
        <f>IFERROR(VLOOKUP($B18,[1]NUM17!$G$3:$T$146,11,FALSE),0)</f>
        <v>7</v>
      </c>
      <c r="O18" s="51">
        <f>IFERROR(VLOOKUP($B18,[1]NUM17!$G$3:$T$146,12,FALSE),0)</f>
        <v>2</v>
      </c>
      <c r="P18" s="51">
        <f>IFERROR(VLOOKUP($B18,[1]NUM17!$G$3:$T$146,13,FALSE),0)</f>
        <v>3</v>
      </c>
      <c r="Q18" s="189">
        <f t="shared" si="0"/>
        <v>39</v>
      </c>
    </row>
    <row r="19" spans="1:19" s="49" customFormat="1" x14ac:dyDescent="0.25">
      <c r="A19" s="49" t="s">
        <v>40</v>
      </c>
      <c r="B19" s="62" t="s">
        <v>34</v>
      </c>
      <c r="C19" s="34"/>
      <c r="D19" s="48"/>
      <c r="E19" s="51">
        <f>IFERROR(VLOOKUP($B19,[1]NUM17!$G$3:$T$146,2,FALSE),0)</f>
        <v>2</v>
      </c>
      <c r="F19" s="51">
        <f>IFERROR(VLOOKUP($B19,[1]NUM17!$G$3:$T$146,3,FALSE),0)</f>
        <v>0</v>
      </c>
      <c r="G19" s="51">
        <f>IFERROR(VLOOKUP($B19,[1]NUM17!$G$3:$T$146,4,FALSE),0)</f>
        <v>0</v>
      </c>
      <c r="H19" s="51">
        <f>IFERROR(VLOOKUP($B19,[1]NUM17!$G$3:$T$146,5,FALSE),0)</f>
        <v>1</v>
      </c>
      <c r="I19" s="51">
        <f>IFERROR(VLOOKUP($B19,[1]NUM17!$G$3:$T$146,6,FALSE),0)</f>
        <v>0</v>
      </c>
      <c r="J19" s="51">
        <f>IFERROR(VLOOKUP($B19,[1]NUM17!$G$3:$T$146,7,FALSE),0)</f>
        <v>1</v>
      </c>
      <c r="K19" s="51">
        <f>IFERROR(VLOOKUP($B19,[1]NUM17!$G$3:$T$146,8,FALSE),0)</f>
        <v>0</v>
      </c>
      <c r="L19" s="51">
        <f>IFERROR(VLOOKUP($B19,[1]NUM17!$G$3:$T$146,9,FALSE),0)</f>
        <v>4</v>
      </c>
      <c r="M19" s="51">
        <f>IFERROR(VLOOKUP($B19,[1]NUM17!$G$3:$T$146,10,FALSE),0)</f>
        <v>1</v>
      </c>
      <c r="N19" s="51">
        <f>IFERROR(VLOOKUP($B19,[1]NUM17!$G$3:$T$146,11,FALSE),0)</f>
        <v>0</v>
      </c>
      <c r="O19" s="51">
        <f>IFERROR(VLOOKUP($B19,[1]NUM17!$G$3:$T$146,12,FALSE),0)</f>
        <v>0</v>
      </c>
      <c r="P19" s="51">
        <f>IFERROR(VLOOKUP($B19,[1]NUM17!$G$3:$T$146,13,FALSE),0)</f>
        <v>1</v>
      </c>
      <c r="Q19" s="189">
        <f t="shared" si="0"/>
        <v>10</v>
      </c>
    </row>
    <row r="20" spans="1:19" s="49" customFormat="1" x14ac:dyDescent="0.25">
      <c r="A20" s="49" t="s">
        <v>40</v>
      </c>
      <c r="B20" s="62" t="s">
        <v>35</v>
      </c>
      <c r="C20" s="34"/>
      <c r="D20" s="48"/>
      <c r="E20" s="51">
        <f>IFERROR(VLOOKUP($B20,[1]NUM17!$G$3:$T$146,2,FALSE),0)</f>
        <v>0</v>
      </c>
      <c r="F20" s="51">
        <f>IFERROR(VLOOKUP($B20,[1]NUM17!$G$3:$T$146,3,FALSE),0)</f>
        <v>0</v>
      </c>
      <c r="G20" s="51">
        <f>IFERROR(VLOOKUP($B20,[1]NUM17!$G$3:$T$146,4,FALSE),0)</f>
        <v>3</v>
      </c>
      <c r="H20" s="51">
        <f>IFERROR(VLOOKUP($B20,[1]NUM17!$G$3:$T$146,5,FALSE),0)</f>
        <v>2</v>
      </c>
      <c r="I20" s="51">
        <f>IFERROR(VLOOKUP($B20,[1]NUM17!$G$3:$T$146,6,FALSE),0)</f>
        <v>1</v>
      </c>
      <c r="J20" s="51">
        <f>IFERROR(VLOOKUP($B20,[1]NUM17!$G$3:$T$146,7,FALSE),0)</f>
        <v>0</v>
      </c>
      <c r="K20" s="51">
        <f>IFERROR(VLOOKUP($B20,[1]NUM17!$G$3:$T$146,8,FALSE),0)</f>
        <v>1</v>
      </c>
      <c r="L20" s="51">
        <f>IFERROR(VLOOKUP($B20,[1]NUM17!$G$3:$T$146,9,FALSE),0)</f>
        <v>3</v>
      </c>
      <c r="M20" s="51">
        <f>IFERROR(VLOOKUP($B20,[1]NUM17!$G$3:$T$146,10,FALSE),0)</f>
        <v>1</v>
      </c>
      <c r="N20" s="51">
        <f>IFERROR(VLOOKUP($B20,[1]NUM17!$G$3:$T$146,11,FALSE),0)</f>
        <v>1</v>
      </c>
      <c r="O20" s="51">
        <f>IFERROR(VLOOKUP($B20,[1]NUM17!$G$3:$T$146,12,FALSE),0)</f>
        <v>0</v>
      </c>
      <c r="P20" s="51">
        <f>IFERROR(VLOOKUP($B20,[1]NUM17!$G$3:$T$146,13,FALSE),0)</f>
        <v>1</v>
      </c>
      <c r="Q20" s="189">
        <f t="shared" si="0"/>
        <v>13</v>
      </c>
    </row>
    <row r="21" spans="1:19" s="49" customFormat="1" x14ac:dyDescent="0.25">
      <c r="A21" s="49" t="s">
        <v>40</v>
      </c>
      <c r="B21" s="62" t="s">
        <v>36</v>
      </c>
      <c r="C21" s="37"/>
      <c r="D21" s="48"/>
      <c r="E21" s="51">
        <f>IFERROR(VLOOKUP($B21,[1]NUM17!$G$3:$T$146,2,FALSE),0)</f>
        <v>0</v>
      </c>
      <c r="F21" s="51">
        <f>IFERROR(VLOOKUP($B21,[1]NUM17!$G$3:$T$146,3,FALSE),0)</f>
        <v>0</v>
      </c>
      <c r="G21" s="51">
        <f>IFERROR(VLOOKUP($B21,[1]NUM17!$G$3:$T$146,4,FALSE),0)</f>
        <v>2</v>
      </c>
      <c r="H21" s="51">
        <f>IFERROR(VLOOKUP($B21,[1]NUM17!$G$3:$T$146,5,FALSE),0)</f>
        <v>2</v>
      </c>
      <c r="I21" s="51">
        <f>IFERROR(VLOOKUP($B21,[1]NUM17!$G$3:$T$146,6,FALSE),0)</f>
        <v>2</v>
      </c>
      <c r="J21" s="51">
        <f>IFERROR(VLOOKUP($B21,[1]NUM17!$G$3:$T$146,7,FALSE),0)</f>
        <v>0</v>
      </c>
      <c r="K21" s="51">
        <f>IFERROR(VLOOKUP($B21,[1]NUM17!$G$3:$T$146,8,FALSE),0)</f>
        <v>2</v>
      </c>
      <c r="L21" s="51">
        <f>IFERROR(VLOOKUP($B21,[1]NUM17!$G$3:$T$146,9,FALSE),0)</f>
        <v>0</v>
      </c>
      <c r="M21" s="51">
        <f>IFERROR(VLOOKUP($B21,[1]NUM17!$G$3:$T$146,10,FALSE),0)</f>
        <v>0</v>
      </c>
      <c r="N21" s="51">
        <f>IFERROR(VLOOKUP($B21,[1]NUM17!$G$3:$T$146,11,FALSE),0)</f>
        <v>0</v>
      </c>
      <c r="O21" s="51">
        <f>IFERROR(VLOOKUP($B21,[1]NUM17!$G$3:$T$146,12,FALSE),0)</f>
        <v>0</v>
      </c>
      <c r="P21" s="51">
        <f>IFERROR(VLOOKUP($B21,[1]NUM17!$G$3:$T$146,13,FALSE),0)</f>
        <v>0</v>
      </c>
      <c r="Q21" s="189">
        <f t="shared" si="0"/>
        <v>8</v>
      </c>
    </row>
    <row r="22" spans="1:19" s="49" customFormat="1" x14ac:dyDescent="0.25">
      <c r="A22" s="49" t="s">
        <v>40</v>
      </c>
      <c r="B22" s="62" t="s">
        <v>37</v>
      </c>
      <c r="C22" s="34"/>
      <c r="D22" s="48"/>
      <c r="E22" s="51">
        <f>IFERROR(VLOOKUP($B22,[1]NUM17!$G$3:$T$146,2,FALSE),0)</f>
        <v>3</v>
      </c>
      <c r="F22" s="51">
        <f>IFERROR(VLOOKUP($B22,[1]NUM17!$G$3:$T$146,3,FALSE),0)</f>
        <v>1</v>
      </c>
      <c r="G22" s="51">
        <f>IFERROR(VLOOKUP($B22,[1]NUM17!$G$3:$T$146,4,FALSE),0)</f>
        <v>5</v>
      </c>
      <c r="H22" s="51">
        <f>IFERROR(VLOOKUP($B22,[1]NUM17!$G$3:$T$146,5,FALSE),0)</f>
        <v>2</v>
      </c>
      <c r="I22" s="51">
        <f>IFERROR(VLOOKUP($B22,[1]NUM17!$G$3:$T$146,6,FALSE),0)</f>
        <v>10</v>
      </c>
      <c r="J22" s="51">
        <f>IFERROR(VLOOKUP($B22,[1]NUM17!$G$3:$T$146,7,FALSE),0)</f>
        <v>5</v>
      </c>
      <c r="K22" s="51">
        <f>IFERROR(VLOOKUP($B22,[1]NUM17!$G$3:$T$146,8,FALSE),0)</f>
        <v>0</v>
      </c>
      <c r="L22" s="51">
        <f>IFERROR(VLOOKUP($B22,[1]NUM17!$G$3:$T$146,9,FALSE),0)</f>
        <v>2</v>
      </c>
      <c r="M22" s="51">
        <f>IFERROR(VLOOKUP($B22,[1]NUM17!$G$3:$T$146,10,FALSE),0)</f>
        <v>4</v>
      </c>
      <c r="N22" s="51">
        <f>IFERROR(VLOOKUP($B22,[1]NUM17!$G$3:$T$146,11,FALSE),0)</f>
        <v>3</v>
      </c>
      <c r="O22" s="51">
        <f>IFERROR(VLOOKUP($B22,[1]NUM17!$G$3:$T$146,12,FALSE),0)</f>
        <v>0</v>
      </c>
      <c r="P22" s="51">
        <f>IFERROR(VLOOKUP($B22,[1]NUM17!$G$3:$T$146,13,FALSE),0)</f>
        <v>2</v>
      </c>
      <c r="Q22" s="189">
        <f t="shared" si="0"/>
        <v>37</v>
      </c>
    </row>
    <row r="23" spans="1:19" s="49" customFormat="1" x14ac:dyDescent="0.25">
      <c r="A23" s="49" t="s">
        <v>40</v>
      </c>
      <c r="B23" s="62" t="s">
        <v>38</v>
      </c>
      <c r="C23" s="34"/>
      <c r="D23" s="48"/>
      <c r="E23" s="51">
        <f>IFERROR(VLOOKUP($B23,[1]NUM17!$G$3:$T$146,2,FALSE),0)</f>
        <v>7</v>
      </c>
      <c r="F23" s="51">
        <f>IFERROR(VLOOKUP($B23,[1]NUM17!$G$3:$T$146,3,FALSE),0)</f>
        <v>5</v>
      </c>
      <c r="G23" s="51">
        <f>IFERROR(VLOOKUP($B23,[1]NUM17!$G$3:$T$146,4,FALSE),0)</f>
        <v>9</v>
      </c>
      <c r="H23" s="51">
        <f>IFERROR(VLOOKUP($B23,[1]NUM17!$G$3:$T$146,5,FALSE),0)</f>
        <v>5</v>
      </c>
      <c r="I23" s="51">
        <f>IFERROR(VLOOKUP($B23,[1]NUM17!$G$3:$T$146,6,FALSE),0)</f>
        <v>10</v>
      </c>
      <c r="J23" s="51">
        <f>IFERROR(VLOOKUP($B23,[1]NUM17!$G$3:$T$146,7,FALSE),0)</f>
        <v>7</v>
      </c>
      <c r="K23" s="51">
        <f>IFERROR(VLOOKUP($B23,[1]NUM17!$G$3:$T$146,8,FALSE),0)</f>
        <v>7</v>
      </c>
      <c r="L23" s="51">
        <f>IFERROR(VLOOKUP($B23,[1]NUM17!$G$3:$T$146,9,FALSE),0)</f>
        <v>7</v>
      </c>
      <c r="M23" s="51">
        <f>IFERROR(VLOOKUP($B23,[1]NUM17!$G$3:$T$146,10,FALSE),0)</f>
        <v>2</v>
      </c>
      <c r="N23" s="51">
        <f>IFERROR(VLOOKUP($B23,[1]NUM17!$G$3:$T$146,11,FALSE),0)</f>
        <v>3</v>
      </c>
      <c r="O23" s="51">
        <f>IFERROR(VLOOKUP($B23,[1]NUM17!$G$3:$T$146,12,FALSE),0)</f>
        <v>0</v>
      </c>
      <c r="P23" s="51">
        <f>IFERROR(VLOOKUP($B23,[1]NUM17!$G$3:$T$146,13,FALSE),0)</f>
        <v>1</v>
      </c>
      <c r="Q23" s="189">
        <f>SUM(E23:P23)</f>
        <v>63</v>
      </c>
    </row>
    <row r="24" spans="1:19" s="49" customFormat="1" x14ac:dyDescent="0.25">
      <c r="A24" s="49" t="s">
        <v>40</v>
      </c>
      <c r="B24" s="62" t="s">
        <v>39</v>
      </c>
      <c r="C24" s="34"/>
      <c r="D24" s="48"/>
      <c r="E24" s="51">
        <f>IFERROR(VLOOKUP($B24,[1]NUM17!$G$3:$T$146,2,FALSE),0)</f>
        <v>6</v>
      </c>
      <c r="F24" s="51">
        <f>IFERROR(VLOOKUP($B24,[1]NUM17!$G$3:$T$146,3,FALSE),0)</f>
        <v>0</v>
      </c>
      <c r="G24" s="51">
        <f>IFERROR(VLOOKUP($B24,[1]NUM17!$G$3:$T$146,4,FALSE),0)</f>
        <v>0</v>
      </c>
      <c r="H24" s="51">
        <f>IFERROR(VLOOKUP($B24,[1]NUM17!$G$3:$T$146,5,FALSE),0)</f>
        <v>3</v>
      </c>
      <c r="I24" s="51">
        <f>IFERROR(VLOOKUP($B24,[1]NUM17!$G$3:$T$146,6,FALSE),0)</f>
        <v>5</v>
      </c>
      <c r="J24" s="51">
        <f>IFERROR(VLOOKUP($B24,[1]NUM17!$G$3:$T$146,7,FALSE),0)</f>
        <v>3</v>
      </c>
      <c r="K24" s="51">
        <f>IFERROR(VLOOKUP($B24,[1]NUM17!$G$3:$T$146,8,FALSE),0)</f>
        <v>9</v>
      </c>
      <c r="L24" s="51">
        <f>IFERROR(VLOOKUP($B24,[1]NUM17!$G$3:$T$146,9,FALSE),0)</f>
        <v>6</v>
      </c>
      <c r="M24" s="51">
        <f>IFERROR(VLOOKUP($B24,[1]NUM17!$G$3:$T$146,10,FALSE),0)</f>
        <v>0</v>
      </c>
      <c r="N24" s="51">
        <f>IFERROR(VLOOKUP($B24,[1]NUM17!$G$3:$T$146,11,FALSE),0)</f>
        <v>3</v>
      </c>
      <c r="O24" s="51">
        <f>IFERROR(VLOOKUP($B24,[1]NUM17!$G$3:$T$146,12,FALSE),0)</f>
        <v>3</v>
      </c>
      <c r="P24" s="51">
        <f>IFERROR(VLOOKUP($B24,[1]NUM17!$G$3:$T$146,13,FALSE),0)</f>
        <v>11</v>
      </c>
      <c r="Q24" s="189">
        <f t="shared" si="0"/>
        <v>49</v>
      </c>
    </row>
    <row r="25" spans="1:19" s="49" customFormat="1" ht="14.4" thickBot="1" x14ac:dyDescent="0.3">
      <c r="A25" s="47" t="s">
        <v>40</v>
      </c>
      <c r="B25" s="62" t="s">
        <v>256</v>
      </c>
      <c r="C25" s="34"/>
      <c r="D25" s="48"/>
      <c r="E25" s="51">
        <f>IFERROR(VLOOKUP($B25,[1]NUM17!$G$3:$T$146,2,FALSE),0)</f>
        <v>11</v>
      </c>
      <c r="F25" s="51">
        <f>IFERROR(VLOOKUP($B25,[1]NUM17!$G$3:$T$146,3,FALSE),0)</f>
        <v>6</v>
      </c>
      <c r="G25" s="51">
        <f>IFERROR(VLOOKUP($B25,[1]NUM17!$G$3:$T$146,4,FALSE),0)</f>
        <v>7</v>
      </c>
      <c r="H25" s="51">
        <f>IFERROR(VLOOKUP($B25,[1]NUM17!$G$3:$T$146,5,FALSE),0)</f>
        <v>3</v>
      </c>
      <c r="I25" s="51">
        <f>IFERROR(VLOOKUP($B25,[1]NUM17!$G$3:$T$146,6,FALSE),0)</f>
        <v>11</v>
      </c>
      <c r="J25" s="51">
        <f>IFERROR(VLOOKUP($B25,[1]NUM17!$G$3:$T$146,7,FALSE),0)</f>
        <v>4</v>
      </c>
      <c r="K25" s="51">
        <f>IFERROR(VLOOKUP($B25,[1]NUM17!$G$3:$T$146,8,FALSE),0)</f>
        <v>5</v>
      </c>
      <c r="L25" s="51">
        <f>IFERROR(VLOOKUP($B25,[1]NUM17!$G$3:$T$146,9,FALSE),0)</f>
        <v>7</v>
      </c>
      <c r="M25" s="51">
        <f>IFERROR(VLOOKUP($B25,[1]NUM17!$G$3:$T$146,10,FALSE),0)</f>
        <v>9</v>
      </c>
      <c r="N25" s="51">
        <f>IFERROR(VLOOKUP($B25,[1]NUM17!$G$3:$T$146,11,FALSE),0)</f>
        <v>4</v>
      </c>
      <c r="O25" s="51">
        <f>IFERROR(VLOOKUP($B25,[1]NUM17!$G$3:$T$146,12,FALSE),0)</f>
        <v>2</v>
      </c>
      <c r="P25" s="51">
        <f>IFERROR(VLOOKUP($B25,[1]NUM17!$G$3:$T$146,13,FALSE),0)</f>
        <v>3</v>
      </c>
      <c r="Q25" s="189">
        <f t="shared" ref="Q25" si="1">SUM(E25:P25)</f>
        <v>72</v>
      </c>
    </row>
    <row r="26" spans="1:19" s="63" customFormat="1" ht="13.2" thickBot="1" x14ac:dyDescent="0.25">
      <c r="A26" s="344" t="s">
        <v>159</v>
      </c>
      <c r="B26" s="345"/>
      <c r="C26" s="94">
        <f>D26/Metas!Q10</f>
        <v>0.83970390873809186</v>
      </c>
      <c r="D26" s="13">
        <f>+Q26/R26</f>
        <v>0.74011502516175409</v>
      </c>
      <c r="E26" s="65">
        <f>SUM(E12:E25)</f>
        <v>177</v>
      </c>
      <c r="F26" s="65">
        <f t="shared" ref="F26:N26" si="2">SUM(F12:F25)</f>
        <v>172</v>
      </c>
      <c r="G26" s="65">
        <f t="shared" si="2"/>
        <v>269</v>
      </c>
      <c r="H26" s="65">
        <f t="shared" si="2"/>
        <v>164</v>
      </c>
      <c r="I26" s="65">
        <f t="shared" si="2"/>
        <v>211</v>
      </c>
      <c r="J26" s="65">
        <f t="shared" si="2"/>
        <v>201</v>
      </c>
      <c r="K26" s="65">
        <f t="shared" si="2"/>
        <v>195</v>
      </c>
      <c r="L26" s="65">
        <f t="shared" si="2"/>
        <v>197</v>
      </c>
      <c r="M26" s="65">
        <f t="shared" si="2"/>
        <v>161</v>
      </c>
      <c r="N26" s="65">
        <f t="shared" si="2"/>
        <v>109</v>
      </c>
      <c r="O26" s="65">
        <f t="shared" ref="O26:P26" si="3">SUM(O12:O25)</f>
        <v>18</v>
      </c>
      <c r="P26" s="65">
        <f t="shared" si="3"/>
        <v>185</v>
      </c>
      <c r="Q26" s="190">
        <f>SUM(Q12:Q25)</f>
        <v>2059</v>
      </c>
      <c r="R26" s="467">
        <v>2782</v>
      </c>
      <c r="S26" s="468"/>
    </row>
    <row r="27" spans="1:19" s="49" customFormat="1" x14ac:dyDescent="0.25">
      <c r="A27" s="49" t="s">
        <v>41</v>
      </c>
      <c r="B27" s="62" t="s">
        <v>42</v>
      </c>
      <c r="C27" s="34"/>
      <c r="D27" s="48"/>
      <c r="E27" s="51">
        <f>IFERROR(VLOOKUP($B27,[1]NUM17!$G$3:$T$146,2,FALSE),0)</f>
        <v>16</v>
      </c>
      <c r="F27" s="51">
        <f>IFERROR(VLOOKUP($B27,[1]NUM17!$G$3:$T$146,3,FALSE),0)</f>
        <v>22</v>
      </c>
      <c r="G27" s="51">
        <f>IFERROR(VLOOKUP($B27,[1]NUM17!$G$3:$T$146,4,FALSE),0)</f>
        <v>19</v>
      </c>
      <c r="H27" s="51">
        <f>IFERROR(VLOOKUP($B27,[1]NUM17!$G$3:$T$146,5,FALSE),0)</f>
        <v>29</v>
      </c>
      <c r="I27" s="51">
        <f>IFERROR(VLOOKUP($B27,[1]NUM17!$G$3:$T$146,6,FALSE),0)</f>
        <v>42</v>
      </c>
      <c r="J27" s="51">
        <f>IFERROR(VLOOKUP($B27,[1]NUM17!$G$3:$T$146,7,FALSE),0)</f>
        <v>19</v>
      </c>
      <c r="K27" s="51">
        <f>IFERROR(VLOOKUP($B27,[1]NUM17!$G$3:$T$146,8,FALSE),0)</f>
        <v>41</v>
      </c>
      <c r="L27" s="51">
        <f>IFERROR(VLOOKUP($B27,[1]NUM17!$G$3:$T$146,9,FALSE),0)</f>
        <v>49</v>
      </c>
      <c r="M27" s="51">
        <f>IFERROR(VLOOKUP($B27,[1]NUM17!$G$3:$T$146,10,FALSE),0)</f>
        <v>24</v>
      </c>
      <c r="N27" s="51">
        <f>IFERROR(VLOOKUP($B27,[1]NUM17!$G$3:$T$146,11,FALSE),0)</f>
        <v>42</v>
      </c>
      <c r="O27" s="51">
        <f>IFERROR(VLOOKUP($B27,[1]NUM17!$G$3:$T$146,12,FALSE),0)</f>
        <v>0</v>
      </c>
      <c r="P27" s="51">
        <f>IFERROR(VLOOKUP($B27,[1]NUM17!$G$3:$T$146,13,FALSE),0)</f>
        <v>45</v>
      </c>
      <c r="Q27" s="189">
        <f t="shared" ref="Q27:Q61" si="4">SUM(E27:P27)</f>
        <v>348</v>
      </c>
    </row>
    <row r="28" spans="1:19" s="49" customFormat="1" x14ac:dyDescent="0.25">
      <c r="A28" s="49" t="s">
        <v>41</v>
      </c>
      <c r="B28" s="62" t="s">
        <v>43</v>
      </c>
      <c r="C28" s="34"/>
      <c r="D28" s="48"/>
      <c r="E28" s="51">
        <f>IFERROR(VLOOKUP($B28,[1]NUM17!$G$3:$T$146,2,FALSE),0)</f>
        <v>41</v>
      </c>
      <c r="F28" s="51">
        <f>IFERROR(VLOOKUP($B28,[1]NUM17!$G$3:$T$146,3,FALSE),0)</f>
        <v>53</v>
      </c>
      <c r="G28" s="51">
        <f>IFERROR(VLOOKUP($B28,[1]NUM17!$G$3:$T$146,4,FALSE),0)</f>
        <v>21</v>
      </c>
      <c r="H28" s="51">
        <f>IFERROR(VLOOKUP($B28,[1]NUM17!$G$3:$T$146,5,FALSE),0)</f>
        <v>56</v>
      </c>
      <c r="I28" s="51">
        <f>IFERROR(VLOOKUP($B28,[1]NUM17!$G$3:$T$146,6,FALSE),0)</f>
        <v>45</v>
      </c>
      <c r="J28" s="51">
        <f>IFERROR(VLOOKUP($B28,[1]NUM17!$G$3:$T$146,7,FALSE),0)</f>
        <v>40</v>
      </c>
      <c r="K28" s="51">
        <f>IFERROR(VLOOKUP($B28,[1]NUM17!$G$3:$T$146,8,FALSE),0)</f>
        <v>30</v>
      </c>
      <c r="L28" s="51">
        <f>IFERROR(VLOOKUP($B28,[1]NUM17!$G$3:$T$146,9,FALSE),0)</f>
        <v>21</v>
      </c>
      <c r="M28" s="51">
        <f>IFERROR(VLOOKUP($B28,[1]NUM17!$G$3:$T$146,10,FALSE),0)</f>
        <v>19</v>
      </c>
      <c r="N28" s="51">
        <f>IFERROR(VLOOKUP($B28,[1]NUM17!$G$3:$T$146,11,FALSE),0)</f>
        <v>16</v>
      </c>
      <c r="O28" s="51">
        <f>IFERROR(VLOOKUP($B28,[1]NUM17!$G$3:$T$146,12,FALSE),0)</f>
        <v>0</v>
      </c>
      <c r="P28" s="51">
        <f>IFERROR(VLOOKUP($B28,[1]NUM17!$G$3:$T$146,13,FALSE),0)</f>
        <v>6</v>
      </c>
      <c r="Q28" s="189">
        <f t="shared" si="4"/>
        <v>348</v>
      </c>
    </row>
    <row r="29" spans="1:19" s="49" customFormat="1" x14ac:dyDescent="0.25">
      <c r="A29" s="49" t="s">
        <v>41</v>
      </c>
      <c r="B29" s="62" t="s">
        <v>44</v>
      </c>
      <c r="C29" s="34"/>
      <c r="D29" s="48"/>
      <c r="E29" s="51">
        <f>IFERROR(VLOOKUP($B29,[1]NUM17!$G$3:$T$146,2,FALSE),0)</f>
        <v>132</v>
      </c>
      <c r="F29" s="51">
        <f>IFERROR(VLOOKUP($B29,[1]NUM17!$G$3:$T$146,3,FALSE),0)</f>
        <v>126</v>
      </c>
      <c r="G29" s="51">
        <f>IFERROR(VLOOKUP($B29,[1]NUM17!$G$3:$T$146,4,FALSE),0)</f>
        <v>79</v>
      </c>
      <c r="H29" s="51">
        <f>IFERROR(VLOOKUP($B29,[1]NUM17!$G$3:$T$146,5,FALSE),0)</f>
        <v>71</v>
      </c>
      <c r="I29" s="51">
        <f>IFERROR(VLOOKUP($B29,[1]NUM17!$G$3:$T$146,6,FALSE),0)</f>
        <v>100</v>
      </c>
      <c r="J29" s="51">
        <f>IFERROR(VLOOKUP($B29,[1]NUM17!$G$3:$T$146,7,FALSE),0)</f>
        <v>96</v>
      </c>
      <c r="K29" s="51">
        <f>IFERROR(VLOOKUP($B29,[1]NUM17!$G$3:$T$146,8,FALSE),0)</f>
        <v>72</v>
      </c>
      <c r="L29" s="51">
        <f>IFERROR(VLOOKUP($B29,[1]NUM17!$G$3:$T$146,9,FALSE),0)</f>
        <v>85</v>
      </c>
      <c r="M29" s="51">
        <f>IFERROR(VLOOKUP($B29,[1]NUM17!$G$3:$T$146,10,FALSE),0)</f>
        <v>90</v>
      </c>
      <c r="N29" s="51">
        <f>IFERROR(VLOOKUP($B29,[1]NUM17!$G$3:$T$146,11,FALSE),0)</f>
        <v>57</v>
      </c>
      <c r="O29" s="51">
        <f>IFERROR(VLOOKUP($B29,[1]NUM17!$G$3:$T$146,12,FALSE),0)</f>
        <v>0</v>
      </c>
      <c r="P29" s="51">
        <f>IFERROR(VLOOKUP($B29,[1]NUM17!$G$3:$T$146,13,FALSE),0)</f>
        <v>59</v>
      </c>
      <c r="Q29" s="189">
        <f t="shared" si="4"/>
        <v>967</v>
      </c>
    </row>
    <row r="30" spans="1:19" s="49" customFormat="1" x14ac:dyDescent="0.25">
      <c r="A30" s="49" t="s">
        <v>41</v>
      </c>
      <c r="B30" s="62" t="s">
        <v>45</v>
      </c>
      <c r="C30" s="34"/>
      <c r="D30" s="48"/>
      <c r="E30" s="51">
        <f>IFERROR(VLOOKUP($B30,[1]NUM17!$G$3:$T$146,2,FALSE),0)</f>
        <v>5</v>
      </c>
      <c r="F30" s="51">
        <f>IFERROR(VLOOKUP($B30,[1]NUM17!$G$3:$T$146,3,FALSE),0)</f>
        <v>7</v>
      </c>
      <c r="G30" s="51">
        <f>IFERROR(VLOOKUP($B30,[1]NUM17!$G$3:$T$146,4,FALSE),0)</f>
        <v>11</v>
      </c>
      <c r="H30" s="51">
        <f>IFERROR(VLOOKUP($B30,[1]NUM17!$G$3:$T$146,5,FALSE),0)</f>
        <v>14</v>
      </c>
      <c r="I30" s="51">
        <f>IFERROR(VLOOKUP($B30,[1]NUM17!$G$3:$T$146,6,FALSE),0)</f>
        <v>11</v>
      </c>
      <c r="J30" s="51">
        <f>IFERROR(VLOOKUP($B30,[1]NUM17!$G$3:$T$146,7,FALSE),0)</f>
        <v>13</v>
      </c>
      <c r="K30" s="51">
        <f>IFERROR(VLOOKUP($B30,[1]NUM17!$G$3:$T$146,8,FALSE),0)</f>
        <v>8</v>
      </c>
      <c r="L30" s="51">
        <f>IFERROR(VLOOKUP($B30,[1]NUM17!$G$3:$T$146,9,FALSE),0)</f>
        <v>3</v>
      </c>
      <c r="M30" s="51">
        <f>IFERROR(VLOOKUP($B30,[1]NUM17!$G$3:$T$146,10,FALSE),0)</f>
        <v>9</v>
      </c>
      <c r="N30" s="51">
        <f>IFERROR(VLOOKUP($B30,[1]NUM17!$G$3:$T$146,11,FALSE),0)</f>
        <v>7</v>
      </c>
      <c r="O30" s="51">
        <f>IFERROR(VLOOKUP($B30,[1]NUM17!$G$3:$T$146,12,FALSE),0)</f>
        <v>0</v>
      </c>
      <c r="P30" s="51">
        <f>IFERROR(VLOOKUP($B30,[1]NUM17!$G$3:$T$146,13,FALSE),0)</f>
        <v>2</v>
      </c>
      <c r="Q30" s="189">
        <f t="shared" si="4"/>
        <v>90</v>
      </c>
    </row>
    <row r="31" spans="1:19" s="49" customFormat="1" x14ac:dyDescent="0.25">
      <c r="A31" s="49" t="s">
        <v>41</v>
      </c>
      <c r="B31" s="62" t="s">
        <v>46</v>
      </c>
      <c r="C31" s="34"/>
      <c r="D31" s="48"/>
      <c r="E31" s="51">
        <f>IFERROR(VLOOKUP($B31,[1]NUM17!$G$3:$T$146,2,FALSE),0)</f>
        <v>70</v>
      </c>
      <c r="F31" s="51">
        <f>IFERROR(VLOOKUP($B31,[1]NUM17!$G$3:$T$146,3,FALSE),0)</f>
        <v>60</v>
      </c>
      <c r="G31" s="51">
        <f>IFERROR(VLOOKUP($B31,[1]NUM17!$G$3:$T$146,4,FALSE),0)</f>
        <v>61</v>
      </c>
      <c r="H31" s="51">
        <f>IFERROR(VLOOKUP($B31,[1]NUM17!$G$3:$T$146,5,FALSE),0)</f>
        <v>45</v>
      </c>
      <c r="I31" s="51">
        <f>IFERROR(VLOOKUP($B31,[1]NUM17!$G$3:$T$146,6,FALSE),0)</f>
        <v>41</v>
      </c>
      <c r="J31" s="51">
        <f>IFERROR(VLOOKUP($B31,[1]NUM17!$G$3:$T$146,7,FALSE),0)</f>
        <v>36</v>
      </c>
      <c r="K31" s="51">
        <f>IFERROR(VLOOKUP($B31,[1]NUM17!$G$3:$T$146,8,FALSE),0)</f>
        <v>55</v>
      </c>
      <c r="L31" s="51">
        <f>IFERROR(VLOOKUP($B31,[1]NUM17!$G$3:$T$146,9,FALSE),0)</f>
        <v>49</v>
      </c>
      <c r="M31" s="51">
        <f>IFERROR(VLOOKUP($B31,[1]NUM17!$G$3:$T$146,10,FALSE),0)</f>
        <v>32</v>
      </c>
      <c r="N31" s="51">
        <f>IFERROR(VLOOKUP($B31,[1]NUM17!$G$3:$T$146,11,FALSE),0)</f>
        <v>23</v>
      </c>
      <c r="O31" s="51">
        <f>IFERROR(VLOOKUP($B31,[1]NUM17!$G$3:$T$146,12,FALSE),0)</f>
        <v>0</v>
      </c>
      <c r="P31" s="51">
        <f>IFERROR(VLOOKUP($B31,[1]NUM17!$G$3:$T$146,13,FALSE),0)</f>
        <v>5</v>
      </c>
      <c r="Q31" s="189">
        <f t="shared" si="4"/>
        <v>477</v>
      </c>
    </row>
    <row r="32" spans="1:19" s="49" customFormat="1" x14ac:dyDescent="0.25">
      <c r="A32" s="49" t="s">
        <v>41</v>
      </c>
      <c r="B32" s="62" t="s">
        <v>47</v>
      </c>
      <c r="C32" s="34"/>
      <c r="D32" s="48"/>
      <c r="E32" s="51">
        <f>IFERROR(VLOOKUP($B32,[1]NUM17!$G$3:$T$146,2,FALSE),0)</f>
        <v>0</v>
      </c>
      <c r="F32" s="51">
        <f>IFERROR(VLOOKUP($B32,[1]NUM17!$G$3:$T$146,3,FALSE),0)</f>
        <v>0</v>
      </c>
      <c r="G32" s="51">
        <f>IFERROR(VLOOKUP($B32,[1]NUM17!$G$3:$T$146,4,FALSE),0)</f>
        <v>0</v>
      </c>
      <c r="H32" s="51">
        <f>IFERROR(VLOOKUP($B32,[1]NUM17!$G$3:$T$146,5,FALSE),0)</f>
        <v>0</v>
      </c>
      <c r="I32" s="51">
        <f>IFERROR(VLOOKUP($B32,[1]NUM17!$G$3:$T$146,6,FALSE),0)</f>
        <v>0</v>
      </c>
      <c r="J32" s="51">
        <f>IFERROR(VLOOKUP($B32,[1]NUM17!$G$3:$T$146,7,FALSE),0)</f>
        <v>0</v>
      </c>
      <c r="K32" s="51">
        <f>IFERROR(VLOOKUP($B32,[1]NUM17!$G$3:$T$146,8,FALSE),0)</f>
        <v>0</v>
      </c>
      <c r="L32" s="51">
        <f>IFERROR(VLOOKUP($B32,[1]NUM17!$G$3:$T$146,9,FALSE),0)</f>
        <v>0</v>
      </c>
      <c r="M32" s="51">
        <f>IFERROR(VLOOKUP($B32,[1]NUM17!$G$3:$T$146,10,FALSE),0)</f>
        <v>0</v>
      </c>
      <c r="N32" s="51">
        <f>IFERROR(VLOOKUP($B32,[1]NUM17!$G$3:$T$146,11,FALSE),0)</f>
        <v>0</v>
      </c>
      <c r="O32" s="51">
        <f>IFERROR(VLOOKUP($B32,[1]NUM17!$G$3:$T$146,12,FALSE),0)</f>
        <v>0</v>
      </c>
      <c r="P32" s="51">
        <f>IFERROR(VLOOKUP($B32,[1]NUM17!$G$3:$T$146,13,FALSE),0)</f>
        <v>0</v>
      </c>
      <c r="Q32" s="189">
        <f t="shared" si="4"/>
        <v>0</v>
      </c>
    </row>
    <row r="33" spans="1:19" s="49" customFormat="1" x14ac:dyDescent="0.25">
      <c r="A33" s="49" t="s">
        <v>41</v>
      </c>
      <c r="B33" s="62" t="s">
        <v>48</v>
      </c>
      <c r="C33" s="34"/>
      <c r="D33" s="48"/>
      <c r="E33" s="51">
        <f>IFERROR(VLOOKUP($B33,[1]NUM17!$G$3:$T$146,2,FALSE),0)</f>
        <v>2</v>
      </c>
      <c r="F33" s="51">
        <f>IFERROR(VLOOKUP($B33,[1]NUM17!$G$3:$T$146,3,FALSE),0)</f>
        <v>0</v>
      </c>
      <c r="G33" s="51">
        <f>IFERROR(VLOOKUP($B33,[1]NUM17!$G$3:$T$146,4,FALSE),0)</f>
        <v>6</v>
      </c>
      <c r="H33" s="51">
        <f>IFERROR(VLOOKUP($B33,[1]NUM17!$G$3:$T$146,5,FALSE),0)</f>
        <v>1</v>
      </c>
      <c r="I33" s="51">
        <f>IFERROR(VLOOKUP($B33,[1]NUM17!$G$3:$T$146,6,FALSE),0)</f>
        <v>1</v>
      </c>
      <c r="J33" s="51">
        <f>IFERROR(VLOOKUP($B33,[1]NUM17!$G$3:$T$146,7,FALSE),0)</f>
        <v>5</v>
      </c>
      <c r="K33" s="51">
        <f>IFERROR(VLOOKUP($B33,[1]NUM17!$G$3:$T$146,8,FALSE),0)</f>
        <v>3</v>
      </c>
      <c r="L33" s="51">
        <f>IFERROR(VLOOKUP($B33,[1]NUM17!$G$3:$T$146,9,FALSE),0)</f>
        <v>6</v>
      </c>
      <c r="M33" s="51">
        <f>IFERROR(VLOOKUP($B33,[1]NUM17!$G$3:$T$146,10,FALSE),0)</f>
        <v>7</v>
      </c>
      <c r="N33" s="51">
        <f>IFERROR(VLOOKUP($B33,[1]NUM17!$G$3:$T$146,11,FALSE),0)</f>
        <v>0</v>
      </c>
      <c r="O33" s="51">
        <f>IFERROR(VLOOKUP($B33,[1]NUM17!$G$3:$T$146,12,FALSE),0)</f>
        <v>0</v>
      </c>
      <c r="P33" s="51">
        <f>IFERROR(VLOOKUP($B33,[1]NUM17!$G$3:$T$146,13,FALSE),0)</f>
        <v>2</v>
      </c>
      <c r="Q33" s="189">
        <f t="shared" si="4"/>
        <v>33</v>
      </c>
    </row>
    <row r="34" spans="1:19" s="49" customFormat="1" x14ac:dyDescent="0.25">
      <c r="A34" s="49" t="s">
        <v>41</v>
      </c>
      <c r="B34" s="62" t="s">
        <v>49</v>
      </c>
      <c r="C34" s="34"/>
      <c r="D34" s="48"/>
      <c r="E34" s="51">
        <f>IFERROR(VLOOKUP($B34,[1]NUM17!$G$3:$T$146,2,FALSE),0)</f>
        <v>0</v>
      </c>
      <c r="F34" s="51">
        <f>IFERROR(VLOOKUP($B34,[1]NUM17!$G$3:$T$146,3,FALSE),0)</f>
        <v>0</v>
      </c>
      <c r="G34" s="51">
        <f>IFERROR(VLOOKUP($B34,[1]NUM17!$G$3:$T$146,4,FALSE),0)</f>
        <v>0</v>
      </c>
      <c r="H34" s="51">
        <f>IFERROR(VLOOKUP($B34,[1]NUM17!$G$3:$T$146,5,FALSE),0)</f>
        <v>0</v>
      </c>
      <c r="I34" s="51">
        <f>IFERROR(VLOOKUP($B34,[1]NUM17!$G$3:$T$146,6,FALSE),0)</f>
        <v>0</v>
      </c>
      <c r="J34" s="51">
        <f>IFERROR(VLOOKUP($B34,[1]NUM17!$G$3:$T$146,7,FALSE),0)</f>
        <v>0</v>
      </c>
      <c r="K34" s="51">
        <f>IFERROR(VLOOKUP($B34,[1]NUM17!$G$3:$T$146,8,FALSE),0)</f>
        <v>0</v>
      </c>
      <c r="L34" s="51">
        <f>IFERROR(VLOOKUP($B34,[1]NUM17!$G$3:$T$146,9,FALSE),0)</f>
        <v>0</v>
      </c>
      <c r="M34" s="51">
        <f>IFERROR(VLOOKUP($B34,[1]NUM17!$G$3:$T$146,10,FALSE),0)</f>
        <v>0</v>
      </c>
      <c r="N34" s="51">
        <f>IFERROR(VLOOKUP($B34,[1]NUM17!$G$3:$T$146,11,FALSE),0)</f>
        <v>0</v>
      </c>
      <c r="O34" s="51">
        <f>IFERROR(VLOOKUP($B34,[1]NUM17!$G$3:$T$146,12,FALSE),0)</f>
        <v>0</v>
      </c>
      <c r="P34" s="51">
        <f>IFERROR(VLOOKUP($B34,[1]NUM17!$G$3:$T$146,13,FALSE),0)</f>
        <v>0</v>
      </c>
      <c r="Q34" s="189">
        <f t="shared" si="4"/>
        <v>0</v>
      </c>
    </row>
    <row r="35" spans="1:19" s="49" customFormat="1" x14ac:dyDescent="0.25">
      <c r="A35" s="49" t="s">
        <v>41</v>
      </c>
      <c r="B35" s="62" t="s">
        <v>50</v>
      </c>
      <c r="C35" s="34"/>
      <c r="D35" s="48"/>
      <c r="E35" s="51">
        <f>IFERROR(VLOOKUP($B35,[1]NUM17!$G$3:$T$146,2,FALSE),0)</f>
        <v>6</v>
      </c>
      <c r="F35" s="51">
        <f>IFERROR(VLOOKUP($B35,[1]NUM17!$G$3:$T$146,3,FALSE),0)</f>
        <v>6</v>
      </c>
      <c r="G35" s="51">
        <f>IFERROR(VLOOKUP($B35,[1]NUM17!$G$3:$T$146,4,FALSE),0)</f>
        <v>13</v>
      </c>
      <c r="H35" s="51">
        <f>IFERROR(VLOOKUP($B35,[1]NUM17!$G$3:$T$146,5,FALSE),0)</f>
        <v>4</v>
      </c>
      <c r="I35" s="51">
        <f>IFERROR(VLOOKUP($B35,[1]NUM17!$G$3:$T$146,6,FALSE),0)</f>
        <v>9</v>
      </c>
      <c r="J35" s="51">
        <f>IFERROR(VLOOKUP($B35,[1]NUM17!$G$3:$T$146,7,FALSE),0)</f>
        <v>4</v>
      </c>
      <c r="K35" s="51">
        <f>IFERROR(VLOOKUP($B35,[1]NUM17!$G$3:$T$146,8,FALSE),0)</f>
        <v>9</v>
      </c>
      <c r="L35" s="51">
        <f>IFERROR(VLOOKUP($B35,[1]NUM17!$G$3:$T$146,9,FALSE),0)</f>
        <v>25</v>
      </c>
      <c r="M35" s="51">
        <f>IFERROR(VLOOKUP($B35,[1]NUM17!$G$3:$T$146,10,FALSE),0)</f>
        <v>7</v>
      </c>
      <c r="N35" s="51">
        <f>IFERROR(VLOOKUP($B35,[1]NUM17!$G$3:$T$146,11,FALSE),0)</f>
        <v>2</v>
      </c>
      <c r="O35" s="51">
        <f>IFERROR(VLOOKUP($B35,[1]NUM17!$G$3:$T$146,12,FALSE),0)</f>
        <v>0</v>
      </c>
      <c r="P35" s="51">
        <f>IFERROR(VLOOKUP($B35,[1]NUM17!$G$3:$T$146,13,FALSE),0)</f>
        <v>12</v>
      </c>
      <c r="Q35" s="189">
        <f t="shared" si="4"/>
        <v>97</v>
      </c>
    </row>
    <row r="36" spans="1:19" s="49" customFormat="1" x14ac:dyDescent="0.25">
      <c r="A36" s="49" t="s">
        <v>41</v>
      </c>
      <c r="B36" s="62" t="s">
        <v>240</v>
      </c>
      <c r="C36" s="34"/>
      <c r="D36" s="48"/>
      <c r="E36" s="51">
        <f>IFERROR(VLOOKUP($B36,[1]NUM17!$G$3:$T$146,2,FALSE),0)</f>
        <v>13</v>
      </c>
      <c r="F36" s="51">
        <f>IFERROR(VLOOKUP($B36,[1]NUM17!$G$3:$T$146,3,FALSE),0)</f>
        <v>4</v>
      </c>
      <c r="G36" s="51">
        <f>IFERROR(VLOOKUP($B36,[1]NUM17!$G$3:$T$146,4,FALSE),0)</f>
        <v>17</v>
      </c>
      <c r="H36" s="51">
        <f>IFERROR(VLOOKUP($B36,[1]NUM17!$G$3:$T$146,5,FALSE),0)</f>
        <v>12</v>
      </c>
      <c r="I36" s="51">
        <f>IFERROR(VLOOKUP($B36,[1]NUM17!$G$3:$T$146,6,FALSE),0)</f>
        <v>10</v>
      </c>
      <c r="J36" s="51">
        <f>IFERROR(VLOOKUP($B36,[1]NUM17!$G$3:$T$146,7,FALSE),0)</f>
        <v>22</v>
      </c>
      <c r="K36" s="51">
        <f>IFERROR(VLOOKUP($B36,[1]NUM17!$G$3:$T$146,8,FALSE),0)</f>
        <v>14</v>
      </c>
      <c r="L36" s="51">
        <f>IFERROR(VLOOKUP($B36,[1]NUM17!$G$3:$T$146,9,FALSE),0)</f>
        <v>7</v>
      </c>
      <c r="M36" s="51">
        <f>IFERROR(VLOOKUP($B36,[1]NUM17!$G$3:$T$146,10,FALSE),0)</f>
        <v>13</v>
      </c>
      <c r="N36" s="51">
        <f>IFERROR(VLOOKUP($B36,[1]NUM17!$G$3:$T$146,11,FALSE),0)</f>
        <v>9</v>
      </c>
      <c r="O36" s="51">
        <f>IFERROR(VLOOKUP($B36,[1]NUM17!$G$3:$T$146,12,FALSE),0)</f>
        <v>0</v>
      </c>
      <c r="P36" s="51">
        <f>IFERROR(VLOOKUP($B36,[1]NUM17!$G$3:$T$146,13,FALSE),0)</f>
        <v>27</v>
      </c>
      <c r="Q36" s="189">
        <f t="shared" si="4"/>
        <v>148</v>
      </c>
    </row>
    <row r="37" spans="1:19" s="49" customFormat="1" x14ac:dyDescent="0.25">
      <c r="A37" s="49" t="s">
        <v>41</v>
      </c>
      <c r="B37" s="229" t="s">
        <v>323</v>
      </c>
      <c r="C37" s="34"/>
      <c r="D37" s="48"/>
      <c r="E37" s="51">
        <f>IFERROR(VLOOKUP($B37,[1]NUM17!$G$3:$T$146,2,FALSE),0)</f>
        <v>0</v>
      </c>
      <c r="F37" s="51">
        <f>IFERROR(VLOOKUP($B37,[1]NUM17!$G$3:$T$146,3,FALSE),0)</f>
        <v>0</v>
      </c>
      <c r="G37" s="51">
        <f>IFERROR(VLOOKUP($B37,[1]NUM17!$G$3:$T$146,4,FALSE),0)</f>
        <v>0</v>
      </c>
      <c r="H37" s="51">
        <f>IFERROR(VLOOKUP($B37,[1]NUM17!$G$3:$T$146,5,FALSE),0)</f>
        <v>0</v>
      </c>
      <c r="I37" s="51">
        <f>IFERROR(VLOOKUP($B37,[1]NUM17!$G$3:$T$146,6,FALSE),0)</f>
        <v>0</v>
      </c>
      <c r="J37" s="51">
        <f>IFERROR(VLOOKUP($B37,[1]NUM17!$G$3:$T$146,7,FALSE),0)</f>
        <v>0</v>
      </c>
      <c r="K37" s="51">
        <f>IFERROR(VLOOKUP($B37,[1]NUM17!$G$3:$T$146,8,FALSE),0)</f>
        <v>0</v>
      </c>
      <c r="L37" s="51">
        <f>IFERROR(VLOOKUP($B37,[1]NUM17!$G$3:$T$146,9,FALSE),0)</f>
        <v>0</v>
      </c>
      <c r="M37" s="51">
        <f>IFERROR(VLOOKUP($B37,[1]NUM17!$G$3:$T$146,10,FALSE),0)</f>
        <v>0</v>
      </c>
      <c r="N37" s="51">
        <f>IFERROR(VLOOKUP($B37,[1]NUM17!$G$3:$T$146,11,FALSE),0)</f>
        <v>0</v>
      </c>
      <c r="O37" s="51">
        <f>IFERROR(VLOOKUP($B37,[1]NUM17!$G$3:$T$146,12,FALSE),0)</f>
        <v>0</v>
      </c>
      <c r="P37" s="51">
        <f>IFERROR(VLOOKUP($B37,[1]NUM17!$G$3:$T$146,13,FALSE),0)</f>
        <v>5</v>
      </c>
      <c r="Q37" s="189">
        <f t="shared" si="4"/>
        <v>5</v>
      </c>
    </row>
    <row r="38" spans="1:19" s="49" customFormat="1" x14ac:dyDescent="0.25">
      <c r="A38" s="49" t="s">
        <v>41</v>
      </c>
      <c r="B38" s="47" t="s">
        <v>260</v>
      </c>
      <c r="C38" s="34"/>
      <c r="D38" s="48"/>
      <c r="E38" s="51">
        <f>IFERROR(VLOOKUP($B38,[1]NUM17!$G$3:$T$146,2,FALSE),0)</f>
        <v>16</v>
      </c>
      <c r="F38" s="51">
        <f>IFERROR(VLOOKUP($B38,[1]NUM17!$G$3:$T$146,3,FALSE),0)</f>
        <v>25</v>
      </c>
      <c r="G38" s="51">
        <f>IFERROR(VLOOKUP($B38,[1]NUM17!$G$3:$T$146,4,FALSE),0)</f>
        <v>25</v>
      </c>
      <c r="H38" s="51">
        <f>IFERROR(VLOOKUP($B38,[1]NUM17!$G$3:$T$146,5,FALSE),0)</f>
        <v>21</v>
      </c>
      <c r="I38" s="51">
        <f>IFERROR(VLOOKUP($B38,[1]NUM17!$G$3:$T$146,6,FALSE),0)</f>
        <v>31</v>
      </c>
      <c r="J38" s="51">
        <f>IFERROR(VLOOKUP($B38,[1]NUM17!$G$3:$T$146,7,FALSE),0)</f>
        <v>50</v>
      </c>
      <c r="K38" s="51">
        <f>IFERROR(VLOOKUP($B38,[1]NUM17!$G$3:$T$146,8,FALSE),0)</f>
        <v>34</v>
      </c>
      <c r="L38" s="51">
        <f>IFERROR(VLOOKUP($B38,[1]NUM17!$G$3:$T$146,9,FALSE),0)</f>
        <v>35</v>
      </c>
      <c r="M38" s="51">
        <f>IFERROR(VLOOKUP($B38,[1]NUM17!$G$3:$T$146,10,FALSE),0)</f>
        <v>35</v>
      </c>
      <c r="N38" s="51">
        <f>IFERROR(VLOOKUP($B38,[1]NUM17!$G$3:$T$146,11,FALSE),0)</f>
        <v>42</v>
      </c>
      <c r="O38" s="51">
        <f>IFERROR(VLOOKUP($B38,[1]NUM17!$G$3:$T$146,12,FALSE),0)</f>
        <v>1</v>
      </c>
      <c r="P38" s="51">
        <f>IFERROR(VLOOKUP($B38,[1]NUM17!$G$3:$T$146,13,FALSE),0)</f>
        <v>18</v>
      </c>
      <c r="Q38" s="189">
        <f t="shared" si="4"/>
        <v>333</v>
      </c>
    </row>
    <row r="39" spans="1:19" s="49" customFormat="1" ht="14.4" thickBot="1" x14ac:dyDescent="0.3">
      <c r="A39" s="49" t="s">
        <v>41</v>
      </c>
      <c r="B39" s="47" t="s">
        <v>261</v>
      </c>
      <c r="C39" s="34"/>
      <c r="D39" s="48"/>
      <c r="E39" s="51">
        <f>IFERROR(VLOOKUP($B39,[1]NUM17!$G$3:$T$146,2,FALSE),0)</f>
        <v>20</v>
      </c>
      <c r="F39" s="51">
        <f>IFERROR(VLOOKUP($B39,[1]NUM17!$G$3:$T$146,3,FALSE),0)</f>
        <v>18</v>
      </c>
      <c r="G39" s="51">
        <f>IFERROR(VLOOKUP($B39,[1]NUM17!$G$3:$T$146,4,FALSE),0)</f>
        <v>15</v>
      </c>
      <c r="H39" s="51">
        <f>IFERROR(VLOOKUP($B39,[1]NUM17!$G$3:$T$146,5,FALSE),0)</f>
        <v>14</v>
      </c>
      <c r="I39" s="51">
        <f>IFERROR(VLOOKUP($B39,[1]NUM17!$G$3:$T$146,6,FALSE),0)</f>
        <v>15</v>
      </c>
      <c r="J39" s="51">
        <f>IFERROR(VLOOKUP($B39,[1]NUM17!$G$3:$T$146,7,FALSE),0)</f>
        <v>17</v>
      </c>
      <c r="K39" s="51">
        <f>IFERROR(VLOOKUP($B39,[1]NUM17!$G$3:$T$146,8,FALSE),0)</f>
        <v>12</v>
      </c>
      <c r="L39" s="51">
        <f>IFERROR(VLOOKUP($B39,[1]NUM17!$G$3:$T$146,9,FALSE),0)</f>
        <v>8</v>
      </c>
      <c r="M39" s="51">
        <f>IFERROR(VLOOKUP($B39,[1]NUM17!$G$3:$T$146,10,FALSE),0)</f>
        <v>7</v>
      </c>
      <c r="N39" s="51">
        <f>IFERROR(VLOOKUP($B39,[1]NUM17!$G$3:$T$146,11,FALSE),0)</f>
        <v>12</v>
      </c>
      <c r="O39" s="51">
        <f>IFERROR(VLOOKUP($B39,[1]NUM17!$G$3:$T$146,12,FALSE),0)</f>
        <v>0</v>
      </c>
      <c r="P39" s="51">
        <f>IFERROR(VLOOKUP($B39,[1]NUM17!$G$3:$T$146,13,FALSE),0)</f>
        <v>1</v>
      </c>
      <c r="Q39" s="189">
        <f t="shared" si="4"/>
        <v>139</v>
      </c>
    </row>
    <row r="40" spans="1:19" s="63" customFormat="1" ht="13.2" thickBot="1" x14ac:dyDescent="0.25">
      <c r="A40" s="344" t="s">
        <v>160</v>
      </c>
      <c r="B40" s="345"/>
      <c r="C40" s="94">
        <f>D40/Metas!Q8</f>
        <v>0.88998744446858491</v>
      </c>
      <c r="D40" s="13">
        <f>+Q40/R40</f>
        <v>0.73504063038660428</v>
      </c>
      <c r="E40" s="65">
        <f t="shared" ref="E40:Q40" si="5">SUM(E27:E39)</f>
        <v>321</v>
      </c>
      <c r="F40" s="65">
        <f t="shared" si="5"/>
        <v>321</v>
      </c>
      <c r="G40" s="65">
        <f t="shared" si="5"/>
        <v>267</v>
      </c>
      <c r="H40" s="65">
        <f t="shared" si="5"/>
        <v>267</v>
      </c>
      <c r="I40" s="65">
        <f t="shared" si="5"/>
        <v>305</v>
      </c>
      <c r="J40" s="65">
        <f t="shared" si="5"/>
        <v>302</v>
      </c>
      <c r="K40" s="65">
        <f t="shared" si="5"/>
        <v>278</v>
      </c>
      <c r="L40" s="65">
        <f t="shared" si="5"/>
        <v>288</v>
      </c>
      <c r="M40" s="65">
        <f t="shared" si="5"/>
        <v>243</v>
      </c>
      <c r="N40" s="65">
        <f t="shared" si="5"/>
        <v>210</v>
      </c>
      <c r="O40" s="65">
        <f t="shared" si="5"/>
        <v>1</v>
      </c>
      <c r="P40" s="65">
        <f t="shared" si="5"/>
        <v>182</v>
      </c>
      <c r="Q40" s="190">
        <f t="shared" si="5"/>
        <v>2985</v>
      </c>
      <c r="R40" s="465">
        <v>4061</v>
      </c>
      <c r="S40" s="466"/>
    </row>
    <row r="41" spans="1:19" s="49" customFormat="1" x14ac:dyDescent="0.25">
      <c r="A41" s="49" t="s">
        <v>60</v>
      </c>
      <c r="B41" s="62" t="s">
        <v>51</v>
      </c>
      <c r="C41" s="34"/>
      <c r="D41" s="48"/>
      <c r="E41" s="51">
        <f>IFERROR(VLOOKUP($B41,[1]NUM17!$G$3:$T$146,2,FALSE),0)</f>
        <v>1</v>
      </c>
      <c r="F41" s="51">
        <f>IFERROR(VLOOKUP($B41,[1]NUM17!$G$3:$T$146,3,FALSE),0)</f>
        <v>1</v>
      </c>
      <c r="G41" s="51">
        <f>IFERROR(VLOOKUP($B41,[1]NUM17!$G$3:$T$146,4,FALSE),0)</f>
        <v>0</v>
      </c>
      <c r="H41" s="51">
        <f>IFERROR(VLOOKUP($B41,[1]NUM17!$G$3:$T$146,5,FALSE),0)</f>
        <v>3</v>
      </c>
      <c r="I41" s="51">
        <f>IFERROR(VLOOKUP($B41,[1]NUM17!$G$3:$T$146,6,FALSE),0)</f>
        <v>0</v>
      </c>
      <c r="J41" s="51">
        <f>IFERROR(VLOOKUP($B41,[1]NUM17!$G$3:$T$146,7,FALSE),0)</f>
        <v>0</v>
      </c>
      <c r="K41" s="51">
        <f>IFERROR(VLOOKUP($B41,[1]NUM17!$G$3:$T$146,8,FALSE),0)</f>
        <v>2</v>
      </c>
      <c r="L41" s="51">
        <f>IFERROR(VLOOKUP($B41,[1]NUM17!$G$3:$T$146,9,FALSE),0)</f>
        <v>2</v>
      </c>
      <c r="M41" s="51">
        <f>IFERROR(VLOOKUP($B41,[1]NUM17!$G$3:$T$146,10,FALSE),0)</f>
        <v>0</v>
      </c>
      <c r="N41" s="51">
        <f>IFERROR(VLOOKUP($B41,[1]NUM17!$G$3:$T$146,11,FALSE),0)</f>
        <v>0</v>
      </c>
      <c r="O41" s="51">
        <f>IFERROR(VLOOKUP($B41,[1]NUM17!$G$3:$T$146,12,FALSE),0)</f>
        <v>0</v>
      </c>
      <c r="P41" s="51">
        <f>IFERROR(VLOOKUP($B41,[1]NUM17!$G$3:$T$146,13,FALSE),0)</f>
        <v>0</v>
      </c>
      <c r="Q41" s="189">
        <f t="shared" si="4"/>
        <v>9</v>
      </c>
    </row>
    <row r="42" spans="1:19" s="49" customFormat="1" x14ac:dyDescent="0.25">
      <c r="A42" s="49" t="s">
        <v>60</v>
      </c>
      <c r="B42" s="62" t="s">
        <v>52</v>
      </c>
      <c r="C42" s="34"/>
      <c r="D42" s="48"/>
      <c r="E42" s="51">
        <f>IFERROR(VLOOKUP($B42,[1]NUM17!$G$3:$T$146,2,FALSE),0)</f>
        <v>0</v>
      </c>
      <c r="F42" s="51">
        <f>IFERROR(VLOOKUP($B42,[1]NUM17!$G$3:$T$146,3,FALSE),0)</f>
        <v>0</v>
      </c>
      <c r="G42" s="51">
        <f>IFERROR(VLOOKUP($B42,[1]NUM17!$G$3:$T$146,4,FALSE),0)</f>
        <v>0</v>
      </c>
      <c r="H42" s="51">
        <f>IFERROR(VLOOKUP($B42,[1]NUM17!$G$3:$T$146,5,FALSE),0)</f>
        <v>0</v>
      </c>
      <c r="I42" s="51">
        <f>IFERROR(VLOOKUP($B42,[1]NUM17!$G$3:$T$146,6,FALSE),0)</f>
        <v>0</v>
      </c>
      <c r="J42" s="51">
        <f>IFERROR(VLOOKUP($B42,[1]NUM17!$G$3:$T$146,7,FALSE),0)</f>
        <v>0</v>
      </c>
      <c r="K42" s="51">
        <f>IFERROR(VLOOKUP($B42,[1]NUM17!$G$3:$T$146,8,FALSE),0)</f>
        <v>0</v>
      </c>
      <c r="L42" s="51">
        <f>IFERROR(VLOOKUP($B42,[1]NUM17!$G$3:$T$146,9,FALSE),0)</f>
        <v>0</v>
      </c>
      <c r="M42" s="51">
        <f>IFERROR(VLOOKUP($B42,[1]NUM17!$G$3:$T$146,10,FALSE),0)</f>
        <v>0</v>
      </c>
      <c r="N42" s="51">
        <f>IFERROR(VLOOKUP($B42,[1]NUM17!$G$3:$T$146,11,FALSE),0)</f>
        <v>0</v>
      </c>
      <c r="O42" s="51">
        <f>IFERROR(VLOOKUP($B42,[1]NUM17!$G$3:$T$146,12,FALSE),0)</f>
        <v>0</v>
      </c>
      <c r="P42" s="51">
        <f>IFERROR(VLOOKUP($B42,[1]NUM17!$G$3:$T$146,13,FALSE),0)</f>
        <v>0</v>
      </c>
      <c r="Q42" s="189">
        <f t="shared" si="4"/>
        <v>0</v>
      </c>
    </row>
    <row r="43" spans="1:19" s="49" customFormat="1" x14ac:dyDescent="0.25">
      <c r="A43" s="49" t="s">
        <v>60</v>
      </c>
      <c r="B43" s="62" t="s">
        <v>53</v>
      </c>
      <c r="C43" s="34"/>
      <c r="D43" s="48"/>
      <c r="E43" s="51">
        <f>IFERROR(VLOOKUP($B43,[1]NUM17!$G$3:$T$146,2,FALSE),0)</f>
        <v>4</v>
      </c>
      <c r="F43" s="51">
        <f>IFERROR(VLOOKUP($B43,[1]NUM17!$G$3:$T$146,3,FALSE),0)</f>
        <v>1</v>
      </c>
      <c r="G43" s="51">
        <f>IFERROR(VLOOKUP($B43,[1]NUM17!$G$3:$T$146,4,FALSE),0)</f>
        <v>3</v>
      </c>
      <c r="H43" s="51">
        <f>IFERROR(VLOOKUP($B43,[1]NUM17!$G$3:$T$146,5,FALSE),0)</f>
        <v>2</v>
      </c>
      <c r="I43" s="51">
        <f>IFERROR(VLOOKUP($B43,[1]NUM17!$G$3:$T$146,6,FALSE),0)</f>
        <v>3</v>
      </c>
      <c r="J43" s="51">
        <f>IFERROR(VLOOKUP($B43,[1]NUM17!$G$3:$T$146,7,FALSE),0)</f>
        <v>2</v>
      </c>
      <c r="K43" s="51">
        <f>IFERROR(VLOOKUP($B43,[1]NUM17!$G$3:$T$146,8,FALSE),0)</f>
        <v>0</v>
      </c>
      <c r="L43" s="51">
        <f>IFERROR(VLOOKUP($B43,[1]NUM17!$G$3:$T$146,9,FALSE),0)</f>
        <v>0</v>
      </c>
      <c r="M43" s="51">
        <f>IFERROR(VLOOKUP($B43,[1]NUM17!$G$3:$T$146,10,FALSE),0)</f>
        <v>0</v>
      </c>
      <c r="N43" s="51">
        <f>IFERROR(VLOOKUP($B43,[1]NUM17!$G$3:$T$146,11,FALSE),0)</f>
        <v>0</v>
      </c>
      <c r="O43" s="51">
        <f>IFERROR(VLOOKUP($B43,[1]NUM17!$G$3:$T$146,12,FALSE),0)</f>
        <v>0</v>
      </c>
      <c r="P43" s="51">
        <f>IFERROR(VLOOKUP($B43,[1]NUM17!$G$3:$T$146,13,FALSE),0)</f>
        <v>1</v>
      </c>
      <c r="Q43" s="189">
        <f t="shared" si="4"/>
        <v>16</v>
      </c>
    </row>
    <row r="44" spans="1:19" s="49" customFormat="1" x14ac:dyDescent="0.25">
      <c r="A44" s="49" t="s">
        <v>60</v>
      </c>
      <c r="B44" s="62" t="s">
        <v>54</v>
      </c>
      <c r="C44" s="34"/>
      <c r="D44" s="48"/>
      <c r="E44" s="51">
        <f>IFERROR(VLOOKUP($B44,[1]NUM17!$G$3:$T$146,2,FALSE),0)</f>
        <v>0</v>
      </c>
      <c r="F44" s="51">
        <f>IFERROR(VLOOKUP($B44,[1]NUM17!$G$3:$T$146,3,FALSE),0)</f>
        <v>0</v>
      </c>
      <c r="G44" s="51">
        <f>IFERROR(VLOOKUP($B44,[1]NUM17!$G$3:$T$146,4,FALSE),0)</f>
        <v>0</v>
      </c>
      <c r="H44" s="51">
        <f>IFERROR(VLOOKUP($B44,[1]NUM17!$G$3:$T$146,5,FALSE),0)</f>
        <v>0</v>
      </c>
      <c r="I44" s="51">
        <f>IFERROR(VLOOKUP($B44,[1]NUM17!$G$3:$T$146,6,FALSE),0)</f>
        <v>0</v>
      </c>
      <c r="J44" s="51">
        <f>IFERROR(VLOOKUP($B44,[1]NUM17!$G$3:$T$146,7,FALSE),0)</f>
        <v>0</v>
      </c>
      <c r="K44" s="51">
        <f>IFERROR(VLOOKUP($B44,[1]NUM17!$G$3:$T$146,8,FALSE),0)</f>
        <v>0</v>
      </c>
      <c r="L44" s="51">
        <f>IFERROR(VLOOKUP($B44,[1]NUM17!$G$3:$T$146,9,FALSE),0)</f>
        <v>0</v>
      </c>
      <c r="M44" s="51">
        <f>IFERROR(VLOOKUP($B44,[1]NUM17!$G$3:$T$146,10,FALSE),0)</f>
        <v>0</v>
      </c>
      <c r="N44" s="51">
        <f>IFERROR(VLOOKUP($B44,[1]NUM17!$G$3:$T$146,11,FALSE),0)</f>
        <v>0</v>
      </c>
      <c r="O44" s="51">
        <f>IFERROR(VLOOKUP($B44,[1]NUM17!$G$3:$T$146,12,FALSE),0)</f>
        <v>0</v>
      </c>
      <c r="P44" s="51">
        <f>IFERROR(VLOOKUP($B44,[1]NUM17!$G$3:$T$146,13,FALSE),0)</f>
        <v>0</v>
      </c>
      <c r="Q44" s="189">
        <f t="shared" si="4"/>
        <v>0</v>
      </c>
    </row>
    <row r="45" spans="1:19" s="49" customFormat="1" x14ac:dyDescent="0.25">
      <c r="A45" s="49" t="s">
        <v>60</v>
      </c>
      <c r="B45" s="62" t="s">
        <v>55</v>
      </c>
      <c r="C45" s="34"/>
      <c r="D45" s="48"/>
      <c r="E45" s="51">
        <f>IFERROR(VLOOKUP($B45,[1]NUM17!$G$3:$T$146,2,FALSE),0)</f>
        <v>0</v>
      </c>
      <c r="F45" s="51">
        <f>IFERROR(VLOOKUP($B45,[1]NUM17!$G$3:$T$146,3,FALSE),0)</f>
        <v>0</v>
      </c>
      <c r="G45" s="51">
        <f>IFERROR(VLOOKUP($B45,[1]NUM17!$G$3:$T$146,4,FALSE),0)</f>
        <v>0</v>
      </c>
      <c r="H45" s="51">
        <f>IFERROR(VLOOKUP($B45,[1]NUM17!$G$3:$T$146,5,FALSE),0)</f>
        <v>0</v>
      </c>
      <c r="I45" s="51">
        <f>IFERROR(VLOOKUP($B45,[1]NUM17!$G$3:$T$146,6,FALSE),0)</f>
        <v>0</v>
      </c>
      <c r="J45" s="51">
        <f>IFERROR(VLOOKUP($B45,[1]NUM17!$G$3:$T$146,7,FALSE),0)</f>
        <v>0</v>
      </c>
      <c r="K45" s="51">
        <f>IFERROR(VLOOKUP($B45,[1]NUM17!$G$3:$T$146,8,FALSE),0)</f>
        <v>0</v>
      </c>
      <c r="L45" s="51">
        <f>IFERROR(VLOOKUP($B45,[1]NUM17!$G$3:$T$146,9,FALSE),0)</f>
        <v>0</v>
      </c>
      <c r="M45" s="51">
        <f>IFERROR(VLOOKUP($B45,[1]NUM17!$G$3:$T$146,10,FALSE),0)</f>
        <v>0</v>
      </c>
      <c r="N45" s="51">
        <f>IFERROR(VLOOKUP($B45,[1]NUM17!$G$3:$T$146,11,FALSE),0)</f>
        <v>0</v>
      </c>
      <c r="O45" s="51">
        <f>IFERROR(VLOOKUP($B45,[1]NUM17!$G$3:$T$146,12,FALSE),0)</f>
        <v>0</v>
      </c>
      <c r="P45" s="51">
        <f>IFERROR(VLOOKUP($B45,[1]NUM17!$G$3:$T$146,13,FALSE),0)</f>
        <v>0</v>
      </c>
      <c r="Q45" s="189">
        <f t="shared" si="4"/>
        <v>0</v>
      </c>
    </row>
    <row r="46" spans="1:19" s="49" customFormat="1" x14ac:dyDescent="0.25">
      <c r="A46" s="49" t="s">
        <v>60</v>
      </c>
      <c r="B46" s="62" t="s">
        <v>56</v>
      </c>
      <c r="C46" s="34"/>
      <c r="D46" s="48"/>
      <c r="E46" s="51">
        <f>IFERROR(VLOOKUP($B46,[1]NUM17!$G$3:$T$146,2,FALSE),0)</f>
        <v>0</v>
      </c>
      <c r="F46" s="51">
        <f>IFERROR(VLOOKUP($B46,[1]NUM17!$G$3:$T$146,3,FALSE),0)</f>
        <v>0</v>
      </c>
      <c r="G46" s="51">
        <f>IFERROR(VLOOKUP($B46,[1]NUM17!$G$3:$T$146,4,FALSE),0)</f>
        <v>0</v>
      </c>
      <c r="H46" s="51">
        <f>IFERROR(VLOOKUP($B46,[1]NUM17!$G$3:$T$146,5,FALSE),0)</f>
        <v>0</v>
      </c>
      <c r="I46" s="51">
        <f>IFERROR(VLOOKUP($B46,[1]NUM17!$G$3:$T$146,6,FALSE),0)</f>
        <v>0</v>
      </c>
      <c r="J46" s="51">
        <f>IFERROR(VLOOKUP($B46,[1]NUM17!$G$3:$T$146,7,FALSE),0)</f>
        <v>0</v>
      </c>
      <c r="K46" s="51">
        <f>IFERROR(VLOOKUP($B46,[1]NUM17!$G$3:$T$146,8,FALSE),0)</f>
        <v>0</v>
      </c>
      <c r="L46" s="51">
        <f>IFERROR(VLOOKUP($B46,[1]NUM17!$G$3:$T$146,9,FALSE),0)</f>
        <v>0</v>
      </c>
      <c r="M46" s="51">
        <f>IFERROR(VLOOKUP($B46,[1]NUM17!$G$3:$T$146,10,FALSE),0)</f>
        <v>0</v>
      </c>
      <c r="N46" s="51">
        <f>IFERROR(VLOOKUP($B46,[1]NUM17!$G$3:$T$146,11,FALSE),0)</f>
        <v>0</v>
      </c>
      <c r="O46" s="51">
        <f>IFERROR(VLOOKUP($B46,[1]NUM17!$G$3:$T$146,12,FALSE),0)</f>
        <v>0</v>
      </c>
      <c r="P46" s="51">
        <f>IFERROR(VLOOKUP($B46,[1]NUM17!$G$3:$T$146,13,FALSE),0)</f>
        <v>0</v>
      </c>
      <c r="Q46" s="189">
        <f t="shared" si="4"/>
        <v>0</v>
      </c>
    </row>
    <row r="47" spans="1:19" s="49" customFormat="1" x14ac:dyDescent="0.25">
      <c r="A47" s="49" t="s">
        <v>60</v>
      </c>
      <c r="B47" s="62" t="s">
        <v>57</v>
      </c>
      <c r="C47" s="34"/>
      <c r="D47" s="48"/>
      <c r="E47" s="51">
        <f>IFERROR(VLOOKUP($B47,[1]NUM17!$G$3:$T$146,2,FALSE),0)</f>
        <v>0</v>
      </c>
      <c r="F47" s="51">
        <f>IFERROR(VLOOKUP($B47,[1]NUM17!$G$3:$T$146,3,FALSE),0)</f>
        <v>6</v>
      </c>
      <c r="G47" s="51">
        <f>IFERROR(VLOOKUP($B47,[1]NUM17!$G$3:$T$146,4,FALSE),0)</f>
        <v>0</v>
      </c>
      <c r="H47" s="51">
        <f>IFERROR(VLOOKUP($B47,[1]NUM17!$G$3:$T$146,5,FALSE),0)</f>
        <v>0</v>
      </c>
      <c r="I47" s="51">
        <f>IFERROR(VLOOKUP($B47,[1]NUM17!$G$3:$T$146,6,FALSE),0)</f>
        <v>1</v>
      </c>
      <c r="J47" s="51">
        <f>IFERROR(VLOOKUP($B47,[1]NUM17!$G$3:$T$146,7,FALSE),0)</f>
        <v>0</v>
      </c>
      <c r="K47" s="51">
        <f>IFERROR(VLOOKUP($B47,[1]NUM17!$G$3:$T$146,8,FALSE),0)</f>
        <v>4</v>
      </c>
      <c r="L47" s="51">
        <f>IFERROR(VLOOKUP($B47,[1]NUM17!$G$3:$T$146,9,FALSE),0)</f>
        <v>2</v>
      </c>
      <c r="M47" s="51">
        <f>IFERROR(VLOOKUP($B47,[1]NUM17!$G$3:$T$146,10,FALSE),0)</f>
        <v>0</v>
      </c>
      <c r="N47" s="51">
        <f>IFERROR(VLOOKUP($B47,[1]NUM17!$G$3:$T$146,11,FALSE),0)</f>
        <v>3</v>
      </c>
      <c r="O47" s="51">
        <f>IFERROR(VLOOKUP($B47,[1]NUM17!$G$3:$T$146,12,FALSE),0)</f>
        <v>0</v>
      </c>
      <c r="P47" s="51">
        <f>IFERROR(VLOOKUP($B47,[1]NUM17!$G$3:$T$146,13,FALSE),0)</f>
        <v>8</v>
      </c>
      <c r="Q47" s="189">
        <f t="shared" si="4"/>
        <v>24</v>
      </c>
    </row>
    <row r="48" spans="1:19" s="49" customFormat="1" x14ac:dyDescent="0.25">
      <c r="A48" s="49" t="s">
        <v>60</v>
      </c>
      <c r="B48" s="62" t="s">
        <v>58</v>
      </c>
      <c r="C48" s="34"/>
      <c r="D48" s="48"/>
      <c r="E48" s="51">
        <f>IFERROR(VLOOKUP($B48,[1]NUM17!$G$3:$T$146,2,FALSE),0)</f>
        <v>0</v>
      </c>
      <c r="F48" s="51">
        <f>IFERROR(VLOOKUP($B48,[1]NUM17!$G$3:$T$146,3,FALSE),0)</f>
        <v>0</v>
      </c>
      <c r="G48" s="51">
        <f>IFERROR(VLOOKUP($B48,[1]NUM17!$G$3:$T$146,4,FALSE),0)</f>
        <v>0</v>
      </c>
      <c r="H48" s="51">
        <f>IFERROR(VLOOKUP($B48,[1]NUM17!$G$3:$T$146,5,FALSE),0)</f>
        <v>0</v>
      </c>
      <c r="I48" s="51">
        <f>IFERROR(VLOOKUP($B48,[1]NUM17!$G$3:$T$146,6,FALSE),0)</f>
        <v>0</v>
      </c>
      <c r="J48" s="51">
        <f>IFERROR(VLOOKUP($B48,[1]NUM17!$G$3:$T$146,7,FALSE),0)</f>
        <v>0</v>
      </c>
      <c r="K48" s="51">
        <f>IFERROR(VLOOKUP($B48,[1]NUM17!$G$3:$T$146,8,FALSE),0)</f>
        <v>0</v>
      </c>
      <c r="L48" s="51">
        <f>IFERROR(VLOOKUP($B48,[1]NUM17!$G$3:$T$146,9,FALSE),0)</f>
        <v>0</v>
      </c>
      <c r="M48" s="51">
        <f>IFERROR(VLOOKUP($B48,[1]NUM17!$G$3:$T$146,10,FALSE),0)</f>
        <v>0</v>
      </c>
      <c r="N48" s="51">
        <f>IFERROR(VLOOKUP($B48,[1]NUM17!$G$3:$T$146,11,FALSE),0)</f>
        <v>0</v>
      </c>
      <c r="O48" s="51">
        <f>IFERROR(VLOOKUP($B48,[1]NUM17!$G$3:$T$146,12,FALSE),0)</f>
        <v>0</v>
      </c>
      <c r="P48" s="51">
        <f>IFERROR(VLOOKUP($B48,[1]NUM17!$G$3:$T$146,13,FALSE),0)</f>
        <v>0</v>
      </c>
      <c r="Q48" s="189">
        <f t="shared" si="4"/>
        <v>0</v>
      </c>
    </row>
    <row r="49" spans="1:19" s="49" customFormat="1" x14ac:dyDescent="0.25">
      <c r="A49" s="49" t="s">
        <v>60</v>
      </c>
      <c r="B49" s="62" t="s">
        <v>59</v>
      </c>
      <c r="C49" s="34"/>
      <c r="D49" s="48"/>
      <c r="E49" s="51">
        <f>IFERROR(VLOOKUP($B49,[1]NUM17!$G$3:$T$146,2,FALSE),0)</f>
        <v>0</v>
      </c>
      <c r="F49" s="51">
        <f>IFERROR(VLOOKUP($B49,[1]NUM17!$G$3:$T$146,3,FALSE),0)</f>
        <v>0</v>
      </c>
      <c r="G49" s="51">
        <f>IFERROR(VLOOKUP($B49,[1]NUM17!$G$3:$T$146,4,FALSE),0)</f>
        <v>0</v>
      </c>
      <c r="H49" s="51">
        <f>IFERROR(VLOOKUP($B49,[1]NUM17!$G$3:$T$146,5,FALSE),0)</f>
        <v>0</v>
      </c>
      <c r="I49" s="51">
        <f>IFERROR(VLOOKUP($B49,[1]NUM17!$G$3:$T$146,6,FALSE),0)</f>
        <v>0</v>
      </c>
      <c r="J49" s="51">
        <f>IFERROR(VLOOKUP($B49,[1]NUM17!$G$3:$T$146,7,FALSE),0)</f>
        <v>0</v>
      </c>
      <c r="K49" s="51">
        <f>IFERROR(VLOOKUP($B49,[1]NUM17!$G$3:$T$146,8,FALSE),0)</f>
        <v>0</v>
      </c>
      <c r="L49" s="51">
        <f>IFERROR(VLOOKUP($B49,[1]NUM17!$G$3:$T$146,9,FALSE),0)</f>
        <v>0</v>
      </c>
      <c r="M49" s="51">
        <f>IFERROR(VLOOKUP($B49,[1]NUM17!$G$3:$T$146,10,FALSE),0)</f>
        <v>0</v>
      </c>
      <c r="N49" s="51">
        <f>IFERROR(VLOOKUP($B49,[1]NUM17!$G$3:$T$146,11,FALSE),0)</f>
        <v>0</v>
      </c>
      <c r="O49" s="51">
        <f>IFERROR(VLOOKUP($B49,[1]NUM17!$G$3:$T$146,12,FALSE),0)</f>
        <v>0</v>
      </c>
      <c r="P49" s="51">
        <f>IFERROR(VLOOKUP($B49,[1]NUM17!$G$3:$T$146,13,FALSE),0)</f>
        <v>0</v>
      </c>
      <c r="Q49" s="189">
        <f t="shared" si="4"/>
        <v>0</v>
      </c>
    </row>
    <row r="50" spans="1:19" s="49" customFormat="1" ht="14.4" thickBot="1" x14ac:dyDescent="0.3">
      <c r="A50" s="47" t="s">
        <v>60</v>
      </c>
      <c r="B50" s="47" t="s">
        <v>263</v>
      </c>
      <c r="C50" s="34"/>
      <c r="D50" s="48"/>
      <c r="E50" s="51">
        <f>IFERROR(VLOOKUP($B50,[1]NUM17!$G$3:$T$146,2,FALSE),0)</f>
        <v>1</v>
      </c>
      <c r="F50" s="51">
        <f>IFERROR(VLOOKUP($B50,[1]NUM17!$G$3:$T$146,3,FALSE),0)</f>
        <v>9</v>
      </c>
      <c r="G50" s="51">
        <f>IFERROR(VLOOKUP($B50,[1]NUM17!$G$3:$T$146,4,FALSE),0)</f>
        <v>0</v>
      </c>
      <c r="H50" s="51">
        <f>IFERROR(VLOOKUP($B50,[1]NUM17!$G$3:$T$146,5,FALSE),0)</f>
        <v>4</v>
      </c>
      <c r="I50" s="51">
        <f>IFERROR(VLOOKUP($B50,[1]NUM17!$G$3:$T$146,6,FALSE),0)</f>
        <v>5</v>
      </c>
      <c r="J50" s="51">
        <f>IFERROR(VLOOKUP($B50,[1]NUM17!$G$3:$T$146,7,FALSE),0)</f>
        <v>7</v>
      </c>
      <c r="K50" s="51">
        <f>IFERROR(VLOOKUP($B50,[1]NUM17!$G$3:$T$146,8,FALSE),0)</f>
        <v>11</v>
      </c>
      <c r="L50" s="51">
        <f>IFERROR(VLOOKUP($B50,[1]NUM17!$G$3:$T$146,9,FALSE),0)</f>
        <v>6</v>
      </c>
      <c r="M50" s="51">
        <f>IFERROR(VLOOKUP($B50,[1]NUM17!$G$3:$T$146,10,FALSE),0)</f>
        <v>3</v>
      </c>
      <c r="N50" s="51">
        <f>IFERROR(VLOOKUP($B50,[1]NUM17!$G$3:$T$146,11,FALSE),0)</f>
        <v>5</v>
      </c>
      <c r="O50" s="51">
        <f>IFERROR(VLOOKUP($B50,[1]NUM17!$G$3:$T$146,12,FALSE),0)</f>
        <v>0</v>
      </c>
      <c r="P50" s="51">
        <f>IFERROR(VLOOKUP($B50,[1]NUM17!$G$3:$T$146,13,FALSE),0)</f>
        <v>26</v>
      </c>
      <c r="Q50" s="189">
        <f>SUM(E50:P50)</f>
        <v>77</v>
      </c>
    </row>
    <row r="51" spans="1:19" s="63" customFormat="1" ht="13.2" thickBot="1" x14ac:dyDescent="0.25">
      <c r="A51" s="344" t="s">
        <v>161</v>
      </c>
      <c r="B51" s="345"/>
      <c r="C51" s="94">
        <f>D51/Metas!Q17</f>
        <v>0.98433193547782283</v>
      </c>
      <c r="D51" s="13">
        <f>+Q51/R51</f>
        <v>0.59433962264150941</v>
      </c>
      <c r="E51" s="65">
        <f t="shared" ref="E51:Q51" si="6">SUM(E41:E50)</f>
        <v>6</v>
      </c>
      <c r="F51" s="65">
        <f t="shared" si="6"/>
        <v>17</v>
      </c>
      <c r="G51" s="65">
        <f t="shared" si="6"/>
        <v>3</v>
      </c>
      <c r="H51" s="65">
        <f t="shared" si="6"/>
        <v>9</v>
      </c>
      <c r="I51" s="65">
        <f t="shared" si="6"/>
        <v>9</v>
      </c>
      <c r="J51" s="65">
        <f t="shared" si="6"/>
        <v>9</v>
      </c>
      <c r="K51" s="65">
        <f t="shared" si="6"/>
        <v>17</v>
      </c>
      <c r="L51" s="65">
        <f t="shared" si="6"/>
        <v>10</v>
      </c>
      <c r="M51" s="65">
        <f t="shared" si="6"/>
        <v>3</v>
      </c>
      <c r="N51" s="65">
        <f t="shared" si="6"/>
        <v>8</v>
      </c>
      <c r="O51" s="65">
        <f t="shared" si="6"/>
        <v>0</v>
      </c>
      <c r="P51" s="65">
        <f t="shared" si="6"/>
        <v>35</v>
      </c>
      <c r="Q51" s="191">
        <f t="shared" si="6"/>
        <v>126</v>
      </c>
      <c r="R51" s="465">
        <v>212</v>
      </c>
      <c r="S51" s="466"/>
    </row>
    <row r="52" spans="1:19" s="49" customFormat="1" x14ac:dyDescent="0.25">
      <c r="A52" s="63" t="s">
        <v>74</v>
      </c>
      <c r="B52" s="62" t="s">
        <v>61</v>
      </c>
      <c r="C52" s="34"/>
      <c r="D52" s="48"/>
      <c r="E52" s="51">
        <f>IFERROR(VLOOKUP($B52,[1]NUM17!$G$3:$T$146,2,FALSE),0)</f>
        <v>6</v>
      </c>
      <c r="F52" s="51">
        <f>IFERROR(VLOOKUP($B52,[1]NUM17!$G$3:$T$146,3,FALSE),0)</f>
        <v>3</v>
      </c>
      <c r="G52" s="51">
        <f>IFERROR(VLOOKUP($B52,[1]NUM17!$G$3:$T$146,4,FALSE),0)</f>
        <v>5</v>
      </c>
      <c r="H52" s="51">
        <f>IFERROR(VLOOKUP($B52,[1]NUM17!$G$3:$T$146,5,FALSE),0)</f>
        <v>12</v>
      </c>
      <c r="I52" s="51">
        <f>IFERROR(VLOOKUP($B52,[1]NUM17!$G$3:$T$146,6,FALSE),0)</f>
        <v>10</v>
      </c>
      <c r="J52" s="51">
        <f>IFERROR(VLOOKUP($B52,[1]NUM17!$G$3:$T$146,7,FALSE),0)</f>
        <v>9</v>
      </c>
      <c r="K52" s="51">
        <f>IFERROR(VLOOKUP($B52,[1]NUM17!$G$3:$T$146,8,FALSE),0)</f>
        <v>14</v>
      </c>
      <c r="L52" s="51">
        <f>IFERROR(VLOOKUP($B52,[1]NUM17!$G$3:$T$146,9,FALSE),0)</f>
        <v>16</v>
      </c>
      <c r="M52" s="51">
        <f>IFERROR(VLOOKUP($B52,[1]NUM17!$G$3:$T$146,10,FALSE),0)</f>
        <v>13</v>
      </c>
      <c r="N52" s="51">
        <f>IFERROR(VLOOKUP($B52,[1]NUM17!$G$3:$T$146,11,FALSE),0)</f>
        <v>6</v>
      </c>
      <c r="O52" s="51">
        <f>IFERROR(VLOOKUP($B52,[1]NUM17!$G$3:$T$146,12,FALSE),0)</f>
        <v>8</v>
      </c>
      <c r="P52" s="51">
        <f>IFERROR(VLOOKUP($B52,[1]NUM17!$G$3:$T$146,13,FALSE),0)</f>
        <v>22</v>
      </c>
      <c r="Q52" s="189">
        <f t="shared" si="4"/>
        <v>124</v>
      </c>
    </row>
    <row r="53" spans="1:19" s="49" customFormat="1" x14ac:dyDescent="0.25">
      <c r="A53" s="63" t="s">
        <v>74</v>
      </c>
      <c r="B53" s="62" t="s">
        <v>62</v>
      </c>
      <c r="C53" s="34"/>
      <c r="D53" s="48"/>
      <c r="E53" s="51">
        <f>IFERROR(VLOOKUP($B53,[1]NUM17!$G$3:$T$146,2,FALSE),0)</f>
        <v>1</v>
      </c>
      <c r="F53" s="51">
        <f>IFERROR(VLOOKUP($B53,[1]NUM17!$G$3:$T$146,3,FALSE),0)</f>
        <v>0</v>
      </c>
      <c r="G53" s="51">
        <f>IFERROR(VLOOKUP($B53,[1]NUM17!$G$3:$T$146,4,FALSE),0)</f>
        <v>0</v>
      </c>
      <c r="H53" s="51">
        <f>IFERROR(VLOOKUP($B53,[1]NUM17!$G$3:$T$146,5,FALSE),0)</f>
        <v>0</v>
      </c>
      <c r="I53" s="51">
        <f>IFERROR(VLOOKUP($B53,[1]NUM17!$G$3:$T$146,6,FALSE),0)</f>
        <v>0</v>
      </c>
      <c r="J53" s="51">
        <f>IFERROR(VLOOKUP($B53,[1]NUM17!$G$3:$T$146,7,FALSE),0)</f>
        <v>0</v>
      </c>
      <c r="K53" s="51">
        <f>IFERROR(VLOOKUP($B53,[1]NUM17!$G$3:$T$146,8,FALSE),0)</f>
        <v>0</v>
      </c>
      <c r="L53" s="51">
        <f>IFERROR(VLOOKUP($B53,[1]NUM17!$G$3:$T$146,9,FALSE),0)</f>
        <v>0</v>
      </c>
      <c r="M53" s="51">
        <f>IFERROR(VLOOKUP($B53,[1]NUM17!$G$3:$T$146,10,FALSE),0)</f>
        <v>1</v>
      </c>
      <c r="N53" s="51">
        <f>IFERROR(VLOOKUP($B53,[1]NUM17!$G$3:$T$146,11,FALSE),0)</f>
        <v>0</v>
      </c>
      <c r="O53" s="51">
        <f>IFERROR(VLOOKUP($B53,[1]NUM17!$G$3:$T$146,12,FALSE),0)</f>
        <v>1</v>
      </c>
      <c r="P53" s="51">
        <f>IFERROR(VLOOKUP($B53,[1]NUM17!$G$3:$T$146,13,FALSE),0)</f>
        <v>0</v>
      </c>
      <c r="Q53" s="189">
        <f t="shared" si="4"/>
        <v>3</v>
      </c>
    </row>
    <row r="54" spans="1:19" s="49" customFormat="1" x14ac:dyDescent="0.25">
      <c r="A54" s="63" t="s">
        <v>74</v>
      </c>
      <c r="B54" s="62" t="s">
        <v>63</v>
      </c>
      <c r="C54" s="34"/>
      <c r="D54" s="48"/>
      <c r="E54" s="51">
        <f>IFERROR(VLOOKUP($B54,[1]NUM17!$G$3:$T$146,2,FALSE),0)</f>
        <v>0</v>
      </c>
      <c r="F54" s="51">
        <f>IFERROR(VLOOKUP($B54,[1]NUM17!$G$3:$T$146,3,FALSE),0)</f>
        <v>0</v>
      </c>
      <c r="G54" s="51">
        <f>IFERROR(VLOOKUP($B54,[1]NUM17!$G$3:$T$146,4,FALSE),0)</f>
        <v>0</v>
      </c>
      <c r="H54" s="51">
        <f>IFERROR(VLOOKUP($B54,[1]NUM17!$G$3:$T$146,5,FALSE),0)</f>
        <v>0</v>
      </c>
      <c r="I54" s="51">
        <f>IFERROR(VLOOKUP($B54,[1]NUM17!$G$3:$T$146,6,FALSE),0)</f>
        <v>0</v>
      </c>
      <c r="J54" s="51">
        <f>IFERROR(VLOOKUP($B54,[1]NUM17!$G$3:$T$146,7,FALSE),0)</f>
        <v>0</v>
      </c>
      <c r="K54" s="51">
        <f>IFERROR(VLOOKUP($B54,[1]NUM17!$G$3:$T$146,8,FALSE),0)</f>
        <v>0</v>
      </c>
      <c r="L54" s="51">
        <f>IFERROR(VLOOKUP($B54,[1]NUM17!$G$3:$T$146,9,FALSE),0)</f>
        <v>0</v>
      </c>
      <c r="M54" s="51">
        <f>IFERROR(VLOOKUP($B54,[1]NUM17!$G$3:$T$146,10,FALSE),0)</f>
        <v>0</v>
      </c>
      <c r="N54" s="51">
        <f>IFERROR(VLOOKUP($B54,[1]NUM17!$G$3:$T$146,11,FALSE),0)</f>
        <v>0</v>
      </c>
      <c r="O54" s="51">
        <f>IFERROR(VLOOKUP($B54,[1]NUM17!$G$3:$T$146,12,FALSE),0)</f>
        <v>0</v>
      </c>
      <c r="P54" s="51">
        <f>IFERROR(VLOOKUP($B54,[1]NUM17!$G$3:$T$146,13,FALSE),0)</f>
        <v>3</v>
      </c>
      <c r="Q54" s="189">
        <f t="shared" si="4"/>
        <v>3</v>
      </c>
    </row>
    <row r="55" spans="1:19" s="49" customFormat="1" x14ac:dyDescent="0.25">
      <c r="A55" s="63" t="s">
        <v>74</v>
      </c>
      <c r="B55" s="62" t="s">
        <v>64</v>
      </c>
      <c r="C55" s="34"/>
      <c r="D55" s="48"/>
      <c r="E55" s="51">
        <f>IFERROR(VLOOKUP($B55,[1]NUM17!$G$3:$T$146,2,FALSE),0)</f>
        <v>0</v>
      </c>
      <c r="F55" s="51">
        <f>IFERROR(VLOOKUP($B55,[1]NUM17!$G$3:$T$146,3,FALSE),0)</f>
        <v>0</v>
      </c>
      <c r="G55" s="51">
        <f>IFERROR(VLOOKUP($B55,[1]NUM17!$G$3:$T$146,4,FALSE),0)</f>
        <v>0</v>
      </c>
      <c r="H55" s="51">
        <f>IFERROR(VLOOKUP($B55,[1]NUM17!$G$3:$T$146,5,FALSE),0)</f>
        <v>2</v>
      </c>
      <c r="I55" s="51">
        <f>IFERROR(VLOOKUP($B55,[1]NUM17!$G$3:$T$146,6,FALSE),0)</f>
        <v>0</v>
      </c>
      <c r="J55" s="51">
        <f>IFERROR(VLOOKUP($B55,[1]NUM17!$G$3:$T$146,7,FALSE),0)</f>
        <v>1</v>
      </c>
      <c r="K55" s="51">
        <f>IFERROR(VLOOKUP($B55,[1]NUM17!$G$3:$T$146,8,FALSE),0)</f>
        <v>0</v>
      </c>
      <c r="L55" s="51">
        <f>IFERROR(VLOOKUP($B55,[1]NUM17!$G$3:$T$146,9,FALSE),0)</f>
        <v>0</v>
      </c>
      <c r="M55" s="51">
        <f>IFERROR(VLOOKUP($B55,[1]NUM17!$G$3:$T$146,10,FALSE),0)</f>
        <v>0</v>
      </c>
      <c r="N55" s="51">
        <f>IFERROR(VLOOKUP($B55,[1]NUM17!$G$3:$T$146,11,FALSE),0)</f>
        <v>1</v>
      </c>
      <c r="O55" s="51">
        <f>IFERROR(VLOOKUP($B55,[1]NUM17!$G$3:$T$146,12,FALSE),0)</f>
        <v>1</v>
      </c>
      <c r="P55" s="51">
        <f>IFERROR(VLOOKUP($B55,[1]NUM17!$G$3:$T$146,13,FALSE),0)</f>
        <v>0</v>
      </c>
      <c r="Q55" s="189">
        <f t="shared" si="4"/>
        <v>5</v>
      </c>
    </row>
    <row r="56" spans="1:19" s="49" customFormat="1" x14ac:dyDescent="0.25">
      <c r="A56" s="63" t="s">
        <v>74</v>
      </c>
      <c r="B56" s="62" t="s">
        <v>65</v>
      </c>
      <c r="C56" s="34"/>
      <c r="D56" s="48"/>
      <c r="E56" s="51">
        <f>IFERROR(VLOOKUP($B56,[1]NUM17!$G$3:$T$146,2,FALSE),0)</f>
        <v>0</v>
      </c>
      <c r="F56" s="51">
        <f>IFERROR(VLOOKUP($B56,[1]NUM17!$G$3:$T$146,3,FALSE),0)</f>
        <v>0</v>
      </c>
      <c r="G56" s="51">
        <f>IFERROR(VLOOKUP($B56,[1]NUM17!$G$3:$T$146,4,FALSE),0)</f>
        <v>0</v>
      </c>
      <c r="H56" s="51">
        <f>IFERROR(VLOOKUP($B56,[1]NUM17!$G$3:$T$146,5,FALSE),0)</f>
        <v>0</v>
      </c>
      <c r="I56" s="51">
        <f>IFERROR(VLOOKUP($B56,[1]NUM17!$G$3:$T$146,6,FALSE),0)</f>
        <v>0</v>
      </c>
      <c r="J56" s="51">
        <f>IFERROR(VLOOKUP($B56,[1]NUM17!$G$3:$T$146,7,FALSE),0)</f>
        <v>0</v>
      </c>
      <c r="K56" s="51">
        <f>IFERROR(VLOOKUP($B56,[1]NUM17!$G$3:$T$146,8,FALSE),0)</f>
        <v>0</v>
      </c>
      <c r="L56" s="51">
        <f>IFERROR(VLOOKUP($B56,[1]NUM17!$G$3:$T$146,9,FALSE),0)</f>
        <v>0</v>
      </c>
      <c r="M56" s="51">
        <f>IFERROR(VLOOKUP($B56,[1]NUM17!$G$3:$T$146,10,FALSE),0)</f>
        <v>0</v>
      </c>
      <c r="N56" s="51">
        <f>IFERROR(VLOOKUP($B56,[1]NUM17!$G$3:$T$146,11,FALSE),0)</f>
        <v>0</v>
      </c>
      <c r="O56" s="51">
        <f>IFERROR(VLOOKUP($B56,[1]NUM17!$G$3:$T$146,12,FALSE),0)</f>
        <v>0</v>
      </c>
      <c r="P56" s="51">
        <f>IFERROR(VLOOKUP($B56,[1]NUM17!$G$3:$T$146,13,FALSE),0)</f>
        <v>0</v>
      </c>
      <c r="Q56" s="189">
        <f t="shared" si="4"/>
        <v>0</v>
      </c>
    </row>
    <row r="57" spans="1:19" s="49" customFormat="1" x14ac:dyDescent="0.25">
      <c r="A57" s="63" t="s">
        <v>74</v>
      </c>
      <c r="B57" s="62" t="s">
        <v>66</v>
      </c>
      <c r="C57" s="34"/>
      <c r="D57" s="48"/>
      <c r="E57" s="51">
        <f>IFERROR(VLOOKUP($B57,[1]NUM17!$G$3:$T$146,2,FALSE),0)</f>
        <v>0</v>
      </c>
      <c r="F57" s="51">
        <f>IFERROR(VLOOKUP($B57,[1]NUM17!$G$3:$T$146,3,FALSE),0)</f>
        <v>0</v>
      </c>
      <c r="G57" s="51">
        <f>IFERROR(VLOOKUP($B57,[1]NUM17!$G$3:$T$146,4,FALSE),0)</f>
        <v>0</v>
      </c>
      <c r="H57" s="51">
        <f>IFERROR(VLOOKUP($B57,[1]NUM17!$G$3:$T$146,5,FALSE),0)</f>
        <v>0</v>
      </c>
      <c r="I57" s="51">
        <f>IFERROR(VLOOKUP($B57,[1]NUM17!$G$3:$T$146,6,FALSE),0)</f>
        <v>2</v>
      </c>
      <c r="J57" s="51">
        <f>IFERROR(VLOOKUP($B57,[1]NUM17!$G$3:$T$146,7,FALSE),0)</f>
        <v>0</v>
      </c>
      <c r="K57" s="51">
        <f>IFERROR(VLOOKUP($B57,[1]NUM17!$G$3:$T$146,8,FALSE),0)</f>
        <v>9</v>
      </c>
      <c r="L57" s="51">
        <f>IFERROR(VLOOKUP($B57,[1]NUM17!$G$3:$T$146,9,FALSE),0)</f>
        <v>1</v>
      </c>
      <c r="M57" s="51">
        <f>IFERROR(VLOOKUP($B57,[1]NUM17!$G$3:$T$146,10,FALSE),0)</f>
        <v>1</v>
      </c>
      <c r="N57" s="51">
        <f>IFERROR(VLOOKUP($B57,[1]NUM17!$G$3:$T$146,11,FALSE),0)</f>
        <v>1</v>
      </c>
      <c r="O57" s="51">
        <f>IFERROR(VLOOKUP($B57,[1]NUM17!$G$3:$T$146,12,FALSE),0)</f>
        <v>0</v>
      </c>
      <c r="P57" s="51">
        <f>IFERROR(VLOOKUP($B57,[1]NUM17!$G$3:$T$146,13,FALSE),0)</f>
        <v>0</v>
      </c>
      <c r="Q57" s="189">
        <f t="shared" si="4"/>
        <v>14</v>
      </c>
    </row>
    <row r="58" spans="1:19" s="49" customFormat="1" x14ac:dyDescent="0.25">
      <c r="A58" s="63" t="s">
        <v>74</v>
      </c>
      <c r="B58" s="62" t="s">
        <v>67</v>
      </c>
      <c r="C58" s="34"/>
      <c r="D58" s="48"/>
      <c r="E58" s="51">
        <f>IFERROR(VLOOKUP($B58,[1]NUM17!$G$3:$T$146,2,FALSE),0)</f>
        <v>0</v>
      </c>
      <c r="F58" s="51">
        <f>IFERROR(VLOOKUP($B58,[1]NUM17!$G$3:$T$146,3,FALSE),0)</f>
        <v>0</v>
      </c>
      <c r="G58" s="51">
        <f>IFERROR(VLOOKUP($B58,[1]NUM17!$G$3:$T$146,4,FALSE),0)</f>
        <v>1</v>
      </c>
      <c r="H58" s="51">
        <f>IFERROR(VLOOKUP($B58,[1]NUM17!$G$3:$T$146,5,FALSE),0)</f>
        <v>0</v>
      </c>
      <c r="I58" s="51">
        <f>IFERROR(VLOOKUP($B58,[1]NUM17!$G$3:$T$146,6,FALSE),0)</f>
        <v>0</v>
      </c>
      <c r="J58" s="51">
        <f>IFERROR(VLOOKUP($B58,[1]NUM17!$G$3:$T$146,7,FALSE),0)</f>
        <v>2</v>
      </c>
      <c r="K58" s="51">
        <f>IFERROR(VLOOKUP($B58,[1]NUM17!$G$3:$T$146,8,FALSE),0)</f>
        <v>0</v>
      </c>
      <c r="L58" s="51">
        <f>IFERROR(VLOOKUP($B58,[1]NUM17!$G$3:$T$146,9,FALSE),0)</f>
        <v>0</v>
      </c>
      <c r="M58" s="51">
        <f>IFERROR(VLOOKUP($B58,[1]NUM17!$G$3:$T$146,10,FALSE),0)</f>
        <v>2</v>
      </c>
      <c r="N58" s="51">
        <f>IFERROR(VLOOKUP($B58,[1]NUM17!$G$3:$T$146,11,FALSE),0)</f>
        <v>0</v>
      </c>
      <c r="O58" s="51">
        <f>IFERROR(VLOOKUP($B58,[1]NUM17!$G$3:$T$146,12,FALSE),0)</f>
        <v>0</v>
      </c>
      <c r="P58" s="51">
        <f>IFERROR(VLOOKUP($B58,[1]NUM17!$G$3:$T$146,13,FALSE),0)</f>
        <v>1</v>
      </c>
      <c r="Q58" s="189">
        <f t="shared" si="4"/>
        <v>6</v>
      </c>
    </row>
    <row r="59" spans="1:19" s="49" customFormat="1" x14ac:dyDescent="0.25">
      <c r="A59" s="63" t="s">
        <v>74</v>
      </c>
      <c r="B59" s="62" t="s">
        <v>68</v>
      </c>
      <c r="C59" s="34"/>
      <c r="D59" s="48"/>
      <c r="E59" s="51">
        <f>IFERROR(VLOOKUP($B59,[1]NUM17!$G$3:$T$146,2,FALSE),0)</f>
        <v>0</v>
      </c>
      <c r="F59" s="51">
        <f>IFERROR(VLOOKUP($B59,[1]NUM17!$G$3:$T$146,3,FALSE),0)</f>
        <v>0</v>
      </c>
      <c r="G59" s="51">
        <f>IFERROR(VLOOKUP($B59,[1]NUM17!$G$3:$T$146,4,FALSE),0)</f>
        <v>0</v>
      </c>
      <c r="H59" s="51">
        <f>IFERROR(VLOOKUP($B59,[1]NUM17!$G$3:$T$146,5,FALSE),0)</f>
        <v>0</v>
      </c>
      <c r="I59" s="51">
        <f>IFERROR(VLOOKUP($B59,[1]NUM17!$G$3:$T$146,6,FALSE),0)</f>
        <v>0</v>
      </c>
      <c r="J59" s="51">
        <f>IFERROR(VLOOKUP($B59,[1]NUM17!$G$3:$T$146,7,FALSE),0)</f>
        <v>0</v>
      </c>
      <c r="K59" s="51">
        <f>IFERROR(VLOOKUP($B59,[1]NUM17!$G$3:$T$146,8,FALSE),0)</f>
        <v>0</v>
      </c>
      <c r="L59" s="51">
        <f>IFERROR(VLOOKUP($B59,[1]NUM17!$G$3:$T$146,9,FALSE),0)</f>
        <v>0</v>
      </c>
      <c r="M59" s="51">
        <f>IFERROR(VLOOKUP($B59,[1]NUM17!$G$3:$T$146,10,FALSE),0)</f>
        <v>0</v>
      </c>
      <c r="N59" s="51">
        <f>IFERROR(VLOOKUP($B59,[1]NUM17!$G$3:$T$146,11,FALSE),0)</f>
        <v>0</v>
      </c>
      <c r="O59" s="51">
        <f>IFERROR(VLOOKUP($B59,[1]NUM17!$G$3:$T$146,12,FALSE),0)</f>
        <v>0</v>
      </c>
      <c r="P59" s="51">
        <f>IFERROR(VLOOKUP($B59,[1]NUM17!$G$3:$T$146,13,FALSE),0)</f>
        <v>0</v>
      </c>
      <c r="Q59" s="189">
        <f t="shared" si="4"/>
        <v>0</v>
      </c>
    </row>
    <row r="60" spans="1:19" s="49" customFormat="1" x14ac:dyDescent="0.25">
      <c r="A60" s="63" t="s">
        <v>74</v>
      </c>
      <c r="B60" s="62" t="s">
        <v>69</v>
      </c>
      <c r="C60" s="34"/>
      <c r="D60" s="48"/>
      <c r="E60" s="51">
        <f>IFERROR(VLOOKUP($B60,[1]NUM17!$G$3:$T$146,2,FALSE),0)</f>
        <v>0</v>
      </c>
      <c r="F60" s="51">
        <f>IFERROR(VLOOKUP($B60,[1]NUM17!$G$3:$T$146,3,FALSE),0)</f>
        <v>0</v>
      </c>
      <c r="G60" s="51">
        <f>IFERROR(VLOOKUP($B60,[1]NUM17!$G$3:$T$146,4,FALSE),0)</f>
        <v>1</v>
      </c>
      <c r="H60" s="51">
        <f>IFERROR(VLOOKUP($B60,[1]NUM17!$G$3:$T$146,5,FALSE),0)</f>
        <v>3</v>
      </c>
      <c r="I60" s="51">
        <f>IFERROR(VLOOKUP($B60,[1]NUM17!$G$3:$T$146,6,FALSE),0)</f>
        <v>0</v>
      </c>
      <c r="J60" s="51">
        <f>IFERROR(VLOOKUP($B60,[1]NUM17!$G$3:$T$146,7,FALSE),0)</f>
        <v>1</v>
      </c>
      <c r="K60" s="51">
        <f>IFERROR(VLOOKUP($B60,[1]NUM17!$G$3:$T$146,8,FALSE),0)</f>
        <v>1</v>
      </c>
      <c r="L60" s="51">
        <f>IFERROR(VLOOKUP($B60,[1]NUM17!$G$3:$T$146,9,FALSE),0)</f>
        <v>0</v>
      </c>
      <c r="M60" s="51">
        <f>IFERROR(VLOOKUP($B60,[1]NUM17!$G$3:$T$146,10,FALSE),0)</f>
        <v>0</v>
      </c>
      <c r="N60" s="51">
        <f>IFERROR(VLOOKUP($B60,[1]NUM17!$G$3:$T$146,11,FALSE),0)</f>
        <v>0</v>
      </c>
      <c r="O60" s="51">
        <f>IFERROR(VLOOKUP($B60,[1]NUM17!$G$3:$T$146,12,FALSE),0)</f>
        <v>0</v>
      </c>
      <c r="P60" s="51">
        <f>IFERROR(VLOOKUP($B60,[1]NUM17!$G$3:$T$146,13,FALSE),0)</f>
        <v>7</v>
      </c>
      <c r="Q60" s="189">
        <f t="shared" si="4"/>
        <v>13</v>
      </c>
    </row>
    <row r="61" spans="1:19" s="49" customFormat="1" x14ac:dyDescent="0.25">
      <c r="A61" s="63" t="s">
        <v>74</v>
      </c>
      <c r="B61" s="62" t="s">
        <v>70</v>
      </c>
      <c r="C61" s="34"/>
      <c r="D61" s="48"/>
      <c r="E61" s="51">
        <f>IFERROR(VLOOKUP($B61,[1]NUM17!$G$3:$T$146,2,FALSE),0)</f>
        <v>0</v>
      </c>
      <c r="F61" s="51">
        <f>IFERROR(VLOOKUP($B61,[1]NUM17!$G$3:$T$146,3,FALSE),0)</f>
        <v>0</v>
      </c>
      <c r="G61" s="51">
        <f>IFERROR(VLOOKUP($B61,[1]NUM17!$G$3:$T$146,4,FALSE),0)</f>
        <v>0</v>
      </c>
      <c r="H61" s="51">
        <f>IFERROR(VLOOKUP($B61,[1]NUM17!$G$3:$T$146,5,FALSE),0)</f>
        <v>0</v>
      </c>
      <c r="I61" s="51">
        <f>IFERROR(VLOOKUP($B61,[1]NUM17!$G$3:$T$146,6,FALSE),0)</f>
        <v>0</v>
      </c>
      <c r="J61" s="51">
        <f>IFERROR(VLOOKUP($B61,[1]NUM17!$G$3:$T$146,7,FALSE),0)</f>
        <v>0</v>
      </c>
      <c r="K61" s="51">
        <f>IFERROR(VLOOKUP($B61,[1]NUM17!$G$3:$T$146,8,FALSE),0)</f>
        <v>0</v>
      </c>
      <c r="L61" s="51">
        <f>IFERROR(VLOOKUP($B61,[1]NUM17!$G$3:$T$146,9,FALSE),0)</f>
        <v>2</v>
      </c>
      <c r="M61" s="51">
        <f>IFERROR(VLOOKUP($B61,[1]NUM17!$G$3:$T$146,10,FALSE),0)</f>
        <v>0</v>
      </c>
      <c r="N61" s="51">
        <f>IFERROR(VLOOKUP($B61,[1]NUM17!$G$3:$T$146,11,FALSE),0)</f>
        <v>0</v>
      </c>
      <c r="O61" s="51">
        <f>IFERROR(VLOOKUP($B61,[1]NUM17!$G$3:$T$146,12,FALSE),0)</f>
        <v>0</v>
      </c>
      <c r="P61" s="51">
        <f>IFERROR(VLOOKUP($B61,[1]NUM17!$G$3:$T$146,13,FALSE),0)</f>
        <v>0</v>
      </c>
      <c r="Q61" s="189">
        <f t="shared" si="4"/>
        <v>2</v>
      </c>
    </row>
    <row r="62" spans="1:19" s="49" customFormat="1" x14ac:dyDescent="0.25">
      <c r="A62" s="63" t="s">
        <v>74</v>
      </c>
      <c r="B62" s="62" t="s">
        <v>71</v>
      </c>
      <c r="C62" s="34"/>
      <c r="D62" s="48"/>
      <c r="E62" s="51">
        <f>IFERROR(VLOOKUP($B62,[1]NUM17!$G$3:$T$146,2,FALSE),0)</f>
        <v>0</v>
      </c>
      <c r="F62" s="51">
        <f>IFERROR(VLOOKUP($B62,[1]NUM17!$G$3:$T$146,3,FALSE),0)</f>
        <v>3</v>
      </c>
      <c r="G62" s="51">
        <f>IFERROR(VLOOKUP($B62,[1]NUM17!$G$3:$T$146,4,FALSE),0)</f>
        <v>1</v>
      </c>
      <c r="H62" s="51">
        <f>IFERROR(VLOOKUP($B62,[1]NUM17!$G$3:$T$146,5,FALSE),0)</f>
        <v>4</v>
      </c>
      <c r="I62" s="51">
        <f>IFERROR(VLOOKUP($B62,[1]NUM17!$G$3:$T$146,6,FALSE),0)</f>
        <v>1</v>
      </c>
      <c r="J62" s="51">
        <f>IFERROR(VLOOKUP($B62,[1]NUM17!$G$3:$T$146,7,FALSE),0)</f>
        <v>2</v>
      </c>
      <c r="K62" s="51">
        <f>IFERROR(VLOOKUP($B62,[1]NUM17!$G$3:$T$146,8,FALSE),0)</f>
        <v>1</v>
      </c>
      <c r="L62" s="51">
        <f>IFERROR(VLOOKUP($B62,[1]NUM17!$G$3:$T$146,9,FALSE),0)</f>
        <v>0</v>
      </c>
      <c r="M62" s="51">
        <f>IFERROR(VLOOKUP($B62,[1]NUM17!$G$3:$T$146,10,FALSE),0)</f>
        <v>4</v>
      </c>
      <c r="N62" s="51">
        <f>IFERROR(VLOOKUP($B62,[1]NUM17!$G$3:$T$146,11,FALSE),0)</f>
        <v>2</v>
      </c>
      <c r="O62" s="51">
        <f>IFERROR(VLOOKUP($B62,[1]NUM17!$G$3:$T$146,12,FALSE),0)</f>
        <v>3</v>
      </c>
      <c r="P62" s="51">
        <f>IFERROR(VLOOKUP($B62,[1]NUM17!$G$3:$T$146,13,FALSE),0)</f>
        <v>0</v>
      </c>
      <c r="Q62" s="189">
        <f>SUM(E62:P62)</f>
        <v>21</v>
      </c>
    </row>
    <row r="63" spans="1:19" s="49" customFormat="1" x14ac:dyDescent="0.25">
      <c r="A63" s="63" t="s">
        <v>74</v>
      </c>
      <c r="B63" s="62" t="s">
        <v>72</v>
      </c>
      <c r="C63" s="34"/>
      <c r="D63" s="48"/>
      <c r="E63" s="51">
        <f>IFERROR(VLOOKUP($B63,[1]NUM17!$G$3:$T$146,2,FALSE),0)</f>
        <v>0</v>
      </c>
      <c r="F63" s="51">
        <f>IFERROR(VLOOKUP($B63,[1]NUM17!$G$3:$T$146,3,FALSE),0)</f>
        <v>0</v>
      </c>
      <c r="G63" s="51">
        <f>IFERROR(VLOOKUP($B63,[1]NUM17!$G$3:$T$146,4,FALSE),0)</f>
        <v>0</v>
      </c>
      <c r="H63" s="51">
        <f>IFERROR(VLOOKUP($B63,[1]NUM17!$G$3:$T$146,5,FALSE),0)</f>
        <v>0</v>
      </c>
      <c r="I63" s="51">
        <f>IFERROR(VLOOKUP($B63,[1]NUM17!$G$3:$T$146,6,FALSE),0)</f>
        <v>0</v>
      </c>
      <c r="J63" s="51">
        <f>IFERROR(VLOOKUP($B63,[1]NUM17!$G$3:$T$146,7,FALSE),0)</f>
        <v>0</v>
      </c>
      <c r="K63" s="51">
        <f>IFERROR(VLOOKUP($B63,[1]NUM17!$G$3:$T$146,8,FALSE),0)</f>
        <v>2</v>
      </c>
      <c r="L63" s="51">
        <f>IFERROR(VLOOKUP($B63,[1]NUM17!$G$3:$T$146,9,FALSE),0)</f>
        <v>0</v>
      </c>
      <c r="M63" s="51">
        <f>IFERROR(VLOOKUP($B63,[1]NUM17!$G$3:$T$146,10,FALSE),0)</f>
        <v>0</v>
      </c>
      <c r="N63" s="51">
        <f>IFERROR(VLOOKUP($B63,[1]NUM17!$G$3:$T$146,11,FALSE),0)</f>
        <v>0</v>
      </c>
      <c r="O63" s="51">
        <f>IFERROR(VLOOKUP($B63,[1]NUM17!$G$3:$T$146,12,FALSE),0)</f>
        <v>0</v>
      </c>
      <c r="P63" s="51">
        <f>IFERROR(VLOOKUP($B63,[1]NUM17!$G$3:$T$146,13,FALSE),0)</f>
        <v>0</v>
      </c>
      <c r="Q63" s="189">
        <f>SUM(E63:P63)</f>
        <v>2</v>
      </c>
    </row>
    <row r="64" spans="1:19" s="49" customFormat="1" x14ac:dyDescent="0.25">
      <c r="A64" s="63" t="s">
        <v>74</v>
      </c>
      <c r="B64" s="62" t="s">
        <v>73</v>
      </c>
      <c r="C64" s="34"/>
      <c r="D64" s="48"/>
      <c r="E64" s="51">
        <f>IFERROR(VLOOKUP($B64,[1]NUM17!$G$3:$T$146,2,FALSE),0)</f>
        <v>0</v>
      </c>
      <c r="F64" s="51">
        <f>IFERROR(VLOOKUP($B64,[1]NUM17!$G$3:$T$146,3,FALSE),0)</f>
        <v>0</v>
      </c>
      <c r="G64" s="51">
        <f>IFERROR(VLOOKUP($B64,[1]NUM17!$G$3:$T$146,4,FALSE),0)</f>
        <v>0</v>
      </c>
      <c r="H64" s="51">
        <f>IFERROR(VLOOKUP($B64,[1]NUM17!$G$3:$T$146,5,FALSE),0)</f>
        <v>0</v>
      </c>
      <c r="I64" s="51">
        <f>IFERROR(VLOOKUP($B64,[1]NUM17!$G$3:$T$146,6,FALSE),0)</f>
        <v>0</v>
      </c>
      <c r="J64" s="51">
        <f>IFERROR(VLOOKUP($B64,[1]NUM17!$G$3:$T$146,7,FALSE),0)</f>
        <v>0</v>
      </c>
      <c r="K64" s="51">
        <f>IFERROR(VLOOKUP($B64,[1]NUM17!$G$3:$T$146,8,FALSE),0)</f>
        <v>0</v>
      </c>
      <c r="L64" s="51">
        <f>IFERROR(VLOOKUP($B64,[1]NUM17!$G$3:$T$146,9,FALSE),0)</f>
        <v>0</v>
      </c>
      <c r="M64" s="51">
        <f>IFERROR(VLOOKUP($B64,[1]NUM17!$G$3:$T$146,10,FALSE),0)</f>
        <v>0</v>
      </c>
      <c r="N64" s="51">
        <f>IFERROR(VLOOKUP($B64,[1]NUM17!$G$3:$T$146,11,FALSE),0)</f>
        <v>0</v>
      </c>
      <c r="O64" s="51">
        <f>IFERROR(VLOOKUP($B64,[1]NUM17!$G$3:$T$146,12,FALSE),0)</f>
        <v>1</v>
      </c>
      <c r="P64" s="51">
        <f>IFERROR(VLOOKUP($B64,[1]NUM17!$G$3:$T$146,13,FALSE),0)</f>
        <v>0</v>
      </c>
      <c r="Q64" s="189">
        <f>SUM(E64:P64)</f>
        <v>1</v>
      </c>
    </row>
    <row r="65" spans="1:19" s="49" customFormat="1" ht="14.4" thickBot="1" x14ac:dyDescent="0.3">
      <c r="A65" s="61" t="s">
        <v>74</v>
      </c>
      <c r="B65" s="62" t="s">
        <v>258</v>
      </c>
      <c r="C65" s="34"/>
      <c r="D65" s="48"/>
      <c r="E65" s="51">
        <f>IFERROR(VLOOKUP($B65,[1]NUM17!$G$3:$T$146,2,FALSE),0)</f>
        <v>23</v>
      </c>
      <c r="F65" s="51">
        <f>IFERROR(VLOOKUP($B65,[1]NUM17!$G$3:$T$146,3,FALSE),0)</f>
        <v>21</v>
      </c>
      <c r="G65" s="51">
        <f>IFERROR(VLOOKUP($B65,[1]NUM17!$G$3:$T$146,4,FALSE),0)</f>
        <v>21</v>
      </c>
      <c r="H65" s="51">
        <f>IFERROR(VLOOKUP($B65,[1]NUM17!$G$3:$T$146,5,FALSE),0)</f>
        <v>23</v>
      </c>
      <c r="I65" s="51">
        <f>IFERROR(VLOOKUP($B65,[1]NUM17!$G$3:$T$146,6,FALSE),0)</f>
        <v>23</v>
      </c>
      <c r="J65" s="51">
        <f>IFERROR(VLOOKUP($B65,[1]NUM17!$G$3:$T$146,7,FALSE),0)</f>
        <v>33</v>
      </c>
      <c r="K65" s="51">
        <f>IFERROR(VLOOKUP($B65,[1]NUM17!$G$3:$T$146,8,FALSE),0)</f>
        <v>86</v>
      </c>
      <c r="L65" s="51">
        <f>IFERROR(VLOOKUP($B65,[1]NUM17!$G$3:$T$146,9,FALSE),0)</f>
        <v>37</v>
      </c>
      <c r="M65" s="51">
        <f>IFERROR(VLOOKUP($B65,[1]NUM17!$G$3:$T$146,10,FALSE),0)</f>
        <v>40</v>
      </c>
      <c r="N65" s="51">
        <f>IFERROR(VLOOKUP($B65,[1]NUM17!$G$3:$T$146,11,FALSE),0)</f>
        <v>48</v>
      </c>
      <c r="O65" s="51">
        <f>IFERROR(VLOOKUP($B65,[1]NUM17!$G$3:$T$146,12,FALSE),0)</f>
        <v>25</v>
      </c>
      <c r="P65" s="51">
        <f>IFERROR(VLOOKUP($B65,[1]NUM17!$G$3:$T$146,13,FALSE),0)</f>
        <v>42</v>
      </c>
      <c r="Q65" s="189">
        <f>SUM(E65:P65)</f>
        <v>422</v>
      </c>
    </row>
    <row r="66" spans="1:19" s="63" customFormat="1" ht="13.2" thickBot="1" x14ac:dyDescent="0.25">
      <c r="A66" s="344" t="s">
        <v>162</v>
      </c>
      <c r="B66" s="345"/>
      <c r="C66" s="94">
        <f>D66/Metas!Q9</f>
        <v>1.0788877088068061</v>
      </c>
      <c r="D66" s="13">
        <f>+Q66/R66</f>
        <v>0.72641509433962259</v>
      </c>
      <c r="E66" s="65">
        <f>SUM(E52:E65)</f>
        <v>30</v>
      </c>
      <c r="F66" s="65">
        <f t="shared" ref="F66:P66" si="7">SUM(F52:F65)</f>
        <v>27</v>
      </c>
      <c r="G66" s="65">
        <f t="shared" si="7"/>
        <v>29</v>
      </c>
      <c r="H66" s="65">
        <f t="shared" si="7"/>
        <v>44</v>
      </c>
      <c r="I66" s="65">
        <f t="shared" si="7"/>
        <v>36</v>
      </c>
      <c r="J66" s="65">
        <f t="shared" si="7"/>
        <v>48</v>
      </c>
      <c r="K66" s="65">
        <f t="shared" si="7"/>
        <v>113</v>
      </c>
      <c r="L66" s="65">
        <f t="shared" si="7"/>
        <v>56</v>
      </c>
      <c r="M66" s="65">
        <f t="shared" si="7"/>
        <v>61</v>
      </c>
      <c r="N66" s="65">
        <f t="shared" si="7"/>
        <v>58</v>
      </c>
      <c r="O66" s="65">
        <f t="shared" si="7"/>
        <v>39</v>
      </c>
      <c r="P66" s="65">
        <f t="shared" si="7"/>
        <v>75</v>
      </c>
      <c r="Q66" s="191">
        <f>SUM(Q52:Q65)</f>
        <v>616</v>
      </c>
      <c r="R66" s="465">
        <v>848</v>
      </c>
      <c r="S66" s="466"/>
    </row>
    <row r="67" spans="1:19" s="49" customFormat="1" x14ac:dyDescent="0.25">
      <c r="A67" s="63" t="s">
        <v>85</v>
      </c>
      <c r="B67" s="62" t="s">
        <v>75</v>
      </c>
      <c r="C67" s="34"/>
      <c r="D67" s="48"/>
      <c r="E67" s="51">
        <f>IFERROR(VLOOKUP($B67,[1]NUM17!$G$3:$T$146,2,FALSE),0)</f>
        <v>5</v>
      </c>
      <c r="F67" s="51">
        <f>IFERROR(VLOOKUP($B67,[1]NUM17!$G$3:$T$146,3,FALSE),0)</f>
        <v>4</v>
      </c>
      <c r="G67" s="51">
        <f>IFERROR(VLOOKUP($B67,[1]NUM17!$G$3:$T$146,4,FALSE),0)</f>
        <v>6</v>
      </c>
      <c r="H67" s="51">
        <f>IFERROR(VLOOKUP($B67,[1]NUM17!$G$3:$T$146,5,FALSE),0)</f>
        <v>5</v>
      </c>
      <c r="I67" s="51">
        <f>IFERROR(VLOOKUP($B67,[1]NUM17!$G$3:$T$146,6,FALSE),0)</f>
        <v>18</v>
      </c>
      <c r="J67" s="51">
        <f>IFERROR(VLOOKUP($B67,[1]NUM17!$G$3:$T$146,7,FALSE),0)</f>
        <v>4</v>
      </c>
      <c r="K67" s="51">
        <f>IFERROR(VLOOKUP($B67,[1]NUM17!$G$3:$T$146,8,FALSE),0)</f>
        <v>7</v>
      </c>
      <c r="L67" s="51">
        <f>IFERROR(VLOOKUP($B67,[1]NUM17!$G$3:$T$146,9,FALSE),0)</f>
        <v>1</v>
      </c>
      <c r="M67" s="51">
        <f>IFERROR(VLOOKUP($B67,[1]NUM17!$G$3:$T$146,10,FALSE),0)</f>
        <v>0</v>
      </c>
      <c r="N67" s="51">
        <f>IFERROR(VLOOKUP($B67,[1]NUM17!$G$3:$T$146,11,FALSE),0)</f>
        <v>6</v>
      </c>
      <c r="O67" s="51">
        <f>IFERROR(VLOOKUP($B67,[1]NUM17!$G$3:$T$146,12,FALSE),0)</f>
        <v>2</v>
      </c>
      <c r="P67" s="51">
        <f>IFERROR(VLOOKUP($B67,[1]NUM17!$G$3:$T$146,13,FALSE),0)</f>
        <v>15</v>
      </c>
      <c r="Q67" s="189">
        <f t="shared" ref="Q67:Q76" si="8">SUM(E67:P67)</f>
        <v>73</v>
      </c>
    </row>
    <row r="68" spans="1:19" s="49" customFormat="1" x14ac:dyDescent="0.25">
      <c r="A68" s="63" t="s">
        <v>85</v>
      </c>
      <c r="B68" s="62" t="s">
        <v>76</v>
      </c>
      <c r="C68" s="34"/>
      <c r="D68" s="48"/>
      <c r="E68" s="51">
        <f>IFERROR(VLOOKUP($B68,[1]NUM17!$G$3:$T$146,2,FALSE),0)</f>
        <v>0</v>
      </c>
      <c r="F68" s="51">
        <f>IFERROR(VLOOKUP($B68,[1]NUM17!$G$3:$T$146,3,FALSE),0)</f>
        <v>1</v>
      </c>
      <c r="G68" s="51">
        <f>IFERROR(VLOOKUP($B68,[1]NUM17!$G$3:$T$146,4,FALSE),0)</f>
        <v>0</v>
      </c>
      <c r="H68" s="51">
        <f>IFERROR(VLOOKUP($B68,[1]NUM17!$G$3:$T$146,5,FALSE),0)</f>
        <v>0</v>
      </c>
      <c r="I68" s="51">
        <f>IFERROR(VLOOKUP($B68,[1]NUM17!$G$3:$T$146,6,FALSE),0)</f>
        <v>0</v>
      </c>
      <c r="J68" s="51">
        <f>IFERROR(VLOOKUP($B68,[1]NUM17!$G$3:$T$146,7,FALSE),0)</f>
        <v>2</v>
      </c>
      <c r="K68" s="51">
        <f>IFERROR(VLOOKUP($B68,[1]NUM17!$G$3:$T$146,8,FALSE),0)</f>
        <v>1</v>
      </c>
      <c r="L68" s="51">
        <f>IFERROR(VLOOKUP($B68,[1]NUM17!$G$3:$T$146,9,FALSE),0)</f>
        <v>2</v>
      </c>
      <c r="M68" s="51">
        <f>IFERROR(VLOOKUP($B68,[1]NUM17!$G$3:$T$146,10,FALSE),0)</f>
        <v>0</v>
      </c>
      <c r="N68" s="51">
        <f>IFERROR(VLOOKUP($B68,[1]NUM17!$G$3:$T$146,11,FALSE),0)</f>
        <v>1</v>
      </c>
      <c r="O68" s="51">
        <f>IFERROR(VLOOKUP($B68,[1]NUM17!$G$3:$T$146,12,FALSE),0)</f>
        <v>0</v>
      </c>
      <c r="P68" s="51">
        <f>IFERROR(VLOOKUP($B68,[1]NUM17!$G$3:$T$146,13,FALSE),0)</f>
        <v>0</v>
      </c>
      <c r="Q68" s="189">
        <f t="shared" si="8"/>
        <v>7</v>
      </c>
    </row>
    <row r="69" spans="1:19" s="49" customFormat="1" x14ac:dyDescent="0.25">
      <c r="A69" s="63" t="s">
        <v>85</v>
      </c>
      <c r="B69" s="62" t="s">
        <v>77</v>
      </c>
      <c r="C69" s="34"/>
      <c r="D69" s="48"/>
      <c r="E69" s="51">
        <f>IFERROR(VLOOKUP($B69,[1]NUM17!$G$3:$T$146,2,FALSE),0)</f>
        <v>0</v>
      </c>
      <c r="F69" s="51">
        <f>IFERROR(VLOOKUP($B69,[1]NUM17!$G$3:$T$146,3,FALSE),0)</f>
        <v>0</v>
      </c>
      <c r="G69" s="51">
        <f>IFERROR(VLOOKUP($B69,[1]NUM17!$G$3:$T$146,4,FALSE),0)</f>
        <v>0</v>
      </c>
      <c r="H69" s="51">
        <f>IFERROR(VLOOKUP($B69,[1]NUM17!$G$3:$T$146,5,FALSE),0)</f>
        <v>0</v>
      </c>
      <c r="I69" s="51">
        <f>IFERROR(VLOOKUP($B69,[1]NUM17!$G$3:$T$146,6,FALSE),0)</f>
        <v>1</v>
      </c>
      <c r="J69" s="51">
        <f>IFERROR(VLOOKUP($B69,[1]NUM17!$G$3:$T$146,7,FALSE),0)</f>
        <v>0</v>
      </c>
      <c r="K69" s="51">
        <f>IFERROR(VLOOKUP($B69,[1]NUM17!$G$3:$T$146,8,FALSE),0)</f>
        <v>0</v>
      </c>
      <c r="L69" s="51">
        <f>IFERROR(VLOOKUP($B69,[1]NUM17!$G$3:$T$146,9,FALSE),0)</f>
        <v>0</v>
      </c>
      <c r="M69" s="51">
        <f>IFERROR(VLOOKUP($B69,[1]NUM17!$G$3:$T$146,10,FALSE),0)</f>
        <v>0</v>
      </c>
      <c r="N69" s="51">
        <f>IFERROR(VLOOKUP($B69,[1]NUM17!$G$3:$T$146,11,FALSE),0)</f>
        <v>0</v>
      </c>
      <c r="O69" s="51">
        <f>IFERROR(VLOOKUP($B69,[1]NUM17!$G$3:$T$146,12,FALSE),0)</f>
        <v>0</v>
      </c>
      <c r="P69" s="51">
        <f>IFERROR(VLOOKUP($B69,[1]NUM17!$G$3:$T$146,13,FALSE),0)</f>
        <v>0</v>
      </c>
      <c r="Q69" s="189">
        <f t="shared" si="8"/>
        <v>1</v>
      </c>
    </row>
    <row r="70" spans="1:19" s="49" customFormat="1" x14ac:dyDescent="0.25">
      <c r="A70" s="63" t="s">
        <v>85</v>
      </c>
      <c r="B70" s="62" t="s">
        <v>78</v>
      </c>
      <c r="C70" s="34"/>
      <c r="D70" s="48"/>
      <c r="E70" s="51">
        <f>IFERROR(VLOOKUP($B70,[1]NUM17!$G$3:$T$146,2,FALSE),0)</f>
        <v>0</v>
      </c>
      <c r="F70" s="51">
        <f>IFERROR(VLOOKUP($B70,[1]NUM17!$G$3:$T$146,3,FALSE),0)</f>
        <v>0</v>
      </c>
      <c r="G70" s="51">
        <f>IFERROR(VLOOKUP($B70,[1]NUM17!$G$3:$T$146,4,FALSE),0)</f>
        <v>0</v>
      </c>
      <c r="H70" s="51">
        <f>IFERROR(VLOOKUP($B70,[1]NUM17!$G$3:$T$146,5,FALSE),0)</f>
        <v>0</v>
      </c>
      <c r="I70" s="51">
        <f>IFERROR(VLOOKUP($B70,[1]NUM17!$G$3:$T$146,6,FALSE),0)</f>
        <v>0</v>
      </c>
      <c r="J70" s="51">
        <f>IFERROR(VLOOKUP($B70,[1]NUM17!$G$3:$T$146,7,FALSE),0)</f>
        <v>1</v>
      </c>
      <c r="K70" s="51">
        <f>IFERROR(VLOOKUP($B70,[1]NUM17!$G$3:$T$146,8,FALSE),0)</f>
        <v>0</v>
      </c>
      <c r="L70" s="51">
        <f>IFERROR(VLOOKUP($B70,[1]NUM17!$G$3:$T$146,9,FALSE),0)</f>
        <v>0</v>
      </c>
      <c r="M70" s="51">
        <f>IFERROR(VLOOKUP($B70,[1]NUM17!$G$3:$T$146,10,FALSE),0)</f>
        <v>0</v>
      </c>
      <c r="N70" s="51">
        <f>IFERROR(VLOOKUP($B70,[1]NUM17!$G$3:$T$146,11,FALSE),0)</f>
        <v>0</v>
      </c>
      <c r="O70" s="51">
        <f>IFERROR(VLOOKUP($B70,[1]NUM17!$G$3:$T$146,12,FALSE),0)</f>
        <v>0</v>
      </c>
      <c r="P70" s="51">
        <f>IFERROR(VLOOKUP($B70,[1]NUM17!$G$3:$T$146,13,FALSE),0)</f>
        <v>0</v>
      </c>
      <c r="Q70" s="189">
        <f t="shared" si="8"/>
        <v>1</v>
      </c>
    </row>
    <row r="71" spans="1:19" s="49" customFormat="1" x14ac:dyDescent="0.25">
      <c r="A71" s="63" t="s">
        <v>85</v>
      </c>
      <c r="B71" s="62" t="s">
        <v>79</v>
      </c>
      <c r="C71" s="34"/>
      <c r="D71" s="48"/>
      <c r="E71" s="51">
        <f>IFERROR(VLOOKUP($B71,[1]NUM17!$G$3:$T$146,2,FALSE),0)</f>
        <v>0</v>
      </c>
      <c r="F71" s="51">
        <f>IFERROR(VLOOKUP($B71,[1]NUM17!$G$3:$T$146,3,FALSE),0)</f>
        <v>0</v>
      </c>
      <c r="G71" s="51">
        <f>IFERROR(VLOOKUP($B71,[1]NUM17!$G$3:$T$146,4,FALSE),0)</f>
        <v>0</v>
      </c>
      <c r="H71" s="51">
        <f>IFERROR(VLOOKUP($B71,[1]NUM17!$G$3:$T$146,5,FALSE),0)</f>
        <v>0</v>
      </c>
      <c r="I71" s="51">
        <f>IFERROR(VLOOKUP($B71,[1]NUM17!$G$3:$T$146,6,FALSE),0)</f>
        <v>0</v>
      </c>
      <c r="J71" s="51">
        <f>IFERROR(VLOOKUP($B71,[1]NUM17!$G$3:$T$146,7,FALSE),0)</f>
        <v>0</v>
      </c>
      <c r="K71" s="51">
        <f>IFERROR(VLOOKUP($B71,[1]NUM17!$G$3:$T$146,8,FALSE),0)</f>
        <v>2</v>
      </c>
      <c r="L71" s="51">
        <f>IFERROR(VLOOKUP($B71,[1]NUM17!$G$3:$T$146,9,FALSE),0)</f>
        <v>0</v>
      </c>
      <c r="M71" s="51">
        <f>IFERROR(VLOOKUP($B71,[1]NUM17!$G$3:$T$146,10,FALSE),0)</f>
        <v>0</v>
      </c>
      <c r="N71" s="51">
        <f>IFERROR(VLOOKUP($B71,[1]NUM17!$G$3:$T$146,11,FALSE),0)</f>
        <v>0</v>
      </c>
      <c r="O71" s="51">
        <f>IFERROR(VLOOKUP($B71,[1]NUM17!$G$3:$T$146,12,FALSE),0)</f>
        <v>0</v>
      </c>
      <c r="P71" s="51">
        <f>IFERROR(VLOOKUP($B71,[1]NUM17!$G$3:$T$146,13,FALSE),0)</f>
        <v>0</v>
      </c>
      <c r="Q71" s="189">
        <f t="shared" si="8"/>
        <v>2</v>
      </c>
    </row>
    <row r="72" spans="1:19" s="49" customFormat="1" x14ac:dyDescent="0.25">
      <c r="A72" s="63" t="s">
        <v>85</v>
      </c>
      <c r="B72" s="62" t="s">
        <v>80</v>
      </c>
      <c r="C72" s="34"/>
      <c r="D72" s="48"/>
      <c r="E72" s="51">
        <f>IFERROR(VLOOKUP($B72,[1]NUM17!$G$3:$T$146,2,FALSE),0)</f>
        <v>0</v>
      </c>
      <c r="F72" s="51">
        <f>IFERROR(VLOOKUP($B72,[1]NUM17!$G$3:$T$146,3,FALSE),0)</f>
        <v>0</v>
      </c>
      <c r="G72" s="51">
        <f>IFERROR(VLOOKUP($B72,[1]NUM17!$G$3:$T$146,4,FALSE),0)</f>
        <v>0</v>
      </c>
      <c r="H72" s="51">
        <f>IFERROR(VLOOKUP($B72,[1]NUM17!$G$3:$T$146,5,FALSE),0)</f>
        <v>0</v>
      </c>
      <c r="I72" s="51">
        <f>IFERROR(VLOOKUP($B72,[1]NUM17!$G$3:$T$146,6,FALSE),0)</f>
        <v>4</v>
      </c>
      <c r="J72" s="51">
        <f>IFERROR(VLOOKUP($B72,[1]NUM17!$G$3:$T$146,7,FALSE),0)</f>
        <v>0</v>
      </c>
      <c r="K72" s="51">
        <f>IFERROR(VLOOKUP($B72,[1]NUM17!$G$3:$T$146,8,FALSE),0)</f>
        <v>0</v>
      </c>
      <c r="L72" s="51">
        <f>IFERROR(VLOOKUP($B72,[1]NUM17!$G$3:$T$146,9,FALSE),0)</f>
        <v>0</v>
      </c>
      <c r="M72" s="51">
        <f>IFERROR(VLOOKUP($B72,[1]NUM17!$G$3:$T$146,10,FALSE),0)</f>
        <v>0</v>
      </c>
      <c r="N72" s="51">
        <f>IFERROR(VLOOKUP($B72,[1]NUM17!$G$3:$T$146,11,FALSE),0)</f>
        <v>0</v>
      </c>
      <c r="O72" s="51">
        <f>IFERROR(VLOOKUP($B72,[1]NUM17!$G$3:$T$146,12,FALSE),0)</f>
        <v>0</v>
      </c>
      <c r="P72" s="51">
        <f>IFERROR(VLOOKUP($B72,[1]NUM17!$G$3:$T$146,13,FALSE),0)</f>
        <v>4</v>
      </c>
      <c r="Q72" s="189">
        <f t="shared" si="8"/>
        <v>8</v>
      </c>
    </row>
    <row r="73" spans="1:19" s="49" customFormat="1" x14ac:dyDescent="0.25">
      <c r="A73" s="63" t="s">
        <v>85</v>
      </c>
      <c r="B73" s="62" t="s">
        <v>81</v>
      </c>
      <c r="C73" s="34"/>
      <c r="D73" s="48"/>
      <c r="E73" s="51">
        <f>IFERROR(VLOOKUP($B73,[1]NUM17!$G$3:$T$146,2,FALSE),0)</f>
        <v>0</v>
      </c>
      <c r="F73" s="51">
        <f>IFERROR(VLOOKUP($B73,[1]NUM17!$G$3:$T$146,3,FALSE),0)</f>
        <v>0</v>
      </c>
      <c r="G73" s="51">
        <f>IFERROR(VLOOKUP($B73,[1]NUM17!$G$3:$T$146,4,FALSE),0)</f>
        <v>0</v>
      </c>
      <c r="H73" s="51">
        <f>IFERROR(VLOOKUP($B73,[1]NUM17!$G$3:$T$146,5,FALSE),0)</f>
        <v>1</v>
      </c>
      <c r="I73" s="51">
        <f>IFERROR(VLOOKUP($B73,[1]NUM17!$G$3:$T$146,6,FALSE),0)</f>
        <v>0</v>
      </c>
      <c r="J73" s="51">
        <f>IFERROR(VLOOKUP($B73,[1]NUM17!$G$3:$T$146,7,FALSE),0)</f>
        <v>0</v>
      </c>
      <c r="K73" s="51">
        <f>IFERROR(VLOOKUP($B73,[1]NUM17!$G$3:$T$146,8,FALSE),0)</f>
        <v>0</v>
      </c>
      <c r="L73" s="51">
        <f>IFERROR(VLOOKUP($B73,[1]NUM17!$G$3:$T$146,9,FALSE),0)</f>
        <v>0</v>
      </c>
      <c r="M73" s="51">
        <f>IFERROR(VLOOKUP($B73,[1]NUM17!$G$3:$T$146,10,FALSE),0)</f>
        <v>0</v>
      </c>
      <c r="N73" s="51">
        <f>IFERROR(VLOOKUP($B73,[1]NUM17!$G$3:$T$146,11,FALSE),0)</f>
        <v>0</v>
      </c>
      <c r="O73" s="51">
        <f>IFERROR(VLOOKUP($B73,[1]NUM17!$G$3:$T$146,12,FALSE),0)</f>
        <v>0</v>
      </c>
      <c r="P73" s="51">
        <f>IFERROR(VLOOKUP($B73,[1]NUM17!$G$3:$T$146,13,FALSE),0)</f>
        <v>0</v>
      </c>
      <c r="Q73" s="189">
        <f t="shared" si="8"/>
        <v>1</v>
      </c>
    </row>
    <row r="74" spans="1:19" s="49" customFormat="1" x14ac:dyDescent="0.25">
      <c r="A74" s="63" t="s">
        <v>85</v>
      </c>
      <c r="B74" s="62" t="s">
        <v>82</v>
      </c>
      <c r="C74" s="34"/>
      <c r="D74" s="48"/>
      <c r="E74" s="51">
        <f>IFERROR(VLOOKUP($B74,[1]NUM17!$G$3:$T$146,2,FALSE),0)</f>
        <v>0</v>
      </c>
      <c r="F74" s="51">
        <f>IFERROR(VLOOKUP($B74,[1]NUM17!$G$3:$T$146,3,FALSE),0)</f>
        <v>0</v>
      </c>
      <c r="G74" s="51">
        <f>IFERROR(VLOOKUP($B74,[1]NUM17!$G$3:$T$146,4,FALSE),0)</f>
        <v>0</v>
      </c>
      <c r="H74" s="51">
        <f>IFERROR(VLOOKUP($B74,[1]NUM17!$G$3:$T$146,5,FALSE),0)</f>
        <v>0</v>
      </c>
      <c r="I74" s="51">
        <f>IFERROR(VLOOKUP($B74,[1]NUM17!$G$3:$T$146,6,FALSE),0)</f>
        <v>0</v>
      </c>
      <c r="J74" s="51">
        <f>IFERROR(VLOOKUP($B74,[1]NUM17!$G$3:$T$146,7,FALSE),0)</f>
        <v>0</v>
      </c>
      <c r="K74" s="51">
        <f>IFERROR(VLOOKUP($B74,[1]NUM17!$G$3:$T$146,8,FALSE),0)</f>
        <v>0</v>
      </c>
      <c r="L74" s="51">
        <f>IFERROR(VLOOKUP($B74,[1]NUM17!$G$3:$T$146,9,FALSE),0)</f>
        <v>0</v>
      </c>
      <c r="M74" s="51">
        <f>IFERROR(VLOOKUP($B74,[1]NUM17!$G$3:$T$146,10,FALSE),0)</f>
        <v>0</v>
      </c>
      <c r="N74" s="51">
        <f>IFERROR(VLOOKUP($B74,[1]NUM17!$G$3:$T$146,11,FALSE),0)</f>
        <v>0</v>
      </c>
      <c r="O74" s="51">
        <f>IFERROR(VLOOKUP($B74,[1]NUM17!$G$3:$T$146,12,FALSE),0)</f>
        <v>0</v>
      </c>
      <c r="P74" s="51">
        <f>IFERROR(VLOOKUP($B74,[1]NUM17!$G$3:$T$146,13,FALSE),0)</f>
        <v>0</v>
      </c>
      <c r="Q74" s="189">
        <f t="shared" si="8"/>
        <v>0</v>
      </c>
    </row>
    <row r="75" spans="1:19" s="49" customFormat="1" x14ac:dyDescent="0.25">
      <c r="A75" s="63" t="s">
        <v>85</v>
      </c>
      <c r="B75" s="62" t="s">
        <v>83</v>
      </c>
      <c r="C75" s="34"/>
      <c r="D75" s="48"/>
      <c r="E75" s="51">
        <f>IFERROR(VLOOKUP($B75,[1]NUM17!$G$3:$T$146,2,FALSE),0)</f>
        <v>0</v>
      </c>
      <c r="F75" s="51">
        <f>IFERROR(VLOOKUP($B75,[1]NUM17!$G$3:$T$146,3,FALSE),0)</f>
        <v>0</v>
      </c>
      <c r="G75" s="51">
        <f>IFERROR(VLOOKUP($B75,[1]NUM17!$G$3:$T$146,4,FALSE),0)</f>
        <v>0</v>
      </c>
      <c r="H75" s="51">
        <f>IFERROR(VLOOKUP($B75,[1]NUM17!$G$3:$T$146,5,FALSE),0)</f>
        <v>0</v>
      </c>
      <c r="I75" s="51">
        <f>IFERROR(VLOOKUP($B75,[1]NUM17!$G$3:$T$146,6,FALSE),0)</f>
        <v>0</v>
      </c>
      <c r="J75" s="51">
        <f>IFERROR(VLOOKUP($B75,[1]NUM17!$G$3:$T$146,7,FALSE),0)</f>
        <v>0</v>
      </c>
      <c r="K75" s="51">
        <f>IFERROR(VLOOKUP($B75,[1]NUM17!$G$3:$T$146,8,FALSE),0)</f>
        <v>0</v>
      </c>
      <c r="L75" s="51">
        <f>IFERROR(VLOOKUP($B75,[1]NUM17!$G$3:$T$146,9,FALSE),0)</f>
        <v>0</v>
      </c>
      <c r="M75" s="51">
        <f>IFERROR(VLOOKUP($B75,[1]NUM17!$G$3:$T$146,10,FALSE),0)</f>
        <v>0</v>
      </c>
      <c r="N75" s="51">
        <f>IFERROR(VLOOKUP($B75,[1]NUM17!$G$3:$T$146,11,FALSE),0)</f>
        <v>0</v>
      </c>
      <c r="O75" s="51">
        <f>IFERROR(VLOOKUP($B75,[1]NUM17!$G$3:$T$146,12,FALSE),0)</f>
        <v>0</v>
      </c>
      <c r="P75" s="51">
        <f>IFERROR(VLOOKUP($B75,[1]NUM17!$G$3:$T$146,13,FALSE),0)</f>
        <v>0</v>
      </c>
      <c r="Q75" s="189">
        <f t="shared" si="8"/>
        <v>0</v>
      </c>
    </row>
    <row r="76" spans="1:19" s="49" customFormat="1" ht="14.4" thickBot="1" x14ac:dyDescent="0.3">
      <c r="A76" s="63" t="s">
        <v>85</v>
      </c>
      <c r="B76" s="62" t="s">
        <v>84</v>
      </c>
      <c r="C76" s="34"/>
      <c r="D76" s="48"/>
      <c r="E76" s="51">
        <f>IFERROR(VLOOKUP($B76,[1]NUM17!$G$3:$T$146,2,FALSE),0)</f>
        <v>0</v>
      </c>
      <c r="F76" s="51">
        <f>IFERROR(VLOOKUP($B76,[1]NUM17!$G$3:$T$146,3,FALSE),0)</f>
        <v>0</v>
      </c>
      <c r="G76" s="51">
        <f>IFERROR(VLOOKUP($B76,[1]NUM17!$G$3:$T$146,4,FALSE),0)</f>
        <v>0</v>
      </c>
      <c r="H76" s="51">
        <f>IFERROR(VLOOKUP($B76,[1]NUM17!$G$3:$T$146,5,FALSE),0)</f>
        <v>0</v>
      </c>
      <c r="I76" s="51">
        <f>IFERROR(VLOOKUP($B76,[1]NUM17!$G$3:$T$146,6,FALSE),0)</f>
        <v>0</v>
      </c>
      <c r="J76" s="51">
        <f>IFERROR(VLOOKUP($B76,[1]NUM17!$G$3:$T$146,7,FALSE),0)</f>
        <v>0</v>
      </c>
      <c r="K76" s="51">
        <f>IFERROR(VLOOKUP($B76,[1]NUM17!$G$3:$T$146,8,FALSE),0)</f>
        <v>0</v>
      </c>
      <c r="L76" s="51">
        <f>IFERROR(VLOOKUP($B76,[1]NUM17!$G$3:$T$146,9,FALSE),0)</f>
        <v>0</v>
      </c>
      <c r="M76" s="51">
        <f>IFERROR(VLOOKUP($B76,[1]NUM17!$G$3:$T$146,10,FALSE),0)</f>
        <v>0</v>
      </c>
      <c r="N76" s="51">
        <f>IFERROR(VLOOKUP($B76,[1]NUM17!$G$3:$T$146,11,FALSE),0)</f>
        <v>0</v>
      </c>
      <c r="O76" s="51">
        <f>IFERROR(VLOOKUP($B76,[1]NUM17!$G$3:$T$146,12,FALSE),0)</f>
        <v>0</v>
      </c>
      <c r="P76" s="51">
        <f>IFERROR(VLOOKUP($B76,[1]NUM17!$G$3:$T$146,13,FALSE),0)</f>
        <v>0</v>
      </c>
      <c r="Q76" s="189">
        <f t="shared" si="8"/>
        <v>0</v>
      </c>
    </row>
    <row r="77" spans="1:19" s="63" customFormat="1" ht="13.2" thickBot="1" x14ac:dyDescent="0.25">
      <c r="A77" s="344" t="s">
        <v>18</v>
      </c>
      <c r="B77" s="345"/>
      <c r="C77" s="94">
        <f>D77/Metas!Q6</f>
        <v>0.91176470588235303</v>
      </c>
      <c r="D77" s="13">
        <f>+Q77/R77</f>
        <v>0.74399999999999999</v>
      </c>
      <c r="E77" s="65">
        <f>SUM(E67:E76)</f>
        <v>5</v>
      </c>
      <c r="F77" s="65">
        <f t="shared" ref="F77:H77" si="9">SUM(F67:F76)</f>
        <v>5</v>
      </c>
      <c r="G77" s="65">
        <f t="shared" si="9"/>
        <v>6</v>
      </c>
      <c r="H77" s="65">
        <f t="shared" si="9"/>
        <v>6</v>
      </c>
      <c r="I77" s="65">
        <f t="shared" ref="I77:J77" si="10">SUM(I67:I76)</f>
        <v>23</v>
      </c>
      <c r="J77" s="65">
        <f t="shared" si="10"/>
        <v>7</v>
      </c>
      <c r="K77" s="65">
        <f t="shared" ref="K77:L77" si="11">SUM(K67:K76)</f>
        <v>10</v>
      </c>
      <c r="L77" s="65">
        <f t="shared" si="11"/>
        <v>3</v>
      </c>
      <c r="M77" s="65">
        <f t="shared" ref="M77:N77" si="12">SUM(M67:M76)</f>
        <v>0</v>
      </c>
      <c r="N77" s="65">
        <f t="shared" si="12"/>
        <v>7</v>
      </c>
      <c r="O77" s="65">
        <f t="shared" ref="O77:P77" si="13">SUM(O67:O76)</f>
        <v>2</v>
      </c>
      <c r="P77" s="65">
        <f t="shared" si="13"/>
        <v>19</v>
      </c>
      <c r="Q77" s="190">
        <f>SUM(Q67:Q76)</f>
        <v>93</v>
      </c>
      <c r="R77" s="465">
        <v>125</v>
      </c>
      <c r="S77" s="466"/>
    </row>
    <row r="78" spans="1:19" s="49" customFormat="1" x14ac:dyDescent="0.25">
      <c r="A78" s="49" t="s">
        <v>91</v>
      </c>
      <c r="B78" s="62" t="s">
        <v>86</v>
      </c>
      <c r="C78" s="34"/>
      <c r="D78" s="48"/>
      <c r="E78" s="51">
        <f>IFERROR(VLOOKUP($B78,[1]NUM17!$G$3:$T$146,2,FALSE),0)</f>
        <v>2</v>
      </c>
      <c r="F78" s="51">
        <f>IFERROR(VLOOKUP($B78,[1]NUM17!$G$3:$T$146,3,FALSE),0)</f>
        <v>1</v>
      </c>
      <c r="G78" s="51">
        <f>IFERROR(VLOOKUP($B78,[1]NUM17!$G$3:$T$146,4,FALSE),0)</f>
        <v>1</v>
      </c>
      <c r="H78" s="51">
        <f>IFERROR(VLOOKUP($B78,[1]NUM17!$G$3:$T$146,5,FALSE),0)</f>
        <v>0</v>
      </c>
      <c r="I78" s="51">
        <f>IFERROR(VLOOKUP($B78,[1]NUM17!$G$3:$T$146,6,FALSE),0)</f>
        <v>1</v>
      </c>
      <c r="J78" s="51">
        <f>IFERROR(VLOOKUP($B78,[1]NUM17!$G$3:$T$146,7,FALSE),0)</f>
        <v>4</v>
      </c>
      <c r="K78" s="51">
        <f>IFERROR(VLOOKUP($B78,[1]NUM17!$G$3:$T$146,8,FALSE),0)</f>
        <v>3</v>
      </c>
      <c r="L78" s="51">
        <f>IFERROR(VLOOKUP($B78,[1]NUM17!$G$3:$T$146,9,FALSE),0)</f>
        <v>12</v>
      </c>
      <c r="M78" s="51">
        <f>IFERROR(VLOOKUP($B78,[1]NUM17!$G$3:$T$146,10,FALSE),0)</f>
        <v>2</v>
      </c>
      <c r="N78" s="51">
        <f>IFERROR(VLOOKUP($B78,[1]NUM17!$G$3:$T$146,11,FALSE),0)</f>
        <v>2</v>
      </c>
      <c r="O78" s="51">
        <f>IFERROR(VLOOKUP($B78,[1]NUM17!$G$3:$T$146,12,FALSE),0)</f>
        <v>0</v>
      </c>
      <c r="P78" s="51">
        <f>IFERROR(VLOOKUP($B78,[1]NUM17!$G$3:$T$146,13,FALSE),0)</f>
        <v>4</v>
      </c>
      <c r="Q78" s="189">
        <f>SUM(E78:P78)</f>
        <v>32</v>
      </c>
    </row>
    <row r="79" spans="1:19" s="49" customFormat="1" x14ac:dyDescent="0.25">
      <c r="A79" s="49" t="s">
        <v>91</v>
      </c>
      <c r="B79" s="62" t="s">
        <v>87</v>
      </c>
      <c r="C79" s="34"/>
      <c r="D79" s="48"/>
      <c r="E79" s="51">
        <f>IFERROR(VLOOKUP($B79,[1]NUM17!$G$3:$T$146,2,FALSE),0)</f>
        <v>0</v>
      </c>
      <c r="F79" s="51">
        <f>IFERROR(VLOOKUP($B79,[1]NUM17!$G$3:$T$146,3,FALSE),0)</f>
        <v>0</v>
      </c>
      <c r="G79" s="51">
        <f>IFERROR(VLOOKUP($B79,[1]NUM17!$G$3:$T$146,4,FALSE),0)</f>
        <v>0</v>
      </c>
      <c r="H79" s="51">
        <f>IFERROR(VLOOKUP($B79,[1]NUM17!$G$3:$T$146,5,FALSE),0)</f>
        <v>0</v>
      </c>
      <c r="I79" s="51">
        <f>IFERROR(VLOOKUP($B79,[1]NUM17!$G$3:$T$146,6,FALSE),0)</f>
        <v>1</v>
      </c>
      <c r="J79" s="51">
        <f>IFERROR(VLOOKUP($B79,[1]NUM17!$G$3:$T$146,7,FALSE),0)</f>
        <v>0</v>
      </c>
      <c r="K79" s="51">
        <f>IFERROR(VLOOKUP($B79,[1]NUM17!$G$3:$T$146,8,FALSE),0)</f>
        <v>1</v>
      </c>
      <c r="L79" s="51">
        <f>IFERROR(VLOOKUP($B79,[1]NUM17!$G$3:$T$146,9,FALSE),0)</f>
        <v>6</v>
      </c>
      <c r="M79" s="51">
        <f>IFERROR(VLOOKUP($B79,[1]NUM17!$G$3:$T$146,10,FALSE),0)</f>
        <v>1</v>
      </c>
      <c r="N79" s="51">
        <f>IFERROR(VLOOKUP($B79,[1]NUM17!$G$3:$T$146,11,FALSE),0)</f>
        <v>1</v>
      </c>
      <c r="O79" s="51">
        <f>IFERROR(VLOOKUP($B79,[1]NUM17!$G$3:$T$146,12,FALSE),0)</f>
        <v>0</v>
      </c>
      <c r="P79" s="51">
        <f>IFERROR(VLOOKUP($B79,[1]NUM17!$G$3:$T$146,13,FALSE),0)</f>
        <v>0</v>
      </c>
      <c r="Q79" s="189">
        <f>SUM(E79:P79)</f>
        <v>10</v>
      </c>
    </row>
    <row r="80" spans="1:19" s="49" customFormat="1" x14ac:dyDescent="0.25">
      <c r="A80" s="49" t="s">
        <v>91</v>
      </c>
      <c r="B80" s="62" t="s">
        <v>88</v>
      </c>
      <c r="C80" s="34"/>
      <c r="D80" s="48"/>
      <c r="E80" s="51">
        <f>IFERROR(VLOOKUP($B80,[1]NUM17!$G$3:$T$146,2,FALSE),0)</f>
        <v>7</v>
      </c>
      <c r="F80" s="51">
        <f>IFERROR(VLOOKUP($B80,[1]NUM17!$G$3:$T$146,3,FALSE),0)</f>
        <v>3</v>
      </c>
      <c r="G80" s="51">
        <f>IFERROR(VLOOKUP($B80,[1]NUM17!$G$3:$T$146,4,FALSE),0)</f>
        <v>9</v>
      </c>
      <c r="H80" s="51">
        <f>IFERROR(VLOOKUP($B80,[1]NUM17!$G$3:$T$146,5,FALSE),0)</f>
        <v>1</v>
      </c>
      <c r="I80" s="51">
        <f>IFERROR(VLOOKUP($B80,[1]NUM17!$G$3:$T$146,6,FALSE),0)</f>
        <v>3</v>
      </c>
      <c r="J80" s="51">
        <f>IFERROR(VLOOKUP($B80,[1]NUM17!$G$3:$T$146,7,FALSE),0)</f>
        <v>3</v>
      </c>
      <c r="K80" s="51">
        <f>IFERROR(VLOOKUP($B80,[1]NUM17!$G$3:$T$146,8,FALSE),0)</f>
        <v>7</v>
      </c>
      <c r="L80" s="51">
        <f>IFERROR(VLOOKUP($B80,[1]NUM17!$G$3:$T$146,9,FALSE),0)</f>
        <v>9</v>
      </c>
      <c r="M80" s="51">
        <f>IFERROR(VLOOKUP($B80,[1]NUM17!$G$3:$T$146,10,FALSE),0)</f>
        <v>8</v>
      </c>
      <c r="N80" s="51">
        <f>IFERROR(VLOOKUP($B80,[1]NUM17!$G$3:$T$146,11,FALSE),0)</f>
        <v>1</v>
      </c>
      <c r="O80" s="51">
        <f>IFERROR(VLOOKUP($B80,[1]NUM17!$G$3:$T$146,12,FALSE),0)</f>
        <v>0</v>
      </c>
      <c r="P80" s="51">
        <f>IFERROR(VLOOKUP($B80,[1]NUM17!$G$3:$T$146,13,FALSE),0)</f>
        <v>1</v>
      </c>
      <c r="Q80" s="189">
        <f>SUM(E80:P80)</f>
        <v>52</v>
      </c>
    </row>
    <row r="81" spans="1:19" s="49" customFormat="1" x14ac:dyDescent="0.25">
      <c r="A81" s="49" t="s">
        <v>91</v>
      </c>
      <c r="B81" s="62" t="s">
        <v>89</v>
      </c>
      <c r="C81" s="34"/>
      <c r="D81" s="48"/>
      <c r="E81" s="51">
        <f>IFERROR(VLOOKUP($B81,[1]NUM17!$G$3:$T$146,2,FALSE),0)</f>
        <v>0</v>
      </c>
      <c r="F81" s="51">
        <f>IFERROR(VLOOKUP($B81,[1]NUM17!$G$3:$T$146,3,FALSE),0)</f>
        <v>0</v>
      </c>
      <c r="G81" s="51">
        <f>IFERROR(VLOOKUP($B81,[1]NUM17!$G$3:$T$146,4,FALSE),0)</f>
        <v>0</v>
      </c>
      <c r="H81" s="51">
        <f>IFERROR(VLOOKUP($B81,[1]NUM17!$G$3:$T$146,5,FALSE),0)</f>
        <v>1</v>
      </c>
      <c r="I81" s="51">
        <f>IFERROR(VLOOKUP($B81,[1]NUM17!$G$3:$T$146,6,FALSE),0)</f>
        <v>1</v>
      </c>
      <c r="J81" s="51">
        <f>IFERROR(VLOOKUP($B81,[1]NUM17!$G$3:$T$146,7,FALSE),0)</f>
        <v>0</v>
      </c>
      <c r="K81" s="51">
        <f>IFERROR(VLOOKUP($B81,[1]NUM17!$G$3:$T$146,8,FALSE),0)</f>
        <v>1</v>
      </c>
      <c r="L81" s="51">
        <f>IFERROR(VLOOKUP($B81,[1]NUM17!$G$3:$T$146,9,FALSE),0)</f>
        <v>0</v>
      </c>
      <c r="M81" s="51">
        <f>IFERROR(VLOOKUP($B81,[1]NUM17!$G$3:$T$146,10,FALSE),0)</f>
        <v>0</v>
      </c>
      <c r="N81" s="51">
        <f>IFERROR(VLOOKUP($B81,[1]NUM17!$G$3:$T$146,11,FALSE),0)</f>
        <v>0</v>
      </c>
      <c r="O81" s="51">
        <f>IFERROR(VLOOKUP($B81,[1]NUM17!$G$3:$T$146,12,FALSE),0)</f>
        <v>0</v>
      </c>
      <c r="P81" s="51">
        <f>IFERROR(VLOOKUP($B81,[1]NUM17!$G$3:$T$146,13,FALSE),0)</f>
        <v>1</v>
      </c>
      <c r="Q81" s="189">
        <f>SUM(E81:P81)</f>
        <v>4</v>
      </c>
    </row>
    <row r="82" spans="1:19" s="49" customFormat="1" ht="14.4" thickBot="1" x14ac:dyDescent="0.3">
      <c r="A82" s="49" t="s">
        <v>91</v>
      </c>
      <c r="B82" s="62" t="s">
        <v>90</v>
      </c>
      <c r="C82" s="34"/>
      <c r="D82" s="48"/>
      <c r="E82" s="51">
        <f>IFERROR(VLOOKUP($B82,[1]NUM17!$G$3:$T$146,2,FALSE),0)</f>
        <v>0</v>
      </c>
      <c r="F82" s="51">
        <f>IFERROR(VLOOKUP($B82,[1]NUM17!$G$3:$T$146,3,FALSE),0)</f>
        <v>0</v>
      </c>
      <c r="G82" s="51">
        <f>IFERROR(VLOOKUP($B82,[1]NUM17!$G$3:$T$146,4,FALSE),0)</f>
        <v>1</v>
      </c>
      <c r="H82" s="51">
        <f>IFERROR(VLOOKUP($B82,[1]NUM17!$G$3:$T$146,5,FALSE),0)</f>
        <v>0</v>
      </c>
      <c r="I82" s="51">
        <f>IFERROR(VLOOKUP($B82,[1]NUM17!$G$3:$T$146,6,FALSE),0)</f>
        <v>0</v>
      </c>
      <c r="J82" s="51">
        <f>IFERROR(VLOOKUP($B82,[1]NUM17!$G$3:$T$146,7,FALSE),0)</f>
        <v>0</v>
      </c>
      <c r="K82" s="51">
        <f>IFERROR(VLOOKUP($B82,[1]NUM17!$G$3:$T$146,8,FALSE),0)</f>
        <v>1</v>
      </c>
      <c r="L82" s="51">
        <f>IFERROR(VLOOKUP($B82,[1]NUM17!$G$3:$T$146,9,FALSE),0)</f>
        <v>3</v>
      </c>
      <c r="M82" s="51">
        <f>IFERROR(VLOOKUP($B82,[1]NUM17!$G$3:$T$146,10,FALSE),0)</f>
        <v>2</v>
      </c>
      <c r="N82" s="51">
        <f>IFERROR(VLOOKUP($B82,[1]NUM17!$G$3:$T$146,11,FALSE),0)</f>
        <v>0</v>
      </c>
      <c r="O82" s="51">
        <f>IFERROR(VLOOKUP($B82,[1]NUM17!$G$3:$T$146,12,FALSE),0)</f>
        <v>0</v>
      </c>
      <c r="P82" s="51">
        <f>IFERROR(VLOOKUP($B82,[1]NUM17!$G$3:$T$146,13,FALSE),0)</f>
        <v>2</v>
      </c>
      <c r="Q82" s="189">
        <f>SUM(E82:P82)</f>
        <v>9</v>
      </c>
    </row>
    <row r="83" spans="1:19" s="63" customFormat="1" ht="13.2" thickBot="1" x14ac:dyDescent="0.25">
      <c r="A83" s="344" t="s">
        <v>163</v>
      </c>
      <c r="B83" s="345"/>
      <c r="C83" s="94">
        <f>D83/Metas!Q11</f>
        <v>0.99066185470416235</v>
      </c>
      <c r="D83" s="13">
        <f>+Q83/R83</f>
        <v>0.5977653631284916</v>
      </c>
      <c r="E83" s="65">
        <f t="shared" ref="E83:H83" si="14">SUM(E78:E82)</f>
        <v>9</v>
      </c>
      <c r="F83" s="65">
        <f t="shared" si="14"/>
        <v>4</v>
      </c>
      <c r="G83" s="65">
        <f t="shared" si="14"/>
        <v>11</v>
      </c>
      <c r="H83" s="65">
        <f t="shared" si="14"/>
        <v>2</v>
      </c>
      <c r="I83" s="65">
        <f t="shared" ref="I83:J83" si="15">SUM(I78:I82)</f>
        <v>6</v>
      </c>
      <c r="J83" s="65">
        <f t="shared" si="15"/>
        <v>7</v>
      </c>
      <c r="K83" s="65">
        <f t="shared" ref="K83:L83" si="16">SUM(K78:K82)</f>
        <v>13</v>
      </c>
      <c r="L83" s="65">
        <f t="shared" si="16"/>
        <v>30</v>
      </c>
      <c r="M83" s="65">
        <f t="shared" ref="M83:N83" si="17">SUM(M78:M82)</f>
        <v>13</v>
      </c>
      <c r="N83" s="65">
        <f t="shared" si="17"/>
        <v>4</v>
      </c>
      <c r="O83" s="65">
        <f t="shared" ref="O83:P83" si="18">SUM(O78:O82)</f>
        <v>0</v>
      </c>
      <c r="P83" s="65">
        <f t="shared" si="18"/>
        <v>8</v>
      </c>
      <c r="Q83" s="190">
        <f>SUM(Q78:Q82)</f>
        <v>107</v>
      </c>
      <c r="R83" s="465">
        <v>179</v>
      </c>
      <c r="S83" s="466"/>
    </row>
    <row r="84" spans="1:19" s="49" customFormat="1" x14ac:dyDescent="0.25">
      <c r="A84" s="49" t="s">
        <v>102</v>
      </c>
      <c r="B84" s="62" t="s">
        <v>92</v>
      </c>
      <c r="C84" s="34"/>
      <c r="D84" s="48"/>
      <c r="E84" s="51">
        <f>IFERROR(VLOOKUP($B84,[1]NUM17!$G$3:$T$146,2,FALSE),0)</f>
        <v>0</v>
      </c>
      <c r="F84" s="51">
        <f>IFERROR(VLOOKUP($B84,[1]NUM17!$G$3:$T$146,3,FALSE),0)</f>
        <v>0</v>
      </c>
      <c r="G84" s="51">
        <f>IFERROR(VLOOKUP($B84,[1]NUM17!$G$3:$T$146,4,FALSE),0)</f>
        <v>0</v>
      </c>
      <c r="H84" s="51">
        <f>IFERROR(VLOOKUP($B84,[1]NUM17!$G$3:$T$146,5,FALSE),0)</f>
        <v>45</v>
      </c>
      <c r="I84" s="51">
        <f>IFERROR(VLOOKUP($B84,[1]NUM17!$G$3:$T$146,6,FALSE),0)</f>
        <v>0</v>
      </c>
      <c r="J84" s="51">
        <f>IFERROR(VLOOKUP($B84,[1]NUM17!$G$3:$T$146,7,FALSE),0)</f>
        <v>0</v>
      </c>
      <c r="K84" s="51">
        <f>IFERROR(VLOOKUP($B84,[1]NUM17!$G$3:$T$146,8,FALSE),0)</f>
        <v>10</v>
      </c>
      <c r="L84" s="51">
        <f>IFERROR(VLOOKUP($B84,[1]NUM17!$G$3:$T$146,9,FALSE),0)</f>
        <v>0</v>
      </c>
      <c r="M84" s="51">
        <f>IFERROR(VLOOKUP($B84,[1]NUM17!$G$3:$T$146,10,FALSE),0)</f>
        <v>0</v>
      </c>
      <c r="N84" s="51">
        <f>IFERROR(VLOOKUP($B84,[1]NUM17!$G$3:$T$146,11,FALSE),0)</f>
        <v>0</v>
      </c>
      <c r="O84" s="51">
        <f>IFERROR(VLOOKUP($B84,[1]NUM17!$G$3:$T$146,12,FALSE),0)</f>
        <v>0</v>
      </c>
      <c r="P84" s="51">
        <f>IFERROR(VLOOKUP($B84,[1]NUM17!$G$3:$T$146,13,FALSE),0)</f>
        <v>1</v>
      </c>
      <c r="Q84" s="189">
        <f t="shared" ref="Q84:Q93" si="19">SUM(E84:P84)</f>
        <v>56</v>
      </c>
    </row>
    <row r="85" spans="1:19" s="49" customFormat="1" x14ac:dyDescent="0.25">
      <c r="A85" s="49" t="s">
        <v>102</v>
      </c>
      <c r="B85" s="62" t="s">
        <v>93</v>
      </c>
      <c r="C85" s="34"/>
      <c r="D85" s="48"/>
      <c r="E85" s="51">
        <f>IFERROR(VLOOKUP($B85,[1]NUM17!$G$3:$T$146,2,FALSE),0)</f>
        <v>0</v>
      </c>
      <c r="F85" s="51">
        <f>IFERROR(VLOOKUP($B85,[1]NUM17!$G$3:$T$146,3,FALSE),0)</f>
        <v>0</v>
      </c>
      <c r="G85" s="51">
        <f>IFERROR(VLOOKUP($B85,[1]NUM17!$G$3:$T$146,4,FALSE),0)</f>
        <v>0</v>
      </c>
      <c r="H85" s="51">
        <f>IFERROR(VLOOKUP($B85,[1]NUM17!$G$3:$T$146,5,FALSE),0)</f>
        <v>16</v>
      </c>
      <c r="I85" s="51">
        <f>IFERROR(VLOOKUP($B85,[1]NUM17!$G$3:$T$146,6,FALSE),0)</f>
        <v>6</v>
      </c>
      <c r="J85" s="51">
        <f>IFERROR(VLOOKUP($B85,[1]NUM17!$G$3:$T$146,7,FALSE),0)</f>
        <v>12</v>
      </c>
      <c r="K85" s="51">
        <f>IFERROR(VLOOKUP($B85,[1]NUM17!$G$3:$T$146,8,FALSE),0)</f>
        <v>0</v>
      </c>
      <c r="L85" s="51">
        <f>IFERROR(VLOOKUP($B85,[1]NUM17!$G$3:$T$146,9,FALSE),0)</f>
        <v>0</v>
      </c>
      <c r="M85" s="51">
        <f>IFERROR(VLOOKUP($B85,[1]NUM17!$G$3:$T$146,10,FALSE),0)</f>
        <v>2</v>
      </c>
      <c r="N85" s="51">
        <f>IFERROR(VLOOKUP($B85,[1]NUM17!$G$3:$T$146,11,FALSE),0)</f>
        <v>2</v>
      </c>
      <c r="O85" s="51">
        <f>IFERROR(VLOOKUP($B85,[1]NUM17!$G$3:$T$146,12,FALSE),0)</f>
        <v>0</v>
      </c>
      <c r="P85" s="51">
        <f>IFERROR(VLOOKUP($B85,[1]NUM17!$G$3:$T$146,13,FALSE),0)</f>
        <v>0</v>
      </c>
      <c r="Q85" s="189">
        <f t="shared" si="19"/>
        <v>38</v>
      </c>
    </row>
    <row r="86" spans="1:19" s="49" customFormat="1" x14ac:dyDescent="0.25">
      <c r="A86" s="49" t="s">
        <v>102</v>
      </c>
      <c r="B86" s="62" t="s">
        <v>94</v>
      </c>
      <c r="C86" s="34"/>
      <c r="D86" s="48"/>
      <c r="E86" s="51">
        <f>IFERROR(VLOOKUP($B86,[1]NUM17!$G$3:$T$146,2,FALSE),0)</f>
        <v>0</v>
      </c>
      <c r="F86" s="51">
        <f>IFERROR(VLOOKUP($B86,[1]NUM17!$G$3:$T$146,3,FALSE),0)</f>
        <v>0</v>
      </c>
      <c r="G86" s="51">
        <f>IFERROR(VLOOKUP($B86,[1]NUM17!$G$3:$T$146,4,FALSE),0)</f>
        <v>0</v>
      </c>
      <c r="H86" s="51">
        <f>IFERROR(VLOOKUP($B86,[1]NUM17!$G$3:$T$146,5,FALSE),0)</f>
        <v>0</v>
      </c>
      <c r="I86" s="51">
        <f>IFERROR(VLOOKUP($B86,[1]NUM17!$G$3:$T$146,6,FALSE),0)</f>
        <v>0</v>
      </c>
      <c r="J86" s="51">
        <f>IFERROR(VLOOKUP($B86,[1]NUM17!$G$3:$T$146,7,FALSE),0)</f>
        <v>0</v>
      </c>
      <c r="K86" s="51">
        <f>IFERROR(VLOOKUP($B86,[1]NUM17!$G$3:$T$146,8,FALSE),0)</f>
        <v>0</v>
      </c>
      <c r="L86" s="51">
        <f>IFERROR(VLOOKUP($B86,[1]NUM17!$G$3:$T$146,9,FALSE),0)</f>
        <v>0</v>
      </c>
      <c r="M86" s="51">
        <f>IFERROR(VLOOKUP($B86,[1]NUM17!$G$3:$T$146,10,FALSE),0)</f>
        <v>0</v>
      </c>
      <c r="N86" s="51">
        <f>IFERROR(VLOOKUP($B86,[1]NUM17!$G$3:$T$146,11,FALSE),0)</f>
        <v>0</v>
      </c>
      <c r="O86" s="51">
        <f>IFERROR(VLOOKUP($B86,[1]NUM17!$G$3:$T$146,12,FALSE),0)</f>
        <v>0</v>
      </c>
      <c r="P86" s="51">
        <f>IFERROR(VLOOKUP($B86,[1]NUM17!$G$3:$T$146,13,FALSE),0)</f>
        <v>0</v>
      </c>
      <c r="Q86" s="189">
        <f t="shared" si="19"/>
        <v>0</v>
      </c>
    </row>
    <row r="87" spans="1:19" s="49" customFormat="1" x14ac:dyDescent="0.25">
      <c r="A87" s="49" t="s">
        <v>102</v>
      </c>
      <c r="B87" s="62" t="s">
        <v>95</v>
      </c>
      <c r="C87" s="34"/>
      <c r="D87" s="48"/>
      <c r="E87" s="51">
        <f>IFERROR(VLOOKUP($B87,[1]NUM17!$G$3:$T$146,2,FALSE),0)</f>
        <v>0</v>
      </c>
      <c r="F87" s="51">
        <f>IFERROR(VLOOKUP($B87,[1]NUM17!$G$3:$T$146,3,FALSE),0)</f>
        <v>0</v>
      </c>
      <c r="G87" s="51">
        <f>IFERROR(VLOOKUP($B87,[1]NUM17!$G$3:$T$146,4,FALSE),0)</f>
        <v>0</v>
      </c>
      <c r="H87" s="51">
        <f>IFERROR(VLOOKUP($B87,[1]NUM17!$G$3:$T$146,5,FALSE),0)</f>
        <v>8</v>
      </c>
      <c r="I87" s="51">
        <f>IFERROR(VLOOKUP($B87,[1]NUM17!$G$3:$T$146,6,FALSE),0)</f>
        <v>0</v>
      </c>
      <c r="J87" s="51">
        <f>IFERROR(VLOOKUP($B87,[1]NUM17!$G$3:$T$146,7,FALSE),0)</f>
        <v>0</v>
      </c>
      <c r="K87" s="51">
        <f>IFERROR(VLOOKUP($B87,[1]NUM17!$G$3:$T$146,8,FALSE),0)</f>
        <v>9</v>
      </c>
      <c r="L87" s="51">
        <f>IFERROR(VLOOKUP($B87,[1]NUM17!$G$3:$T$146,9,FALSE),0)</f>
        <v>0</v>
      </c>
      <c r="M87" s="51">
        <f>IFERROR(VLOOKUP($B87,[1]NUM17!$G$3:$T$146,10,FALSE),0)</f>
        <v>4</v>
      </c>
      <c r="N87" s="51">
        <f>IFERROR(VLOOKUP($B87,[1]NUM17!$G$3:$T$146,11,FALSE),0)</f>
        <v>0</v>
      </c>
      <c r="O87" s="51">
        <f>IFERROR(VLOOKUP($B87,[1]NUM17!$G$3:$T$146,12,FALSE),0)</f>
        <v>0</v>
      </c>
      <c r="P87" s="51">
        <f>IFERROR(VLOOKUP($B87,[1]NUM17!$G$3:$T$146,13,FALSE),0)</f>
        <v>0</v>
      </c>
      <c r="Q87" s="189">
        <f t="shared" si="19"/>
        <v>21</v>
      </c>
    </row>
    <row r="88" spans="1:19" s="49" customFormat="1" x14ac:dyDescent="0.25">
      <c r="A88" s="49" t="s">
        <v>102</v>
      </c>
      <c r="B88" s="62" t="s">
        <v>96</v>
      </c>
      <c r="C88" s="34"/>
      <c r="D88" s="48"/>
      <c r="E88" s="51">
        <f>IFERROR(VLOOKUP($B88,[1]NUM17!$G$3:$T$146,2,FALSE),0)</f>
        <v>1</v>
      </c>
      <c r="F88" s="51">
        <f>IFERROR(VLOOKUP($B88,[1]NUM17!$G$3:$T$146,3,FALSE),0)</f>
        <v>0</v>
      </c>
      <c r="G88" s="51">
        <f>IFERROR(VLOOKUP($B88,[1]NUM17!$G$3:$T$146,4,FALSE),0)</f>
        <v>0</v>
      </c>
      <c r="H88" s="51">
        <f>IFERROR(VLOOKUP($B88,[1]NUM17!$G$3:$T$146,5,FALSE),0)</f>
        <v>11</v>
      </c>
      <c r="I88" s="51">
        <f>IFERROR(VLOOKUP($B88,[1]NUM17!$G$3:$T$146,6,FALSE),0)</f>
        <v>0</v>
      </c>
      <c r="J88" s="51">
        <f>IFERROR(VLOOKUP($B88,[1]NUM17!$G$3:$T$146,7,FALSE),0)</f>
        <v>0</v>
      </c>
      <c r="K88" s="51">
        <f>IFERROR(VLOOKUP($B88,[1]NUM17!$G$3:$T$146,8,FALSE),0)</f>
        <v>0</v>
      </c>
      <c r="L88" s="51">
        <f>IFERROR(VLOOKUP($B88,[1]NUM17!$G$3:$T$146,9,FALSE),0)</f>
        <v>0</v>
      </c>
      <c r="M88" s="51">
        <f>IFERROR(VLOOKUP($B88,[1]NUM17!$G$3:$T$146,10,FALSE),0)</f>
        <v>0</v>
      </c>
      <c r="N88" s="51">
        <f>IFERROR(VLOOKUP($B88,[1]NUM17!$G$3:$T$146,11,FALSE),0)</f>
        <v>0</v>
      </c>
      <c r="O88" s="51">
        <f>IFERROR(VLOOKUP($B88,[1]NUM17!$G$3:$T$146,12,FALSE),0)</f>
        <v>0</v>
      </c>
      <c r="P88" s="51">
        <f>IFERROR(VLOOKUP($B88,[1]NUM17!$G$3:$T$146,13,FALSE),0)</f>
        <v>0</v>
      </c>
      <c r="Q88" s="189">
        <f t="shared" si="19"/>
        <v>12</v>
      </c>
    </row>
    <row r="89" spans="1:19" s="49" customFormat="1" x14ac:dyDescent="0.25">
      <c r="A89" s="49" t="s">
        <v>102</v>
      </c>
      <c r="B89" s="62" t="s">
        <v>97</v>
      </c>
      <c r="C89" s="34"/>
      <c r="D89" s="48"/>
      <c r="E89" s="51">
        <f>IFERROR(VLOOKUP($B89,[1]NUM17!$G$3:$T$146,2,FALSE),0)</f>
        <v>0</v>
      </c>
      <c r="F89" s="51">
        <f>IFERROR(VLOOKUP($B89,[1]NUM17!$G$3:$T$146,3,FALSE),0)</f>
        <v>0</v>
      </c>
      <c r="G89" s="51">
        <f>IFERROR(VLOOKUP($B89,[1]NUM17!$G$3:$T$146,4,FALSE),0)</f>
        <v>0</v>
      </c>
      <c r="H89" s="51">
        <f>IFERROR(VLOOKUP($B89,[1]NUM17!$G$3:$T$146,5,FALSE),0)</f>
        <v>0</v>
      </c>
      <c r="I89" s="51">
        <f>IFERROR(VLOOKUP($B89,[1]NUM17!$G$3:$T$146,6,FALSE),0)</f>
        <v>0</v>
      </c>
      <c r="J89" s="51">
        <f>IFERROR(VLOOKUP($B89,[1]NUM17!$G$3:$T$146,7,FALSE),0)</f>
        <v>1</v>
      </c>
      <c r="K89" s="51">
        <f>IFERROR(VLOOKUP($B89,[1]NUM17!$G$3:$T$146,8,FALSE),0)</f>
        <v>0</v>
      </c>
      <c r="L89" s="51">
        <f>IFERROR(VLOOKUP($B89,[1]NUM17!$G$3:$T$146,9,FALSE),0)</f>
        <v>0</v>
      </c>
      <c r="M89" s="51">
        <f>IFERROR(VLOOKUP($B89,[1]NUM17!$G$3:$T$146,10,FALSE),0)</f>
        <v>0</v>
      </c>
      <c r="N89" s="51">
        <f>IFERROR(VLOOKUP($B89,[1]NUM17!$G$3:$T$146,11,FALSE),0)</f>
        <v>0</v>
      </c>
      <c r="O89" s="51">
        <f>IFERROR(VLOOKUP($B89,[1]NUM17!$G$3:$T$146,12,FALSE),0)</f>
        <v>0</v>
      </c>
      <c r="P89" s="51">
        <f>IFERROR(VLOOKUP($B89,[1]NUM17!$G$3:$T$146,13,FALSE),0)</f>
        <v>0</v>
      </c>
      <c r="Q89" s="189">
        <f t="shared" si="19"/>
        <v>1</v>
      </c>
    </row>
    <row r="90" spans="1:19" s="49" customFormat="1" x14ac:dyDescent="0.25">
      <c r="A90" s="49" t="s">
        <v>102</v>
      </c>
      <c r="B90" s="62" t="s">
        <v>98</v>
      </c>
      <c r="C90" s="34"/>
      <c r="D90" s="48"/>
      <c r="E90" s="51">
        <f>IFERROR(VLOOKUP($B90,[1]NUM17!$G$3:$T$146,2,FALSE),0)</f>
        <v>2</v>
      </c>
      <c r="F90" s="51">
        <f>IFERROR(VLOOKUP($B90,[1]NUM17!$G$3:$T$146,3,FALSE),0)</f>
        <v>0</v>
      </c>
      <c r="G90" s="51">
        <f>IFERROR(VLOOKUP($B90,[1]NUM17!$G$3:$T$146,4,FALSE),0)</f>
        <v>0</v>
      </c>
      <c r="H90" s="51">
        <f>IFERROR(VLOOKUP($B90,[1]NUM17!$G$3:$T$146,5,FALSE),0)</f>
        <v>13</v>
      </c>
      <c r="I90" s="51">
        <f>IFERROR(VLOOKUP($B90,[1]NUM17!$G$3:$T$146,6,FALSE),0)</f>
        <v>12</v>
      </c>
      <c r="J90" s="51">
        <f>IFERROR(VLOOKUP($B90,[1]NUM17!$G$3:$T$146,7,FALSE),0)</f>
        <v>0</v>
      </c>
      <c r="K90" s="51">
        <f>IFERROR(VLOOKUP($B90,[1]NUM17!$G$3:$T$146,8,FALSE),0)</f>
        <v>12</v>
      </c>
      <c r="L90" s="51">
        <f>IFERROR(VLOOKUP($B90,[1]NUM17!$G$3:$T$146,9,FALSE),0)</f>
        <v>0</v>
      </c>
      <c r="M90" s="51">
        <f>IFERROR(VLOOKUP($B90,[1]NUM17!$G$3:$T$146,10,FALSE),0)</f>
        <v>0</v>
      </c>
      <c r="N90" s="51">
        <f>IFERROR(VLOOKUP($B90,[1]NUM17!$G$3:$T$146,11,FALSE),0)</f>
        <v>37</v>
      </c>
      <c r="O90" s="51">
        <f>IFERROR(VLOOKUP($B90,[1]NUM17!$G$3:$T$146,12,FALSE),0)</f>
        <v>4</v>
      </c>
      <c r="P90" s="51">
        <f>IFERROR(VLOOKUP($B90,[1]NUM17!$G$3:$T$146,13,FALSE),0)</f>
        <v>6</v>
      </c>
      <c r="Q90" s="189">
        <f t="shared" si="19"/>
        <v>86</v>
      </c>
    </row>
    <row r="91" spans="1:19" s="49" customFormat="1" x14ac:dyDescent="0.25">
      <c r="A91" s="49" t="s">
        <v>102</v>
      </c>
      <c r="B91" s="62" t="s">
        <v>99</v>
      </c>
      <c r="C91" s="34"/>
      <c r="D91" s="48"/>
      <c r="E91" s="51">
        <f>IFERROR(VLOOKUP($B91,[1]NUM17!$G$3:$T$146,2,FALSE),0)</f>
        <v>0</v>
      </c>
      <c r="F91" s="51">
        <f>IFERROR(VLOOKUP($B91,[1]NUM17!$G$3:$T$146,3,FALSE),0)</f>
        <v>0</v>
      </c>
      <c r="G91" s="51">
        <f>IFERROR(VLOOKUP($B91,[1]NUM17!$G$3:$T$146,4,FALSE),0)</f>
        <v>0</v>
      </c>
      <c r="H91" s="51">
        <f>IFERROR(VLOOKUP($B91,[1]NUM17!$G$3:$T$146,5,FALSE),0)</f>
        <v>0</v>
      </c>
      <c r="I91" s="51">
        <f>IFERROR(VLOOKUP($B91,[1]NUM17!$G$3:$T$146,6,FALSE),0)</f>
        <v>1</v>
      </c>
      <c r="J91" s="51">
        <f>IFERROR(VLOOKUP($B91,[1]NUM17!$G$3:$T$146,7,FALSE),0)</f>
        <v>20</v>
      </c>
      <c r="K91" s="51">
        <f>IFERROR(VLOOKUP($B91,[1]NUM17!$G$3:$T$146,8,FALSE),0)</f>
        <v>0</v>
      </c>
      <c r="L91" s="51">
        <f>IFERROR(VLOOKUP($B91,[1]NUM17!$G$3:$T$146,9,FALSE),0)</f>
        <v>0</v>
      </c>
      <c r="M91" s="51">
        <f>IFERROR(VLOOKUP($B91,[1]NUM17!$G$3:$T$146,10,FALSE),0)</f>
        <v>0</v>
      </c>
      <c r="N91" s="51">
        <f>IFERROR(VLOOKUP($B91,[1]NUM17!$G$3:$T$146,11,FALSE),0)</f>
        <v>0</v>
      </c>
      <c r="O91" s="51">
        <f>IFERROR(VLOOKUP($B91,[1]NUM17!$G$3:$T$146,12,FALSE),0)</f>
        <v>0</v>
      </c>
      <c r="P91" s="51">
        <f>IFERROR(VLOOKUP($B91,[1]NUM17!$G$3:$T$146,13,FALSE),0)</f>
        <v>3</v>
      </c>
      <c r="Q91" s="189">
        <f t="shared" si="19"/>
        <v>24</v>
      </c>
    </row>
    <row r="92" spans="1:19" s="49" customFormat="1" x14ac:dyDescent="0.25">
      <c r="A92" s="49" t="s">
        <v>102</v>
      </c>
      <c r="B92" s="62" t="s">
        <v>100</v>
      </c>
      <c r="C92" s="34"/>
      <c r="D92" s="48"/>
      <c r="E92" s="51">
        <f>IFERROR(VLOOKUP($B92,[1]NUM17!$G$3:$T$146,2,FALSE),0)</f>
        <v>1</v>
      </c>
      <c r="F92" s="51">
        <f>IFERROR(VLOOKUP($B92,[1]NUM17!$G$3:$T$146,3,FALSE),0)</f>
        <v>0</v>
      </c>
      <c r="G92" s="51">
        <f>IFERROR(VLOOKUP($B92,[1]NUM17!$G$3:$T$146,4,FALSE),0)</f>
        <v>0</v>
      </c>
      <c r="H92" s="51">
        <f>IFERROR(VLOOKUP($B92,[1]NUM17!$G$3:$T$146,5,FALSE),0)</f>
        <v>0</v>
      </c>
      <c r="I92" s="51">
        <f>IFERROR(VLOOKUP($B92,[1]NUM17!$G$3:$T$146,6,FALSE),0)</f>
        <v>0</v>
      </c>
      <c r="J92" s="51">
        <f>IFERROR(VLOOKUP($B92,[1]NUM17!$G$3:$T$146,7,FALSE),0)</f>
        <v>2</v>
      </c>
      <c r="K92" s="51">
        <f>IFERROR(VLOOKUP($B92,[1]NUM17!$G$3:$T$146,8,FALSE),0)</f>
        <v>0</v>
      </c>
      <c r="L92" s="51">
        <f>IFERROR(VLOOKUP($B92,[1]NUM17!$G$3:$T$146,9,FALSE),0)</f>
        <v>0</v>
      </c>
      <c r="M92" s="51">
        <f>IFERROR(VLOOKUP($B92,[1]NUM17!$G$3:$T$146,10,FALSE),0)</f>
        <v>0</v>
      </c>
      <c r="N92" s="51">
        <f>IFERROR(VLOOKUP($B92,[1]NUM17!$G$3:$T$146,11,FALSE),0)</f>
        <v>0</v>
      </c>
      <c r="O92" s="51">
        <f>IFERROR(VLOOKUP($B92,[1]NUM17!$G$3:$T$146,12,FALSE),0)</f>
        <v>1</v>
      </c>
      <c r="P92" s="51">
        <f>IFERROR(VLOOKUP($B92,[1]NUM17!$G$3:$T$146,13,FALSE),0)</f>
        <v>0</v>
      </c>
      <c r="Q92" s="189">
        <f t="shared" si="19"/>
        <v>4</v>
      </c>
    </row>
    <row r="93" spans="1:19" s="49" customFormat="1" ht="14.4" thickBot="1" x14ac:dyDescent="0.3">
      <c r="A93" s="49" t="s">
        <v>102</v>
      </c>
      <c r="B93" s="62" t="s">
        <v>101</v>
      </c>
      <c r="C93" s="34"/>
      <c r="D93" s="48"/>
      <c r="E93" s="51">
        <f>IFERROR(VLOOKUP($B93,[1]NUM17!$G$3:$T$146,2,FALSE),0)</f>
        <v>0</v>
      </c>
      <c r="F93" s="51">
        <f>IFERROR(VLOOKUP($B93,[1]NUM17!$G$3:$T$146,3,FALSE),0)</f>
        <v>0</v>
      </c>
      <c r="G93" s="51">
        <f>IFERROR(VLOOKUP($B93,[1]NUM17!$G$3:$T$146,4,FALSE),0)</f>
        <v>0</v>
      </c>
      <c r="H93" s="51">
        <f>IFERROR(VLOOKUP($B93,[1]NUM17!$G$3:$T$146,5,FALSE),0)</f>
        <v>5</v>
      </c>
      <c r="I93" s="51">
        <f>IFERROR(VLOOKUP($B93,[1]NUM17!$G$3:$T$146,6,FALSE),0)</f>
        <v>4</v>
      </c>
      <c r="J93" s="51">
        <f>IFERROR(VLOOKUP($B93,[1]NUM17!$G$3:$T$146,7,FALSE),0)</f>
        <v>0</v>
      </c>
      <c r="K93" s="51">
        <f>IFERROR(VLOOKUP($B93,[1]NUM17!$G$3:$T$146,8,FALSE),0)</f>
        <v>0</v>
      </c>
      <c r="L93" s="51">
        <f>IFERROR(VLOOKUP($B93,[1]NUM17!$G$3:$T$146,9,FALSE),0)</f>
        <v>0</v>
      </c>
      <c r="M93" s="51">
        <f>IFERROR(VLOOKUP($B93,[1]NUM17!$G$3:$T$146,10,FALSE),0)</f>
        <v>0</v>
      </c>
      <c r="N93" s="51">
        <f>IFERROR(VLOOKUP($B93,[1]NUM17!$G$3:$T$146,11,FALSE),0)</f>
        <v>0</v>
      </c>
      <c r="O93" s="51">
        <f>IFERROR(VLOOKUP($B93,[1]NUM17!$G$3:$T$146,12,FALSE),0)</f>
        <v>0</v>
      </c>
      <c r="P93" s="51">
        <f>IFERROR(VLOOKUP($B93,[1]NUM17!$G$3:$T$146,13,FALSE),0)</f>
        <v>6</v>
      </c>
      <c r="Q93" s="189">
        <f t="shared" si="19"/>
        <v>15</v>
      </c>
    </row>
    <row r="94" spans="1:19" s="63" customFormat="1" ht="13.2" thickBot="1" x14ac:dyDescent="0.25">
      <c r="A94" s="344" t="s">
        <v>164</v>
      </c>
      <c r="B94" s="345"/>
      <c r="C94" s="94">
        <f>D94/Metas!Q16</f>
        <v>2.2743684866334388</v>
      </c>
      <c r="D94" s="13">
        <f>+Q94/R94</f>
        <v>2.0078125</v>
      </c>
      <c r="E94" s="65">
        <f>SUM(E84:E93)</f>
        <v>4</v>
      </c>
      <c r="F94" s="65">
        <f t="shared" ref="F94:H94" si="20">SUM(F84:F93)</f>
        <v>0</v>
      </c>
      <c r="G94" s="65">
        <f t="shared" si="20"/>
        <v>0</v>
      </c>
      <c r="H94" s="65">
        <f t="shared" si="20"/>
        <v>98</v>
      </c>
      <c r="I94" s="65">
        <f t="shared" ref="I94:J94" si="21">SUM(I84:I93)</f>
        <v>23</v>
      </c>
      <c r="J94" s="65">
        <f t="shared" si="21"/>
        <v>35</v>
      </c>
      <c r="K94" s="65">
        <f t="shared" ref="K94:L94" si="22">SUM(K84:K93)</f>
        <v>31</v>
      </c>
      <c r="L94" s="65">
        <f t="shared" si="22"/>
        <v>0</v>
      </c>
      <c r="M94" s="65">
        <f t="shared" ref="M94:N94" si="23">SUM(M84:M93)</f>
        <v>6</v>
      </c>
      <c r="N94" s="65">
        <f t="shared" si="23"/>
        <v>39</v>
      </c>
      <c r="O94" s="65">
        <f t="shared" ref="O94:P94" si="24">SUM(O84:O93)</f>
        <v>5</v>
      </c>
      <c r="P94" s="65">
        <f t="shared" si="24"/>
        <v>16</v>
      </c>
      <c r="Q94" s="190">
        <f>SUM(Q84:Q93)</f>
        <v>257</v>
      </c>
      <c r="R94" s="465">
        <v>128</v>
      </c>
      <c r="S94" s="466"/>
    </row>
    <row r="95" spans="1:19" s="49" customFormat="1" x14ac:dyDescent="0.25">
      <c r="A95" s="49" t="s">
        <v>118</v>
      </c>
      <c r="B95" s="62" t="s">
        <v>103</v>
      </c>
      <c r="C95" s="34"/>
      <c r="D95" s="48"/>
      <c r="E95" s="51">
        <f>IFERROR(VLOOKUP($B95,[1]NUM17!$G$3:$T$146,2,FALSE),0)</f>
        <v>0</v>
      </c>
      <c r="F95" s="51">
        <f>IFERROR(VLOOKUP($B95,[1]NUM17!$G$3:$T$146,3,FALSE),0)</f>
        <v>9</v>
      </c>
      <c r="G95" s="51">
        <f>IFERROR(VLOOKUP($B95,[1]NUM17!$G$3:$T$146,4,FALSE),0)</f>
        <v>10</v>
      </c>
      <c r="H95" s="51">
        <f>IFERROR(VLOOKUP($B95,[1]NUM17!$G$3:$T$146,5,FALSE),0)</f>
        <v>11</v>
      </c>
      <c r="I95" s="51">
        <f>IFERROR(VLOOKUP($B95,[1]NUM17!$G$3:$T$146,6,FALSE),0)</f>
        <v>18</v>
      </c>
      <c r="J95" s="51">
        <f>IFERROR(VLOOKUP($B95,[1]NUM17!$G$3:$T$146,7,FALSE),0)</f>
        <v>29</v>
      </c>
      <c r="K95" s="51">
        <f>IFERROR(VLOOKUP($B95,[1]NUM17!$G$3:$T$146,8,FALSE),0)</f>
        <v>20</v>
      </c>
      <c r="L95" s="51">
        <f>IFERROR(VLOOKUP($B95,[1]NUM17!$G$3:$T$146,9,FALSE),0)</f>
        <v>20</v>
      </c>
      <c r="M95" s="51">
        <f>IFERROR(VLOOKUP($B95,[1]NUM17!$G$3:$T$146,10,FALSE),0)</f>
        <v>6</v>
      </c>
      <c r="N95" s="51">
        <f>IFERROR(VLOOKUP($B95,[1]NUM17!$G$3:$T$146,11,FALSE),0)</f>
        <v>0</v>
      </c>
      <c r="O95" s="51">
        <f>IFERROR(VLOOKUP($B95,[1]NUM17!$G$3:$T$146,12,FALSE),0)</f>
        <v>1</v>
      </c>
      <c r="P95" s="51">
        <f>IFERROR(VLOOKUP($B95,[1]NUM17!$G$3:$T$146,13,FALSE),0)</f>
        <v>12</v>
      </c>
      <c r="Q95" s="189">
        <f t="shared" ref="Q95:Q112" si="25">SUM(E95:P95)</f>
        <v>136</v>
      </c>
    </row>
    <row r="96" spans="1:19" s="49" customFormat="1" x14ac:dyDescent="0.25">
      <c r="A96" s="49" t="s">
        <v>118</v>
      </c>
      <c r="B96" s="62" t="s">
        <v>104</v>
      </c>
      <c r="C96" s="34"/>
      <c r="D96" s="48"/>
      <c r="E96" s="51">
        <f>IFERROR(VLOOKUP($B96,[1]NUM17!$G$3:$T$146,2,FALSE),0)</f>
        <v>39</v>
      </c>
      <c r="F96" s="51">
        <f>IFERROR(VLOOKUP($B96,[1]NUM17!$G$3:$T$146,3,FALSE),0)</f>
        <v>14</v>
      </c>
      <c r="G96" s="51">
        <f>IFERROR(VLOOKUP($B96,[1]NUM17!$G$3:$T$146,4,FALSE),0)</f>
        <v>13</v>
      </c>
      <c r="H96" s="51">
        <f>IFERROR(VLOOKUP($B96,[1]NUM17!$G$3:$T$146,5,FALSE),0)</f>
        <v>29</v>
      </c>
      <c r="I96" s="51">
        <f>IFERROR(VLOOKUP($B96,[1]NUM17!$G$3:$T$146,6,FALSE),0)</f>
        <v>64</v>
      </c>
      <c r="J96" s="51">
        <f>IFERROR(VLOOKUP($B96,[1]NUM17!$G$3:$T$146,7,FALSE),0)</f>
        <v>45</v>
      </c>
      <c r="K96" s="51">
        <f>IFERROR(VLOOKUP($B96,[1]NUM17!$G$3:$T$146,8,FALSE),0)</f>
        <v>64</v>
      </c>
      <c r="L96" s="51">
        <f>IFERROR(VLOOKUP($B96,[1]NUM17!$G$3:$T$146,9,FALSE),0)</f>
        <v>29</v>
      </c>
      <c r="M96" s="51">
        <f>IFERROR(VLOOKUP($B96,[1]NUM17!$G$3:$T$146,10,FALSE),0)</f>
        <v>45</v>
      </c>
      <c r="N96" s="51">
        <f>IFERROR(VLOOKUP($B96,[1]NUM17!$G$3:$T$146,11,FALSE),0)</f>
        <v>21</v>
      </c>
      <c r="O96" s="51">
        <f>IFERROR(VLOOKUP($B96,[1]NUM17!$G$3:$T$146,12,FALSE),0)</f>
        <v>0</v>
      </c>
      <c r="P96" s="51">
        <f>IFERROR(VLOOKUP($B96,[1]NUM17!$G$3:$T$146,13,FALSE),0)</f>
        <v>65</v>
      </c>
      <c r="Q96" s="189">
        <f t="shared" si="25"/>
        <v>428</v>
      </c>
    </row>
    <row r="97" spans="1:17" s="49" customFormat="1" x14ac:dyDescent="0.25">
      <c r="A97" s="49" t="s">
        <v>118</v>
      </c>
      <c r="B97" s="62" t="s">
        <v>105</v>
      </c>
      <c r="C97" s="34"/>
      <c r="D97" s="48"/>
      <c r="E97" s="51">
        <f>IFERROR(VLOOKUP($B97,[1]NUM17!$G$3:$T$146,2,FALSE),0)</f>
        <v>79</v>
      </c>
      <c r="F97" s="51">
        <f>IFERROR(VLOOKUP($B97,[1]NUM17!$G$3:$T$146,3,FALSE),0)</f>
        <v>59</v>
      </c>
      <c r="G97" s="51">
        <f>IFERROR(VLOOKUP($B97,[1]NUM17!$G$3:$T$146,4,FALSE),0)</f>
        <v>73</v>
      </c>
      <c r="H97" s="51">
        <f>IFERROR(VLOOKUP($B97,[1]NUM17!$G$3:$T$146,5,FALSE),0)</f>
        <v>118</v>
      </c>
      <c r="I97" s="51">
        <f>IFERROR(VLOOKUP($B97,[1]NUM17!$G$3:$T$146,6,FALSE),0)</f>
        <v>50</v>
      </c>
      <c r="J97" s="51">
        <f>IFERROR(VLOOKUP($B97,[1]NUM17!$G$3:$T$146,7,FALSE),0)</f>
        <v>40</v>
      </c>
      <c r="K97" s="51">
        <f>IFERROR(VLOOKUP($B97,[1]NUM17!$G$3:$T$146,8,FALSE),0)</f>
        <v>38</v>
      </c>
      <c r="L97" s="51">
        <f>IFERROR(VLOOKUP($B97,[1]NUM17!$G$3:$T$146,9,FALSE),0)</f>
        <v>75</v>
      </c>
      <c r="M97" s="51">
        <f>IFERROR(VLOOKUP($B97,[1]NUM17!$G$3:$T$146,10,FALSE),0)</f>
        <v>105</v>
      </c>
      <c r="N97" s="51">
        <f>IFERROR(VLOOKUP($B97,[1]NUM17!$G$3:$T$146,11,FALSE),0)</f>
        <v>34</v>
      </c>
      <c r="O97" s="51">
        <f>IFERROR(VLOOKUP($B97,[1]NUM17!$G$3:$T$146,12,FALSE),0)</f>
        <v>6</v>
      </c>
      <c r="P97" s="51">
        <f>IFERROR(VLOOKUP($B97,[1]NUM17!$G$3:$T$146,13,FALSE),0)</f>
        <v>125</v>
      </c>
      <c r="Q97" s="189">
        <f t="shared" si="25"/>
        <v>802</v>
      </c>
    </row>
    <row r="98" spans="1:17" s="49" customFormat="1" x14ac:dyDescent="0.25">
      <c r="A98" s="49" t="s">
        <v>118</v>
      </c>
      <c r="B98" s="62" t="s">
        <v>106</v>
      </c>
      <c r="C98" s="34"/>
      <c r="D98" s="48"/>
      <c r="E98" s="51">
        <f>IFERROR(VLOOKUP($B98,[1]NUM17!$G$3:$T$146,2,FALSE),0)</f>
        <v>7</v>
      </c>
      <c r="F98" s="51">
        <f>IFERROR(VLOOKUP($B98,[1]NUM17!$G$3:$T$146,3,FALSE),0)</f>
        <v>2</v>
      </c>
      <c r="G98" s="51">
        <f>IFERROR(VLOOKUP($B98,[1]NUM17!$G$3:$T$146,4,FALSE),0)</f>
        <v>4</v>
      </c>
      <c r="H98" s="51">
        <f>IFERROR(VLOOKUP($B98,[1]NUM17!$G$3:$T$146,5,FALSE),0)</f>
        <v>27</v>
      </c>
      <c r="I98" s="51">
        <f>IFERROR(VLOOKUP($B98,[1]NUM17!$G$3:$T$146,6,FALSE),0)</f>
        <v>12</v>
      </c>
      <c r="J98" s="51">
        <f>IFERROR(VLOOKUP($B98,[1]NUM17!$G$3:$T$146,7,FALSE),0)</f>
        <v>14</v>
      </c>
      <c r="K98" s="51">
        <f>IFERROR(VLOOKUP($B98,[1]NUM17!$G$3:$T$146,8,FALSE),0)</f>
        <v>7</v>
      </c>
      <c r="L98" s="51">
        <f>IFERROR(VLOOKUP($B98,[1]NUM17!$G$3:$T$146,9,FALSE),0)</f>
        <v>9</v>
      </c>
      <c r="M98" s="51">
        <f>IFERROR(VLOOKUP($B98,[1]NUM17!$G$3:$T$146,10,FALSE),0)</f>
        <v>10</v>
      </c>
      <c r="N98" s="51">
        <f>IFERROR(VLOOKUP($B98,[1]NUM17!$G$3:$T$146,11,FALSE),0)</f>
        <v>24</v>
      </c>
      <c r="O98" s="51">
        <f>IFERROR(VLOOKUP($B98,[1]NUM17!$G$3:$T$146,12,FALSE),0)</f>
        <v>1</v>
      </c>
      <c r="P98" s="51">
        <f>IFERROR(VLOOKUP($B98,[1]NUM17!$G$3:$T$146,13,FALSE),0)</f>
        <v>1</v>
      </c>
      <c r="Q98" s="189">
        <f t="shared" si="25"/>
        <v>118</v>
      </c>
    </row>
    <row r="99" spans="1:17" s="49" customFormat="1" x14ac:dyDescent="0.25">
      <c r="A99" s="49" t="s">
        <v>118</v>
      </c>
      <c r="B99" s="62" t="s">
        <v>107</v>
      </c>
      <c r="C99" s="34"/>
      <c r="D99" s="48"/>
      <c r="E99" s="51">
        <f>IFERROR(VLOOKUP($B99,[1]NUM17!$G$3:$T$146,2,FALSE),0)</f>
        <v>0</v>
      </c>
      <c r="F99" s="51">
        <f>IFERROR(VLOOKUP($B99,[1]NUM17!$G$3:$T$146,3,FALSE),0)</f>
        <v>0</v>
      </c>
      <c r="G99" s="51">
        <f>IFERROR(VLOOKUP($B99,[1]NUM17!$G$3:$T$146,4,FALSE),0)</f>
        <v>0</v>
      </c>
      <c r="H99" s="51">
        <f>IFERROR(VLOOKUP($B99,[1]NUM17!$G$3:$T$146,5,FALSE),0)</f>
        <v>0</v>
      </c>
      <c r="I99" s="51">
        <f>IFERROR(VLOOKUP($B99,[1]NUM17!$G$3:$T$146,6,FALSE),0)</f>
        <v>1</v>
      </c>
      <c r="J99" s="51">
        <f>IFERROR(VLOOKUP($B99,[1]NUM17!$G$3:$T$146,7,FALSE),0)</f>
        <v>2</v>
      </c>
      <c r="K99" s="51">
        <f>IFERROR(VLOOKUP($B99,[1]NUM17!$G$3:$T$146,8,FALSE),0)</f>
        <v>2</v>
      </c>
      <c r="L99" s="51">
        <f>IFERROR(VLOOKUP($B99,[1]NUM17!$G$3:$T$146,9,FALSE),0)</f>
        <v>2</v>
      </c>
      <c r="M99" s="51">
        <f>IFERROR(VLOOKUP($B99,[1]NUM17!$G$3:$T$146,10,FALSE),0)</f>
        <v>0</v>
      </c>
      <c r="N99" s="51">
        <f>IFERROR(VLOOKUP($B99,[1]NUM17!$G$3:$T$146,11,FALSE),0)</f>
        <v>1</v>
      </c>
      <c r="O99" s="51">
        <f>IFERROR(VLOOKUP($B99,[1]NUM17!$G$3:$T$146,12,FALSE),0)</f>
        <v>0</v>
      </c>
      <c r="P99" s="51">
        <f>IFERROR(VLOOKUP($B99,[1]NUM17!$G$3:$T$146,13,FALSE),0)</f>
        <v>0</v>
      </c>
      <c r="Q99" s="189">
        <f t="shared" si="25"/>
        <v>8</v>
      </c>
    </row>
    <row r="100" spans="1:17" s="49" customFormat="1" x14ac:dyDescent="0.25">
      <c r="A100" s="49" t="s">
        <v>118</v>
      </c>
      <c r="B100" s="62" t="s">
        <v>108</v>
      </c>
      <c r="C100" s="34"/>
      <c r="D100" s="48"/>
      <c r="E100" s="51">
        <f>IFERROR(VLOOKUP($B100,[1]NUM17!$G$3:$T$146,2,FALSE),0)</f>
        <v>1</v>
      </c>
      <c r="F100" s="51">
        <f>IFERROR(VLOOKUP($B100,[1]NUM17!$G$3:$T$146,3,FALSE),0)</f>
        <v>2</v>
      </c>
      <c r="G100" s="51">
        <f>IFERROR(VLOOKUP($B100,[1]NUM17!$G$3:$T$146,4,FALSE),0)</f>
        <v>0</v>
      </c>
      <c r="H100" s="51">
        <f>IFERROR(VLOOKUP($B100,[1]NUM17!$G$3:$T$146,5,FALSE),0)</f>
        <v>1</v>
      </c>
      <c r="I100" s="51">
        <f>IFERROR(VLOOKUP($B100,[1]NUM17!$G$3:$T$146,6,FALSE),0)</f>
        <v>0</v>
      </c>
      <c r="J100" s="51">
        <f>IFERROR(VLOOKUP($B100,[1]NUM17!$G$3:$T$146,7,FALSE),0)</f>
        <v>7</v>
      </c>
      <c r="K100" s="51">
        <f>IFERROR(VLOOKUP($B100,[1]NUM17!$G$3:$T$146,8,FALSE),0)</f>
        <v>3</v>
      </c>
      <c r="L100" s="51">
        <f>IFERROR(VLOOKUP($B100,[1]NUM17!$G$3:$T$146,9,FALSE),0)</f>
        <v>0</v>
      </c>
      <c r="M100" s="51">
        <f>IFERROR(VLOOKUP($B100,[1]NUM17!$G$3:$T$146,10,FALSE),0)</f>
        <v>4</v>
      </c>
      <c r="N100" s="51">
        <f>IFERROR(VLOOKUP($B100,[1]NUM17!$G$3:$T$146,11,FALSE),0)</f>
        <v>0</v>
      </c>
      <c r="O100" s="51">
        <f>IFERROR(VLOOKUP($B100,[1]NUM17!$G$3:$T$146,12,FALSE),0)</f>
        <v>1</v>
      </c>
      <c r="P100" s="51">
        <f>IFERROR(VLOOKUP($B100,[1]NUM17!$G$3:$T$146,13,FALSE),0)</f>
        <v>0</v>
      </c>
      <c r="Q100" s="189">
        <f t="shared" si="25"/>
        <v>19</v>
      </c>
    </row>
    <row r="101" spans="1:17" s="49" customFormat="1" x14ac:dyDescent="0.25">
      <c r="A101" s="49" t="s">
        <v>118</v>
      </c>
      <c r="B101" s="62" t="s">
        <v>109</v>
      </c>
      <c r="C101" s="34"/>
      <c r="D101" s="48"/>
      <c r="E101" s="51">
        <f>IFERROR(VLOOKUP($B101,[1]NUM17!$G$3:$T$146,2,FALSE),0)</f>
        <v>0</v>
      </c>
      <c r="F101" s="51">
        <f>IFERROR(VLOOKUP($B101,[1]NUM17!$G$3:$T$146,3,FALSE),0)</f>
        <v>0</v>
      </c>
      <c r="G101" s="51">
        <f>IFERROR(VLOOKUP($B101,[1]NUM17!$G$3:$T$146,4,FALSE),0)</f>
        <v>3</v>
      </c>
      <c r="H101" s="51">
        <f>IFERROR(VLOOKUP($B101,[1]NUM17!$G$3:$T$146,5,FALSE),0)</f>
        <v>0</v>
      </c>
      <c r="I101" s="51">
        <f>IFERROR(VLOOKUP($B101,[1]NUM17!$G$3:$T$146,6,FALSE),0)</f>
        <v>0</v>
      </c>
      <c r="J101" s="51">
        <f>IFERROR(VLOOKUP($B101,[1]NUM17!$G$3:$T$146,7,FALSE),0)</f>
        <v>0</v>
      </c>
      <c r="K101" s="51">
        <f>IFERROR(VLOOKUP($B101,[1]NUM17!$G$3:$T$146,8,FALSE),0)</f>
        <v>0</v>
      </c>
      <c r="L101" s="51">
        <f>IFERROR(VLOOKUP($B101,[1]NUM17!$G$3:$T$146,9,FALSE),0)</f>
        <v>5</v>
      </c>
      <c r="M101" s="51">
        <f>IFERROR(VLOOKUP($B101,[1]NUM17!$G$3:$T$146,10,FALSE),0)</f>
        <v>0</v>
      </c>
      <c r="N101" s="51">
        <f>IFERROR(VLOOKUP($B101,[1]NUM17!$G$3:$T$146,11,FALSE),0)</f>
        <v>1</v>
      </c>
      <c r="O101" s="51">
        <f>IFERROR(VLOOKUP($B101,[1]NUM17!$G$3:$T$146,12,FALSE),0)</f>
        <v>0</v>
      </c>
      <c r="P101" s="51">
        <f>IFERROR(VLOOKUP($B101,[1]NUM17!$G$3:$T$146,13,FALSE),0)</f>
        <v>0</v>
      </c>
      <c r="Q101" s="189">
        <f t="shared" si="25"/>
        <v>9</v>
      </c>
    </row>
    <row r="102" spans="1:17" s="49" customFormat="1" x14ac:dyDescent="0.25">
      <c r="A102" s="49" t="s">
        <v>118</v>
      </c>
      <c r="B102" s="62" t="s">
        <v>110</v>
      </c>
      <c r="C102" s="34"/>
      <c r="D102" s="48"/>
      <c r="E102" s="51">
        <f>IFERROR(VLOOKUP($B102,[1]NUM17!$G$3:$T$146,2,FALSE),0)</f>
        <v>0</v>
      </c>
      <c r="F102" s="51">
        <f>IFERROR(VLOOKUP($B102,[1]NUM17!$G$3:$T$146,3,FALSE),0)</f>
        <v>0</v>
      </c>
      <c r="G102" s="51">
        <f>IFERROR(VLOOKUP($B102,[1]NUM17!$G$3:$T$146,4,FALSE),0)</f>
        <v>0</v>
      </c>
      <c r="H102" s="51">
        <f>IFERROR(VLOOKUP($B102,[1]NUM17!$G$3:$T$146,5,FALSE),0)</f>
        <v>3</v>
      </c>
      <c r="I102" s="51">
        <f>IFERROR(VLOOKUP($B102,[1]NUM17!$G$3:$T$146,6,FALSE),0)</f>
        <v>0</v>
      </c>
      <c r="J102" s="51">
        <f>IFERROR(VLOOKUP($B102,[1]NUM17!$G$3:$T$146,7,FALSE),0)</f>
        <v>0</v>
      </c>
      <c r="K102" s="51">
        <f>IFERROR(VLOOKUP($B102,[1]NUM17!$G$3:$T$146,8,FALSE),0)</f>
        <v>0</v>
      </c>
      <c r="L102" s="51">
        <f>IFERROR(VLOOKUP($B102,[1]NUM17!$G$3:$T$146,9,FALSE),0)</f>
        <v>1</v>
      </c>
      <c r="M102" s="51">
        <f>IFERROR(VLOOKUP($B102,[1]NUM17!$G$3:$T$146,10,FALSE),0)</f>
        <v>0</v>
      </c>
      <c r="N102" s="51">
        <f>IFERROR(VLOOKUP($B102,[1]NUM17!$G$3:$T$146,11,FALSE),0)</f>
        <v>0</v>
      </c>
      <c r="O102" s="51">
        <f>IFERROR(VLOOKUP($B102,[1]NUM17!$G$3:$T$146,12,FALSE),0)</f>
        <v>0</v>
      </c>
      <c r="P102" s="51">
        <f>IFERROR(VLOOKUP($B102,[1]NUM17!$G$3:$T$146,13,FALSE),0)</f>
        <v>0</v>
      </c>
      <c r="Q102" s="189">
        <f t="shared" si="25"/>
        <v>4</v>
      </c>
    </row>
    <row r="103" spans="1:17" s="49" customFormat="1" x14ac:dyDescent="0.25">
      <c r="A103" s="49" t="s">
        <v>118</v>
      </c>
      <c r="B103" s="62" t="s">
        <v>111</v>
      </c>
      <c r="C103" s="34"/>
      <c r="D103" s="48"/>
      <c r="E103" s="51">
        <f>IFERROR(VLOOKUP($B103,[1]NUM17!$G$3:$T$146,2,FALSE),0)</f>
        <v>0</v>
      </c>
      <c r="F103" s="51">
        <f>IFERROR(VLOOKUP($B103,[1]NUM17!$G$3:$T$146,3,FALSE),0)</f>
        <v>2</v>
      </c>
      <c r="G103" s="51">
        <f>IFERROR(VLOOKUP($B103,[1]NUM17!$G$3:$T$146,4,FALSE),0)</f>
        <v>0</v>
      </c>
      <c r="H103" s="51">
        <f>IFERROR(VLOOKUP($B103,[1]NUM17!$G$3:$T$146,5,FALSE),0)</f>
        <v>0</v>
      </c>
      <c r="I103" s="51">
        <f>IFERROR(VLOOKUP($B103,[1]NUM17!$G$3:$T$146,6,FALSE),0)</f>
        <v>0</v>
      </c>
      <c r="J103" s="51">
        <f>IFERROR(VLOOKUP($B103,[1]NUM17!$G$3:$T$146,7,FALSE),0)</f>
        <v>0</v>
      </c>
      <c r="K103" s="51">
        <f>IFERROR(VLOOKUP($B103,[1]NUM17!$G$3:$T$146,8,FALSE),0)</f>
        <v>0</v>
      </c>
      <c r="L103" s="51">
        <f>IFERROR(VLOOKUP($B103,[1]NUM17!$G$3:$T$146,9,FALSE),0)</f>
        <v>0</v>
      </c>
      <c r="M103" s="51">
        <f>IFERROR(VLOOKUP($B103,[1]NUM17!$G$3:$T$146,10,FALSE),0)</f>
        <v>0</v>
      </c>
      <c r="N103" s="51">
        <f>IFERROR(VLOOKUP($B103,[1]NUM17!$G$3:$T$146,11,FALSE),0)</f>
        <v>0</v>
      </c>
      <c r="O103" s="51">
        <f>IFERROR(VLOOKUP($B103,[1]NUM17!$G$3:$T$146,12,FALSE),0)</f>
        <v>0</v>
      </c>
      <c r="P103" s="51">
        <f>IFERROR(VLOOKUP($B103,[1]NUM17!$G$3:$T$146,13,FALSE),0)</f>
        <v>0</v>
      </c>
      <c r="Q103" s="189">
        <f t="shared" si="25"/>
        <v>2</v>
      </c>
    </row>
    <row r="104" spans="1:17" s="49" customFormat="1" x14ac:dyDescent="0.25">
      <c r="A104" s="49" t="s">
        <v>118</v>
      </c>
      <c r="B104" s="62" t="s">
        <v>112</v>
      </c>
      <c r="C104" s="34"/>
      <c r="D104" s="48"/>
      <c r="E104" s="51">
        <f>IFERROR(VLOOKUP($B104,[1]NUM17!$G$3:$T$146,2,FALSE),0)</f>
        <v>0</v>
      </c>
      <c r="F104" s="51">
        <f>IFERROR(VLOOKUP($B104,[1]NUM17!$G$3:$T$146,3,FALSE),0)</f>
        <v>1</v>
      </c>
      <c r="G104" s="51">
        <f>IFERROR(VLOOKUP($B104,[1]NUM17!$G$3:$T$146,4,FALSE),0)</f>
        <v>0</v>
      </c>
      <c r="H104" s="51">
        <f>IFERROR(VLOOKUP($B104,[1]NUM17!$G$3:$T$146,5,FALSE),0)</f>
        <v>0</v>
      </c>
      <c r="I104" s="51">
        <f>IFERROR(VLOOKUP($B104,[1]NUM17!$G$3:$T$146,6,FALSE),0)</f>
        <v>1</v>
      </c>
      <c r="J104" s="51">
        <f>IFERROR(VLOOKUP($B104,[1]NUM17!$G$3:$T$146,7,FALSE),0)</f>
        <v>1</v>
      </c>
      <c r="K104" s="51">
        <f>IFERROR(VLOOKUP($B104,[1]NUM17!$G$3:$T$146,8,FALSE),0)</f>
        <v>0</v>
      </c>
      <c r="L104" s="51">
        <f>IFERROR(VLOOKUP($B104,[1]NUM17!$G$3:$T$146,9,FALSE),0)</f>
        <v>1</v>
      </c>
      <c r="M104" s="51">
        <f>IFERROR(VLOOKUP($B104,[1]NUM17!$G$3:$T$146,10,FALSE),0)</f>
        <v>0</v>
      </c>
      <c r="N104" s="51">
        <f>IFERROR(VLOOKUP($B104,[1]NUM17!$G$3:$T$146,11,FALSE),0)</f>
        <v>0</v>
      </c>
      <c r="O104" s="51">
        <f>IFERROR(VLOOKUP($B104,[1]NUM17!$G$3:$T$146,12,FALSE),0)</f>
        <v>0</v>
      </c>
      <c r="P104" s="51">
        <f>IFERROR(VLOOKUP($B104,[1]NUM17!$G$3:$T$146,13,FALSE),0)</f>
        <v>2</v>
      </c>
      <c r="Q104" s="189">
        <f t="shared" si="25"/>
        <v>6</v>
      </c>
    </row>
    <row r="105" spans="1:17" s="49" customFormat="1" x14ac:dyDescent="0.25">
      <c r="A105" s="49" t="s">
        <v>118</v>
      </c>
      <c r="B105" s="62" t="s">
        <v>113</v>
      </c>
      <c r="C105" s="34"/>
      <c r="D105" s="48"/>
      <c r="E105" s="51">
        <f>IFERROR(VLOOKUP($B105,[1]NUM17!$G$3:$T$146,2,FALSE),0)</f>
        <v>0</v>
      </c>
      <c r="F105" s="51">
        <f>IFERROR(VLOOKUP($B105,[1]NUM17!$G$3:$T$146,3,FALSE),0)</f>
        <v>0</v>
      </c>
      <c r="G105" s="51">
        <f>IFERROR(VLOOKUP($B105,[1]NUM17!$G$3:$T$146,4,FALSE),0)</f>
        <v>0</v>
      </c>
      <c r="H105" s="51">
        <f>IFERROR(VLOOKUP($B105,[1]NUM17!$G$3:$T$146,5,FALSE),0)</f>
        <v>0</v>
      </c>
      <c r="I105" s="51">
        <f>IFERROR(VLOOKUP($B105,[1]NUM17!$G$3:$T$146,6,FALSE),0)</f>
        <v>0</v>
      </c>
      <c r="J105" s="51">
        <f>IFERROR(VLOOKUP($B105,[1]NUM17!$G$3:$T$146,7,FALSE),0)</f>
        <v>0</v>
      </c>
      <c r="K105" s="51">
        <f>IFERROR(VLOOKUP($B105,[1]NUM17!$G$3:$T$146,8,FALSE),0)</f>
        <v>0</v>
      </c>
      <c r="L105" s="51">
        <f>IFERROR(VLOOKUP($B105,[1]NUM17!$G$3:$T$146,9,FALSE),0)</f>
        <v>0</v>
      </c>
      <c r="M105" s="51">
        <f>IFERROR(VLOOKUP($B105,[1]NUM17!$G$3:$T$146,10,FALSE),0)</f>
        <v>0</v>
      </c>
      <c r="N105" s="51">
        <f>IFERROR(VLOOKUP($B105,[1]NUM17!$G$3:$T$146,11,FALSE),0)</f>
        <v>0</v>
      </c>
      <c r="O105" s="51">
        <f>IFERROR(VLOOKUP($B105,[1]NUM17!$G$3:$T$146,12,FALSE),0)</f>
        <v>0</v>
      </c>
      <c r="P105" s="51">
        <f>IFERROR(VLOOKUP($B105,[1]NUM17!$G$3:$T$146,13,FALSE),0)</f>
        <v>0</v>
      </c>
      <c r="Q105" s="189">
        <f t="shared" si="25"/>
        <v>0</v>
      </c>
    </row>
    <row r="106" spans="1:17" s="49" customFormat="1" x14ac:dyDescent="0.25">
      <c r="A106" s="49" t="s">
        <v>118</v>
      </c>
      <c r="B106" s="62" t="s">
        <v>114</v>
      </c>
      <c r="C106" s="34"/>
      <c r="D106" s="48"/>
      <c r="E106" s="51">
        <f>IFERROR(VLOOKUP($B106,[1]NUM17!$G$3:$T$146,2,FALSE),0)</f>
        <v>6</v>
      </c>
      <c r="F106" s="51">
        <f>IFERROR(VLOOKUP($B106,[1]NUM17!$G$3:$T$146,3,FALSE),0)</f>
        <v>4</v>
      </c>
      <c r="G106" s="51">
        <f>IFERROR(VLOOKUP($B106,[1]NUM17!$G$3:$T$146,4,FALSE),0)</f>
        <v>1</v>
      </c>
      <c r="H106" s="51">
        <f>IFERROR(VLOOKUP($B106,[1]NUM17!$G$3:$T$146,5,FALSE),0)</f>
        <v>1</v>
      </c>
      <c r="I106" s="51">
        <f>IFERROR(VLOOKUP($B106,[1]NUM17!$G$3:$T$146,6,FALSE),0)</f>
        <v>0</v>
      </c>
      <c r="J106" s="51">
        <f>IFERROR(VLOOKUP($B106,[1]NUM17!$G$3:$T$146,7,FALSE),0)</f>
        <v>0</v>
      </c>
      <c r="K106" s="51">
        <f>IFERROR(VLOOKUP($B106,[1]NUM17!$G$3:$T$146,8,FALSE),0)</f>
        <v>0</v>
      </c>
      <c r="L106" s="51">
        <f>IFERROR(VLOOKUP($B106,[1]NUM17!$G$3:$T$146,9,FALSE),0)</f>
        <v>20</v>
      </c>
      <c r="M106" s="51">
        <f>IFERROR(VLOOKUP($B106,[1]NUM17!$G$3:$T$146,10,FALSE),0)</f>
        <v>1</v>
      </c>
      <c r="N106" s="51">
        <f>IFERROR(VLOOKUP($B106,[1]NUM17!$G$3:$T$146,11,FALSE),0)</f>
        <v>0</v>
      </c>
      <c r="O106" s="51">
        <f>IFERROR(VLOOKUP($B106,[1]NUM17!$G$3:$T$146,12,FALSE),0)</f>
        <v>0</v>
      </c>
      <c r="P106" s="51">
        <f>IFERROR(VLOOKUP($B106,[1]NUM17!$G$3:$T$146,13,FALSE),0)</f>
        <v>0</v>
      </c>
      <c r="Q106" s="189">
        <f t="shared" si="25"/>
        <v>33</v>
      </c>
    </row>
    <row r="107" spans="1:17" s="49" customFormat="1" x14ac:dyDescent="0.25">
      <c r="A107" s="49" t="s">
        <v>118</v>
      </c>
      <c r="B107" s="62" t="s">
        <v>115</v>
      </c>
      <c r="C107" s="34"/>
      <c r="D107" s="48"/>
      <c r="E107" s="51">
        <f>IFERROR(VLOOKUP($B107,[1]NUM17!$G$3:$T$146,2,FALSE),0)</f>
        <v>6</v>
      </c>
      <c r="F107" s="51">
        <f>IFERROR(VLOOKUP($B107,[1]NUM17!$G$3:$T$146,3,FALSE),0)</f>
        <v>0</v>
      </c>
      <c r="G107" s="51">
        <f>IFERROR(VLOOKUP($B107,[1]NUM17!$G$3:$T$146,4,FALSE),0)</f>
        <v>0</v>
      </c>
      <c r="H107" s="51">
        <f>IFERROR(VLOOKUP($B107,[1]NUM17!$G$3:$T$146,5,FALSE),0)</f>
        <v>0</v>
      </c>
      <c r="I107" s="51">
        <f>IFERROR(VLOOKUP($B107,[1]NUM17!$G$3:$T$146,6,FALSE),0)</f>
        <v>1</v>
      </c>
      <c r="J107" s="51">
        <f>IFERROR(VLOOKUP($B107,[1]NUM17!$G$3:$T$146,7,FALSE),0)</f>
        <v>2</v>
      </c>
      <c r="K107" s="51">
        <f>IFERROR(VLOOKUP($B107,[1]NUM17!$G$3:$T$146,8,FALSE),0)</f>
        <v>0</v>
      </c>
      <c r="L107" s="51">
        <f>IFERROR(VLOOKUP($B107,[1]NUM17!$G$3:$T$146,9,FALSE),0)</f>
        <v>7</v>
      </c>
      <c r="M107" s="51">
        <f>IFERROR(VLOOKUP($B107,[1]NUM17!$G$3:$T$146,10,FALSE),0)</f>
        <v>0</v>
      </c>
      <c r="N107" s="51">
        <f>IFERROR(VLOOKUP($B107,[1]NUM17!$G$3:$T$146,11,FALSE),0)</f>
        <v>0</v>
      </c>
      <c r="O107" s="51">
        <f>IFERROR(VLOOKUP($B107,[1]NUM17!$G$3:$T$146,12,FALSE),0)</f>
        <v>0</v>
      </c>
      <c r="P107" s="51">
        <f>IFERROR(VLOOKUP($B107,[1]NUM17!$G$3:$T$146,13,FALSE),0)</f>
        <v>1</v>
      </c>
      <c r="Q107" s="189">
        <f t="shared" si="25"/>
        <v>17</v>
      </c>
    </row>
    <row r="108" spans="1:17" s="49" customFormat="1" x14ac:dyDescent="0.25">
      <c r="A108" s="49" t="s">
        <v>118</v>
      </c>
      <c r="B108" s="62" t="s">
        <v>116</v>
      </c>
      <c r="C108" s="34"/>
      <c r="D108" s="48"/>
      <c r="E108" s="51">
        <f>IFERROR(VLOOKUP($B108,[1]NUM17!$G$3:$T$146,2,FALSE),0)</f>
        <v>17</v>
      </c>
      <c r="F108" s="51">
        <f>IFERROR(VLOOKUP($B108,[1]NUM17!$G$3:$T$146,3,FALSE),0)</f>
        <v>7</v>
      </c>
      <c r="G108" s="51">
        <f>IFERROR(VLOOKUP($B108,[1]NUM17!$G$3:$T$146,4,FALSE),0)</f>
        <v>15</v>
      </c>
      <c r="H108" s="51">
        <f>IFERROR(VLOOKUP($B108,[1]NUM17!$G$3:$T$146,5,FALSE),0)</f>
        <v>11</v>
      </c>
      <c r="I108" s="51">
        <f>IFERROR(VLOOKUP($B108,[1]NUM17!$G$3:$T$146,6,FALSE),0)</f>
        <v>13</v>
      </c>
      <c r="J108" s="51">
        <f>IFERROR(VLOOKUP($B108,[1]NUM17!$G$3:$T$146,7,FALSE),0)</f>
        <v>1</v>
      </c>
      <c r="K108" s="51">
        <f>IFERROR(VLOOKUP($B108,[1]NUM17!$G$3:$T$146,8,FALSE),0)</f>
        <v>7</v>
      </c>
      <c r="L108" s="51">
        <f>IFERROR(VLOOKUP($B108,[1]NUM17!$G$3:$T$146,9,FALSE),0)</f>
        <v>9</v>
      </c>
      <c r="M108" s="51">
        <f>IFERROR(VLOOKUP($B108,[1]NUM17!$G$3:$T$146,10,FALSE),0)</f>
        <v>12</v>
      </c>
      <c r="N108" s="51">
        <f>IFERROR(VLOOKUP($B108,[1]NUM17!$G$3:$T$146,11,FALSE),0)</f>
        <v>10</v>
      </c>
      <c r="O108" s="51">
        <f>IFERROR(VLOOKUP($B108,[1]NUM17!$G$3:$T$146,12,FALSE),0)</f>
        <v>3</v>
      </c>
      <c r="P108" s="51">
        <f>IFERROR(VLOOKUP($B108,[1]NUM17!$G$3:$T$146,13,FALSE),0)</f>
        <v>11</v>
      </c>
      <c r="Q108" s="189">
        <f t="shared" si="25"/>
        <v>116</v>
      </c>
    </row>
    <row r="109" spans="1:17" s="49" customFormat="1" x14ac:dyDescent="0.25">
      <c r="A109" s="49" t="s">
        <v>118</v>
      </c>
      <c r="B109" s="62" t="s">
        <v>117</v>
      </c>
      <c r="C109" s="34"/>
      <c r="D109" s="48"/>
      <c r="E109" s="51">
        <f>IFERROR(VLOOKUP($B109,[1]NUM17!$G$3:$T$146,2,FALSE),0)</f>
        <v>6</v>
      </c>
      <c r="F109" s="51">
        <f>IFERROR(VLOOKUP($B109,[1]NUM17!$G$3:$T$146,3,FALSE),0)</f>
        <v>6</v>
      </c>
      <c r="G109" s="51">
        <f>IFERROR(VLOOKUP($B109,[1]NUM17!$G$3:$T$146,4,FALSE),0)</f>
        <v>5</v>
      </c>
      <c r="H109" s="51">
        <f>IFERROR(VLOOKUP($B109,[1]NUM17!$G$3:$T$146,5,FALSE),0)</f>
        <v>2</v>
      </c>
      <c r="I109" s="51">
        <f>IFERROR(VLOOKUP($B109,[1]NUM17!$G$3:$T$146,6,FALSE),0)</f>
        <v>4</v>
      </c>
      <c r="J109" s="51">
        <f>IFERROR(VLOOKUP($B109,[1]NUM17!$G$3:$T$146,7,FALSE),0)</f>
        <v>6</v>
      </c>
      <c r="K109" s="51">
        <f>IFERROR(VLOOKUP($B109,[1]NUM17!$G$3:$T$146,8,FALSE),0)</f>
        <v>8</v>
      </c>
      <c r="L109" s="51">
        <f>IFERROR(VLOOKUP($B109,[1]NUM17!$G$3:$T$146,9,FALSE),0)</f>
        <v>9</v>
      </c>
      <c r="M109" s="51">
        <f>IFERROR(VLOOKUP($B109,[1]NUM17!$G$3:$T$146,10,FALSE),0)</f>
        <v>5</v>
      </c>
      <c r="N109" s="51">
        <f>IFERROR(VLOOKUP($B109,[1]NUM17!$G$3:$T$146,11,FALSE),0)</f>
        <v>5</v>
      </c>
      <c r="O109" s="51">
        <f>IFERROR(VLOOKUP($B109,[1]NUM17!$G$3:$T$146,12,FALSE),0)</f>
        <v>0</v>
      </c>
      <c r="P109" s="51">
        <f>IFERROR(VLOOKUP($B109,[1]NUM17!$G$3:$T$146,13,FALSE),0)</f>
        <v>5</v>
      </c>
      <c r="Q109" s="189">
        <f t="shared" si="25"/>
        <v>61</v>
      </c>
    </row>
    <row r="110" spans="1:17" s="49" customFormat="1" x14ac:dyDescent="0.25">
      <c r="A110" s="49" t="s">
        <v>118</v>
      </c>
      <c r="B110" s="62" t="s">
        <v>241</v>
      </c>
      <c r="C110" s="34"/>
      <c r="D110" s="48"/>
      <c r="E110" s="51">
        <f>IFERROR(VLOOKUP($B110,[1]NUM17!$G$3:$T$146,2,FALSE),0)</f>
        <v>10</v>
      </c>
      <c r="F110" s="51">
        <f>IFERROR(VLOOKUP($B110,[1]NUM17!$G$3:$T$146,3,FALSE),0)</f>
        <v>10</v>
      </c>
      <c r="G110" s="51">
        <f>IFERROR(VLOOKUP($B110,[1]NUM17!$G$3:$T$146,4,FALSE),0)</f>
        <v>7</v>
      </c>
      <c r="H110" s="51">
        <f>IFERROR(VLOOKUP($B110,[1]NUM17!$G$3:$T$146,5,FALSE),0)</f>
        <v>7</v>
      </c>
      <c r="I110" s="51">
        <f>IFERROR(VLOOKUP($B110,[1]NUM17!$G$3:$T$146,6,FALSE),0)</f>
        <v>13</v>
      </c>
      <c r="J110" s="51">
        <f>IFERROR(VLOOKUP($B110,[1]NUM17!$G$3:$T$146,7,FALSE),0)</f>
        <v>4</v>
      </c>
      <c r="K110" s="51">
        <f>IFERROR(VLOOKUP($B110,[1]NUM17!$G$3:$T$146,8,FALSE),0)</f>
        <v>10</v>
      </c>
      <c r="L110" s="51">
        <f>IFERROR(VLOOKUP($B110,[1]NUM17!$G$3:$T$146,9,FALSE),0)</f>
        <v>1</v>
      </c>
      <c r="M110" s="51">
        <f>IFERROR(VLOOKUP($B110,[1]NUM17!$G$3:$T$146,10,FALSE),0)</f>
        <v>3</v>
      </c>
      <c r="N110" s="51">
        <f>IFERROR(VLOOKUP($B110,[1]NUM17!$G$3:$T$146,11,FALSE),0)</f>
        <v>4</v>
      </c>
      <c r="O110" s="51">
        <f>IFERROR(VLOOKUP($B110,[1]NUM17!$G$3:$T$146,12,FALSE),0)</f>
        <v>1</v>
      </c>
      <c r="P110" s="51">
        <f>IFERROR(VLOOKUP($B110,[1]NUM17!$G$3:$T$146,13,FALSE),0)</f>
        <v>5</v>
      </c>
      <c r="Q110" s="189">
        <f t="shared" si="25"/>
        <v>75</v>
      </c>
    </row>
    <row r="111" spans="1:17" s="49" customFormat="1" x14ac:dyDescent="0.25">
      <c r="A111" s="49" t="s">
        <v>118</v>
      </c>
      <c r="B111" s="62" t="s">
        <v>255</v>
      </c>
      <c r="C111" s="34"/>
      <c r="D111" s="48"/>
      <c r="E111" s="51">
        <f>IFERROR(VLOOKUP($B111,[1]NUM17!$G$3:$T$146,2,FALSE),0)</f>
        <v>2</v>
      </c>
      <c r="F111" s="51">
        <f>IFERROR(VLOOKUP($B111,[1]NUM17!$G$3:$T$146,3,FALSE),0)</f>
        <v>2</v>
      </c>
      <c r="G111" s="51">
        <f>IFERROR(VLOOKUP($B111,[1]NUM17!$G$3:$T$146,4,FALSE),0)</f>
        <v>1</v>
      </c>
      <c r="H111" s="51">
        <f>IFERROR(VLOOKUP($B111,[1]NUM17!$G$3:$T$146,5,FALSE),0)</f>
        <v>10</v>
      </c>
      <c r="I111" s="51">
        <f>IFERROR(VLOOKUP($B111,[1]NUM17!$G$3:$T$146,6,FALSE),0)</f>
        <v>4</v>
      </c>
      <c r="J111" s="51">
        <f>IFERROR(VLOOKUP($B111,[1]NUM17!$G$3:$T$146,7,FALSE),0)</f>
        <v>5</v>
      </c>
      <c r="K111" s="51">
        <f>IFERROR(VLOOKUP($B111,[1]NUM17!$G$3:$T$146,8,FALSE),0)</f>
        <v>4</v>
      </c>
      <c r="L111" s="51">
        <f>IFERROR(VLOOKUP($B111,[1]NUM17!$G$3:$T$146,9,FALSE),0)</f>
        <v>5</v>
      </c>
      <c r="M111" s="51">
        <f>IFERROR(VLOOKUP($B111,[1]NUM17!$G$3:$T$146,10,FALSE),0)</f>
        <v>3</v>
      </c>
      <c r="N111" s="51">
        <f>IFERROR(VLOOKUP($B111,[1]NUM17!$G$3:$T$146,11,FALSE),0)</f>
        <v>4</v>
      </c>
      <c r="O111" s="51">
        <f>IFERROR(VLOOKUP($B111,[1]NUM17!$G$3:$T$146,12,FALSE),0)</f>
        <v>0</v>
      </c>
      <c r="P111" s="51">
        <f>IFERROR(VLOOKUP($B111,[1]NUM17!$G$3:$T$146,13,FALSE),0)</f>
        <v>5</v>
      </c>
      <c r="Q111" s="189">
        <f t="shared" si="25"/>
        <v>45</v>
      </c>
    </row>
    <row r="112" spans="1:17" s="49" customFormat="1" ht="14.4" thickBot="1" x14ac:dyDescent="0.3">
      <c r="A112" s="49" t="s">
        <v>118</v>
      </c>
      <c r="B112" s="62" t="s">
        <v>320</v>
      </c>
      <c r="C112" s="34"/>
      <c r="D112" s="48"/>
      <c r="E112" s="51">
        <f>IFERROR(VLOOKUP($B112,[1]NUM17!$G$3:$T$146,2,FALSE),0)</f>
        <v>0</v>
      </c>
      <c r="F112" s="51">
        <f>IFERROR(VLOOKUP($B112,[1]NUM17!$G$3:$T$146,3,FALSE),0)</f>
        <v>0</v>
      </c>
      <c r="G112" s="51">
        <f>IFERROR(VLOOKUP($B112,[1]NUM17!$G$3:$T$146,4,FALSE),0)</f>
        <v>0</v>
      </c>
      <c r="H112" s="51">
        <f>IFERROR(VLOOKUP($B112,[1]NUM17!$G$3:$T$146,5,FALSE),0)</f>
        <v>13</v>
      </c>
      <c r="I112" s="51">
        <f>IFERROR(VLOOKUP($B112,[1]NUM17!$G$3:$T$146,6,FALSE),0)</f>
        <v>21</v>
      </c>
      <c r="J112" s="51">
        <f>IFERROR(VLOOKUP($B112,[1]NUM17!$G$3:$T$146,7,FALSE),0)</f>
        <v>25</v>
      </c>
      <c r="K112" s="51">
        <f>IFERROR(VLOOKUP($B112,[1]NUM17!$G$3:$T$146,8,FALSE),0)</f>
        <v>22</v>
      </c>
      <c r="L112" s="51">
        <f>IFERROR(VLOOKUP($B112,[1]NUM17!$G$3:$T$146,9,FALSE),0)</f>
        <v>22</v>
      </c>
      <c r="M112" s="51">
        <f>IFERROR(VLOOKUP($B112,[1]NUM17!$G$3:$T$146,10,FALSE),0)</f>
        <v>15</v>
      </c>
      <c r="N112" s="51">
        <f>IFERROR(VLOOKUP($B112,[1]NUM17!$G$3:$T$146,11,FALSE),0)</f>
        <v>32</v>
      </c>
      <c r="O112" s="51">
        <f>IFERROR(VLOOKUP($B112,[1]NUM17!$G$3:$T$146,12,FALSE),0)</f>
        <v>0</v>
      </c>
      <c r="P112" s="51">
        <f>IFERROR(VLOOKUP($B112,[1]NUM17!$G$3:$T$146,13,FALSE),0)</f>
        <v>38</v>
      </c>
      <c r="Q112" s="189">
        <f t="shared" si="25"/>
        <v>188</v>
      </c>
    </row>
    <row r="113" spans="1:19" s="63" customFormat="1" ht="13.2" thickBot="1" x14ac:dyDescent="0.25">
      <c r="A113" s="344" t="s">
        <v>165</v>
      </c>
      <c r="B113" s="345"/>
      <c r="C113" s="94">
        <f>D113/Metas!Q13</f>
        <v>1.0103116305491255</v>
      </c>
      <c r="D113" s="13">
        <f>+Q113/R113</f>
        <v>0.62750455373406189</v>
      </c>
      <c r="E113" s="65">
        <f>SUM(E95:E112)</f>
        <v>173</v>
      </c>
      <c r="F113" s="65">
        <f t="shared" ref="F113:Q113" si="26">SUM(F95:F112)</f>
        <v>118</v>
      </c>
      <c r="G113" s="65">
        <f t="shared" si="26"/>
        <v>132</v>
      </c>
      <c r="H113" s="65">
        <f t="shared" si="26"/>
        <v>233</v>
      </c>
      <c r="I113" s="65">
        <f t="shared" si="26"/>
        <v>202</v>
      </c>
      <c r="J113" s="65">
        <f t="shared" si="26"/>
        <v>181</v>
      </c>
      <c r="K113" s="65">
        <f t="shared" si="26"/>
        <v>185</v>
      </c>
      <c r="L113" s="65">
        <f t="shared" si="26"/>
        <v>215</v>
      </c>
      <c r="M113" s="65">
        <f t="shared" si="26"/>
        <v>209</v>
      </c>
      <c r="N113" s="65">
        <f t="shared" si="26"/>
        <v>136</v>
      </c>
      <c r="O113" s="65">
        <f t="shared" si="26"/>
        <v>13</v>
      </c>
      <c r="P113" s="65">
        <f t="shared" si="26"/>
        <v>270</v>
      </c>
      <c r="Q113" s="190">
        <f t="shared" si="26"/>
        <v>2067</v>
      </c>
      <c r="R113" s="465">
        <v>3294</v>
      </c>
      <c r="S113" s="466"/>
    </row>
    <row r="114" spans="1:19" s="49" customFormat="1" x14ac:dyDescent="0.25">
      <c r="A114" s="49" t="s">
        <v>131</v>
      </c>
      <c r="B114" s="62" t="s">
        <v>119</v>
      </c>
      <c r="C114" s="34"/>
      <c r="D114" s="48"/>
      <c r="E114" s="51">
        <f>IFERROR(VLOOKUP($B114,[1]NUM17!$G$3:$T$146,2,FALSE),0)</f>
        <v>0</v>
      </c>
      <c r="F114" s="51">
        <f>IFERROR(VLOOKUP($B114,[1]NUM17!$G$3:$T$146,3,FALSE),0)</f>
        <v>0</v>
      </c>
      <c r="G114" s="51">
        <f>IFERROR(VLOOKUP($B114,[1]NUM17!$G$3:$T$146,4,FALSE),0)</f>
        <v>0</v>
      </c>
      <c r="H114" s="51">
        <f>IFERROR(VLOOKUP($B114,[1]NUM17!$G$3:$T$146,5,FALSE),0)</f>
        <v>0</v>
      </c>
      <c r="I114" s="51">
        <f>IFERROR(VLOOKUP($B114,[1]NUM17!$G$3:$T$146,6,FALSE),0)</f>
        <v>0</v>
      </c>
      <c r="J114" s="51">
        <f>IFERROR(VLOOKUP($B114,[1]NUM17!$G$3:$T$146,7,FALSE),0)</f>
        <v>0</v>
      </c>
      <c r="K114" s="51">
        <f>IFERROR(VLOOKUP($B114,[1]NUM17!$G$3:$T$146,8,FALSE),0)</f>
        <v>0</v>
      </c>
      <c r="L114" s="51">
        <f>IFERROR(VLOOKUP($B114,[1]NUM17!$G$3:$T$146,9,FALSE),0)</f>
        <v>0</v>
      </c>
      <c r="M114" s="51">
        <f>IFERROR(VLOOKUP($B114,[1]NUM17!$G$3:$T$146,10,FALSE),0)</f>
        <v>0</v>
      </c>
      <c r="N114" s="51">
        <f>IFERROR(VLOOKUP($B114,[1]NUM17!$G$3:$T$146,11,FALSE),0)</f>
        <v>0</v>
      </c>
      <c r="O114" s="51">
        <f>IFERROR(VLOOKUP($B114,[1]NUM17!$G$3:$T$146,12,FALSE),0)</f>
        <v>0</v>
      </c>
      <c r="P114" s="51">
        <f>IFERROR(VLOOKUP($B114,[1]NUM17!$G$3:$T$146,13,FALSE),0)</f>
        <v>0</v>
      </c>
      <c r="Q114" s="189">
        <f t="shared" ref="Q114:Q125" si="27">SUM(E114:P114)</f>
        <v>0</v>
      </c>
    </row>
    <row r="115" spans="1:19" s="49" customFormat="1" x14ac:dyDescent="0.25">
      <c r="A115" s="49" t="s">
        <v>131</v>
      </c>
      <c r="B115" s="62" t="s">
        <v>120</v>
      </c>
      <c r="C115" s="34"/>
      <c r="D115" s="48"/>
      <c r="E115" s="51">
        <f>IFERROR(VLOOKUP($B115,[1]NUM17!$G$3:$T$146,2,FALSE),0)</f>
        <v>0</v>
      </c>
      <c r="F115" s="51">
        <f>IFERROR(VLOOKUP($B115,[1]NUM17!$G$3:$T$146,3,FALSE),0)</f>
        <v>0</v>
      </c>
      <c r="G115" s="51">
        <f>IFERROR(VLOOKUP($B115,[1]NUM17!$G$3:$T$146,4,FALSE),0)</f>
        <v>0</v>
      </c>
      <c r="H115" s="51">
        <f>IFERROR(VLOOKUP($B115,[1]NUM17!$G$3:$T$146,5,FALSE),0)</f>
        <v>0</v>
      </c>
      <c r="I115" s="51">
        <f>IFERROR(VLOOKUP($B115,[1]NUM17!$G$3:$T$146,6,FALSE),0)</f>
        <v>0</v>
      </c>
      <c r="J115" s="51">
        <f>IFERROR(VLOOKUP($B115,[1]NUM17!$G$3:$T$146,7,FALSE),0)</f>
        <v>0</v>
      </c>
      <c r="K115" s="51">
        <f>IFERROR(VLOOKUP($B115,[1]NUM17!$G$3:$T$146,8,FALSE),0)</f>
        <v>0</v>
      </c>
      <c r="L115" s="51">
        <f>IFERROR(VLOOKUP($B115,[1]NUM17!$G$3:$T$146,9,FALSE),0)</f>
        <v>0</v>
      </c>
      <c r="M115" s="51">
        <f>IFERROR(VLOOKUP($B115,[1]NUM17!$G$3:$T$146,10,FALSE),0)</f>
        <v>0</v>
      </c>
      <c r="N115" s="51">
        <f>IFERROR(VLOOKUP($B115,[1]NUM17!$G$3:$T$146,11,FALSE),0)</f>
        <v>0</v>
      </c>
      <c r="O115" s="51">
        <f>IFERROR(VLOOKUP($B115,[1]NUM17!$G$3:$T$146,12,FALSE),0)</f>
        <v>0</v>
      </c>
      <c r="P115" s="51">
        <f>IFERROR(VLOOKUP($B115,[1]NUM17!$G$3:$T$146,13,FALSE),0)</f>
        <v>0</v>
      </c>
      <c r="Q115" s="189">
        <f t="shared" si="27"/>
        <v>0</v>
      </c>
    </row>
    <row r="116" spans="1:19" s="49" customFormat="1" x14ac:dyDescent="0.25">
      <c r="A116" s="49" t="s">
        <v>131</v>
      </c>
      <c r="B116" s="62" t="s">
        <v>121</v>
      </c>
      <c r="C116" s="34"/>
      <c r="D116" s="48"/>
      <c r="E116" s="51">
        <f>IFERROR(VLOOKUP($B116,[1]NUM17!$G$3:$T$146,2,FALSE),0)</f>
        <v>0</v>
      </c>
      <c r="F116" s="51">
        <f>IFERROR(VLOOKUP($B116,[1]NUM17!$G$3:$T$146,3,FALSE),0)</f>
        <v>0</v>
      </c>
      <c r="G116" s="51">
        <f>IFERROR(VLOOKUP($B116,[1]NUM17!$G$3:$T$146,4,FALSE),0)</f>
        <v>0</v>
      </c>
      <c r="H116" s="51">
        <f>IFERROR(VLOOKUP($B116,[1]NUM17!$G$3:$T$146,5,FALSE),0)</f>
        <v>0</v>
      </c>
      <c r="I116" s="51">
        <f>IFERROR(VLOOKUP($B116,[1]NUM17!$G$3:$T$146,6,FALSE),0)</f>
        <v>0</v>
      </c>
      <c r="J116" s="51">
        <f>IFERROR(VLOOKUP($B116,[1]NUM17!$G$3:$T$146,7,FALSE),0)</f>
        <v>0</v>
      </c>
      <c r="K116" s="51">
        <f>IFERROR(VLOOKUP($B116,[1]NUM17!$G$3:$T$146,8,FALSE),0)</f>
        <v>2</v>
      </c>
      <c r="L116" s="51">
        <f>IFERROR(VLOOKUP($B116,[1]NUM17!$G$3:$T$146,9,FALSE),0)</f>
        <v>0</v>
      </c>
      <c r="M116" s="51">
        <f>IFERROR(VLOOKUP($B116,[1]NUM17!$G$3:$T$146,10,FALSE),0)</f>
        <v>0</v>
      </c>
      <c r="N116" s="51">
        <f>IFERROR(VLOOKUP($B116,[1]NUM17!$G$3:$T$146,11,FALSE),0)</f>
        <v>0</v>
      </c>
      <c r="O116" s="51">
        <f>IFERROR(VLOOKUP($B116,[1]NUM17!$G$3:$T$146,12,FALSE),0)</f>
        <v>0</v>
      </c>
      <c r="P116" s="51">
        <f>IFERROR(VLOOKUP($B116,[1]NUM17!$G$3:$T$146,13,FALSE),0)</f>
        <v>0</v>
      </c>
      <c r="Q116" s="189">
        <f t="shared" si="27"/>
        <v>2</v>
      </c>
    </row>
    <row r="117" spans="1:19" s="49" customFormat="1" x14ac:dyDescent="0.25">
      <c r="A117" s="49" t="s">
        <v>131</v>
      </c>
      <c r="B117" s="62" t="s">
        <v>122</v>
      </c>
      <c r="C117" s="34"/>
      <c r="D117" s="48"/>
      <c r="E117" s="51">
        <f>IFERROR(VLOOKUP($B117,[1]NUM17!$G$3:$T$146,2,FALSE),0)</f>
        <v>0</v>
      </c>
      <c r="F117" s="51">
        <f>IFERROR(VLOOKUP($B117,[1]NUM17!$G$3:$T$146,3,FALSE),0)</f>
        <v>4</v>
      </c>
      <c r="G117" s="51">
        <f>IFERROR(VLOOKUP($B117,[1]NUM17!$G$3:$T$146,4,FALSE),0)</f>
        <v>0</v>
      </c>
      <c r="H117" s="51">
        <f>IFERROR(VLOOKUP($B117,[1]NUM17!$G$3:$T$146,5,FALSE),0)</f>
        <v>0</v>
      </c>
      <c r="I117" s="51">
        <f>IFERROR(VLOOKUP($B117,[1]NUM17!$G$3:$T$146,6,FALSE),0)</f>
        <v>0</v>
      </c>
      <c r="J117" s="51">
        <f>IFERROR(VLOOKUP($B117,[1]NUM17!$G$3:$T$146,7,FALSE),0)</f>
        <v>0</v>
      </c>
      <c r="K117" s="51">
        <f>IFERROR(VLOOKUP($B117,[1]NUM17!$G$3:$T$146,8,FALSE),0)</f>
        <v>0</v>
      </c>
      <c r="L117" s="51">
        <f>IFERROR(VLOOKUP($B117,[1]NUM17!$G$3:$T$146,9,FALSE),0)</f>
        <v>0</v>
      </c>
      <c r="M117" s="51">
        <f>IFERROR(VLOOKUP($B117,[1]NUM17!$G$3:$T$146,10,FALSE),0)</f>
        <v>0</v>
      </c>
      <c r="N117" s="51">
        <f>IFERROR(VLOOKUP($B117,[1]NUM17!$G$3:$T$146,11,FALSE),0)</f>
        <v>0</v>
      </c>
      <c r="O117" s="51">
        <f>IFERROR(VLOOKUP($B117,[1]NUM17!$G$3:$T$146,12,FALSE),0)</f>
        <v>0</v>
      </c>
      <c r="P117" s="51">
        <f>IFERROR(VLOOKUP($B117,[1]NUM17!$G$3:$T$146,13,FALSE),0)</f>
        <v>0</v>
      </c>
      <c r="Q117" s="189">
        <f t="shared" si="27"/>
        <v>4</v>
      </c>
    </row>
    <row r="118" spans="1:19" s="49" customFormat="1" x14ac:dyDescent="0.25">
      <c r="A118" s="49" t="s">
        <v>131</v>
      </c>
      <c r="B118" s="62" t="s">
        <v>123</v>
      </c>
      <c r="C118" s="34"/>
      <c r="D118" s="48"/>
      <c r="E118" s="51">
        <f>IFERROR(VLOOKUP($B118,[1]NUM17!$G$3:$T$146,2,FALSE),0)</f>
        <v>0</v>
      </c>
      <c r="F118" s="51">
        <f>IFERROR(VLOOKUP($B118,[1]NUM17!$G$3:$T$146,3,FALSE),0)</f>
        <v>0</v>
      </c>
      <c r="G118" s="51">
        <f>IFERROR(VLOOKUP($B118,[1]NUM17!$G$3:$T$146,4,FALSE),0)</f>
        <v>5</v>
      </c>
      <c r="H118" s="51">
        <f>IFERROR(VLOOKUP($B118,[1]NUM17!$G$3:$T$146,5,FALSE),0)</f>
        <v>0</v>
      </c>
      <c r="I118" s="51">
        <f>IFERROR(VLOOKUP($B118,[1]NUM17!$G$3:$T$146,6,FALSE),0)</f>
        <v>0</v>
      </c>
      <c r="J118" s="51">
        <f>IFERROR(VLOOKUP($B118,[1]NUM17!$G$3:$T$146,7,FALSE),0)</f>
        <v>0</v>
      </c>
      <c r="K118" s="51">
        <f>IFERROR(VLOOKUP($B118,[1]NUM17!$G$3:$T$146,8,FALSE),0)</f>
        <v>0</v>
      </c>
      <c r="L118" s="51">
        <f>IFERROR(VLOOKUP($B118,[1]NUM17!$G$3:$T$146,9,FALSE),0)</f>
        <v>0</v>
      </c>
      <c r="M118" s="51">
        <f>IFERROR(VLOOKUP($B118,[1]NUM17!$G$3:$T$146,10,FALSE),0)</f>
        <v>0</v>
      </c>
      <c r="N118" s="51">
        <f>IFERROR(VLOOKUP($B118,[1]NUM17!$G$3:$T$146,11,FALSE),0)</f>
        <v>0</v>
      </c>
      <c r="O118" s="51">
        <f>IFERROR(VLOOKUP($B118,[1]NUM17!$G$3:$T$146,12,FALSE),0)</f>
        <v>0</v>
      </c>
      <c r="P118" s="51">
        <f>IFERROR(VLOOKUP($B118,[1]NUM17!$G$3:$T$146,13,FALSE),0)</f>
        <v>0</v>
      </c>
      <c r="Q118" s="189">
        <f t="shared" si="27"/>
        <v>5</v>
      </c>
    </row>
    <row r="119" spans="1:19" s="49" customFormat="1" x14ac:dyDescent="0.25">
      <c r="A119" s="49" t="s">
        <v>131</v>
      </c>
      <c r="B119" s="62" t="s">
        <v>124</v>
      </c>
      <c r="C119" s="34"/>
      <c r="D119" s="48"/>
      <c r="E119" s="51">
        <f>IFERROR(VLOOKUP($B119,[1]NUM17!$G$3:$T$146,2,FALSE),0)</f>
        <v>0</v>
      </c>
      <c r="F119" s="51">
        <f>IFERROR(VLOOKUP($B119,[1]NUM17!$G$3:$T$146,3,FALSE),0)</f>
        <v>0</v>
      </c>
      <c r="G119" s="51">
        <f>IFERROR(VLOOKUP($B119,[1]NUM17!$G$3:$T$146,4,FALSE),0)</f>
        <v>0</v>
      </c>
      <c r="H119" s="51">
        <f>IFERROR(VLOOKUP($B119,[1]NUM17!$G$3:$T$146,5,FALSE),0)</f>
        <v>0</v>
      </c>
      <c r="I119" s="51">
        <f>IFERROR(VLOOKUP($B119,[1]NUM17!$G$3:$T$146,6,FALSE),0)</f>
        <v>0</v>
      </c>
      <c r="J119" s="51">
        <f>IFERROR(VLOOKUP($B119,[1]NUM17!$G$3:$T$146,7,FALSE),0)</f>
        <v>0</v>
      </c>
      <c r="K119" s="51">
        <f>IFERROR(VLOOKUP($B119,[1]NUM17!$G$3:$T$146,8,FALSE),0)</f>
        <v>0</v>
      </c>
      <c r="L119" s="51">
        <f>IFERROR(VLOOKUP($B119,[1]NUM17!$G$3:$T$146,9,FALSE),0)</f>
        <v>0</v>
      </c>
      <c r="M119" s="51">
        <f>IFERROR(VLOOKUP($B119,[1]NUM17!$G$3:$T$146,10,FALSE),0)</f>
        <v>0</v>
      </c>
      <c r="N119" s="51">
        <f>IFERROR(VLOOKUP($B119,[1]NUM17!$G$3:$T$146,11,FALSE),0)</f>
        <v>0</v>
      </c>
      <c r="O119" s="51">
        <f>IFERROR(VLOOKUP($B119,[1]NUM17!$G$3:$T$146,12,FALSE),0)</f>
        <v>0</v>
      </c>
      <c r="P119" s="51">
        <f>IFERROR(VLOOKUP($B119,[1]NUM17!$G$3:$T$146,13,FALSE),0)</f>
        <v>0</v>
      </c>
      <c r="Q119" s="189">
        <f t="shared" si="27"/>
        <v>0</v>
      </c>
    </row>
    <row r="120" spans="1:19" s="49" customFormat="1" x14ac:dyDescent="0.25">
      <c r="A120" s="49" t="s">
        <v>131</v>
      </c>
      <c r="B120" s="62" t="s">
        <v>125</v>
      </c>
      <c r="C120" s="34"/>
      <c r="D120" s="48"/>
      <c r="E120" s="51">
        <f>IFERROR(VLOOKUP($B120,[1]NUM17!$G$3:$T$146,2,FALSE),0)</f>
        <v>0</v>
      </c>
      <c r="F120" s="51">
        <f>IFERROR(VLOOKUP($B120,[1]NUM17!$G$3:$T$146,3,FALSE),0)</f>
        <v>0</v>
      </c>
      <c r="G120" s="51">
        <f>IFERROR(VLOOKUP($B120,[1]NUM17!$G$3:$T$146,4,FALSE),0)</f>
        <v>0</v>
      </c>
      <c r="H120" s="51">
        <f>IFERROR(VLOOKUP($B120,[1]NUM17!$G$3:$T$146,5,FALSE),0)</f>
        <v>0</v>
      </c>
      <c r="I120" s="51">
        <f>IFERROR(VLOOKUP($B120,[1]NUM17!$G$3:$T$146,6,FALSE),0)</f>
        <v>0</v>
      </c>
      <c r="J120" s="51">
        <f>IFERROR(VLOOKUP($B120,[1]NUM17!$G$3:$T$146,7,FALSE),0)</f>
        <v>0</v>
      </c>
      <c r="K120" s="51">
        <f>IFERROR(VLOOKUP($B120,[1]NUM17!$G$3:$T$146,8,FALSE),0)</f>
        <v>0</v>
      </c>
      <c r="L120" s="51">
        <f>IFERROR(VLOOKUP($B120,[1]NUM17!$G$3:$T$146,9,FALSE),0)</f>
        <v>0</v>
      </c>
      <c r="M120" s="51">
        <f>IFERROR(VLOOKUP($B120,[1]NUM17!$G$3:$T$146,10,FALSE),0)</f>
        <v>0</v>
      </c>
      <c r="N120" s="51">
        <f>IFERROR(VLOOKUP($B120,[1]NUM17!$G$3:$T$146,11,FALSE),0)</f>
        <v>0</v>
      </c>
      <c r="O120" s="51">
        <f>IFERROR(VLOOKUP($B120,[1]NUM17!$G$3:$T$146,12,FALSE),0)</f>
        <v>0</v>
      </c>
      <c r="P120" s="51">
        <f>IFERROR(VLOOKUP($B120,[1]NUM17!$G$3:$T$146,13,FALSE),0)</f>
        <v>0</v>
      </c>
      <c r="Q120" s="189">
        <f t="shared" si="27"/>
        <v>0</v>
      </c>
    </row>
    <row r="121" spans="1:19" s="49" customFormat="1" x14ac:dyDescent="0.25">
      <c r="A121" s="49" t="s">
        <v>131</v>
      </c>
      <c r="B121" s="62" t="s">
        <v>126</v>
      </c>
      <c r="C121" s="34"/>
      <c r="D121" s="48"/>
      <c r="E121" s="51">
        <f>IFERROR(VLOOKUP($B121,[1]NUM17!$G$3:$T$146,2,FALSE),0)</f>
        <v>0</v>
      </c>
      <c r="F121" s="51">
        <f>IFERROR(VLOOKUP($B121,[1]NUM17!$G$3:$T$146,3,FALSE),0)</f>
        <v>0</v>
      </c>
      <c r="G121" s="51">
        <f>IFERROR(VLOOKUP($B121,[1]NUM17!$G$3:$T$146,4,FALSE),0)</f>
        <v>0</v>
      </c>
      <c r="H121" s="51">
        <f>IFERROR(VLOOKUP($B121,[1]NUM17!$G$3:$T$146,5,FALSE),0)</f>
        <v>0</v>
      </c>
      <c r="I121" s="51">
        <f>IFERROR(VLOOKUP($B121,[1]NUM17!$G$3:$T$146,6,FALSE),0)</f>
        <v>0</v>
      </c>
      <c r="J121" s="51">
        <f>IFERROR(VLOOKUP($B121,[1]NUM17!$G$3:$T$146,7,FALSE),0)</f>
        <v>0</v>
      </c>
      <c r="K121" s="51">
        <f>IFERROR(VLOOKUP($B121,[1]NUM17!$G$3:$T$146,8,FALSE),0)</f>
        <v>0</v>
      </c>
      <c r="L121" s="51">
        <f>IFERROR(VLOOKUP($B121,[1]NUM17!$G$3:$T$146,9,FALSE),0)</f>
        <v>13</v>
      </c>
      <c r="M121" s="51">
        <f>IFERROR(VLOOKUP($B121,[1]NUM17!$G$3:$T$146,10,FALSE),0)</f>
        <v>0</v>
      </c>
      <c r="N121" s="51">
        <f>IFERROR(VLOOKUP($B121,[1]NUM17!$G$3:$T$146,11,FALSE),0)</f>
        <v>0</v>
      </c>
      <c r="O121" s="51">
        <f>IFERROR(VLOOKUP($B121,[1]NUM17!$G$3:$T$146,12,FALSE),0)</f>
        <v>0</v>
      </c>
      <c r="P121" s="51">
        <f>IFERROR(VLOOKUP($B121,[1]NUM17!$G$3:$T$146,13,FALSE),0)</f>
        <v>0</v>
      </c>
      <c r="Q121" s="189">
        <f t="shared" si="27"/>
        <v>13</v>
      </c>
    </row>
    <row r="122" spans="1:19" s="49" customFormat="1" x14ac:dyDescent="0.25">
      <c r="A122" s="49" t="s">
        <v>131</v>
      </c>
      <c r="B122" s="62" t="s">
        <v>127</v>
      </c>
      <c r="C122" s="34"/>
      <c r="D122" s="48"/>
      <c r="E122" s="51">
        <f>IFERROR(VLOOKUP($B122,[1]NUM17!$G$3:$T$146,2,FALSE),0)</f>
        <v>0</v>
      </c>
      <c r="F122" s="51">
        <f>IFERROR(VLOOKUP($B122,[1]NUM17!$G$3:$T$146,3,FALSE),0)</f>
        <v>0</v>
      </c>
      <c r="G122" s="51">
        <f>IFERROR(VLOOKUP($B122,[1]NUM17!$G$3:$T$146,4,FALSE),0)</f>
        <v>0</v>
      </c>
      <c r="H122" s="51">
        <f>IFERROR(VLOOKUP($B122,[1]NUM17!$G$3:$T$146,5,FALSE),0)</f>
        <v>0</v>
      </c>
      <c r="I122" s="51">
        <f>IFERROR(VLOOKUP($B122,[1]NUM17!$G$3:$T$146,6,FALSE),0)</f>
        <v>0</v>
      </c>
      <c r="J122" s="51">
        <f>IFERROR(VLOOKUP($B122,[1]NUM17!$G$3:$T$146,7,FALSE),0)</f>
        <v>1</v>
      </c>
      <c r="K122" s="51">
        <f>IFERROR(VLOOKUP($B122,[1]NUM17!$G$3:$T$146,8,FALSE),0)</f>
        <v>0</v>
      </c>
      <c r="L122" s="51">
        <f>IFERROR(VLOOKUP($B122,[1]NUM17!$G$3:$T$146,9,FALSE),0)</f>
        <v>0</v>
      </c>
      <c r="M122" s="51">
        <f>IFERROR(VLOOKUP($B122,[1]NUM17!$G$3:$T$146,10,FALSE),0)</f>
        <v>0</v>
      </c>
      <c r="N122" s="51">
        <f>IFERROR(VLOOKUP($B122,[1]NUM17!$G$3:$T$146,11,FALSE),0)</f>
        <v>0</v>
      </c>
      <c r="O122" s="51">
        <f>IFERROR(VLOOKUP($B122,[1]NUM17!$G$3:$T$146,12,FALSE),0)</f>
        <v>0</v>
      </c>
      <c r="P122" s="51">
        <f>IFERROR(VLOOKUP($B122,[1]NUM17!$G$3:$T$146,13,FALSE),0)</f>
        <v>0</v>
      </c>
      <c r="Q122" s="189">
        <f t="shared" si="27"/>
        <v>1</v>
      </c>
    </row>
    <row r="123" spans="1:19" s="49" customFormat="1" x14ac:dyDescent="0.25">
      <c r="A123" s="49" t="s">
        <v>131</v>
      </c>
      <c r="B123" s="62" t="s">
        <v>128</v>
      </c>
      <c r="C123" s="34"/>
      <c r="D123" s="48"/>
      <c r="E123" s="51">
        <f>IFERROR(VLOOKUP($B123,[1]NUM17!$G$3:$T$146,2,FALSE),0)</f>
        <v>10</v>
      </c>
      <c r="F123" s="51">
        <f>IFERROR(VLOOKUP($B123,[1]NUM17!$G$3:$T$146,3,FALSE),0)</f>
        <v>0</v>
      </c>
      <c r="G123" s="51">
        <f>IFERROR(VLOOKUP($B123,[1]NUM17!$G$3:$T$146,4,FALSE),0)</f>
        <v>0</v>
      </c>
      <c r="H123" s="51">
        <f>IFERROR(VLOOKUP($B123,[1]NUM17!$G$3:$T$146,5,FALSE),0)</f>
        <v>0</v>
      </c>
      <c r="I123" s="51">
        <f>IFERROR(VLOOKUP($B123,[1]NUM17!$G$3:$T$146,6,FALSE),0)</f>
        <v>0</v>
      </c>
      <c r="J123" s="51">
        <f>IFERROR(VLOOKUP($B123,[1]NUM17!$G$3:$T$146,7,FALSE),0)</f>
        <v>0</v>
      </c>
      <c r="K123" s="51">
        <f>IFERROR(VLOOKUP($B123,[1]NUM17!$G$3:$T$146,8,FALSE),0)</f>
        <v>0</v>
      </c>
      <c r="L123" s="51">
        <f>IFERROR(VLOOKUP($B123,[1]NUM17!$G$3:$T$146,9,FALSE),0)</f>
        <v>0</v>
      </c>
      <c r="M123" s="51">
        <f>IFERROR(VLOOKUP($B123,[1]NUM17!$G$3:$T$146,10,FALSE),0)</f>
        <v>0</v>
      </c>
      <c r="N123" s="51">
        <f>IFERROR(VLOOKUP($B123,[1]NUM17!$G$3:$T$146,11,FALSE),0)</f>
        <v>0</v>
      </c>
      <c r="O123" s="51">
        <f>IFERROR(VLOOKUP($B123,[1]NUM17!$G$3:$T$146,12,FALSE),0)</f>
        <v>0</v>
      </c>
      <c r="P123" s="51">
        <f>IFERROR(VLOOKUP($B123,[1]NUM17!$G$3:$T$146,13,FALSE),0)</f>
        <v>0</v>
      </c>
      <c r="Q123" s="189">
        <f t="shared" si="27"/>
        <v>10</v>
      </c>
    </row>
    <row r="124" spans="1:19" s="49" customFormat="1" x14ac:dyDescent="0.25">
      <c r="A124" s="49" t="s">
        <v>131</v>
      </c>
      <c r="B124" s="62" t="s">
        <v>129</v>
      </c>
      <c r="C124" s="34"/>
      <c r="D124" s="48"/>
      <c r="E124" s="51">
        <f>IFERROR(VLOOKUP($B124,[1]NUM17!$G$3:$T$146,2,FALSE),0)</f>
        <v>0</v>
      </c>
      <c r="F124" s="51">
        <f>IFERROR(VLOOKUP($B124,[1]NUM17!$G$3:$T$146,3,FALSE),0)</f>
        <v>3</v>
      </c>
      <c r="G124" s="51">
        <f>IFERROR(VLOOKUP($B124,[1]NUM17!$G$3:$T$146,4,FALSE),0)</f>
        <v>2</v>
      </c>
      <c r="H124" s="51">
        <f>IFERROR(VLOOKUP($B124,[1]NUM17!$G$3:$T$146,5,FALSE),0)</f>
        <v>0</v>
      </c>
      <c r="I124" s="51">
        <f>IFERROR(VLOOKUP($B124,[1]NUM17!$G$3:$T$146,6,FALSE),0)</f>
        <v>0</v>
      </c>
      <c r="J124" s="51">
        <f>IFERROR(VLOOKUP($B124,[1]NUM17!$G$3:$T$146,7,FALSE),0)</f>
        <v>0</v>
      </c>
      <c r="K124" s="51">
        <f>IFERROR(VLOOKUP($B124,[1]NUM17!$G$3:$T$146,8,FALSE),0)</f>
        <v>0</v>
      </c>
      <c r="L124" s="51">
        <f>IFERROR(VLOOKUP($B124,[1]NUM17!$G$3:$T$146,9,FALSE),0)</f>
        <v>0</v>
      </c>
      <c r="M124" s="51">
        <f>IFERROR(VLOOKUP($B124,[1]NUM17!$G$3:$T$146,10,FALSE),0)</f>
        <v>0</v>
      </c>
      <c r="N124" s="51">
        <f>IFERROR(VLOOKUP($B124,[1]NUM17!$G$3:$T$146,11,FALSE),0)</f>
        <v>0</v>
      </c>
      <c r="O124" s="51">
        <f>IFERROR(VLOOKUP($B124,[1]NUM17!$G$3:$T$146,12,FALSE),0)</f>
        <v>0</v>
      </c>
      <c r="P124" s="51">
        <f>IFERROR(VLOOKUP($B124,[1]NUM17!$G$3:$T$146,13,FALSE),0)</f>
        <v>0</v>
      </c>
      <c r="Q124" s="189">
        <f t="shared" si="27"/>
        <v>5</v>
      </c>
    </row>
    <row r="125" spans="1:19" s="49" customFormat="1" ht="14.4" thickBot="1" x14ac:dyDescent="0.3">
      <c r="A125" s="49" t="s">
        <v>131</v>
      </c>
      <c r="B125" s="62" t="s">
        <v>130</v>
      </c>
      <c r="C125" s="34"/>
      <c r="D125" s="48"/>
      <c r="E125" s="51">
        <f>IFERROR(VLOOKUP($B125,[1]NUM17!$G$3:$T$146,2,FALSE),0)</f>
        <v>0</v>
      </c>
      <c r="F125" s="51">
        <f>IFERROR(VLOOKUP($B125,[1]NUM17!$G$3:$T$146,3,FALSE),0)</f>
        <v>5</v>
      </c>
      <c r="G125" s="51">
        <f>IFERROR(VLOOKUP($B125,[1]NUM17!$G$3:$T$146,4,FALSE),0)</f>
        <v>0</v>
      </c>
      <c r="H125" s="51">
        <f>IFERROR(VLOOKUP($B125,[1]NUM17!$G$3:$T$146,5,FALSE),0)</f>
        <v>0</v>
      </c>
      <c r="I125" s="51">
        <f>IFERROR(VLOOKUP($B125,[1]NUM17!$G$3:$T$146,6,FALSE),0)</f>
        <v>0</v>
      </c>
      <c r="J125" s="51">
        <f>IFERROR(VLOOKUP($B125,[1]NUM17!$G$3:$T$146,7,FALSE),0)</f>
        <v>0</v>
      </c>
      <c r="K125" s="51">
        <f>IFERROR(VLOOKUP($B125,[1]NUM17!$G$3:$T$146,8,FALSE),0)</f>
        <v>0</v>
      </c>
      <c r="L125" s="51">
        <f>IFERROR(VLOOKUP($B125,[1]NUM17!$G$3:$T$146,9,FALSE),0)</f>
        <v>0</v>
      </c>
      <c r="M125" s="51">
        <f>IFERROR(VLOOKUP($B125,[1]NUM17!$G$3:$T$146,10,FALSE),0)</f>
        <v>0</v>
      </c>
      <c r="N125" s="51">
        <f>IFERROR(VLOOKUP($B125,[1]NUM17!$G$3:$T$146,11,FALSE),0)</f>
        <v>0</v>
      </c>
      <c r="O125" s="51">
        <f>IFERROR(VLOOKUP($B125,[1]NUM17!$G$3:$T$146,12,FALSE),0)</f>
        <v>0</v>
      </c>
      <c r="P125" s="51">
        <f>IFERROR(VLOOKUP($B125,[1]NUM17!$G$3:$T$146,13,FALSE),0)</f>
        <v>0</v>
      </c>
      <c r="Q125" s="189">
        <f t="shared" si="27"/>
        <v>5</v>
      </c>
    </row>
    <row r="126" spans="1:19" s="63" customFormat="1" ht="13.2" thickBot="1" x14ac:dyDescent="0.25">
      <c r="A126" s="344" t="s">
        <v>166</v>
      </c>
      <c r="B126" s="345"/>
      <c r="C126" s="94">
        <f>D126/Metas!Q7</f>
        <v>1.097625226842547</v>
      </c>
      <c r="D126" s="13">
        <f>+Q126/R126</f>
        <v>0.8035714285714286</v>
      </c>
      <c r="E126" s="65">
        <f>SUM(E114:E125)</f>
        <v>10</v>
      </c>
      <c r="F126" s="65">
        <f t="shared" ref="F126:H126" si="28">SUM(F114:F125)</f>
        <v>12</v>
      </c>
      <c r="G126" s="65">
        <f t="shared" si="28"/>
        <v>7</v>
      </c>
      <c r="H126" s="65">
        <f t="shared" si="28"/>
        <v>0</v>
      </c>
      <c r="I126" s="65">
        <f t="shared" ref="I126:J126" si="29">SUM(I114:I125)</f>
        <v>0</v>
      </c>
      <c r="J126" s="65">
        <f t="shared" si="29"/>
        <v>1</v>
      </c>
      <c r="K126" s="65">
        <f t="shared" ref="K126:L126" si="30">SUM(K114:K125)</f>
        <v>2</v>
      </c>
      <c r="L126" s="65">
        <f t="shared" si="30"/>
        <v>13</v>
      </c>
      <c r="M126" s="65">
        <f t="shared" ref="M126:N126" si="31">SUM(M114:M125)</f>
        <v>0</v>
      </c>
      <c r="N126" s="65">
        <f t="shared" si="31"/>
        <v>0</v>
      </c>
      <c r="O126" s="65">
        <f t="shared" ref="O126:P126" si="32">SUM(O114:O125)</f>
        <v>0</v>
      </c>
      <c r="P126" s="65">
        <f t="shared" si="32"/>
        <v>0</v>
      </c>
      <c r="Q126" s="190">
        <f>SUM(Q114:Q125)</f>
        <v>45</v>
      </c>
      <c r="R126" s="465">
        <v>56</v>
      </c>
      <c r="S126" s="466"/>
    </row>
    <row r="127" spans="1:19" s="49" customFormat="1" x14ac:dyDescent="0.25">
      <c r="A127" s="49" t="s">
        <v>145</v>
      </c>
      <c r="B127" s="62" t="s">
        <v>132</v>
      </c>
      <c r="C127" s="34"/>
      <c r="D127" s="48"/>
      <c r="E127" s="51">
        <f>IFERROR(VLOOKUP($B127,[1]NUM17!$G$3:$T$146,2,FALSE),0)</f>
        <v>13</v>
      </c>
      <c r="F127" s="51">
        <f>IFERROR(VLOOKUP($B127,[1]NUM17!$G$3:$T$146,3,FALSE),0)</f>
        <v>15</v>
      </c>
      <c r="G127" s="51">
        <f>IFERROR(VLOOKUP($B127,[1]NUM17!$G$3:$T$146,4,FALSE),0)</f>
        <v>16</v>
      </c>
      <c r="H127" s="51">
        <f>IFERROR(VLOOKUP($B127,[1]NUM17!$G$3:$T$146,5,FALSE),0)</f>
        <v>42</v>
      </c>
      <c r="I127" s="51">
        <f>IFERROR(VLOOKUP($B127,[1]NUM17!$G$3:$T$146,6,FALSE),0)</f>
        <v>15</v>
      </c>
      <c r="J127" s="51">
        <f>IFERROR(VLOOKUP($B127,[1]NUM17!$G$3:$T$146,7,FALSE),0)</f>
        <v>17</v>
      </c>
      <c r="K127" s="51">
        <f>IFERROR(VLOOKUP($B127,[1]NUM17!$G$3:$T$146,8,FALSE),0)</f>
        <v>15</v>
      </c>
      <c r="L127" s="51">
        <f>IFERROR(VLOOKUP($B127,[1]NUM17!$G$3:$T$146,9,FALSE),0)</f>
        <v>19</v>
      </c>
      <c r="M127" s="51">
        <f>IFERROR(VLOOKUP($B127,[1]NUM17!$G$3:$T$146,10,FALSE),0)</f>
        <v>11</v>
      </c>
      <c r="N127" s="51">
        <f>IFERROR(VLOOKUP($B127,[1]NUM17!$G$3:$T$146,11,FALSE),0)</f>
        <v>16</v>
      </c>
      <c r="O127" s="51">
        <f>IFERROR(VLOOKUP($B127,[1]NUM17!$G$3:$T$146,12,FALSE),0)</f>
        <v>7</v>
      </c>
      <c r="P127" s="51">
        <f>IFERROR(VLOOKUP($B127,[1]NUM17!$G$3:$T$146,13,FALSE),0)</f>
        <v>40</v>
      </c>
      <c r="Q127" s="189">
        <f t="shared" ref="Q127:Q139" si="33">SUM(E127:P127)</f>
        <v>226</v>
      </c>
    </row>
    <row r="128" spans="1:19" s="49" customFormat="1" x14ac:dyDescent="0.25">
      <c r="A128" s="49" t="s">
        <v>145</v>
      </c>
      <c r="B128" s="62" t="s">
        <v>133</v>
      </c>
      <c r="C128" s="34"/>
      <c r="D128" s="48"/>
      <c r="E128" s="51">
        <f>IFERROR(VLOOKUP($B128,[1]NUM17!$G$3:$T$146,2,FALSE),0)</f>
        <v>8</v>
      </c>
      <c r="F128" s="51">
        <f>IFERROR(VLOOKUP($B128,[1]NUM17!$G$3:$T$146,3,FALSE),0)</f>
        <v>7</v>
      </c>
      <c r="G128" s="51">
        <f>IFERROR(VLOOKUP($B128,[1]NUM17!$G$3:$T$146,4,FALSE),0)</f>
        <v>15</v>
      </c>
      <c r="H128" s="51">
        <f>IFERROR(VLOOKUP($B128,[1]NUM17!$G$3:$T$146,5,FALSE),0)</f>
        <v>5</v>
      </c>
      <c r="I128" s="51">
        <f>IFERROR(VLOOKUP($B128,[1]NUM17!$G$3:$T$146,6,FALSE),0)</f>
        <v>13</v>
      </c>
      <c r="J128" s="51">
        <f>IFERROR(VLOOKUP($B128,[1]NUM17!$G$3:$T$146,7,FALSE),0)</f>
        <v>7</v>
      </c>
      <c r="K128" s="51">
        <f>IFERROR(VLOOKUP($B128,[1]NUM17!$G$3:$T$146,8,FALSE),0)</f>
        <v>6</v>
      </c>
      <c r="L128" s="51">
        <f>IFERROR(VLOOKUP($B128,[1]NUM17!$G$3:$T$146,9,FALSE),0)</f>
        <v>4</v>
      </c>
      <c r="M128" s="51">
        <f>IFERROR(VLOOKUP($B128,[1]NUM17!$G$3:$T$146,10,FALSE),0)</f>
        <v>4</v>
      </c>
      <c r="N128" s="51">
        <f>IFERROR(VLOOKUP($B128,[1]NUM17!$G$3:$T$146,11,FALSE),0)</f>
        <v>2</v>
      </c>
      <c r="O128" s="51">
        <f>IFERROR(VLOOKUP($B128,[1]NUM17!$G$3:$T$146,12,FALSE),0)</f>
        <v>4</v>
      </c>
      <c r="P128" s="51">
        <f>IFERROR(VLOOKUP($B128,[1]NUM17!$G$3:$T$146,13,FALSE),0)</f>
        <v>9</v>
      </c>
      <c r="Q128" s="189">
        <f t="shared" si="33"/>
        <v>84</v>
      </c>
    </row>
    <row r="129" spans="1:19" s="49" customFormat="1" x14ac:dyDescent="0.25">
      <c r="A129" s="49" t="s">
        <v>145</v>
      </c>
      <c r="B129" s="62" t="s">
        <v>134</v>
      </c>
      <c r="C129" s="34"/>
      <c r="D129" s="48"/>
      <c r="E129" s="51">
        <f>IFERROR(VLOOKUP($B129,[1]NUM17!$G$3:$T$146,2,FALSE),0)</f>
        <v>2</v>
      </c>
      <c r="F129" s="51">
        <f>IFERROR(VLOOKUP($B129,[1]NUM17!$G$3:$T$146,3,FALSE),0)</f>
        <v>2</v>
      </c>
      <c r="G129" s="51">
        <f>IFERROR(VLOOKUP($B129,[1]NUM17!$G$3:$T$146,4,FALSE),0)</f>
        <v>5</v>
      </c>
      <c r="H129" s="51">
        <f>IFERROR(VLOOKUP($B129,[1]NUM17!$G$3:$T$146,5,FALSE),0)</f>
        <v>7</v>
      </c>
      <c r="I129" s="51">
        <f>IFERROR(VLOOKUP($B129,[1]NUM17!$G$3:$T$146,6,FALSE),0)</f>
        <v>7</v>
      </c>
      <c r="J129" s="51">
        <f>IFERROR(VLOOKUP($B129,[1]NUM17!$G$3:$T$146,7,FALSE),0)</f>
        <v>3</v>
      </c>
      <c r="K129" s="51">
        <f>IFERROR(VLOOKUP($B129,[1]NUM17!$G$3:$T$146,8,FALSE),0)</f>
        <v>6</v>
      </c>
      <c r="L129" s="51">
        <f>IFERROR(VLOOKUP($B129,[1]NUM17!$G$3:$T$146,9,FALSE),0)</f>
        <v>6</v>
      </c>
      <c r="M129" s="51">
        <f>IFERROR(VLOOKUP($B129,[1]NUM17!$G$3:$T$146,10,FALSE),0)</f>
        <v>8</v>
      </c>
      <c r="N129" s="51">
        <f>IFERROR(VLOOKUP($B129,[1]NUM17!$G$3:$T$146,11,FALSE),0)</f>
        <v>10</v>
      </c>
      <c r="O129" s="51">
        <f>IFERROR(VLOOKUP($B129,[1]NUM17!$G$3:$T$146,12,FALSE),0)</f>
        <v>2</v>
      </c>
      <c r="P129" s="51">
        <f>IFERROR(VLOOKUP($B129,[1]NUM17!$G$3:$T$146,13,FALSE),0)</f>
        <v>8</v>
      </c>
      <c r="Q129" s="189">
        <f t="shared" si="33"/>
        <v>66</v>
      </c>
    </row>
    <row r="130" spans="1:19" s="49" customFormat="1" x14ac:dyDescent="0.25">
      <c r="A130" s="49" t="s">
        <v>145</v>
      </c>
      <c r="B130" s="62" t="s">
        <v>135</v>
      </c>
      <c r="C130" s="34"/>
      <c r="D130" s="48"/>
      <c r="E130" s="51">
        <f>IFERROR(VLOOKUP($B130,[1]NUM17!$G$3:$T$146,2,FALSE),0)</f>
        <v>18</v>
      </c>
      <c r="F130" s="51">
        <f>IFERROR(VLOOKUP($B130,[1]NUM17!$G$3:$T$146,3,FALSE),0)</f>
        <v>0</v>
      </c>
      <c r="G130" s="51">
        <f>IFERROR(VLOOKUP($B130,[1]NUM17!$G$3:$T$146,4,FALSE),0)</f>
        <v>18</v>
      </c>
      <c r="H130" s="51">
        <f>IFERROR(VLOOKUP($B130,[1]NUM17!$G$3:$T$146,5,FALSE),0)</f>
        <v>25</v>
      </c>
      <c r="I130" s="51">
        <f>IFERROR(VLOOKUP($B130,[1]NUM17!$G$3:$T$146,6,FALSE),0)</f>
        <v>31</v>
      </c>
      <c r="J130" s="51">
        <f>IFERROR(VLOOKUP($B130,[1]NUM17!$G$3:$T$146,7,FALSE),0)</f>
        <v>25</v>
      </c>
      <c r="K130" s="51">
        <f>IFERROR(VLOOKUP($B130,[1]NUM17!$G$3:$T$146,8,FALSE),0)</f>
        <v>32</v>
      </c>
      <c r="L130" s="51">
        <f>IFERROR(VLOOKUP($B130,[1]NUM17!$G$3:$T$146,9,FALSE),0)</f>
        <v>32</v>
      </c>
      <c r="M130" s="51">
        <f>IFERROR(VLOOKUP($B130,[1]NUM17!$G$3:$T$146,10,FALSE),0)</f>
        <v>0</v>
      </c>
      <c r="N130" s="51">
        <f>IFERROR(VLOOKUP($B130,[1]NUM17!$G$3:$T$146,11,FALSE),0)</f>
        <v>19</v>
      </c>
      <c r="O130" s="51">
        <f>IFERROR(VLOOKUP($B130,[1]NUM17!$G$3:$T$146,12,FALSE),0)</f>
        <v>32</v>
      </c>
      <c r="P130" s="51">
        <f>IFERROR(VLOOKUP($B130,[1]NUM17!$G$3:$T$146,13,FALSE),0)</f>
        <v>31</v>
      </c>
      <c r="Q130" s="189">
        <f t="shared" si="33"/>
        <v>263</v>
      </c>
    </row>
    <row r="131" spans="1:19" s="49" customFormat="1" x14ac:dyDescent="0.25">
      <c r="A131" s="49" t="s">
        <v>145</v>
      </c>
      <c r="B131" s="62" t="s">
        <v>136</v>
      </c>
      <c r="C131" s="34"/>
      <c r="D131" s="48"/>
      <c r="E131" s="51">
        <f>IFERROR(VLOOKUP($B131,[1]NUM17!$G$3:$T$146,2,FALSE),0)</f>
        <v>0</v>
      </c>
      <c r="F131" s="51">
        <f>IFERROR(VLOOKUP($B131,[1]NUM17!$G$3:$T$146,3,FALSE),0)</f>
        <v>0</v>
      </c>
      <c r="G131" s="51">
        <f>IFERROR(VLOOKUP($B131,[1]NUM17!$G$3:$T$146,4,FALSE),0)</f>
        <v>0</v>
      </c>
      <c r="H131" s="51">
        <f>IFERROR(VLOOKUP($B131,[1]NUM17!$G$3:$T$146,5,FALSE),0)</f>
        <v>2</v>
      </c>
      <c r="I131" s="51">
        <f>IFERROR(VLOOKUP($B131,[1]NUM17!$G$3:$T$146,6,FALSE),0)</f>
        <v>0</v>
      </c>
      <c r="J131" s="51">
        <f>IFERROR(VLOOKUP($B131,[1]NUM17!$G$3:$T$146,7,FALSE),0)</f>
        <v>0</v>
      </c>
      <c r="K131" s="51">
        <f>IFERROR(VLOOKUP($B131,[1]NUM17!$G$3:$T$146,8,FALSE),0)</f>
        <v>2</v>
      </c>
      <c r="L131" s="51">
        <f>IFERROR(VLOOKUP($B131,[1]NUM17!$G$3:$T$146,9,FALSE),0)</f>
        <v>0</v>
      </c>
      <c r="M131" s="51">
        <f>IFERROR(VLOOKUP($B131,[1]NUM17!$G$3:$T$146,10,FALSE),0)</f>
        <v>2</v>
      </c>
      <c r="N131" s="51">
        <f>IFERROR(VLOOKUP($B131,[1]NUM17!$G$3:$T$146,11,FALSE),0)</f>
        <v>0</v>
      </c>
      <c r="O131" s="51">
        <f>IFERROR(VLOOKUP($B131,[1]NUM17!$G$3:$T$146,12,FALSE),0)</f>
        <v>0</v>
      </c>
      <c r="P131" s="51">
        <f>IFERROR(VLOOKUP($B131,[1]NUM17!$G$3:$T$146,13,FALSE),0)</f>
        <v>1</v>
      </c>
      <c r="Q131" s="189">
        <f t="shared" si="33"/>
        <v>7</v>
      </c>
    </row>
    <row r="132" spans="1:19" s="49" customFormat="1" x14ac:dyDescent="0.25">
      <c r="A132" s="49" t="s">
        <v>145</v>
      </c>
      <c r="B132" s="62" t="s">
        <v>137</v>
      </c>
      <c r="C132" s="34"/>
      <c r="D132" s="48"/>
      <c r="E132" s="51">
        <f>IFERROR(VLOOKUP($B132,[1]NUM17!$G$3:$T$146,2,FALSE),0)</f>
        <v>0</v>
      </c>
      <c r="F132" s="51">
        <f>IFERROR(VLOOKUP($B132,[1]NUM17!$G$3:$T$146,3,FALSE),0)</f>
        <v>0</v>
      </c>
      <c r="G132" s="51">
        <f>IFERROR(VLOOKUP($B132,[1]NUM17!$G$3:$T$146,4,FALSE),0)</f>
        <v>0</v>
      </c>
      <c r="H132" s="51">
        <f>IFERROR(VLOOKUP($B132,[1]NUM17!$G$3:$T$146,5,FALSE),0)</f>
        <v>0</v>
      </c>
      <c r="I132" s="51">
        <f>IFERROR(VLOOKUP($B132,[1]NUM17!$G$3:$T$146,6,FALSE),0)</f>
        <v>1</v>
      </c>
      <c r="J132" s="51">
        <f>IFERROR(VLOOKUP($B132,[1]NUM17!$G$3:$T$146,7,FALSE),0)</f>
        <v>0</v>
      </c>
      <c r="K132" s="51">
        <f>IFERROR(VLOOKUP($B132,[1]NUM17!$G$3:$T$146,8,FALSE),0)</f>
        <v>1</v>
      </c>
      <c r="L132" s="51">
        <f>IFERROR(VLOOKUP($B132,[1]NUM17!$G$3:$T$146,9,FALSE),0)</f>
        <v>1</v>
      </c>
      <c r="M132" s="51">
        <f>IFERROR(VLOOKUP($B132,[1]NUM17!$G$3:$T$146,10,FALSE),0)</f>
        <v>0</v>
      </c>
      <c r="N132" s="51">
        <f>IFERROR(VLOOKUP($B132,[1]NUM17!$G$3:$T$146,11,FALSE),0)</f>
        <v>1</v>
      </c>
      <c r="O132" s="51">
        <f>IFERROR(VLOOKUP($B132,[1]NUM17!$G$3:$T$146,12,FALSE),0)</f>
        <v>0</v>
      </c>
      <c r="P132" s="51">
        <f>IFERROR(VLOOKUP($B132,[1]NUM17!$G$3:$T$146,13,FALSE),0)</f>
        <v>1</v>
      </c>
      <c r="Q132" s="189">
        <f t="shared" si="33"/>
        <v>5</v>
      </c>
    </row>
    <row r="133" spans="1:19" s="49" customFormat="1" x14ac:dyDescent="0.25">
      <c r="A133" s="49" t="s">
        <v>145</v>
      </c>
      <c r="B133" s="62" t="s">
        <v>138</v>
      </c>
      <c r="C133" s="34"/>
      <c r="D133" s="48"/>
      <c r="E133" s="51">
        <f>IFERROR(VLOOKUP($B133,[1]NUM17!$G$3:$T$146,2,FALSE),0)</f>
        <v>0</v>
      </c>
      <c r="F133" s="51">
        <f>IFERROR(VLOOKUP($B133,[1]NUM17!$G$3:$T$146,3,FALSE),0)</f>
        <v>0</v>
      </c>
      <c r="G133" s="51">
        <f>IFERROR(VLOOKUP($B133,[1]NUM17!$G$3:$T$146,4,FALSE),0)</f>
        <v>0</v>
      </c>
      <c r="H133" s="51">
        <f>IFERROR(VLOOKUP($B133,[1]NUM17!$G$3:$T$146,5,FALSE),0)</f>
        <v>0</v>
      </c>
      <c r="I133" s="51">
        <f>IFERROR(VLOOKUP($B133,[1]NUM17!$G$3:$T$146,6,FALSE),0)</f>
        <v>3</v>
      </c>
      <c r="J133" s="51">
        <f>IFERROR(VLOOKUP($B133,[1]NUM17!$G$3:$T$146,7,FALSE),0)</f>
        <v>0</v>
      </c>
      <c r="K133" s="51">
        <f>IFERROR(VLOOKUP($B133,[1]NUM17!$G$3:$T$146,8,FALSE),0)</f>
        <v>0</v>
      </c>
      <c r="L133" s="51">
        <f>IFERROR(VLOOKUP($B133,[1]NUM17!$G$3:$T$146,9,FALSE),0)</f>
        <v>0</v>
      </c>
      <c r="M133" s="51">
        <f>IFERROR(VLOOKUP($B133,[1]NUM17!$G$3:$T$146,10,FALSE),0)</f>
        <v>0</v>
      </c>
      <c r="N133" s="51">
        <f>IFERROR(VLOOKUP($B133,[1]NUM17!$G$3:$T$146,11,FALSE),0)</f>
        <v>0</v>
      </c>
      <c r="O133" s="51">
        <f>IFERROR(VLOOKUP($B133,[1]NUM17!$G$3:$T$146,12,FALSE),0)</f>
        <v>0</v>
      </c>
      <c r="P133" s="51">
        <f>IFERROR(VLOOKUP($B133,[1]NUM17!$G$3:$T$146,13,FALSE),0)</f>
        <v>1</v>
      </c>
      <c r="Q133" s="189">
        <f t="shared" si="33"/>
        <v>4</v>
      </c>
    </row>
    <row r="134" spans="1:19" s="49" customFormat="1" x14ac:dyDescent="0.25">
      <c r="A134" s="49" t="s">
        <v>145</v>
      </c>
      <c r="B134" s="62" t="s">
        <v>139</v>
      </c>
      <c r="C134" s="34"/>
      <c r="D134" s="48"/>
      <c r="E134" s="51">
        <f>IFERROR(VLOOKUP($B134,[1]NUM17!$G$3:$T$146,2,FALSE),0)</f>
        <v>0</v>
      </c>
      <c r="F134" s="51">
        <f>IFERROR(VLOOKUP($B134,[1]NUM17!$G$3:$T$146,3,FALSE),0)</f>
        <v>0</v>
      </c>
      <c r="G134" s="51">
        <f>IFERROR(VLOOKUP($B134,[1]NUM17!$G$3:$T$146,4,FALSE),0)</f>
        <v>0</v>
      </c>
      <c r="H134" s="51">
        <f>IFERROR(VLOOKUP($B134,[1]NUM17!$G$3:$T$146,5,FALSE),0)</f>
        <v>3</v>
      </c>
      <c r="I134" s="51">
        <f>IFERROR(VLOOKUP($B134,[1]NUM17!$G$3:$T$146,6,FALSE),0)</f>
        <v>0</v>
      </c>
      <c r="J134" s="51">
        <f>IFERROR(VLOOKUP($B134,[1]NUM17!$G$3:$T$146,7,FALSE),0)</f>
        <v>0</v>
      </c>
      <c r="K134" s="51">
        <f>IFERROR(VLOOKUP($B134,[1]NUM17!$G$3:$T$146,8,FALSE),0)</f>
        <v>0</v>
      </c>
      <c r="L134" s="51">
        <f>IFERROR(VLOOKUP($B134,[1]NUM17!$G$3:$T$146,9,FALSE),0)</f>
        <v>0</v>
      </c>
      <c r="M134" s="51">
        <f>IFERROR(VLOOKUP($B134,[1]NUM17!$G$3:$T$146,10,FALSE),0)</f>
        <v>1</v>
      </c>
      <c r="N134" s="51">
        <f>IFERROR(VLOOKUP($B134,[1]NUM17!$G$3:$T$146,11,FALSE),0)</f>
        <v>0</v>
      </c>
      <c r="O134" s="51">
        <f>IFERROR(VLOOKUP($B134,[1]NUM17!$G$3:$T$146,12,FALSE),0)</f>
        <v>0</v>
      </c>
      <c r="P134" s="51">
        <f>IFERROR(VLOOKUP($B134,[1]NUM17!$G$3:$T$146,13,FALSE),0)</f>
        <v>0</v>
      </c>
      <c r="Q134" s="189">
        <f t="shared" si="33"/>
        <v>4</v>
      </c>
    </row>
    <row r="135" spans="1:19" s="49" customFormat="1" x14ac:dyDescent="0.25">
      <c r="A135" s="49" t="s">
        <v>145</v>
      </c>
      <c r="B135" s="62" t="s">
        <v>140</v>
      </c>
      <c r="C135" s="34"/>
      <c r="D135" s="48"/>
      <c r="E135" s="51">
        <f>IFERROR(VLOOKUP($B135,[1]NUM17!$G$3:$T$146,2,FALSE),0)</f>
        <v>0</v>
      </c>
      <c r="F135" s="51">
        <f>IFERROR(VLOOKUP($B135,[1]NUM17!$G$3:$T$146,3,FALSE),0)</f>
        <v>0</v>
      </c>
      <c r="G135" s="51">
        <f>IFERROR(VLOOKUP($B135,[1]NUM17!$G$3:$T$146,4,FALSE),0)</f>
        <v>2</v>
      </c>
      <c r="H135" s="51">
        <f>IFERROR(VLOOKUP($B135,[1]NUM17!$G$3:$T$146,5,FALSE),0)</f>
        <v>0</v>
      </c>
      <c r="I135" s="51">
        <f>IFERROR(VLOOKUP($B135,[1]NUM17!$G$3:$T$146,6,FALSE),0)</f>
        <v>0</v>
      </c>
      <c r="J135" s="51">
        <f>IFERROR(VLOOKUP($B135,[1]NUM17!$G$3:$T$146,7,FALSE),0)</f>
        <v>1</v>
      </c>
      <c r="K135" s="51">
        <f>IFERROR(VLOOKUP($B135,[1]NUM17!$G$3:$T$146,8,FALSE),0)</f>
        <v>0</v>
      </c>
      <c r="L135" s="51">
        <f>IFERROR(VLOOKUP($B135,[1]NUM17!$G$3:$T$146,9,FALSE),0)</f>
        <v>0</v>
      </c>
      <c r="M135" s="51">
        <f>IFERROR(VLOOKUP($B135,[1]NUM17!$G$3:$T$146,10,FALSE),0)</f>
        <v>0</v>
      </c>
      <c r="N135" s="51">
        <f>IFERROR(VLOOKUP($B135,[1]NUM17!$G$3:$T$146,11,FALSE),0)</f>
        <v>1</v>
      </c>
      <c r="O135" s="51">
        <f>IFERROR(VLOOKUP($B135,[1]NUM17!$G$3:$T$146,12,FALSE),0)</f>
        <v>0</v>
      </c>
      <c r="P135" s="51">
        <f>IFERROR(VLOOKUP($B135,[1]NUM17!$G$3:$T$146,13,FALSE),0)</f>
        <v>3</v>
      </c>
      <c r="Q135" s="189">
        <f t="shared" si="33"/>
        <v>7</v>
      </c>
    </row>
    <row r="136" spans="1:19" s="49" customFormat="1" x14ac:dyDescent="0.25">
      <c r="A136" s="49" t="s">
        <v>145</v>
      </c>
      <c r="B136" s="62" t="s">
        <v>141</v>
      </c>
      <c r="C136" s="34"/>
      <c r="D136" s="48"/>
      <c r="E136" s="51">
        <f>IFERROR(VLOOKUP($B136,[1]NUM17!$G$3:$T$146,2,FALSE),0)</f>
        <v>1</v>
      </c>
      <c r="F136" s="51">
        <f>IFERROR(VLOOKUP($B136,[1]NUM17!$G$3:$T$146,3,FALSE),0)</f>
        <v>0</v>
      </c>
      <c r="G136" s="51">
        <f>IFERROR(VLOOKUP($B136,[1]NUM17!$G$3:$T$146,4,FALSE),0)</f>
        <v>1</v>
      </c>
      <c r="H136" s="51">
        <f>IFERROR(VLOOKUP($B136,[1]NUM17!$G$3:$T$146,5,FALSE),0)</f>
        <v>1</v>
      </c>
      <c r="I136" s="51">
        <f>IFERROR(VLOOKUP($B136,[1]NUM17!$G$3:$T$146,6,FALSE),0)</f>
        <v>0</v>
      </c>
      <c r="J136" s="51">
        <f>IFERROR(VLOOKUP($B136,[1]NUM17!$G$3:$T$146,7,FALSE),0)</f>
        <v>0</v>
      </c>
      <c r="K136" s="51">
        <f>IFERROR(VLOOKUP($B136,[1]NUM17!$G$3:$T$146,8,FALSE),0)</f>
        <v>3</v>
      </c>
      <c r="L136" s="51">
        <f>IFERROR(VLOOKUP($B136,[1]NUM17!$G$3:$T$146,9,FALSE),0)</f>
        <v>2</v>
      </c>
      <c r="M136" s="51">
        <f>IFERROR(VLOOKUP($B136,[1]NUM17!$G$3:$T$146,10,FALSE),0)</f>
        <v>0</v>
      </c>
      <c r="N136" s="51">
        <f>IFERROR(VLOOKUP($B136,[1]NUM17!$G$3:$T$146,11,FALSE),0)</f>
        <v>0</v>
      </c>
      <c r="O136" s="51">
        <f>IFERROR(VLOOKUP($B136,[1]NUM17!$G$3:$T$146,12,FALSE),0)</f>
        <v>2</v>
      </c>
      <c r="P136" s="51">
        <f>IFERROR(VLOOKUP($B136,[1]NUM17!$G$3:$T$146,13,FALSE),0)</f>
        <v>1</v>
      </c>
      <c r="Q136" s="189">
        <f t="shared" si="33"/>
        <v>11</v>
      </c>
    </row>
    <row r="137" spans="1:19" s="49" customFormat="1" x14ac:dyDescent="0.25">
      <c r="A137" s="49" t="s">
        <v>145</v>
      </c>
      <c r="B137" s="62" t="s">
        <v>142</v>
      </c>
      <c r="C137" s="34"/>
      <c r="D137" s="48"/>
      <c r="E137" s="51">
        <f>IFERROR(VLOOKUP($B137,[1]NUM17!$G$3:$T$146,2,FALSE),0)</f>
        <v>0</v>
      </c>
      <c r="F137" s="51">
        <f>IFERROR(VLOOKUP($B137,[1]NUM17!$G$3:$T$146,3,FALSE),0)</f>
        <v>0</v>
      </c>
      <c r="G137" s="51">
        <f>IFERROR(VLOOKUP($B137,[1]NUM17!$G$3:$T$146,4,FALSE),0)</f>
        <v>1</v>
      </c>
      <c r="H137" s="51">
        <f>IFERROR(VLOOKUP($B137,[1]NUM17!$G$3:$T$146,5,FALSE),0)</f>
        <v>3</v>
      </c>
      <c r="I137" s="51">
        <f>IFERROR(VLOOKUP($B137,[1]NUM17!$G$3:$T$146,6,FALSE),0)</f>
        <v>2</v>
      </c>
      <c r="J137" s="51">
        <f>IFERROR(VLOOKUP($B137,[1]NUM17!$G$3:$T$146,7,FALSE),0)</f>
        <v>1</v>
      </c>
      <c r="K137" s="51">
        <f>IFERROR(VLOOKUP($B137,[1]NUM17!$G$3:$T$146,8,FALSE),0)</f>
        <v>3</v>
      </c>
      <c r="L137" s="51">
        <f>IFERROR(VLOOKUP($B137,[1]NUM17!$G$3:$T$146,9,FALSE),0)</f>
        <v>2</v>
      </c>
      <c r="M137" s="51">
        <f>IFERROR(VLOOKUP($B137,[1]NUM17!$G$3:$T$146,10,FALSE),0)</f>
        <v>3</v>
      </c>
      <c r="N137" s="51">
        <f>IFERROR(VLOOKUP($B137,[1]NUM17!$G$3:$T$146,11,FALSE),0)</f>
        <v>4</v>
      </c>
      <c r="O137" s="51">
        <f>IFERROR(VLOOKUP($B137,[1]NUM17!$G$3:$T$146,12,FALSE),0)</f>
        <v>2</v>
      </c>
      <c r="P137" s="51">
        <f>IFERROR(VLOOKUP($B137,[1]NUM17!$G$3:$T$146,13,FALSE),0)</f>
        <v>1</v>
      </c>
      <c r="Q137" s="189">
        <f t="shared" si="33"/>
        <v>22</v>
      </c>
    </row>
    <row r="138" spans="1:19" s="49" customFormat="1" x14ac:dyDescent="0.25">
      <c r="A138" s="49" t="s">
        <v>145</v>
      </c>
      <c r="B138" s="62" t="s">
        <v>143</v>
      </c>
      <c r="C138" s="34"/>
      <c r="D138" s="48"/>
      <c r="E138" s="51">
        <f>IFERROR(VLOOKUP($B138,[1]NUM17!$G$3:$T$146,2,FALSE),0)</f>
        <v>1</v>
      </c>
      <c r="F138" s="51">
        <f>IFERROR(VLOOKUP($B138,[1]NUM17!$G$3:$T$146,3,FALSE),0)</f>
        <v>0</v>
      </c>
      <c r="G138" s="51">
        <f>IFERROR(VLOOKUP($B138,[1]NUM17!$G$3:$T$146,4,FALSE),0)</f>
        <v>2</v>
      </c>
      <c r="H138" s="51">
        <f>IFERROR(VLOOKUP($B138,[1]NUM17!$G$3:$T$146,5,FALSE),0)</f>
        <v>1</v>
      </c>
      <c r="I138" s="51">
        <f>IFERROR(VLOOKUP($B138,[1]NUM17!$G$3:$T$146,6,FALSE),0)</f>
        <v>1</v>
      </c>
      <c r="J138" s="51">
        <f>IFERROR(VLOOKUP($B138,[1]NUM17!$G$3:$T$146,7,FALSE),0)</f>
        <v>0</v>
      </c>
      <c r="K138" s="51">
        <f>IFERROR(VLOOKUP($B138,[1]NUM17!$G$3:$T$146,8,FALSE),0)</f>
        <v>0</v>
      </c>
      <c r="L138" s="51">
        <f>IFERROR(VLOOKUP($B138,[1]NUM17!$G$3:$T$146,9,FALSE),0)</f>
        <v>0</v>
      </c>
      <c r="M138" s="51">
        <f>IFERROR(VLOOKUP($B138,[1]NUM17!$G$3:$T$146,10,FALSE),0)</f>
        <v>2</v>
      </c>
      <c r="N138" s="51">
        <f>IFERROR(VLOOKUP($B138,[1]NUM17!$G$3:$T$146,11,FALSE),0)</f>
        <v>0</v>
      </c>
      <c r="O138" s="51">
        <f>IFERROR(VLOOKUP($B138,[1]NUM17!$G$3:$T$146,12,FALSE),0)</f>
        <v>0</v>
      </c>
      <c r="P138" s="51">
        <f>IFERROR(VLOOKUP($B138,[1]NUM17!$G$3:$T$146,13,FALSE),0)</f>
        <v>0</v>
      </c>
      <c r="Q138" s="189">
        <f t="shared" si="33"/>
        <v>7</v>
      </c>
    </row>
    <row r="139" spans="1:19" s="49" customFormat="1" ht="14.4" thickBot="1" x14ac:dyDescent="0.3">
      <c r="A139" s="49" t="s">
        <v>145</v>
      </c>
      <c r="B139" s="62" t="s">
        <v>144</v>
      </c>
      <c r="C139" s="34"/>
      <c r="D139" s="48"/>
      <c r="E139" s="51">
        <f>IFERROR(VLOOKUP($B139,[1]NUM17!$G$3:$T$146,2,FALSE),0)</f>
        <v>0</v>
      </c>
      <c r="F139" s="51">
        <f>IFERROR(VLOOKUP($B139,[1]NUM17!$G$3:$T$146,3,FALSE),0)</f>
        <v>0</v>
      </c>
      <c r="G139" s="51">
        <f>IFERROR(VLOOKUP($B139,[1]NUM17!$G$3:$T$146,4,FALSE),0)</f>
        <v>0</v>
      </c>
      <c r="H139" s="51">
        <f>IFERROR(VLOOKUP($B139,[1]NUM17!$G$3:$T$146,5,FALSE),0)</f>
        <v>1</v>
      </c>
      <c r="I139" s="51">
        <f>IFERROR(VLOOKUP($B139,[1]NUM17!$G$3:$T$146,6,FALSE),0)</f>
        <v>2</v>
      </c>
      <c r="J139" s="51">
        <f>IFERROR(VLOOKUP($B139,[1]NUM17!$G$3:$T$146,7,FALSE),0)</f>
        <v>0</v>
      </c>
      <c r="K139" s="51">
        <f>IFERROR(VLOOKUP($B139,[1]NUM17!$G$3:$T$146,8,FALSE),0)</f>
        <v>0</v>
      </c>
      <c r="L139" s="51">
        <f>IFERROR(VLOOKUP($B139,[1]NUM17!$G$3:$T$146,9,FALSE),0)</f>
        <v>4</v>
      </c>
      <c r="M139" s="51">
        <f>IFERROR(VLOOKUP($B139,[1]NUM17!$G$3:$T$146,10,FALSE),0)</f>
        <v>0</v>
      </c>
      <c r="N139" s="51">
        <f>IFERROR(VLOOKUP($B139,[1]NUM17!$G$3:$T$146,11,FALSE),0)</f>
        <v>0</v>
      </c>
      <c r="O139" s="51">
        <f>IFERROR(VLOOKUP($B139,[1]NUM17!$G$3:$T$146,12,FALSE),0)</f>
        <v>0</v>
      </c>
      <c r="P139" s="51">
        <f>IFERROR(VLOOKUP($B139,[1]NUM17!$G$3:$T$146,13,FALSE),0)</f>
        <v>1</v>
      </c>
      <c r="Q139" s="189">
        <f t="shared" si="33"/>
        <v>8</v>
      </c>
    </row>
    <row r="140" spans="1:19" s="63" customFormat="1" ht="13.2" thickBot="1" x14ac:dyDescent="0.25">
      <c r="A140" s="344" t="s">
        <v>167</v>
      </c>
      <c r="B140" s="345"/>
      <c r="C140" s="94">
        <f>D140/Metas!Q12</f>
        <v>1.1001693397905363</v>
      </c>
      <c r="D140" s="13">
        <f>+Q140/R140</f>
        <v>0.88695652173913042</v>
      </c>
      <c r="E140" s="65">
        <f>SUM(E127:E139)</f>
        <v>43</v>
      </c>
      <c r="F140" s="65">
        <f t="shared" ref="F140:H140" si="34">SUM(F127:F139)</f>
        <v>24</v>
      </c>
      <c r="G140" s="65">
        <f t="shared" si="34"/>
        <v>60</v>
      </c>
      <c r="H140" s="65">
        <f t="shared" si="34"/>
        <v>90</v>
      </c>
      <c r="I140" s="65">
        <f t="shared" ref="I140:J140" si="35">SUM(I127:I139)</f>
        <v>75</v>
      </c>
      <c r="J140" s="65">
        <f t="shared" si="35"/>
        <v>54</v>
      </c>
      <c r="K140" s="65">
        <f t="shared" ref="K140:L140" si="36">SUM(K127:K139)</f>
        <v>68</v>
      </c>
      <c r="L140" s="65">
        <f t="shared" si="36"/>
        <v>70</v>
      </c>
      <c r="M140" s="65">
        <f t="shared" ref="M140:N140" si="37">SUM(M127:M139)</f>
        <v>31</v>
      </c>
      <c r="N140" s="65">
        <f t="shared" si="37"/>
        <v>53</v>
      </c>
      <c r="O140" s="65">
        <f t="shared" ref="O140:P140" si="38">SUM(O127:O139)</f>
        <v>49</v>
      </c>
      <c r="P140" s="65">
        <f t="shared" si="38"/>
        <v>97</v>
      </c>
      <c r="Q140" s="190">
        <f>SUM(Q127:Q139)</f>
        <v>714</v>
      </c>
      <c r="R140" s="465">
        <v>805</v>
      </c>
      <c r="S140" s="466"/>
    </row>
    <row r="141" spans="1:19" s="49" customFormat="1" x14ac:dyDescent="0.25">
      <c r="A141" s="49" t="s">
        <v>150</v>
      </c>
      <c r="B141" s="62" t="s">
        <v>146</v>
      </c>
      <c r="C141" s="34"/>
      <c r="D141" s="48"/>
      <c r="E141" s="51">
        <f>IFERROR(VLOOKUP($B141,[1]NUM17!$G$3:$T$146,2,FALSE),0)</f>
        <v>23</v>
      </c>
      <c r="F141" s="51">
        <f>IFERROR(VLOOKUP($B141,[1]NUM17!$G$3:$T$146,3,FALSE),0)</f>
        <v>23</v>
      </c>
      <c r="G141" s="51">
        <f>IFERROR(VLOOKUP($B141,[1]NUM17!$G$3:$T$146,4,FALSE),0)</f>
        <v>18</v>
      </c>
      <c r="H141" s="51">
        <f>IFERROR(VLOOKUP($B141,[1]NUM17!$G$3:$T$146,5,FALSE),0)</f>
        <v>31</v>
      </c>
      <c r="I141" s="51">
        <f>IFERROR(VLOOKUP($B141,[1]NUM17!$G$3:$T$146,6,FALSE),0)</f>
        <v>22</v>
      </c>
      <c r="J141" s="51">
        <f>IFERROR(VLOOKUP($B141,[1]NUM17!$G$3:$T$146,7,FALSE),0)</f>
        <v>18</v>
      </c>
      <c r="K141" s="51">
        <f>IFERROR(VLOOKUP($B141,[1]NUM17!$G$3:$T$146,8,FALSE),0)</f>
        <v>4</v>
      </c>
      <c r="L141" s="51">
        <f>IFERROR(VLOOKUP($B141,[1]NUM17!$G$3:$T$146,9,FALSE),0)</f>
        <v>6</v>
      </c>
      <c r="M141" s="51">
        <f>IFERROR(VLOOKUP($B141,[1]NUM17!$G$3:$T$146,10,FALSE),0)</f>
        <v>4</v>
      </c>
      <c r="N141" s="51">
        <f>IFERROR(VLOOKUP($B141,[1]NUM17!$G$3:$T$146,11,FALSE),0)</f>
        <v>2</v>
      </c>
      <c r="O141" s="51">
        <f>IFERROR(VLOOKUP($B141,[1]NUM17!$G$3:$T$146,12,FALSE),0)</f>
        <v>11</v>
      </c>
      <c r="P141" s="51">
        <f>IFERROR(VLOOKUP($B141,[1]NUM17!$G$3:$T$146,13,FALSE),0)</f>
        <v>17</v>
      </c>
      <c r="Q141" s="189">
        <f>SUM(E141:P141)</f>
        <v>179</v>
      </c>
    </row>
    <row r="142" spans="1:19" s="49" customFormat="1" x14ac:dyDescent="0.25">
      <c r="A142" s="49" t="s">
        <v>150</v>
      </c>
      <c r="B142" s="62" t="s">
        <v>147</v>
      </c>
      <c r="C142" s="34"/>
      <c r="D142" s="48"/>
      <c r="E142" s="51">
        <f>IFERROR(VLOOKUP($B142,[1]NUM17!$G$3:$T$146,2,FALSE),0)</f>
        <v>0</v>
      </c>
      <c r="F142" s="51">
        <f>IFERROR(VLOOKUP($B142,[1]NUM17!$G$3:$T$146,3,FALSE),0)</f>
        <v>0</v>
      </c>
      <c r="G142" s="51">
        <f>IFERROR(VLOOKUP($B142,[1]NUM17!$G$3:$T$146,4,FALSE),0)</f>
        <v>0</v>
      </c>
      <c r="H142" s="51">
        <f>IFERROR(VLOOKUP($B142,[1]NUM17!$G$3:$T$146,5,FALSE),0)</f>
        <v>0</v>
      </c>
      <c r="I142" s="51">
        <f>IFERROR(VLOOKUP($B142,[1]NUM17!$G$3:$T$146,6,FALSE),0)</f>
        <v>0</v>
      </c>
      <c r="J142" s="51">
        <f>IFERROR(VLOOKUP($B142,[1]NUM17!$G$3:$T$146,7,FALSE),0)</f>
        <v>0</v>
      </c>
      <c r="K142" s="51">
        <f>IFERROR(VLOOKUP($B142,[1]NUM17!$G$3:$T$146,8,FALSE),0)</f>
        <v>0</v>
      </c>
      <c r="L142" s="51">
        <f>IFERROR(VLOOKUP($B142,[1]NUM17!$G$3:$T$146,9,FALSE),0)</f>
        <v>0</v>
      </c>
      <c r="M142" s="51">
        <f>IFERROR(VLOOKUP($B142,[1]NUM17!$G$3:$T$146,10,FALSE),0)</f>
        <v>0</v>
      </c>
      <c r="N142" s="51">
        <f>IFERROR(VLOOKUP($B142,[1]NUM17!$G$3:$T$146,11,FALSE),0)</f>
        <v>0</v>
      </c>
      <c r="O142" s="51">
        <f>IFERROR(VLOOKUP($B142,[1]NUM17!$G$3:$T$146,12,FALSE),0)</f>
        <v>0</v>
      </c>
      <c r="P142" s="51">
        <f>IFERROR(VLOOKUP($B142,[1]NUM17!$G$3:$T$146,13,FALSE),0)</f>
        <v>0</v>
      </c>
      <c r="Q142" s="189">
        <f>SUM(E142:P142)</f>
        <v>0</v>
      </c>
    </row>
    <row r="143" spans="1:19" s="49" customFormat="1" x14ac:dyDescent="0.25">
      <c r="A143" s="49" t="s">
        <v>150</v>
      </c>
      <c r="B143" s="62" t="s">
        <v>148</v>
      </c>
      <c r="C143" s="34"/>
      <c r="D143" s="48"/>
      <c r="E143" s="51">
        <f>IFERROR(VLOOKUP($B143,[1]NUM17!$G$3:$T$146,2,FALSE),0)</f>
        <v>0</v>
      </c>
      <c r="F143" s="51">
        <f>IFERROR(VLOOKUP($B143,[1]NUM17!$G$3:$T$146,3,FALSE),0)</f>
        <v>0</v>
      </c>
      <c r="G143" s="51">
        <f>IFERROR(VLOOKUP($B143,[1]NUM17!$G$3:$T$146,4,FALSE),0)</f>
        <v>0</v>
      </c>
      <c r="H143" s="51">
        <f>IFERROR(VLOOKUP($B143,[1]NUM17!$G$3:$T$146,5,FALSE),0)</f>
        <v>0</v>
      </c>
      <c r="I143" s="51">
        <f>IFERROR(VLOOKUP($B143,[1]NUM17!$G$3:$T$146,6,FALSE),0)</f>
        <v>0</v>
      </c>
      <c r="J143" s="51">
        <f>IFERROR(VLOOKUP($B143,[1]NUM17!$G$3:$T$146,7,FALSE),0)</f>
        <v>0</v>
      </c>
      <c r="K143" s="51">
        <f>IFERROR(VLOOKUP($B143,[1]NUM17!$G$3:$T$146,8,FALSE),0)</f>
        <v>0</v>
      </c>
      <c r="L143" s="51">
        <f>IFERROR(VLOOKUP($B143,[1]NUM17!$G$3:$T$146,9,FALSE),0)</f>
        <v>0</v>
      </c>
      <c r="M143" s="51">
        <f>IFERROR(VLOOKUP($B143,[1]NUM17!$G$3:$T$146,10,FALSE),0)</f>
        <v>0</v>
      </c>
      <c r="N143" s="51">
        <f>IFERROR(VLOOKUP($B143,[1]NUM17!$G$3:$T$146,11,FALSE),0)</f>
        <v>0</v>
      </c>
      <c r="O143" s="51">
        <f>IFERROR(VLOOKUP($B143,[1]NUM17!$G$3:$T$146,12,FALSE),0)</f>
        <v>0</v>
      </c>
      <c r="P143" s="51">
        <f>IFERROR(VLOOKUP($B143,[1]NUM17!$G$3:$T$146,13,FALSE),0)</f>
        <v>0</v>
      </c>
      <c r="Q143" s="189">
        <f>SUM(E143:P143)</f>
        <v>0</v>
      </c>
    </row>
    <row r="144" spans="1:19" s="49" customFormat="1" ht="14.4" thickBot="1" x14ac:dyDescent="0.3">
      <c r="A144" s="49" t="s">
        <v>150</v>
      </c>
      <c r="B144" s="62" t="s">
        <v>149</v>
      </c>
      <c r="C144" s="34"/>
      <c r="D144" s="48"/>
      <c r="E144" s="51">
        <f>IFERROR(VLOOKUP($B144,[1]NUM17!$G$3:$T$146,2,FALSE),0)</f>
        <v>0</v>
      </c>
      <c r="F144" s="51">
        <f>IFERROR(VLOOKUP($B144,[1]NUM17!$G$3:$T$146,3,FALSE),0)</f>
        <v>0</v>
      </c>
      <c r="G144" s="51">
        <f>IFERROR(VLOOKUP($B144,[1]NUM17!$G$3:$T$146,4,FALSE),0)</f>
        <v>0</v>
      </c>
      <c r="H144" s="51">
        <f>IFERROR(VLOOKUP($B144,[1]NUM17!$G$3:$T$146,5,FALSE),0)</f>
        <v>0</v>
      </c>
      <c r="I144" s="51">
        <f>IFERROR(VLOOKUP($B144,[1]NUM17!$G$3:$T$146,6,FALSE),0)</f>
        <v>0</v>
      </c>
      <c r="J144" s="51">
        <f>IFERROR(VLOOKUP($B144,[1]NUM17!$G$3:$T$146,7,FALSE),0)</f>
        <v>0</v>
      </c>
      <c r="K144" s="51">
        <f>IFERROR(VLOOKUP($B144,[1]NUM17!$G$3:$T$146,8,FALSE),0)</f>
        <v>0</v>
      </c>
      <c r="L144" s="51">
        <f>IFERROR(VLOOKUP($B144,[1]NUM17!$G$3:$T$146,9,FALSE),0)</f>
        <v>0</v>
      </c>
      <c r="M144" s="51">
        <f>IFERROR(VLOOKUP($B144,[1]NUM17!$G$3:$T$146,10,FALSE),0)</f>
        <v>0</v>
      </c>
      <c r="N144" s="51">
        <f>IFERROR(VLOOKUP($B144,[1]NUM17!$G$3:$T$146,11,FALSE),0)</f>
        <v>0</v>
      </c>
      <c r="O144" s="51">
        <f>IFERROR(VLOOKUP($B144,[1]NUM17!$G$3:$T$146,12,FALSE),0)</f>
        <v>0</v>
      </c>
      <c r="P144" s="51">
        <f>IFERROR(VLOOKUP($B144,[1]NUM17!$G$3:$T$146,13,FALSE),0)</f>
        <v>0</v>
      </c>
      <c r="Q144" s="189">
        <f>SUM(E144:P144)</f>
        <v>0</v>
      </c>
    </row>
    <row r="145" spans="1:19" s="63" customFormat="1" ht="13.2" thickBot="1" x14ac:dyDescent="0.25">
      <c r="A145" s="344" t="s">
        <v>168</v>
      </c>
      <c r="B145" s="345"/>
      <c r="C145" s="94">
        <f>D145/Metas!Q14</f>
        <v>0.97283771871185432</v>
      </c>
      <c r="D145" s="13">
        <f>+Q145/R145</f>
        <v>0.58496732026143794</v>
      </c>
      <c r="E145" s="65">
        <f>SUM(E141:E144)</f>
        <v>23</v>
      </c>
      <c r="F145" s="65">
        <f t="shared" ref="F145:H145" si="39">SUM(F141:F144)</f>
        <v>23</v>
      </c>
      <c r="G145" s="65">
        <f t="shared" si="39"/>
        <v>18</v>
      </c>
      <c r="H145" s="65">
        <f t="shared" si="39"/>
        <v>31</v>
      </c>
      <c r="I145" s="65">
        <f t="shared" ref="I145:J145" si="40">SUM(I141:I144)</f>
        <v>22</v>
      </c>
      <c r="J145" s="65">
        <f t="shared" si="40"/>
        <v>18</v>
      </c>
      <c r="K145" s="65">
        <f t="shared" ref="K145:L145" si="41">SUM(K141:K144)</f>
        <v>4</v>
      </c>
      <c r="L145" s="65">
        <f t="shared" si="41"/>
        <v>6</v>
      </c>
      <c r="M145" s="65">
        <f t="shared" ref="M145:N145" si="42">SUM(M141:M144)</f>
        <v>4</v>
      </c>
      <c r="N145" s="65">
        <f t="shared" si="42"/>
        <v>2</v>
      </c>
      <c r="O145" s="65">
        <f t="shared" ref="O145:P145" si="43">SUM(O141:O144)</f>
        <v>11</v>
      </c>
      <c r="P145" s="65">
        <f t="shared" si="43"/>
        <v>17</v>
      </c>
      <c r="Q145" s="190">
        <f>SUM(Q141:Q144)</f>
        <v>179</v>
      </c>
      <c r="R145" s="465">
        <v>306</v>
      </c>
      <c r="S145" s="466"/>
    </row>
    <row r="146" spans="1:19" s="49" customFormat="1" x14ac:dyDescent="0.25">
      <c r="A146" s="49" t="s">
        <v>158</v>
      </c>
      <c r="B146" s="62" t="s">
        <v>151</v>
      </c>
      <c r="C146" s="34"/>
      <c r="D146" s="48"/>
      <c r="E146" s="51">
        <f>IFERROR(VLOOKUP($B146,[1]NUM17!$G$3:$T$146,2,FALSE),0)</f>
        <v>2</v>
      </c>
      <c r="F146" s="51">
        <f>IFERROR(VLOOKUP($B146,[1]NUM17!$G$3:$T$146,3,FALSE),0)</f>
        <v>1</v>
      </c>
      <c r="G146" s="51">
        <f>IFERROR(VLOOKUP($B146,[1]NUM17!$G$3:$T$146,4,FALSE),0)</f>
        <v>1</v>
      </c>
      <c r="H146" s="51">
        <f>IFERROR(VLOOKUP($B146,[1]NUM17!$G$3:$T$146,5,FALSE),0)</f>
        <v>1</v>
      </c>
      <c r="I146" s="51">
        <f>IFERROR(VLOOKUP($B146,[1]NUM17!$G$3:$T$146,6,FALSE),0)</f>
        <v>0</v>
      </c>
      <c r="J146" s="51">
        <f>IFERROR(VLOOKUP($B146,[1]NUM17!$G$3:$T$146,7,FALSE),0)</f>
        <v>3</v>
      </c>
      <c r="K146" s="51">
        <f>IFERROR(VLOOKUP($B146,[1]NUM17!$G$3:$T$146,8,FALSE),0)</f>
        <v>1</v>
      </c>
      <c r="L146" s="51">
        <f>IFERROR(VLOOKUP($B146,[1]NUM17!$G$3:$T$146,9,FALSE),0)</f>
        <v>4</v>
      </c>
      <c r="M146" s="51">
        <f>IFERROR(VLOOKUP($B146,[1]NUM17!$G$3:$T$146,10,FALSE),0)</f>
        <v>6</v>
      </c>
      <c r="N146" s="51">
        <f>IFERROR(VLOOKUP($B146,[1]NUM17!$G$3:$T$146,11,FALSE),0)</f>
        <v>6</v>
      </c>
      <c r="O146" s="51">
        <f>IFERROR(VLOOKUP($B146,[1]NUM17!$G$3:$T$146,12,FALSE),0)</f>
        <v>0</v>
      </c>
      <c r="P146" s="51">
        <f>IFERROR(VLOOKUP($B146,[1]NUM17!$G$3:$T$146,13,FALSE),0)</f>
        <v>2</v>
      </c>
      <c r="Q146" s="189">
        <f t="shared" ref="Q146:Q152" si="44">SUM(E146:P146)</f>
        <v>27</v>
      </c>
    </row>
    <row r="147" spans="1:19" s="49" customFormat="1" x14ac:dyDescent="0.25">
      <c r="A147" s="49" t="s">
        <v>158</v>
      </c>
      <c r="B147" s="62" t="s">
        <v>152</v>
      </c>
      <c r="C147" s="34"/>
      <c r="D147" s="48"/>
      <c r="E147" s="51">
        <f>IFERROR(VLOOKUP($B147,[1]NUM17!$G$3:$T$146,2,FALSE),0)</f>
        <v>0</v>
      </c>
      <c r="F147" s="51">
        <f>IFERROR(VLOOKUP($B147,[1]NUM17!$G$3:$T$146,3,FALSE),0)</f>
        <v>1</v>
      </c>
      <c r="G147" s="51">
        <f>IFERROR(VLOOKUP($B147,[1]NUM17!$G$3:$T$146,4,FALSE),0)</f>
        <v>0</v>
      </c>
      <c r="H147" s="51">
        <f>IFERROR(VLOOKUP($B147,[1]NUM17!$G$3:$T$146,5,FALSE),0)</f>
        <v>0</v>
      </c>
      <c r="I147" s="51">
        <f>IFERROR(VLOOKUP($B147,[1]NUM17!$G$3:$T$146,6,FALSE),0)</f>
        <v>0</v>
      </c>
      <c r="J147" s="51">
        <f>IFERROR(VLOOKUP($B147,[1]NUM17!$G$3:$T$146,7,FALSE),0)</f>
        <v>0</v>
      </c>
      <c r="K147" s="51">
        <f>IFERROR(VLOOKUP($B147,[1]NUM17!$G$3:$T$146,8,FALSE),0)</f>
        <v>0</v>
      </c>
      <c r="L147" s="51">
        <f>IFERROR(VLOOKUP($B147,[1]NUM17!$G$3:$T$146,9,FALSE),0)</f>
        <v>0</v>
      </c>
      <c r="M147" s="51">
        <f>IFERROR(VLOOKUP($B147,[1]NUM17!$G$3:$T$146,10,FALSE),0)</f>
        <v>0</v>
      </c>
      <c r="N147" s="51">
        <f>IFERROR(VLOOKUP($B147,[1]NUM17!$G$3:$T$146,11,FALSE),0)</f>
        <v>0</v>
      </c>
      <c r="O147" s="51">
        <f>IFERROR(VLOOKUP($B147,[1]NUM17!$G$3:$T$146,12,FALSE),0)</f>
        <v>0</v>
      </c>
      <c r="P147" s="51">
        <f>IFERROR(VLOOKUP($B147,[1]NUM17!$G$3:$T$146,13,FALSE),0)</f>
        <v>1</v>
      </c>
      <c r="Q147" s="189">
        <f t="shared" si="44"/>
        <v>2</v>
      </c>
    </row>
    <row r="148" spans="1:19" s="49" customFormat="1" x14ac:dyDescent="0.25">
      <c r="A148" s="49" t="s">
        <v>158</v>
      </c>
      <c r="B148" s="62" t="s">
        <v>153</v>
      </c>
      <c r="C148" s="34"/>
      <c r="D148" s="48"/>
      <c r="E148" s="51">
        <f>IFERROR(VLOOKUP($B148,[1]NUM17!$G$3:$T$146,2,FALSE),0)</f>
        <v>0</v>
      </c>
      <c r="F148" s="51">
        <f>IFERROR(VLOOKUP($B148,[1]NUM17!$G$3:$T$146,3,FALSE),0)</f>
        <v>0</v>
      </c>
      <c r="G148" s="51">
        <f>IFERROR(VLOOKUP($B148,[1]NUM17!$G$3:$T$146,4,FALSE),0)</f>
        <v>0</v>
      </c>
      <c r="H148" s="51">
        <f>IFERROR(VLOOKUP($B148,[1]NUM17!$G$3:$T$146,5,FALSE),0)</f>
        <v>0</v>
      </c>
      <c r="I148" s="51">
        <f>IFERROR(VLOOKUP($B148,[1]NUM17!$G$3:$T$146,6,FALSE),0)</f>
        <v>0</v>
      </c>
      <c r="J148" s="51">
        <f>IFERROR(VLOOKUP($B148,[1]NUM17!$G$3:$T$146,7,FALSE),0)</f>
        <v>0</v>
      </c>
      <c r="K148" s="51">
        <f>IFERROR(VLOOKUP($B148,[1]NUM17!$G$3:$T$146,8,FALSE),0)</f>
        <v>2</v>
      </c>
      <c r="L148" s="51">
        <f>IFERROR(VLOOKUP($B148,[1]NUM17!$G$3:$T$146,9,FALSE),0)</f>
        <v>0</v>
      </c>
      <c r="M148" s="51">
        <f>IFERROR(VLOOKUP($B148,[1]NUM17!$G$3:$T$146,10,FALSE),0)</f>
        <v>0</v>
      </c>
      <c r="N148" s="51">
        <f>IFERROR(VLOOKUP($B148,[1]NUM17!$G$3:$T$146,11,FALSE),0)</f>
        <v>0</v>
      </c>
      <c r="O148" s="51">
        <f>IFERROR(VLOOKUP($B148,[1]NUM17!$G$3:$T$146,12,FALSE),0)</f>
        <v>0</v>
      </c>
      <c r="P148" s="51">
        <f>IFERROR(VLOOKUP($B148,[1]NUM17!$G$3:$T$146,13,FALSE),0)</f>
        <v>0</v>
      </c>
      <c r="Q148" s="189">
        <f t="shared" si="44"/>
        <v>2</v>
      </c>
    </row>
    <row r="149" spans="1:19" s="49" customFormat="1" x14ac:dyDescent="0.25">
      <c r="A149" s="49" t="s">
        <v>158</v>
      </c>
      <c r="B149" s="62" t="s">
        <v>154</v>
      </c>
      <c r="C149" s="34"/>
      <c r="D149" s="48"/>
      <c r="E149" s="51">
        <f>IFERROR(VLOOKUP($B149,[1]NUM17!$G$3:$T$146,2,FALSE),0)</f>
        <v>0</v>
      </c>
      <c r="F149" s="51">
        <f>IFERROR(VLOOKUP($B149,[1]NUM17!$G$3:$T$146,3,FALSE),0)</f>
        <v>0</v>
      </c>
      <c r="G149" s="51">
        <f>IFERROR(VLOOKUP($B149,[1]NUM17!$G$3:$T$146,4,FALSE),0)</f>
        <v>0</v>
      </c>
      <c r="H149" s="51">
        <f>IFERROR(VLOOKUP($B149,[1]NUM17!$G$3:$T$146,5,FALSE),0)</f>
        <v>0</v>
      </c>
      <c r="I149" s="51">
        <f>IFERROR(VLOOKUP($B149,[1]NUM17!$G$3:$T$146,6,FALSE),0)</f>
        <v>0</v>
      </c>
      <c r="J149" s="51">
        <f>IFERROR(VLOOKUP($B149,[1]NUM17!$G$3:$T$146,7,FALSE),0)</f>
        <v>0</v>
      </c>
      <c r="K149" s="51">
        <f>IFERROR(VLOOKUP($B149,[1]NUM17!$G$3:$T$146,8,FALSE),0)</f>
        <v>1</v>
      </c>
      <c r="L149" s="51">
        <f>IFERROR(VLOOKUP($B149,[1]NUM17!$G$3:$T$146,9,FALSE),0)</f>
        <v>0</v>
      </c>
      <c r="M149" s="51">
        <f>IFERROR(VLOOKUP($B149,[1]NUM17!$G$3:$T$146,10,FALSE),0)</f>
        <v>0</v>
      </c>
      <c r="N149" s="51">
        <f>IFERROR(VLOOKUP($B149,[1]NUM17!$G$3:$T$146,11,FALSE),0)</f>
        <v>0</v>
      </c>
      <c r="O149" s="51">
        <f>IFERROR(VLOOKUP($B149,[1]NUM17!$G$3:$T$146,12,FALSE),0)</f>
        <v>0</v>
      </c>
      <c r="P149" s="51">
        <f>IFERROR(VLOOKUP($B149,[1]NUM17!$G$3:$T$146,13,FALSE),0)</f>
        <v>0</v>
      </c>
      <c r="Q149" s="189">
        <f t="shared" si="44"/>
        <v>1</v>
      </c>
    </row>
    <row r="150" spans="1:19" s="49" customFormat="1" x14ac:dyDescent="0.25">
      <c r="A150" s="49" t="s">
        <v>158</v>
      </c>
      <c r="B150" s="62" t="s">
        <v>155</v>
      </c>
      <c r="C150" s="34"/>
      <c r="D150" s="48"/>
      <c r="E150" s="51">
        <f>IFERROR(VLOOKUP($B150,[1]NUM17!$G$3:$T$146,2,FALSE),0)</f>
        <v>0</v>
      </c>
      <c r="F150" s="51">
        <f>IFERROR(VLOOKUP($B150,[1]NUM17!$G$3:$T$146,3,FALSE),0)</f>
        <v>1</v>
      </c>
      <c r="G150" s="51">
        <f>IFERROR(VLOOKUP($B150,[1]NUM17!$G$3:$T$146,4,FALSE),0)</f>
        <v>1</v>
      </c>
      <c r="H150" s="51">
        <f>IFERROR(VLOOKUP($B150,[1]NUM17!$G$3:$T$146,5,FALSE),0)</f>
        <v>2</v>
      </c>
      <c r="I150" s="51">
        <f>IFERROR(VLOOKUP($B150,[1]NUM17!$G$3:$T$146,6,FALSE),0)</f>
        <v>0</v>
      </c>
      <c r="J150" s="51">
        <f>IFERROR(VLOOKUP($B150,[1]NUM17!$G$3:$T$146,7,FALSE),0)</f>
        <v>0</v>
      </c>
      <c r="K150" s="51">
        <f>IFERROR(VLOOKUP($B150,[1]NUM17!$G$3:$T$146,8,FALSE),0)</f>
        <v>0</v>
      </c>
      <c r="L150" s="51">
        <f>IFERROR(VLOOKUP($B150,[1]NUM17!$G$3:$T$146,9,FALSE),0)</f>
        <v>1</v>
      </c>
      <c r="M150" s="51">
        <f>IFERROR(VLOOKUP($B150,[1]NUM17!$G$3:$T$146,10,FALSE),0)</f>
        <v>4</v>
      </c>
      <c r="N150" s="51">
        <f>IFERROR(VLOOKUP($B150,[1]NUM17!$G$3:$T$146,11,FALSE),0)</f>
        <v>2</v>
      </c>
      <c r="O150" s="51">
        <f>IFERROR(VLOOKUP($B150,[1]NUM17!$G$3:$T$146,12,FALSE),0)</f>
        <v>1</v>
      </c>
      <c r="P150" s="51">
        <f>IFERROR(VLOOKUP($B150,[1]NUM17!$G$3:$T$146,13,FALSE),0)</f>
        <v>1</v>
      </c>
      <c r="Q150" s="189">
        <f t="shared" si="44"/>
        <v>13</v>
      </c>
    </row>
    <row r="151" spans="1:19" s="49" customFormat="1" x14ac:dyDescent="0.25">
      <c r="A151" s="49" t="s">
        <v>158</v>
      </c>
      <c r="B151" s="62" t="s">
        <v>156</v>
      </c>
      <c r="C151" s="34"/>
      <c r="D151" s="48"/>
      <c r="E151" s="51">
        <f>IFERROR(VLOOKUP($B151,[1]NUM17!$G$3:$T$146,2,FALSE),0)</f>
        <v>0</v>
      </c>
      <c r="F151" s="51">
        <f>IFERROR(VLOOKUP($B151,[1]NUM17!$G$3:$T$146,3,FALSE),0)</f>
        <v>3</v>
      </c>
      <c r="G151" s="51">
        <f>IFERROR(VLOOKUP($B151,[1]NUM17!$G$3:$T$146,4,FALSE),0)</f>
        <v>5</v>
      </c>
      <c r="H151" s="51">
        <f>IFERROR(VLOOKUP($B151,[1]NUM17!$G$3:$T$146,5,FALSE),0)</f>
        <v>0</v>
      </c>
      <c r="I151" s="51">
        <f>IFERROR(VLOOKUP($B151,[1]NUM17!$G$3:$T$146,6,FALSE),0)</f>
        <v>0</v>
      </c>
      <c r="J151" s="51">
        <f>IFERROR(VLOOKUP($B151,[1]NUM17!$G$3:$T$146,7,FALSE),0)</f>
        <v>1</v>
      </c>
      <c r="K151" s="51">
        <f>IFERROR(VLOOKUP($B151,[1]NUM17!$G$3:$T$146,8,FALSE),0)</f>
        <v>0</v>
      </c>
      <c r="L151" s="51">
        <f>IFERROR(VLOOKUP($B151,[1]NUM17!$G$3:$T$146,9,FALSE),0)</f>
        <v>0</v>
      </c>
      <c r="M151" s="51">
        <f>IFERROR(VLOOKUP($B151,[1]NUM17!$G$3:$T$146,10,FALSE),0)</f>
        <v>0</v>
      </c>
      <c r="N151" s="51">
        <f>IFERROR(VLOOKUP($B151,[1]NUM17!$G$3:$T$146,11,FALSE),0)</f>
        <v>1</v>
      </c>
      <c r="O151" s="51">
        <f>IFERROR(VLOOKUP($B151,[1]NUM17!$G$3:$T$146,12,FALSE),0)</f>
        <v>4</v>
      </c>
      <c r="P151" s="51">
        <f>IFERROR(VLOOKUP($B151,[1]NUM17!$G$3:$T$146,13,FALSE),0)</f>
        <v>0</v>
      </c>
      <c r="Q151" s="189">
        <f t="shared" si="44"/>
        <v>14</v>
      </c>
    </row>
    <row r="152" spans="1:19" s="49" customFormat="1" ht="14.4" thickBot="1" x14ac:dyDescent="0.3">
      <c r="A152" s="49" t="s">
        <v>158</v>
      </c>
      <c r="B152" s="62" t="s">
        <v>157</v>
      </c>
      <c r="C152" s="34"/>
      <c r="D152" s="48"/>
      <c r="E152" s="51">
        <f>IFERROR(VLOOKUP($B152,[1]NUM17!$G$3:$T$146,2,FALSE),0)</f>
        <v>0</v>
      </c>
      <c r="F152" s="51">
        <f>IFERROR(VLOOKUP($B152,[1]NUM17!$G$3:$T$146,3,FALSE),0)</f>
        <v>1</v>
      </c>
      <c r="G152" s="51">
        <f>IFERROR(VLOOKUP($B152,[1]NUM17!$G$3:$T$146,4,FALSE),0)</f>
        <v>1</v>
      </c>
      <c r="H152" s="51">
        <f>IFERROR(VLOOKUP($B152,[1]NUM17!$G$3:$T$146,5,FALSE),0)</f>
        <v>0</v>
      </c>
      <c r="I152" s="51">
        <f>IFERROR(VLOOKUP($B152,[1]NUM17!$G$3:$T$146,6,FALSE),0)</f>
        <v>0</v>
      </c>
      <c r="J152" s="51">
        <f>IFERROR(VLOOKUP($B152,[1]NUM17!$G$3:$T$146,7,FALSE),0)</f>
        <v>1</v>
      </c>
      <c r="K152" s="51">
        <f>IFERROR(VLOOKUP($B152,[1]NUM17!$G$3:$T$146,8,FALSE),0)</f>
        <v>0</v>
      </c>
      <c r="L152" s="51">
        <f>IFERROR(VLOOKUP($B152,[1]NUM17!$G$3:$T$146,9,FALSE),0)</f>
        <v>1</v>
      </c>
      <c r="M152" s="51">
        <f>IFERROR(VLOOKUP($B152,[1]NUM17!$G$3:$T$146,10,FALSE),0)</f>
        <v>0</v>
      </c>
      <c r="N152" s="51">
        <f>IFERROR(VLOOKUP($B152,[1]NUM17!$G$3:$T$146,11,FALSE),0)</f>
        <v>1</v>
      </c>
      <c r="O152" s="51">
        <f>IFERROR(VLOOKUP($B152,[1]NUM17!$G$3:$T$146,12,FALSE),0)</f>
        <v>1</v>
      </c>
      <c r="P152" s="51">
        <f>IFERROR(VLOOKUP($B152,[1]NUM17!$G$3:$T$146,13,FALSE),0)</f>
        <v>2</v>
      </c>
      <c r="Q152" s="189">
        <f t="shared" si="44"/>
        <v>8</v>
      </c>
    </row>
    <row r="153" spans="1:19" s="63" customFormat="1" ht="13.2" thickBot="1" x14ac:dyDescent="0.25">
      <c r="A153" s="344" t="s">
        <v>169</v>
      </c>
      <c r="B153" s="345"/>
      <c r="C153" s="94">
        <f>D153/Metas!Q15</f>
        <v>1.0806033314839425</v>
      </c>
      <c r="D153" s="13">
        <f>+Q153/R153</f>
        <v>0.69072164948453607</v>
      </c>
      <c r="E153" s="65">
        <f>SUM(E146:E152)</f>
        <v>2</v>
      </c>
      <c r="F153" s="65">
        <f t="shared" ref="F153:H153" si="45">SUM(F146:F152)</f>
        <v>7</v>
      </c>
      <c r="G153" s="65">
        <f t="shared" si="45"/>
        <v>8</v>
      </c>
      <c r="H153" s="65">
        <f t="shared" si="45"/>
        <v>3</v>
      </c>
      <c r="I153" s="65">
        <f t="shared" ref="I153:J153" si="46">SUM(I146:I152)</f>
        <v>0</v>
      </c>
      <c r="J153" s="65">
        <f t="shared" si="46"/>
        <v>5</v>
      </c>
      <c r="K153" s="65">
        <f t="shared" ref="K153:L153" si="47">SUM(K146:K152)</f>
        <v>4</v>
      </c>
      <c r="L153" s="65">
        <f t="shared" si="47"/>
        <v>6</v>
      </c>
      <c r="M153" s="65">
        <f t="shared" ref="M153:N153" si="48">SUM(M146:M152)</f>
        <v>10</v>
      </c>
      <c r="N153" s="65">
        <f t="shared" si="48"/>
        <v>10</v>
      </c>
      <c r="O153" s="65">
        <f t="shared" ref="O153:P153" si="49">SUM(O146:O152)</f>
        <v>6</v>
      </c>
      <c r="P153" s="65">
        <f t="shared" si="49"/>
        <v>6</v>
      </c>
      <c r="Q153" s="192">
        <f>SUM(Q146:Q152)</f>
        <v>67</v>
      </c>
      <c r="R153" s="465">
        <v>97</v>
      </c>
      <c r="S153" s="466"/>
    </row>
    <row r="154" spans="1:19" x14ac:dyDescent="0.25">
      <c r="C154" s="91"/>
      <c r="D154" s="46"/>
    </row>
    <row r="156" spans="1:19" x14ac:dyDescent="0.25">
      <c r="Q156" s="39"/>
    </row>
  </sheetData>
  <sheetProtection selectLockedCells="1" selectUnlockedCells="1"/>
  <mergeCells count="33">
    <mergeCell ref="A1:A10"/>
    <mergeCell ref="B1:B10"/>
    <mergeCell ref="C1:C11"/>
    <mergeCell ref="D1:D10"/>
    <mergeCell ref="E1:S1"/>
    <mergeCell ref="E2:Q9"/>
    <mergeCell ref="R2:S9"/>
    <mergeCell ref="E10:Q10"/>
    <mergeCell ref="R10:S11"/>
    <mergeCell ref="A26:B26"/>
    <mergeCell ref="R26:S26"/>
    <mergeCell ref="A40:B40"/>
    <mergeCell ref="R40:S40"/>
    <mergeCell ref="A51:B51"/>
    <mergeCell ref="R51:S51"/>
    <mergeCell ref="A66:B66"/>
    <mergeCell ref="R66:S66"/>
    <mergeCell ref="A77:B77"/>
    <mergeCell ref="R77:S77"/>
    <mergeCell ref="A83:B83"/>
    <mergeCell ref="R83:S83"/>
    <mergeCell ref="A94:B94"/>
    <mergeCell ref="R94:S94"/>
    <mergeCell ref="A113:B113"/>
    <mergeCell ref="R113:S113"/>
    <mergeCell ref="A126:B126"/>
    <mergeCell ref="R126:S126"/>
    <mergeCell ref="A140:B140"/>
    <mergeCell ref="R140:S140"/>
    <mergeCell ref="A145:B145"/>
    <mergeCell ref="R145:S145"/>
    <mergeCell ref="A153:B153"/>
    <mergeCell ref="R153:S153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154"/>
  <sheetViews>
    <sheetView zoomScale="80" zoomScaleNormal="80" workbookViewId="0">
      <selection sqref="A1:A10"/>
    </sheetView>
  </sheetViews>
  <sheetFormatPr baseColWidth="10" defaultRowHeight="14.4" x14ac:dyDescent="0.3"/>
  <cols>
    <col min="1" max="1" width="24.33203125" style="90" bestFit="1" customWidth="1"/>
    <col min="2" max="2" width="47" style="90" bestFit="1" customWidth="1"/>
    <col min="3" max="3" width="17.109375" style="35" customWidth="1"/>
    <col min="4" max="4" width="13" style="90" bestFit="1" customWidth="1"/>
    <col min="5" max="6" width="22.33203125" style="93" customWidth="1"/>
    <col min="7" max="7" width="20" style="90" customWidth="1"/>
    <col min="8" max="218" width="11.44140625" style="90"/>
    <col min="219" max="219" width="31.5546875" style="90" bestFit="1" customWidth="1"/>
    <col min="220" max="220" width="39" style="90" customWidth="1"/>
    <col min="221" max="221" width="14.44140625" style="90" customWidth="1"/>
    <col min="222" max="222" width="10.88671875" style="90" bestFit="1" customWidth="1"/>
    <col min="223" max="223" width="22.33203125" style="90" customWidth="1"/>
    <col min="224" max="224" width="25.33203125" style="90" customWidth="1"/>
    <col min="225" max="225" width="20" style="90" customWidth="1"/>
    <col min="226" max="226" width="26.6640625" style="90" customWidth="1"/>
    <col min="227" max="474" width="11.44140625" style="90"/>
    <col min="475" max="475" width="31.5546875" style="90" bestFit="1" customWidth="1"/>
    <col min="476" max="476" width="39" style="90" customWidth="1"/>
    <col min="477" max="477" width="14.44140625" style="90" customWidth="1"/>
    <col min="478" max="478" width="10.88671875" style="90" bestFit="1" customWidth="1"/>
    <col min="479" max="479" width="22.33203125" style="90" customWidth="1"/>
    <col min="480" max="480" width="25.33203125" style="90" customWidth="1"/>
    <col min="481" max="481" width="20" style="90" customWidth="1"/>
    <col min="482" max="482" width="26.6640625" style="90" customWidth="1"/>
    <col min="483" max="730" width="11.44140625" style="90"/>
    <col min="731" max="731" width="31.5546875" style="90" bestFit="1" customWidth="1"/>
    <col min="732" max="732" width="39" style="90" customWidth="1"/>
    <col min="733" max="733" width="14.44140625" style="90" customWidth="1"/>
    <col min="734" max="734" width="10.88671875" style="90" bestFit="1" customWidth="1"/>
    <col min="735" max="735" width="22.33203125" style="90" customWidth="1"/>
    <col min="736" max="736" width="25.33203125" style="90" customWidth="1"/>
    <col min="737" max="737" width="20" style="90" customWidth="1"/>
    <col min="738" max="738" width="26.6640625" style="90" customWidth="1"/>
    <col min="739" max="986" width="11.44140625" style="90"/>
    <col min="987" max="987" width="31.5546875" style="90" bestFit="1" customWidth="1"/>
    <col min="988" max="988" width="39" style="90" customWidth="1"/>
    <col min="989" max="989" width="14.44140625" style="90" customWidth="1"/>
    <col min="990" max="990" width="10.88671875" style="90" bestFit="1" customWidth="1"/>
    <col min="991" max="991" width="22.33203125" style="90" customWidth="1"/>
    <col min="992" max="992" width="25.33203125" style="90" customWidth="1"/>
    <col min="993" max="993" width="20" style="90" customWidth="1"/>
    <col min="994" max="994" width="26.6640625" style="90" customWidth="1"/>
    <col min="995" max="1242" width="11.44140625" style="90"/>
    <col min="1243" max="1243" width="31.5546875" style="90" bestFit="1" customWidth="1"/>
    <col min="1244" max="1244" width="39" style="90" customWidth="1"/>
    <col min="1245" max="1245" width="14.44140625" style="90" customWidth="1"/>
    <col min="1246" max="1246" width="10.88671875" style="90" bestFit="1" customWidth="1"/>
    <col min="1247" max="1247" width="22.33203125" style="90" customWidth="1"/>
    <col min="1248" max="1248" width="25.33203125" style="90" customWidth="1"/>
    <col min="1249" max="1249" width="20" style="90" customWidth="1"/>
    <col min="1250" max="1250" width="26.6640625" style="90" customWidth="1"/>
    <col min="1251" max="1498" width="11.44140625" style="90"/>
    <col min="1499" max="1499" width="31.5546875" style="90" bestFit="1" customWidth="1"/>
    <col min="1500" max="1500" width="39" style="90" customWidth="1"/>
    <col min="1501" max="1501" width="14.44140625" style="90" customWidth="1"/>
    <col min="1502" max="1502" width="10.88671875" style="90" bestFit="1" customWidth="1"/>
    <col min="1503" max="1503" width="22.33203125" style="90" customWidth="1"/>
    <col min="1504" max="1504" width="25.33203125" style="90" customWidth="1"/>
    <col min="1505" max="1505" width="20" style="90" customWidth="1"/>
    <col min="1506" max="1506" width="26.6640625" style="90" customWidth="1"/>
    <col min="1507" max="1754" width="11.44140625" style="90"/>
    <col min="1755" max="1755" width="31.5546875" style="90" bestFit="1" customWidth="1"/>
    <col min="1756" max="1756" width="39" style="90" customWidth="1"/>
    <col min="1757" max="1757" width="14.44140625" style="90" customWidth="1"/>
    <col min="1758" max="1758" width="10.88671875" style="90" bestFit="1" customWidth="1"/>
    <col min="1759" max="1759" width="22.33203125" style="90" customWidth="1"/>
    <col min="1760" max="1760" width="25.33203125" style="90" customWidth="1"/>
    <col min="1761" max="1761" width="20" style="90" customWidth="1"/>
    <col min="1762" max="1762" width="26.6640625" style="90" customWidth="1"/>
    <col min="1763" max="2010" width="11.44140625" style="90"/>
    <col min="2011" max="2011" width="31.5546875" style="90" bestFit="1" customWidth="1"/>
    <col min="2012" max="2012" width="39" style="90" customWidth="1"/>
    <col min="2013" max="2013" width="14.44140625" style="90" customWidth="1"/>
    <col min="2014" max="2014" width="10.88671875" style="90" bestFit="1" customWidth="1"/>
    <col min="2015" max="2015" width="22.33203125" style="90" customWidth="1"/>
    <col min="2016" max="2016" width="25.33203125" style="90" customWidth="1"/>
    <col min="2017" max="2017" width="20" style="90" customWidth="1"/>
    <col min="2018" max="2018" width="26.6640625" style="90" customWidth="1"/>
    <col min="2019" max="2266" width="11.44140625" style="90"/>
    <col min="2267" max="2267" width="31.5546875" style="90" bestFit="1" customWidth="1"/>
    <col min="2268" max="2268" width="39" style="90" customWidth="1"/>
    <col min="2269" max="2269" width="14.44140625" style="90" customWidth="1"/>
    <col min="2270" max="2270" width="10.88671875" style="90" bestFit="1" customWidth="1"/>
    <col min="2271" max="2271" width="22.33203125" style="90" customWidth="1"/>
    <col min="2272" max="2272" width="25.33203125" style="90" customWidth="1"/>
    <col min="2273" max="2273" width="20" style="90" customWidth="1"/>
    <col min="2274" max="2274" width="26.6640625" style="90" customWidth="1"/>
    <col min="2275" max="2522" width="11.44140625" style="90"/>
    <col min="2523" max="2523" width="31.5546875" style="90" bestFit="1" customWidth="1"/>
    <col min="2524" max="2524" width="39" style="90" customWidth="1"/>
    <col min="2525" max="2525" width="14.44140625" style="90" customWidth="1"/>
    <col min="2526" max="2526" width="10.88671875" style="90" bestFit="1" customWidth="1"/>
    <col min="2527" max="2527" width="22.33203125" style="90" customWidth="1"/>
    <col min="2528" max="2528" width="25.33203125" style="90" customWidth="1"/>
    <col min="2529" max="2529" width="20" style="90" customWidth="1"/>
    <col min="2530" max="2530" width="26.6640625" style="90" customWidth="1"/>
    <col min="2531" max="2778" width="11.44140625" style="90"/>
    <col min="2779" max="2779" width="31.5546875" style="90" bestFit="1" customWidth="1"/>
    <col min="2780" max="2780" width="39" style="90" customWidth="1"/>
    <col min="2781" max="2781" width="14.44140625" style="90" customWidth="1"/>
    <col min="2782" max="2782" width="10.88671875" style="90" bestFit="1" customWidth="1"/>
    <col min="2783" max="2783" width="22.33203125" style="90" customWidth="1"/>
    <col min="2784" max="2784" width="25.33203125" style="90" customWidth="1"/>
    <col min="2785" max="2785" width="20" style="90" customWidth="1"/>
    <col min="2786" max="2786" width="26.6640625" style="90" customWidth="1"/>
    <col min="2787" max="3034" width="11.44140625" style="90"/>
    <col min="3035" max="3035" width="31.5546875" style="90" bestFit="1" customWidth="1"/>
    <col min="3036" max="3036" width="39" style="90" customWidth="1"/>
    <col min="3037" max="3037" width="14.44140625" style="90" customWidth="1"/>
    <col min="3038" max="3038" width="10.88671875" style="90" bestFit="1" customWidth="1"/>
    <col min="3039" max="3039" width="22.33203125" style="90" customWidth="1"/>
    <col min="3040" max="3040" width="25.33203125" style="90" customWidth="1"/>
    <col min="3041" max="3041" width="20" style="90" customWidth="1"/>
    <col min="3042" max="3042" width="26.6640625" style="90" customWidth="1"/>
    <col min="3043" max="3290" width="11.44140625" style="90"/>
    <col min="3291" max="3291" width="31.5546875" style="90" bestFit="1" customWidth="1"/>
    <col min="3292" max="3292" width="39" style="90" customWidth="1"/>
    <col min="3293" max="3293" width="14.44140625" style="90" customWidth="1"/>
    <col min="3294" max="3294" width="10.88671875" style="90" bestFit="1" customWidth="1"/>
    <col min="3295" max="3295" width="22.33203125" style="90" customWidth="1"/>
    <col min="3296" max="3296" width="25.33203125" style="90" customWidth="1"/>
    <col min="3297" max="3297" width="20" style="90" customWidth="1"/>
    <col min="3298" max="3298" width="26.6640625" style="90" customWidth="1"/>
    <col min="3299" max="3546" width="11.44140625" style="90"/>
    <col min="3547" max="3547" width="31.5546875" style="90" bestFit="1" customWidth="1"/>
    <col min="3548" max="3548" width="39" style="90" customWidth="1"/>
    <col min="3549" max="3549" width="14.44140625" style="90" customWidth="1"/>
    <col min="3550" max="3550" width="10.88671875" style="90" bestFit="1" customWidth="1"/>
    <col min="3551" max="3551" width="22.33203125" style="90" customWidth="1"/>
    <col min="3552" max="3552" width="25.33203125" style="90" customWidth="1"/>
    <col min="3553" max="3553" width="20" style="90" customWidth="1"/>
    <col min="3554" max="3554" width="26.6640625" style="90" customWidth="1"/>
    <col min="3555" max="3802" width="11.44140625" style="90"/>
    <col min="3803" max="3803" width="31.5546875" style="90" bestFit="1" customWidth="1"/>
    <col min="3804" max="3804" width="39" style="90" customWidth="1"/>
    <col min="3805" max="3805" width="14.44140625" style="90" customWidth="1"/>
    <col min="3806" max="3806" width="10.88671875" style="90" bestFit="1" customWidth="1"/>
    <col min="3807" max="3807" width="22.33203125" style="90" customWidth="1"/>
    <col min="3808" max="3808" width="25.33203125" style="90" customWidth="1"/>
    <col min="3809" max="3809" width="20" style="90" customWidth="1"/>
    <col min="3810" max="3810" width="26.6640625" style="90" customWidth="1"/>
    <col min="3811" max="4058" width="11.44140625" style="90"/>
    <col min="4059" max="4059" width="31.5546875" style="90" bestFit="1" customWidth="1"/>
    <col min="4060" max="4060" width="39" style="90" customWidth="1"/>
    <col min="4061" max="4061" width="14.44140625" style="90" customWidth="1"/>
    <col min="4062" max="4062" width="10.88671875" style="90" bestFit="1" customWidth="1"/>
    <col min="4063" max="4063" width="22.33203125" style="90" customWidth="1"/>
    <col min="4064" max="4064" width="25.33203125" style="90" customWidth="1"/>
    <col min="4065" max="4065" width="20" style="90" customWidth="1"/>
    <col min="4066" max="4066" width="26.6640625" style="90" customWidth="1"/>
    <col min="4067" max="4314" width="11.44140625" style="90"/>
    <col min="4315" max="4315" width="31.5546875" style="90" bestFit="1" customWidth="1"/>
    <col min="4316" max="4316" width="39" style="90" customWidth="1"/>
    <col min="4317" max="4317" width="14.44140625" style="90" customWidth="1"/>
    <col min="4318" max="4318" width="10.88671875" style="90" bestFit="1" customWidth="1"/>
    <col min="4319" max="4319" width="22.33203125" style="90" customWidth="1"/>
    <col min="4320" max="4320" width="25.33203125" style="90" customWidth="1"/>
    <col min="4321" max="4321" width="20" style="90" customWidth="1"/>
    <col min="4322" max="4322" width="26.6640625" style="90" customWidth="1"/>
    <col min="4323" max="4570" width="11.44140625" style="90"/>
    <col min="4571" max="4571" width="31.5546875" style="90" bestFit="1" customWidth="1"/>
    <col min="4572" max="4572" width="39" style="90" customWidth="1"/>
    <col min="4573" max="4573" width="14.44140625" style="90" customWidth="1"/>
    <col min="4574" max="4574" width="10.88671875" style="90" bestFit="1" customWidth="1"/>
    <col min="4575" max="4575" width="22.33203125" style="90" customWidth="1"/>
    <col min="4576" max="4576" width="25.33203125" style="90" customWidth="1"/>
    <col min="4577" max="4577" width="20" style="90" customWidth="1"/>
    <col min="4578" max="4578" width="26.6640625" style="90" customWidth="1"/>
    <col min="4579" max="4826" width="11.44140625" style="90"/>
    <col min="4827" max="4827" width="31.5546875" style="90" bestFit="1" customWidth="1"/>
    <col min="4828" max="4828" width="39" style="90" customWidth="1"/>
    <col min="4829" max="4829" width="14.44140625" style="90" customWidth="1"/>
    <col min="4830" max="4830" width="10.88671875" style="90" bestFit="1" customWidth="1"/>
    <col min="4831" max="4831" width="22.33203125" style="90" customWidth="1"/>
    <col min="4832" max="4832" width="25.33203125" style="90" customWidth="1"/>
    <col min="4833" max="4833" width="20" style="90" customWidth="1"/>
    <col min="4834" max="4834" width="26.6640625" style="90" customWidth="1"/>
    <col min="4835" max="5082" width="11.44140625" style="90"/>
    <col min="5083" max="5083" width="31.5546875" style="90" bestFit="1" customWidth="1"/>
    <col min="5084" max="5084" width="39" style="90" customWidth="1"/>
    <col min="5085" max="5085" width="14.44140625" style="90" customWidth="1"/>
    <col min="5086" max="5086" width="10.88671875" style="90" bestFit="1" customWidth="1"/>
    <col min="5087" max="5087" width="22.33203125" style="90" customWidth="1"/>
    <col min="5088" max="5088" width="25.33203125" style="90" customWidth="1"/>
    <col min="5089" max="5089" width="20" style="90" customWidth="1"/>
    <col min="5090" max="5090" width="26.6640625" style="90" customWidth="1"/>
    <col min="5091" max="5338" width="11.44140625" style="90"/>
    <col min="5339" max="5339" width="31.5546875" style="90" bestFit="1" customWidth="1"/>
    <col min="5340" max="5340" width="39" style="90" customWidth="1"/>
    <col min="5341" max="5341" width="14.44140625" style="90" customWidth="1"/>
    <col min="5342" max="5342" width="10.88671875" style="90" bestFit="1" customWidth="1"/>
    <col min="5343" max="5343" width="22.33203125" style="90" customWidth="1"/>
    <col min="5344" max="5344" width="25.33203125" style="90" customWidth="1"/>
    <col min="5345" max="5345" width="20" style="90" customWidth="1"/>
    <col min="5346" max="5346" width="26.6640625" style="90" customWidth="1"/>
    <col min="5347" max="5594" width="11.44140625" style="90"/>
    <col min="5595" max="5595" width="31.5546875" style="90" bestFit="1" customWidth="1"/>
    <col min="5596" max="5596" width="39" style="90" customWidth="1"/>
    <col min="5597" max="5597" width="14.44140625" style="90" customWidth="1"/>
    <col min="5598" max="5598" width="10.88671875" style="90" bestFit="1" customWidth="1"/>
    <col min="5599" max="5599" width="22.33203125" style="90" customWidth="1"/>
    <col min="5600" max="5600" width="25.33203125" style="90" customWidth="1"/>
    <col min="5601" max="5601" width="20" style="90" customWidth="1"/>
    <col min="5602" max="5602" width="26.6640625" style="90" customWidth="1"/>
    <col min="5603" max="5850" width="11.44140625" style="90"/>
    <col min="5851" max="5851" width="31.5546875" style="90" bestFit="1" customWidth="1"/>
    <col min="5852" max="5852" width="39" style="90" customWidth="1"/>
    <col min="5853" max="5853" width="14.44140625" style="90" customWidth="1"/>
    <col min="5854" max="5854" width="10.88671875" style="90" bestFit="1" customWidth="1"/>
    <col min="5855" max="5855" width="22.33203125" style="90" customWidth="1"/>
    <col min="5856" max="5856" width="25.33203125" style="90" customWidth="1"/>
    <col min="5857" max="5857" width="20" style="90" customWidth="1"/>
    <col min="5858" max="5858" width="26.6640625" style="90" customWidth="1"/>
    <col min="5859" max="6106" width="11.44140625" style="90"/>
    <col min="6107" max="6107" width="31.5546875" style="90" bestFit="1" customWidth="1"/>
    <col min="6108" max="6108" width="39" style="90" customWidth="1"/>
    <col min="6109" max="6109" width="14.44140625" style="90" customWidth="1"/>
    <col min="6110" max="6110" width="10.88671875" style="90" bestFit="1" customWidth="1"/>
    <col min="6111" max="6111" width="22.33203125" style="90" customWidth="1"/>
    <col min="6112" max="6112" width="25.33203125" style="90" customWidth="1"/>
    <col min="6113" max="6113" width="20" style="90" customWidth="1"/>
    <col min="6114" max="6114" width="26.6640625" style="90" customWidth="1"/>
    <col min="6115" max="6362" width="11.44140625" style="90"/>
    <col min="6363" max="6363" width="31.5546875" style="90" bestFit="1" customWidth="1"/>
    <col min="6364" max="6364" width="39" style="90" customWidth="1"/>
    <col min="6365" max="6365" width="14.44140625" style="90" customWidth="1"/>
    <col min="6366" max="6366" width="10.88671875" style="90" bestFit="1" customWidth="1"/>
    <col min="6367" max="6367" width="22.33203125" style="90" customWidth="1"/>
    <col min="6368" max="6368" width="25.33203125" style="90" customWidth="1"/>
    <col min="6369" max="6369" width="20" style="90" customWidth="1"/>
    <col min="6370" max="6370" width="26.6640625" style="90" customWidth="1"/>
    <col min="6371" max="6618" width="11.44140625" style="90"/>
    <col min="6619" max="6619" width="31.5546875" style="90" bestFit="1" customWidth="1"/>
    <col min="6620" max="6620" width="39" style="90" customWidth="1"/>
    <col min="6621" max="6621" width="14.44140625" style="90" customWidth="1"/>
    <col min="6622" max="6622" width="10.88671875" style="90" bestFit="1" customWidth="1"/>
    <col min="6623" max="6623" width="22.33203125" style="90" customWidth="1"/>
    <col min="6624" max="6624" width="25.33203125" style="90" customWidth="1"/>
    <col min="6625" max="6625" width="20" style="90" customWidth="1"/>
    <col min="6626" max="6626" width="26.6640625" style="90" customWidth="1"/>
    <col min="6627" max="6874" width="11.44140625" style="90"/>
    <col min="6875" max="6875" width="31.5546875" style="90" bestFit="1" customWidth="1"/>
    <col min="6876" max="6876" width="39" style="90" customWidth="1"/>
    <col min="6877" max="6877" width="14.44140625" style="90" customWidth="1"/>
    <col min="6878" max="6878" width="10.88671875" style="90" bestFit="1" customWidth="1"/>
    <col min="6879" max="6879" width="22.33203125" style="90" customWidth="1"/>
    <col min="6880" max="6880" width="25.33203125" style="90" customWidth="1"/>
    <col min="6881" max="6881" width="20" style="90" customWidth="1"/>
    <col min="6882" max="6882" width="26.6640625" style="90" customWidth="1"/>
    <col min="6883" max="7130" width="11.44140625" style="90"/>
    <col min="7131" max="7131" width="31.5546875" style="90" bestFit="1" customWidth="1"/>
    <col min="7132" max="7132" width="39" style="90" customWidth="1"/>
    <col min="7133" max="7133" width="14.44140625" style="90" customWidth="1"/>
    <col min="7134" max="7134" width="10.88671875" style="90" bestFit="1" customWidth="1"/>
    <col min="7135" max="7135" width="22.33203125" style="90" customWidth="1"/>
    <col min="7136" max="7136" width="25.33203125" style="90" customWidth="1"/>
    <col min="7137" max="7137" width="20" style="90" customWidth="1"/>
    <col min="7138" max="7138" width="26.6640625" style="90" customWidth="1"/>
    <col min="7139" max="7386" width="11.44140625" style="90"/>
    <col min="7387" max="7387" width="31.5546875" style="90" bestFit="1" customWidth="1"/>
    <col min="7388" max="7388" width="39" style="90" customWidth="1"/>
    <col min="7389" max="7389" width="14.44140625" style="90" customWidth="1"/>
    <col min="7390" max="7390" width="10.88671875" style="90" bestFit="1" customWidth="1"/>
    <col min="7391" max="7391" width="22.33203125" style="90" customWidth="1"/>
    <col min="7392" max="7392" width="25.33203125" style="90" customWidth="1"/>
    <col min="7393" max="7393" width="20" style="90" customWidth="1"/>
    <col min="7394" max="7394" width="26.6640625" style="90" customWidth="1"/>
    <col min="7395" max="7642" width="11.44140625" style="90"/>
    <col min="7643" max="7643" width="31.5546875" style="90" bestFit="1" customWidth="1"/>
    <col min="7644" max="7644" width="39" style="90" customWidth="1"/>
    <col min="7645" max="7645" width="14.44140625" style="90" customWidth="1"/>
    <col min="7646" max="7646" width="10.88671875" style="90" bestFit="1" customWidth="1"/>
    <col min="7647" max="7647" width="22.33203125" style="90" customWidth="1"/>
    <col min="7648" max="7648" width="25.33203125" style="90" customWidth="1"/>
    <col min="7649" max="7649" width="20" style="90" customWidth="1"/>
    <col min="7650" max="7650" width="26.6640625" style="90" customWidth="1"/>
    <col min="7651" max="7898" width="11.44140625" style="90"/>
    <col min="7899" max="7899" width="31.5546875" style="90" bestFit="1" customWidth="1"/>
    <col min="7900" max="7900" width="39" style="90" customWidth="1"/>
    <col min="7901" max="7901" width="14.44140625" style="90" customWidth="1"/>
    <col min="7902" max="7902" width="10.88671875" style="90" bestFit="1" customWidth="1"/>
    <col min="7903" max="7903" width="22.33203125" style="90" customWidth="1"/>
    <col min="7904" max="7904" width="25.33203125" style="90" customWidth="1"/>
    <col min="7905" max="7905" width="20" style="90" customWidth="1"/>
    <col min="7906" max="7906" width="26.6640625" style="90" customWidth="1"/>
    <col min="7907" max="8154" width="11.44140625" style="90"/>
    <col min="8155" max="8155" width="31.5546875" style="90" bestFit="1" customWidth="1"/>
    <col min="8156" max="8156" width="39" style="90" customWidth="1"/>
    <col min="8157" max="8157" width="14.44140625" style="90" customWidth="1"/>
    <col min="8158" max="8158" width="10.88671875" style="90" bestFit="1" customWidth="1"/>
    <col min="8159" max="8159" width="22.33203125" style="90" customWidth="1"/>
    <col min="8160" max="8160" width="25.33203125" style="90" customWidth="1"/>
    <col min="8161" max="8161" width="20" style="90" customWidth="1"/>
    <col min="8162" max="8162" width="26.6640625" style="90" customWidth="1"/>
    <col min="8163" max="8410" width="11.44140625" style="90"/>
    <col min="8411" max="8411" width="31.5546875" style="90" bestFit="1" customWidth="1"/>
    <col min="8412" max="8412" width="39" style="90" customWidth="1"/>
    <col min="8413" max="8413" width="14.44140625" style="90" customWidth="1"/>
    <col min="8414" max="8414" width="10.88671875" style="90" bestFit="1" customWidth="1"/>
    <col min="8415" max="8415" width="22.33203125" style="90" customWidth="1"/>
    <col min="8416" max="8416" width="25.33203125" style="90" customWidth="1"/>
    <col min="8417" max="8417" width="20" style="90" customWidth="1"/>
    <col min="8418" max="8418" width="26.6640625" style="90" customWidth="1"/>
    <col min="8419" max="8666" width="11.44140625" style="90"/>
    <col min="8667" max="8667" width="31.5546875" style="90" bestFit="1" customWidth="1"/>
    <col min="8668" max="8668" width="39" style="90" customWidth="1"/>
    <col min="8669" max="8669" width="14.44140625" style="90" customWidth="1"/>
    <col min="8670" max="8670" width="10.88671875" style="90" bestFit="1" customWidth="1"/>
    <col min="8671" max="8671" width="22.33203125" style="90" customWidth="1"/>
    <col min="8672" max="8672" width="25.33203125" style="90" customWidth="1"/>
    <col min="8673" max="8673" width="20" style="90" customWidth="1"/>
    <col min="8674" max="8674" width="26.6640625" style="90" customWidth="1"/>
    <col min="8675" max="8922" width="11.44140625" style="90"/>
    <col min="8923" max="8923" width="31.5546875" style="90" bestFit="1" customWidth="1"/>
    <col min="8924" max="8924" width="39" style="90" customWidth="1"/>
    <col min="8925" max="8925" width="14.44140625" style="90" customWidth="1"/>
    <col min="8926" max="8926" width="10.88671875" style="90" bestFit="1" customWidth="1"/>
    <col min="8927" max="8927" width="22.33203125" style="90" customWidth="1"/>
    <col min="8928" max="8928" width="25.33203125" style="90" customWidth="1"/>
    <col min="8929" max="8929" width="20" style="90" customWidth="1"/>
    <col min="8930" max="8930" width="26.6640625" style="90" customWidth="1"/>
    <col min="8931" max="9178" width="11.44140625" style="90"/>
    <col min="9179" max="9179" width="31.5546875" style="90" bestFit="1" customWidth="1"/>
    <col min="9180" max="9180" width="39" style="90" customWidth="1"/>
    <col min="9181" max="9181" width="14.44140625" style="90" customWidth="1"/>
    <col min="9182" max="9182" width="10.88671875" style="90" bestFit="1" customWidth="1"/>
    <col min="9183" max="9183" width="22.33203125" style="90" customWidth="1"/>
    <col min="9184" max="9184" width="25.33203125" style="90" customWidth="1"/>
    <col min="9185" max="9185" width="20" style="90" customWidth="1"/>
    <col min="9186" max="9186" width="26.6640625" style="90" customWidth="1"/>
    <col min="9187" max="9434" width="11.44140625" style="90"/>
    <col min="9435" max="9435" width="31.5546875" style="90" bestFit="1" customWidth="1"/>
    <col min="9436" max="9436" width="39" style="90" customWidth="1"/>
    <col min="9437" max="9437" width="14.44140625" style="90" customWidth="1"/>
    <col min="9438" max="9438" width="10.88671875" style="90" bestFit="1" customWidth="1"/>
    <col min="9439" max="9439" width="22.33203125" style="90" customWidth="1"/>
    <col min="9440" max="9440" width="25.33203125" style="90" customWidth="1"/>
    <col min="9441" max="9441" width="20" style="90" customWidth="1"/>
    <col min="9442" max="9442" width="26.6640625" style="90" customWidth="1"/>
    <col min="9443" max="9690" width="11.44140625" style="90"/>
    <col min="9691" max="9691" width="31.5546875" style="90" bestFit="1" customWidth="1"/>
    <col min="9692" max="9692" width="39" style="90" customWidth="1"/>
    <col min="9693" max="9693" width="14.44140625" style="90" customWidth="1"/>
    <col min="9694" max="9694" width="10.88671875" style="90" bestFit="1" customWidth="1"/>
    <col min="9695" max="9695" width="22.33203125" style="90" customWidth="1"/>
    <col min="9696" max="9696" width="25.33203125" style="90" customWidth="1"/>
    <col min="9697" max="9697" width="20" style="90" customWidth="1"/>
    <col min="9698" max="9698" width="26.6640625" style="90" customWidth="1"/>
    <col min="9699" max="9946" width="11.44140625" style="90"/>
    <col min="9947" max="9947" width="31.5546875" style="90" bestFit="1" customWidth="1"/>
    <col min="9948" max="9948" width="39" style="90" customWidth="1"/>
    <col min="9949" max="9949" width="14.44140625" style="90" customWidth="1"/>
    <col min="9950" max="9950" width="10.88671875" style="90" bestFit="1" customWidth="1"/>
    <col min="9951" max="9951" width="22.33203125" style="90" customWidth="1"/>
    <col min="9952" max="9952" width="25.33203125" style="90" customWidth="1"/>
    <col min="9953" max="9953" width="20" style="90" customWidth="1"/>
    <col min="9954" max="9954" width="26.6640625" style="90" customWidth="1"/>
    <col min="9955" max="10202" width="11.44140625" style="90"/>
    <col min="10203" max="10203" width="31.5546875" style="90" bestFit="1" customWidth="1"/>
    <col min="10204" max="10204" width="39" style="90" customWidth="1"/>
    <col min="10205" max="10205" width="14.44140625" style="90" customWidth="1"/>
    <col min="10206" max="10206" width="10.88671875" style="90" bestFit="1" customWidth="1"/>
    <col min="10207" max="10207" width="22.33203125" style="90" customWidth="1"/>
    <col min="10208" max="10208" width="25.33203125" style="90" customWidth="1"/>
    <col min="10209" max="10209" width="20" style="90" customWidth="1"/>
    <col min="10210" max="10210" width="26.6640625" style="90" customWidth="1"/>
    <col min="10211" max="10458" width="11.44140625" style="90"/>
    <col min="10459" max="10459" width="31.5546875" style="90" bestFit="1" customWidth="1"/>
    <col min="10460" max="10460" width="39" style="90" customWidth="1"/>
    <col min="10461" max="10461" width="14.44140625" style="90" customWidth="1"/>
    <col min="10462" max="10462" width="10.88671875" style="90" bestFit="1" customWidth="1"/>
    <col min="10463" max="10463" width="22.33203125" style="90" customWidth="1"/>
    <col min="10464" max="10464" width="25.33203125" style="90" customWidth="1"/>
    <col min="10465" max="10465" width="20" style="90" customWidth="1"/>
    <col min="10466" max="10466" width="26.6640625" style="90" customWidth="1"/>
    <col min="10467" max="10714" width="11.44140625" style="90"/>
    <col min="10715" max="10715" width="31.5546875" style="90" bestFit="1" customWidth="1"/>
    <col min="10716" max="10716" width="39" style="90" customWidth="1"/>
    <col min="10717" max="10717" width="14.44140625" style="90" customWidth="1"/>
    <col min="10718" max="10718" width="10.88671875" style="90" bestFit="1" customWidth="1"/>
    <col min="10719" max="10719" width="22.33203125" style="90" customWidth="1"/>
    <col min="10720" max="10720" width="25.33203125" style="90" customWidth="1"/>
    <col min="10721" max="10721" width="20" style="90" customWidth="1"/>
    <col min="10722" max="10722" width="26.6640625" style="90" customWidth="1"/>
    <col min="10723" max="10970" width="11.44140625" style="90"/>
    <col min="10971" max="10971" width="31.5546875" style="90" bestFit="1" customWidth="1"/>
    <col min="10972" max="10972" width="39" style="90" customWidth="1"/>
    <col min="10973" max="10973" width="14.44140625" style="90" customWidth="1"/>
    <col min="10974" max="10974" width="10.88671875" style="90" bestFit="1" customWidth="1"/>
    <col min="10975" max="10975" width="22.33203125" style="90" customWidth="1"/>
    <col min="10976" max="10976" width="25.33203125" style="90" customWidth="1"/>
    <col min="10977" max="10977" width="20" style="90" customWidth="1"/>
    <col min="10978" max="10978" width="26.6640625" style="90" customWidth="1"/>
    <col min="10979" max="11226" width="11.44140625" style="90"/>
    <col min="11227" max="11227" width="31.5546875" style="90" bestFit="1" customWidth="1"/>
    <col min="11228" max="11228" width="39" style="90" customWidth="1"/>
    <col min="11229" max="11229" width="14.44140625" style="90" customWidth="1"/>
    <col min="11230" max="11230" width="10.88671875" style="90" bestFit="1" customWidth="1"/>
    <col min="11231" max="11231" width="22.33203125" style="90" customWidth="1"/>
    <col min="11232" max="11232" width="25.33203125" style="90" customWidth="1"/>
    <col min="11233" max="11233" width="20" style="90" customWidth="1"/>
    <col min="11234" max="11234" width="26.6640625" style="90" customWidth="1"/>
    <col min="11235" max="11482" width="11.44140625" style="90"/>
    <col min="11483" max="11483" width="31.5546875" style="90" bestFit="1" customWidth="1"/>
    <col min="11484" max="11484" width="39" style="90" customWidth="1"/>
    <col min="11485" max="11485" width="14.44140625" style="90" customWidth="1"/>
    <col min="11486" max="11486" width="10.88671875" style="90" bestFit="1" customWidth="1"/>
    <col min="11487" max="11487" width="22.33203125" style="90" customWidth="1"/>
    <col min="11488" max="11488" width="25.33203125" style="90" customWidth="1"/>
    <col min="11489" max="11489" width="20" style="90" customWidth="1"/>
    <col min="11490" max="11490" width="26.6640625" style="90" customWidth="1"/>
    <col min="11491" max="11738" width="11.44140625" style="90"/>
    <col min="11739" max="11739" width="31.5546875" style="90" bestFit="1" customWidth="1"/>
    <col min="11740" max="11740" width="39" style="90" customWidth="1"/>
    <col min="11741" max="11741" width="14.44140625" style="90" customWidth="1"/>
    <col min="11742" max="11742" width="10.88671875" style="90" bestFit="1" customWidth="1"/>
    <col min="11743" max="11743" width="22.33203125" style="90" customWidth="1"/>
    <col min="11744" max="11744" width="25.33203125" style="90" customWidth="1"/>
    <col min="11745" max="11745" width="20" style="90" customWidth="1"/>
    <col min="11746" max="11746" width="26.6640625" style="90" customWidth="1"/>
    <col min="11747" max="11994" width="11.44140625" style="90"/>
    <col min="11995" max="11995" width="31.5546875" style="90" bestFit="1" customWidth="1"/>
    <col min="11996" max="11996" width="39" style="90" customWidth="1"/>
    <col min="11997" max="11997" width="14.44140625" style="90" customWidth="1"/>
    <col min="11998" max="11998" width="10.88671875" style="90" bestFit="1" customWidth="1"/>
    <col min="11999" max="11999" width="22.33203125" style="90" customWidth="1"/>
    <col min="12000" max="12000" width="25.33203125" style="90" customWidth="1"/>
    <col min="12001" max="12001" width="20" style="90" customWidth="1"/>
    <col min="12002" max="12002" width="26.6640625" style="90" customWidth="1"/>
    <col min="12003" max="12250" width="11.44140625" style="90"/>
    <col min="12251" max="12251" width="31.5546875" style="90" bestFit="1" customWidth="1"/>
    <col min="12252" max="12252" width="39" style="90" customWidth="1"/>
    <col min="12253" max="12253" width="14.44140625" style="90" customWidth="1"/>
    <col min="12254" max="12254" width="10.88671875" style="90" bestFit="1" customWidth="1"/>
    <col min="12255" max="12255" width="22.33203125" style="90" customWidth="1"/>
    <col min="12256" max="12256" width="25.33203125" style="90" customWidth="1"/>
    <col min="12257" max="12257" width="20" style="90" customWidth="1"/>
    <col min="12258" max="12258" width="26.6640625" style="90" customWidth="1"/>
    <col min="12259" max="12506" width="11.44140625" style="90"/>
    <col min="12507" max="12507" width="31.5546875" style="90" bestFit="1" customWidth="1"/>
    <col min="12508" max="12508" width="39" style="90" customWidth="1"/>
    <col min="12509" max="12509" width="14.44140625" style="90" customWidth="1"/>
    <col min="12510" max="12510" width="10.88671875" style="90" bestFit="1" customWidth="1"/>
    <col min="12511" max="12511" width="22.33203125" style="90" customWidth="1"/>
    <col min="12512" max="12512" width="25.33203125" style="90" customWidth="1"/>
    <col min="12513" max="12513" width="20" style="90" customWidth="1"/>
    <col min="12514" max="12514" width="26.6640625" style="90" customWidth="1"/>
    <col min="12515" max="12762" width="11.44140625" style="90"/>
    <col min="12763" max="12763" width="31.5546875" style="90" bestFit="1" customWidth="1"/>
    <col min="12764" max="12764" width="39" style="90" customWidth="1"/>
    <col min="12765" max="12765" width="14.44140625" style="90" customWidth="1"/>
    <col min="12766" max="12766" width="10.88671875" style="90" bestFit="1" customWidth="1"/>
    <col min="12767" max="12767" width="22.33203125" style="90" customWidth="1"/>
    <col min="12768" max="12768" width="25.33203125" style="90" customWidth="1"/>
    <col min="12769" max="12769" width="20" style="90" customWidth="1"/>
    <col min="12770" max="12770" width="26.6640625" style="90" customWidth="1"/>
    <col min="12771" max="13018" width="11.44140625" style="90"/>
    <col min="13019" max="13019" width="31.5546875" style="90" bestFit="1" customWidth="1"/>
    <col min="13020" max="13020" width="39" style="90" customWidth="1"/>
    <col min="13021" max="13021" width="14.44140625" style="90" customWidth="1"/>
    <col min="13022" max="13022" width="10.88671875" style="90" bestFit="1" customWidth="1"/>
    <col min="13023" max="13023" width="22.33203125" style="90" customWidth="1"/>
    <col min="13024" max="13024" width="25.33203125" style="90" customWidth="1"/>
    <col min="13025" max="13025" width="20" style="90" customWidth="1"/>
    <col min="13026" max="13026" width="26.6640625" style="90" customWidth="1"/>
    <col min="13027" max="13274" width="11.44140625" style="90"/>
    <col min="13275" max="13275" width="31.5546875" style="90" bestFit="1" customWidth="1"/>
    <col min="13276" max="13276" width="39" style="90" customWidth="1"/>
    <col min="13277" max="13277" width="14.44140625" style="90" customWidth="1"/>
    <col min="13278" max="13278" width="10.88671875" style="90" bestFit="1" customWidth="1"/>
    <col min="13279" max="13279" width="22.33203125" style="90" customWidth="1"/>
    <col min="13280" max="13280" width="25.33203125" style="90" customWidth="1"/>
    <col min="13281" max="13281" width="20" style="90" customWidth="1"/>
    <col min="13282" max="13282" width="26.6640625" style="90" customWidth="1"/>
    <col min="13283" max="13530" width="11.44140625" style="90"/>
    <col min="13531" max="13531" width="31.5546875" style="90" bestFit="1" customWidth="1"/>
    <col min="13532" max="13532" width="39" style="90" customWidth="1"/>
    <col min="13533" max="13533" width="14.44140625" style="90" customWidth="1"/>
    <col min="13534" max="13534" width="10.88671875" style="90" bestFit="1" customWidth="1"/>
    <col min="13535" max="13535" width="22.33203125" style="90" customWidth="1"/>
    <col min="13536" max="13536" width="25.33203125" style="90" customWidth="1"/>
    <col min="13537" max="13537" width="20" style="90" customWidth="1"/>
    <col min="13538" max="13538" width="26.6640625" style="90" customWidth="1"/>
    <col min="13539" max="13786" width="11.44140625" style="90"/>
    <col min="13787" max="13787" width="31.5546875" style="90" bestFit="1" customWidth="1"/>
    <col min="13788" max="13788" width="39" style="90" customWidth="1"/>
    <col min="13789" max="13789" width="14.44140625" style="90" customWidth="1"/>
    <col min="13790" max="13790" width="10.88671875" style="90" bestFit="1" customWidth="1"/>
    <col min="13791" max="13791" width="22.33203125" style="90" customWidth="1"/>
    <col min="13792" max="13792" width="25.33203125" style="90" customWidth="1"/>
    <col min="13793" max="13793" width="20" style="90" customWidth="1"/>
    <col min="13794" max="13794" width="26.6640625" style="90" customWidth="1"/>
    <col min="13795" max="14042" width="11.44140625" style="90"/>
    <col min="14043" max="14043" width="31.5546875" style="90" bestFit="1" customWidth="1"/>
    <col min="14044" max="14044" width="39" style="90" customWidth="1"/>
    <col min="14045" max="14045" width="14.44140625" style="90" customWidth="1"/>
    <col min="14046" max="14046" width="10.88671875" style="90" bestFit="1" customWidth="1"/>
    <col min="14047" max="14047" width="22.33203125" style="90" customWidth="1"/>
    <col min="14048" max="14048" width="25.33203125" style="90" customWidth="1"/>
    <col min="14049" max="14049" width="20" style="90" customWidth="1"/>
    <col min="14050" max="14050" width="26.6640625" style="90" customWidth="1"/>
    <col min="14051" max="14298" width="11.44140625" style="90"/>
    <col min="14299" max="14299" width="31.5546875" style="90" bestFit="1" customWidth="1"/>
    <col min="14300" max="14300" width="39" style="90" customWidth="1"/>
    <col min="14301" max="14301" width="14.44140625" style="90" customWidth="1"/>
    <col min="14302" max="14302" width="10.88671875" style="90" bestFit="1" customWidth="1"/>
    <col min="14303" max="14303" width="22.33203125" style="90" customWidth="1"/>
    <col min="14304" max="14304" width="25.33203125" style="90" customWidth="1"/>
    <col min="14305" max="14305" width="20" style="90" customWidth="1"/>
    <col min="14306" max="14306" width="26.6640625" style="90" customWidth="1"/>
    <col min="14307" max="14554" width="11.44140625" style="90"/>
    <col min="14555" max="14555" width="31.5546875" style="90" bestFit="1" customWidth="1"/>
    <col min="14556" max="14556" width="39" style="90" customWidth="1"/>
    <col min="14557" max="14557" width="14.44140625" style="90" customWidth="1"/>
    <col min="14558" max="14558" width="10.88671875" style="90" bestFit="1" customWidth="1"/>
    <col min="14559" max="14559" width="22.33203125" style="90" customWidth="1"/>
    <col min="14560" max="14560" width="25.33203125" style="90" customWidth="1"/>
    <col min="14561" max="14561" width="20" style="90" customWidth="1"/>
    <col min="14562" max="14562" width="26.6640625" style="90" customWidth="1"/>
    <col min="14563" max="14810" width="11.44140625" style="90"/>
    <col min="14811" max="14811" width="31.5546875" style="90" bestFit="1" customWidth="1"/>
    <col min="14812" max="14812" width="39" style="90" customWidth="1"/>
    <col min="14813" max="14813" width="14.44140625" style="90" customWidth="1"/>
    <col min="14814" max="14814" width="10.88671875" style="90" bestFit="1" customWidth="1"/>
    <col min="14815" max="14815" width="22.33203125" style="90" customWidth="1"/>
    <col min="14816" max="14816" width="25.33203125" style="90" customWidth="1"/>
    <col min="14817" max="14817" width="20" style="90" customWidth="1"/>
    <col min="14818" max="14818" width="26.6640625" style="90" customWidth="1"/>
    <col min="14819" max="15066" width="11.44140625" style="90"/>
    <col min="15067" max="15067" width="31.5546875" style="90" bestFit="1" customWidth="1"/>
    <col min="15068" max="15068" width="39" style="90" customWidth="1"/>
    <col min="15069" max="15069" width="14.44140625" style="90" customWidth="1"/>
    <col min="15070" max="15070" width="10.88671875" style="90" bestFit="1" customWidth="1"/>
    <col min="15071" max="15071" width="22.33203125" style="90" customWidth="1"/>
    <col min="15072" max="15072" width="25.33203125" style="90" customWidth="1"/>
    <col min="15073" max="15073" width="20" style="90" customWidth="1"/>
    <col min="15074" max="15074" width="26.6640625" style="90" customWidth="1"/>
    <col min="15075" max="15322" width="11.44140625" style="90"/>
    <col min="15323" max="15323" width="31.5546875" style="90" bestFit="1" customWidth="1"/>
    <col min="15324" max="15324" width="39" style="90" customWidth="1"/>
    <col min="15325" max="15325" width="14.44140625" style="90" customWidth="1"/>
    <col min="15326" max="15326" width="10.88671875" style="90" bestFit="1" customWidth="1"/>
    <col min="15327" max="15327" width="22.33203125" style="90" customWidth="1"/>
    <col min="15328" max="15328" width="25.33203125" style="90" customWidth="1"/>
    <col min="15329" max="15329" width="20" style="90" customWidth="1"/>
    <col min="15330" max="15330" width="26.6640625" style="90" customWidth="1"/>
    <col min="15331" max="15578" width="11.44140625" style="90"/>
    <col min="15579" max="15579" width="31.5546875" style="90" bestFit="1" customWidth="1"/>
    <col min="15580" max="15580" width="39" style="90" customWidth="1"/>
    <col min="15581" max="15581" width="14.44140625" style="90" customWidth="1"/>
    <col min="15582" max="15582" width="10.88671875" style="90" bestFit="1" customWidth="1"/>
    <col min="15583" max="15583" width="22.33203125" style="90" customWidth="1"/>
    <col min="15584" max="15584" width="25.33203125" style="90" customWidth="1"/>
    <col min="15585" max="15585" width="20" style="90" customWidth="1"/>
    <col min="15586" max="15586" width="26.6640625" style="90" customWidth="1"/>
    <col min="15587" max="15834" width="11.44140625" style="90"/>
    <col min="15835" max="15835" width="31.5546875" style="90" bestFit="1" customWidth="1"/>
    <col min="15836" max="15836" width="39" style="90" customWidth="1"/>
    <col min="15837" max="15837" width="14.44140625" style="90" customWidth="1"/>
    <col min="15838" max="15838" width="10.88671875" style="90" bestFit="1" customWidth="1"/>
    <col min="15839" max="15839" width="22.33203125" style="90" customWidth="1"/>
    <col min="15840" max="15840" width="25.33203125" style="90" customWidth="1"/>
    <col min="15841" max="15841" width="20" style="90" customWidth="1"/>
    <col min="15842" max="15842" width="26.6640625" style="90" customWidth="1"/>
    <col min="15843" max="16090" width="11.44140625" style="90"/>
    <col min="16091" max="16091" width="31.5546875" style="90" bestFit="1" customWidth="1"/>
    <col min="16092" max="16092" width="39" style="90" customWidth="1"/>
    <col min="16093" max="16093" width="14.44140625" style="90" customWidth="1"/>
    <col min="16094" max="16094" width="10.88671875" style="90" bestFit="1" customWidth="1"/>
    <col min="16095" max="16095" width="22.33203125" style="90" customWidth="1"/>
    <col min="16096" max="16096" width="25.33203125" style="90" customWidth="1"/>
    <col min="16097" max="16097" width="20" style="90" customWidth="1"/>
    <col min="16098" max="16098" width="26.6640625" style="90" customWidth="1"/>
    <col min="16099" max="16384" width="11.44140625" style="90"/>
  </cols>
  <sheetData>
    <row r="1" spans="1:7" ht="112.5" customHeight="1" thickBot="1" x14ac:dyDescent="0.35">
      <c r="A1" s="424" t="s">
        <v>0</v>
      </c>
      <c r="B1" s="427" t="s">
        <v>1</v>
      </c>
      <c r="C1" s="315" t="s">
        <v>174</v>
      </c>
      <c r="D1" s="430" t="s">
        <v>172</v>
      </c>
      <c r="E1" s="446" t="s">
        <v>294</v>
      </c>
      <c r="F1" s="447"/>
      <c r="G1" s="448"/>
    </row>
    <row r="2" spans="1:7" ht="15.75" customHeight="1" thickTop="1" x14ac:dyDescent="0.3">
      <c r="A2" s="425"/>
      <c r="B2" s="428"/>
      <c r="C2" s="318"/>
      <c r="D2" s="431"/>
      <c r="E2" s="438" t="s">
        <v>2</v>
      </c>
      <c r="F2" s="439"/>
      <c r="G2" s="433" t="s">
        <v>3</v>
      </c>
    </row>
    <row r="3" spans="1:7" ht="15" customHeight="1" x14ac:dyDescent="0.3">
      <c r="A3" s="425"/>
      <c r="B3" s="428"/>
      <c r="C3" s="318"/>
      <c r="D3" s="431"/>
      <c r="E3" s="440"/>
      <c r="F3" s="441"/>
      <c r="G3" s="434"/>
    </row>
    <row r="4" spans="1:7" ht="15" customHeight="1" x14ac:dyDescent="0.3">
      <c r="A4" s="425"/>
      <c r="B4" s="428"/>
      <c r="C4" s="318"/>
      <c r="D4" s="431"/>
      <c r="E4" s="440"/>
      <c r="F4" s="441"/>
      <c r="G4" s="434"/>
    </row>
    <row r="5" spans="1:7" ht="15" customHeight="1" x14ac:dyDescent="0.3">
      <c r="A5" s="425"/>
      <c r="B5" s="428"/>
      <c r="C5" s="318"/>
      <c r="D5" s="431"/>
      <c r="E5" s="440"/>
      <c r="F5" s="441"/>
      <c r="G5" s="434"/>
    </row>
    <row r="6" spans="1:7" ht="15" customHeight="1" x14ac:dyDescent="0.3">
      <c r="A6" s="425"/>
      <c r="B6" s="428"/>
      <c r="C6" s="318"/>
      <c r="D6" s="431"/>
      <c r="E6" s="440"/>
      <c r="F6" s="441"/>
      <c r="G6" s="434"/>
    </row>
    <row r="7" spans="1:7" ht="15" customHeight="1" x14ac:dyDescent="0.3">
      <c r="A7" s="425"/>
      <c r="B7" s="428"/>
      <c r="C7" s="318"/>
      <c r="D7" s="431"/>
      <c r="E7" s="440"/>
      <c r="F7" s="441"/>
      <c r="G7" s="434"/>
    </row>
    <row r="8" spans="1:7" ht="15" customHeight="1" x14ac:dyDescent="0.3">
      <c r="A8" s="425"/>
      <c r="B8" s="428"/>
      <c r="C8" s="318"/>
      <c r="D8" s="431"/>
      <c r="E8" s="440"/>
      <c r="F8" s="441"/>
      <c r="G8" s="434"/>
    </row>
    <row r="9" spans="1:7" ht="15.75" customHeight="1" thickBot="1" x14ac:dyDescent="0.35">
      <c r="A9" s="425"/>
      <c r="B9" s="428"/>
      <c r="C9" s="318"/>
      <c r="D9" s="431"/>
      <c r="E9" s="442"/>
      <c r="F9" s="443"/>
      <c r="G9" s="435"/>
    </row>
    <row r="10" spans="1:7" ht="36.75" customHeight="1" thickTop="1" thickBot="1" x14ac:dyDescent="0.35">
      <c r="A10" s="426"/>
      <c r="B10" s="429"/>
      <c r="C10" s="318"/>
      <c r="D10" s="432"/>
      <c r="E10" s="444" t="s">
        <v>295</v>
      </c>
      <c r="F10" s="445"/>
      <c r="G10" s="483" t="s">
        <v>296</v>
      </c>
    </row>
    <row r="11" spans="1:7" ht="15" thickBot="1" x14ac:dyDescent="0.35">
      <c r="A11" s="209"/>
      <c r="B11" s="210"/>
      <c r="C11" s="317"/>
      <c r="D11" s="210" t="s">
        <v>173</v>
      </c>
      <c r="E11" s="211" t="s">
        <v>17</v>
      </c>
      <c r="F11" s="211" t="s">
        <v>19</v>
      </c>
      <c r="G11" s="484"/>
    </row>
    <row r="12" spans="1:7" ht="15" thickBot="1" x14ac:dyDescent="0.35">
      <c r="A12" s="47" t="s">
        <v>40</v>
      </c>
      <c r="B12" s="61" t="s">
        <v>27</v>
      </c>
      <c r="C12" s="34"/>
      <c r="D12" s="58"/>
      <c r="E12" s="203">
        <f>IFERROR(VLOOKUP($B12,[1]NUM18!$G$3:$J$161,2,FALSE),0)</f>
        <v>1005</v>
      </c>
      <c r="F12" s="207">
        <f>IFERROR(VLOOKUP($B12,[1]NUM18!$G$3:$J$161,3,FALSE),0)</f>
        <v>1018</v>
      </c>
      <c r="G12" s="243"/>
    </row>
    <row r="13" spans="1:7" ht="15" thickBot="1" x14ac:dyDescent="0.35">
      <c r="A13" s="47" t="s">
        <v>40</v>
      </c>
      <c r="B13" s="61" t="s">
        <v>28</v>
      </c>
      <c r="C13" s="34"/>
      <c r="D13" s="58"/>
      <c r="E13" s="195">
        <f>IFERROR(VLOOKUP($B13,[1]NUM18!$G$3:$J$161,2,FALSE),0)</f>
        <v>776</v>
      </c>
      <c r="F13" s="198">
        <f>IFERROR(VLOOKUP($B13,[1]NUM18!$G$3:$J$161,3,FALSE),0)</f>
        <v>838</v>
      </c>
      <c r="G13" s="244"/>
    </row>
    <row r="14" spans="1:7" ht="15" thickBot="1" x14ac:dyDescent="0.35">
      <c r="A14" s="47" t="s">
        <v>40</v>
      </c>
      <c r="B14" s="61" t="s">
        <v>29</v>
      </c>
      <c r="C14" s="34"/>
      <c r="D14" s="58"/>
      <c r="E14" s="195">
        <f>IFERROR(VLOOKUP($B14,[1]NUM18!$G$3:$J$161,2,FALSE),0)</f>
        <v>1254</v>
      </c>
      <c r="F14" s="198">
        <f>IFERROR(VLOOKUP($B14,[1]NUM18!$G$3:$J$161,3,FALSE),0)</f>
        <v>1230</v>
      </c>
      <c r="G14" s="244"/>
    </row>
    <row r="15" spans="1:7" ht="15" thickBot="1" x14ac:dyDescent="0.35">
      <c r="A15" s="47" t="s">
        <v>40</v>
      </c>
      <c r="B15" s="61" t="s">
        <v>30</v>
      </c>
      <c r="C15" s="34"/>
      <c r="D15" s="58"/>
      <c r="E15" s="195">
        <f>IFERROR(VLOOKUP($B15,[1]NUM18!$G$3:$J$161,2,FALSE),0)</f>
        <v>1153</v>
      </c>
      <c r="F15" s="198">
        <f>IFERROR(VLOOKUP($B15,[1]NUM18!$G$3:$J$161,3,FALSE),0)</f>
        <v>1167</v>
      </c>
      <c r="G15" s="244"/>
    </row>
    <row r="16" spans="1:7" ht="15" thickBot="1" x14ac:dyDescent="0.35">
      <c r="A16" s="47" t="s">
        <v>40</v>
      </c>
      <c r="B16" s="61" t="s">
        <v>31</v>
      </c>
      <c r="C16" s="36"/>
      <c r="D16" s="58"/>
      <c r="E16" s="195">
        <f>IFERROR(VLOOKUP($B16,[1]NUM18!$G$3:$J$161,2,FALSE),0)</f>
        <v>1106</v>
      </c>
      <c r="F16" s="198">
        <f>IFERROR(VLOOKUP($B16,[1]NUM18!$G$3:$J$161,3,FALSE),0)</f>
        <v>1063</v>
      </c>
      <c r="G16" s="244"/>
    </row>
    <row r="17" spans="1:7" ht="15" thickBot="1" x14ac:dyDescent="0.35">
      <c r="A17" s="47" t="s">
        <v>40</v>
      </c>
      <c r="B17" s="61" t="s">
        <v>32</v>
      </c>
      <c r="C17" s="34"/>
      <c r="D17" s="58"/>
      <c r="E17" s="195">
        <f>IFERROR(VLOOKUP($B17,[1]NUM18!$G$3:$J$161,2,FALSE),0)</f>
        <v>1257</v>
      </c>
      <c r="F17" s="198">
        <f>IFERROR(VLOOKUP($B17,[1]NUM18!$G$3:$J$161,3,FALSE),0)</f>
        <v>1252</v>
      </c>
      <c r="G17" s="244"/>
    </row>
    <row r="18" spans="1:7" ht="15" thickBot="1" x14ac:dyDescent="0.35">
      <c r="A18" s="47" t="s">
        <v>40</v>
      </c>
      <c r="B18" s="61" t="s">
        <v>33</v>
      </c>
      <c r="C18" s="34"/>
      <c r="D18" s="58"/>
      <c r="E18" s="195">
        <f>IFERROR(VLOOKUP($B18,[1]NUM18!$G$3:$J$161,2,FALSE),0)</f>
        <v>133</v>
      </c>
      <c r="F18" s="198">
        <f>IFERROR(VLOOKUP($B18,[1]NUM18!$G$3:$J$161,3,FALSE),0)</f>
        <v>127</v>
      </c>
      <c r="G18" s="244"/>
    </row>
    <row r="19" spans="1:7" ht="15" thickBot="1" x14ac:dyDescent="0.35">
      <c r="A19" s="47" t="s">
        <v>40</v>
      </c>
      <c r="B19" s="61" t="s">
        <v>34</v>
      </c>
      <c r="C19" s="34"/>
      <c r="D19" s="58"/>
      <c r="E19" s="195">
        <f>IFERROR(VLOOKUP($B19,[1]NUM18!$G$3:$J$161,2,FALSE),0)</f>
        <v>27</v>
      </c>
      <c r="F19" s="198">
        <f>IFERROR(VLOOKUP($B19,[1]NUM18!$G$3:$J$161,3,FALSE),0)</f>
        <v>21</v>
      </c>
      <c r="G19" s="244"/>
    </row>
    <row r="20" spans="1:7" ht="15" thickBot="1" x14ac:dyDescent="0.35">
      <c r="A20" s="47" t="s">
        <v>40</v>
      </c>
      <c r="B20" s="61" t="s">
        <v>35</v>
      </c>
      <c r="C20" s="34"/>
      <c r="D20" s="58"/>
      <c r="E20" s="195">
        <f>IFERROR(VLOOKUP($B20,[1]NUM18!$G$3:$J$161,2,FALSE),0)</f>
        <v>37</v>
      </c>
      <c r="F20" s="198">
        <f>IFERROR(VLOOKUP($B20,[1]NUM18!$G$3:$J$161,3,FALSE),0)</f>
        <v>29</v>
      </c>
      <c r="G20" s="244"/>
    </row>
    <row r="21" spans="1:7" ht="15" thickBot="1" x14ac:dyDescent="0.35">
      <c r="A21" s="47" t="s">
        <v>40</v>
      </c>
      <c r="B21" s="61" t="s">
        <v>36</v>
      </c>
      <c r="C21" s="37"/>
      <c r="D21" s="58"/>
      <c r="E21" s="195">
        <f>IFERROR(VLOOKUP($B21,[1]NUM18!$G$3:$J$161,2,FALSE),0)</f>
        <v>33</v>
      </c>
      <c r="F21" s="198">
        <f>IFERROR(VLOOKUP($B21,[1]NUM18!$G$3:$J$161,3,FALSE),0)</f>
        <v>36</v>
      </c>
      <c r="G21" s="244"/>
    </row>
    <row r="22" spans="1:7" ht="15" thickBot="1" x14ac:dyDescent="0.35">
      <c r="A22" s="47" t="s">
        <v>40</v>
      </c>
      <c r="B22" s="61" t="s">
        <v>37</v>
      </c>
      <c r="C22" s="34"/>
      <c r="D22" s="58"/>
      <c r="E22" s="195">
        <f>IFERROR(VLOOKUP($B22,[1]NUM18!$G$3:$J$161,2,FALSE),0)</f>
        <v>99</v>
      </c>
      <c r="F22" s="198">
        <f>IFERROR(VLOOKUP($B22,[1]NUM18!$G$3:$J$161,3,FALSE),0)</f>
        <v>77</v>
      </c>
      <c r="G22" s="244"/>
    </row>
    <row r="23" spans="1:7" ht="15" thickBot="1" x14ac:dyDescent="0.35">
      <c r="A23" s="47" t="s">
        <v>40</v>
      </c>
      <c r="B23" s="61" t="s">
        <v>38</v>
      </c>
      <c r="C23" s="34"/>
      <c r="D23" s="58"/>
      <c r="E23" s="195">
        <f>IFERROR(VLOOKUP($B23,[1]NUM18!$G$3:$J$161,2,FALSE),0)</f>
        <v>68</v>
      </c>
      <c r="F23" s="198">
        <f>IFERROR(VLOOKUP($B23,[1]NUM18!$G$3:$J$161,3,FALSE),0)</f>
        <v>62</v>
      </c>
      <c r="G23" s="244"/>
    </row>
    <row r="24" spans="1:7" ht="15" thickBot="1" x14ac:dyDescent="0.35">
      <c r="A24" s="47" t="s">
        <v>40</v>
      </c>
      <c r="B24" s="61" t="s">
        <v>39</v>
      </c>
      <c r="C24" s="34"/>
      <c r="D24" s="58"/>
      <c r="E24" s="195">
        <f>IFERROR(VLOOKUP($B24,[1]NUM18!$G$3:$J$161,2,FALSE),0)</f>
        <v>171</v>
      </c>
      <c r="F24" s="198">
        <f>IFERROR(VLOOKUP($B24,[1]NUM18!$G$3:$J$161,3,FALSE),0)</f>
        <v>151</v>
      </c>
      <c r="G24" s="244"/>
    </row>
    <row r="25" spans="1:7" ht="15" thickBot="1" x14ac:dyDescent="0.35">
      <c r="A25" s="47" t="s">
        <v>40</v>
      </c>
      <c r="B25" s="61" t="s">
        <v>256</v>
      </c>
      <c r="C25" s="34"/>
      <c r="D25" s="58"/>
      <c r="E25" s="196">
        <f>IFERROR(VLOOKUP($B25,[1]NUM18!$G$3:$J$161,2,FALSE),0)</f>
        <v>131</v>
      </c>
      <c r="F25" s="199">
        <f>IFERROR(VLOOKUP($B25,[1]NUM18!$G$3:$J$161,3,FALSE),0)</f>
        <v>159</v>
      </c>
      <c r="G25" s="245"/>
    </row>
    <row r="26" spans="1:7" ht="15" thickBot="1" x14ac:dyDescent="0.35">
      <c r="A26" s="449" t="s">
        <v>159</v>
      </c>
      <c r="B26" s="450"/>
      <c r="C26" s="160">
        <f>D26/Metas!R10</f>
        <v>1.0860748084722849</v>
      </c>
      <c r="D26" s="200">
        <f>F26/G26</f>
        <v>0.65164488508337093</v>
      </c>
      <c r="E26" s="193">
        <f t="shared" ref="E26:F26" si="0">SUM(E12:E25)</f>
        <v>7250</v>
      </c>
      <c r="F26" s="201">
        <f t="shared" si="0"/>
        <v>7230</v>
      </c>
      <c r="G26" s="193">
        <v>11095</v>
      </c>
    </row>
    <row r="27" spans="1:7" ht="15" thickBot="1" x14ac:dyDescent="0.35">
      <c r="A27" s="47" t="s">
        <v>41</v>
      </c>
      <c r="B27" s="61" t="s">
        <v>42</v>
      </c>
      <c r="C27" s="34"/>
      <c r="D27" s="58"/>
      <c r="E27" s="194">
        <f>IFERROR(VLOOKUP($B27,[1]NUM18!$G$3:$J$161,2,FALSE),0)</f>
        <v>1157</v>
      </c>
      <c r="F27" s="194">
        <f>IFERROR(VLOOKUP($B27,[1]NUM18!$G$3:$J$161,3,FALSE),0)</f>
        <v>1119</v>
      </c>
      <c r="G27" s="246"/>
    </row>
    <row r="28" spans="1:7" ht="15" thickBot="1" x14ac:dyDescent="0.35">
      <c r="A28" s="47" t="s">
        <v>41</v>
      </c>
      <c r="B28" s="61" t="s">
        <v>43</v>
      </c>
      <c r="C28" s="34"/>
      <c r="D28" s="58"/>
      <c r="E28" s="195">
        <f>IFERROR(VLOOKUP($B28,[1]NUM18!$G$3:$J$161,2,FALSE),0)</f>
        <v>1274</v>
      </c>
      <c r="F28" s="195">
        <f>IFERROR(VLOOKUP($B28,[1]NUM18!$G$3:$J$161,3,FALSE),0)</f>
        <v>1202</v>
      </c>
      <c r="G28" s="247"/>
    </row>
    <row r="29" spans="1:7" ht="15" thickBot="1" x14ac:dyDescent="0.35">
      <c r="A29" s="47" t="s">
        <v>41</v>
      </c>
      <c r="B29" s="61" t="s">
        <v>44</v>
      </c>
      <c r="C29" s="34"/>
      <c r="D29" s="58"/>
      <c r="E29" s="195">
        <f>IFERROR(VLOOKUP($B29,[1]NUM18!$G$3:$J$161,2,FALSE),0)</f>
        <v>2451</v>
      </c>
      <c r="F29" s="195">
        <f>IFERROR(VLOOKUP($B29,[1]NUM18!$G$3:$J$161,3,FALSE),0)</f>
        <v>2366</v>
      </c>
      <c r="G29" s="247"/>
    </row>
    <row r="30" spans="1:7" ht="15" thickBot="1" x14ac:dyDescent="0.35">
      <c r="A30" s="47" t="s">
        <v>41</v>
      </c>
      <c r="B30" s="61" t="s">
        <v>45</v>
      </c>
      <c r="C30" s="34"/>
      <c r="D30" s="58"/>
      <c r="E30" s="195">
        <f>IFERROR(VLOOKUP($B30,[1]NUM18!$G$3:$J$161,2,FALSE),0)</f>
        <v>181</v>
      </c>
      <c r="F30" s="195">
        <f>IFERROR(VLOOKUP($B30,[1]NUM18!$G$3:$J$161,3,FALSE),0)</f>
        <v>137</v>
      </c>
      <c r="G30" s="247"/>
    </row>
    <row r="31" spans="1:7" ht="15" thickBot="1" x14ac:dyDescent="0.35">
      <c r="A31" s="47" t="s">
        <v>41</v>
      </c>
      <c r="B31" s="61" t="s">
        <v>46</v>
      </c>
      <c r="C31" s="34"/>
      <c r="D31" s="58"/>
      <c r="E31" s="195">
        <f>IFERROR(VLOOKUP($B31,[1]NUM18!$G$3:$J$161,2,FALSE),0)</f>
        <v>1094</v>
      </c>
      <c r="F31" s="195">
        <f>IFERROR(VLOOKUP($B31,[1]NUM18!$G$3:$J$161,3,FALSE),0)</f>
        <v>1384</v>
      </c>
      <c r="G31" s="247"/>
    </row>
    <row r="32" spans="1:7" ht="15" thickBot="1" x14ac:dyDescent="0.35">
      <c r="A32" s="47" t="s">
        <v>41</v>
      </c>
      <c r="B32" s="61" t="s">
        <v>47</v>
      </c>
      <c r="C32" s="34"/>
      <c r="D32" s="58"/>
      <c r="E32" s="195">
        <f>IFERROR(VLOOKUP($B32,[1]NUM18!$G$3:$J$161,2,FALSE),0)</f>
        <v>0</v>
      </c>
      <c r="F32" s="195">
        <f>IFERROR(VLOOKUP($B32,[1]NUM18!$G$3:$J$161,3,FALSE),0)</f>
        <v>0</v>
      </c>
      <c r="G32" s="247"/>
    </row>
    <row r="33" spans="1:7" ht="15" thickBot="1" x14ac:dyDescent="0.35">
      <c r="A33" s="47" t="s">
        <v>41</v>
      </c>
      <c r="B33" s="61" t="s">
        <v>48</v>
      </c>
      <c r="C33" s="34"/>
      <c r="D33" s="58"/>
      <c r="E33" s="195">
        <f>IFERROR(VLOOKUP($B33,[1]NUM18!$G$3:$J$161,2,FALSE),0)</f>
        <v>70</v>
      </c>
      <c r="F33" s="195">
        <f>IFERROR(VLOOKUP($B33,[1]NUM18!$G$3:$J$161,3,FALSE),0)</f>
        <v>62</v>
      </c>
      <c r="G33" s="247"/>
    </row>
    <row r="34" spans="1:7" ht="15" thickBot="1" x14ac:dyDescent="0.35">
      <c r="A34" s="47" t="s">
        <v>41</v>
      </c>
      <c r="B34" s="61" t="s">
        <v>49</v>
      </c>
      <c r="C34" s="34"/>
      <c r="D34" s="58"/>
      <c r="E34" s="195">
        <f>IFERROR(VLOOKUP($B34,[1]NUM18!$G$3:$J$161,2,FALSE),0)</f>
        <v>49</v>
      </c>
      <c r="F34" s="195">
        <f>IFERROR(VLOOKUP($B34,[1]NUM18!$G$3:$J$161,3,FALSE),0)</f>
        <v>48</v>
      </c>
      <c r="G34" s="247"/>
    </row>
    <row r="35" spans="1:7" ht="15" thickBot="1" x14ac:dyDescent="0.35">
      <c r="A35" s="47" t="s">
        <v>41</v>
      </c>
      <c r="B35" s="61" t="s">
        <v>50</v>
      </c>
      <c r="C35" s="34"/>
      <c r="D35" s="58"/>
      <c r="E35" s="195">
        <f>IFERROR(VLOOKUP($B35,[1]NUM18!$G$3:$J$161,2,FALSE),0)</f>
        <v>241</v>
      </c>
      <c r="F35" s="195">
        <f>IFERROR(VLOOKUP($B35,[1]NUM18!$G$3:$J$161,3,FALSE),0)</f>
        <v>339</v>
      </c>
      <c r="G35" s="247"/>
    </row>
    <row r="36" spans="1:7" ht="15" thickBot="1" x14ac:dyDescent="0.35">
      <c r="A36" s="47" t="s">
        <v>41</v>
      </c>
      <c r="B36" s="61" t="s">
        <v>240</v>
      </c>
      <c r="C36" s="34"/>
      <c r="D36" s="58"/>
      <c r="E36" s="195">
        <f>IFERROR(VLOOKUP($B36,[1]NUM18!$G$3:$J$161,2,FALSE),0)</f>
        <v>194</v>
      </c>
      <c r="F36" s="195">
        <f>IFERROR(VLOOKUP($B36,[1]NUM18!$G$3:$J$161,3,FALSE),0)</f>
        <v>179</v>
      </c>
      <c r="G36" s="247"/>
    </row>
    <row r="37" spans="1:7" ht="15" thickBot="1" x14ac:dyDescent="0.35">
      <c r="A37" s="49" t="s">
        <v>41</v>
      </c>
      <c r="B37" s="229" t="s">
        <v>323</v>
      </c>
      <c r="C37" s="34"/>
      <c r="D37" s="58"/>
      <c r="E37" s="195">
        <f>IFERROR(VLOOKUP($B37,[1]NUM18!$G$3:$J$161,2,FALSE),0)</f>
        <v>0</v>
      </c>
      <c r="F37" s="195">
        <f>IFERROR(VLOOKUP($B37,[1]NUM18!$G$3:$J$161,3,FALSE),0)</f>
        <v>0</v>
      </c>
      <c r="G37" s="247"/>
    </row>
    <row r="38" spans="1:7" ht="15" thickBot="1" x14ac:dyDescent="0.35">
      <c r="A38" s="49" t="s">
        <v>41</v>
      </c>
      <c r="B38" s="47" t="s">
        <v>260</v>
      </c>
      <c r="C38" s="34"/>
      <c r="D38" s="58"/>
      <c r="E38" s="195">
        <f>IFERROR(VLOOKUP($B38,[1]NUM18!$G$3:$J$161,2,FALSE),0)</f>
        <v>467</v>
      </c>
      <c r="F38" s="195">
        <f>IFERROR(VLOOKUP($B38,[1]NUM18!$G$3:$J$161,3,FALSE),0)</f>
        <v>632</v>
      </c>
      <c r="G38" s="247"/>
    </row>
    <row r="39" spans="1:7" ht="15" thickBot="1" x14ac:dyDescent="0.35">
      <c r="A39" s="49" t="s">
        <v>41</v>
      </c>
      <c r="B39" s="47" t="s">
        <v>261</v>
      </c>
      <c r="C39" s="34"/>
      <c r="D39" s="58"/>
      <c r="E39" s="196">
        <f>IFERROR(VLOOKUP($B39,[1]NUM18!$G$3:$J$161,2,FALSE),0)</f>
        <v>466</v>
      </c>
      <c r="F39" s="196">
        <f>IFERROR(VLOOKUP($B39,[1]NUM18!$G$3:$J$161,3,FALSE),0)</f>
        <v>543</v>
      </c>
      <c r="G39" s="248"/>
    </row>
    <row r="40" spans="1:7" ht="15" thickBot="1" x14ac:dyDescent="0.35">
      <c r="A40" s="449" t="s">
        <v>160</v>
      </c>
      <c r="B40" s="450"/>
      <c r="C40" s="160">
        <f>D40/Metas!R8</f>
        <v>1.0174248774416419</v>
      </c>
      <c r="D40" s="200">
        <f>F40/G40</f>
        <v>0.61045492646498511</v>
      </c>
      <c r="E40" s="193">
        <f>SUM(E27:E39)</f>
        <v>7644</v>
      </c>
      <c r="F40" s="201">
        <f>SUM(F27:F39)</f>
        <v>8011</v>
      </c>
      <c r="G40" s="193">
        <v>13123</v>
      </c>
    </row>
    <row r="41" spans="1:7" ht="15" thickBot="1" x14ac:dyDescent="0.35">
      <c r="A41" s="47" t="s">
        <v>60</v>
      </c>
      <c r="B41" s="61" t="s">
        <v>51</v>
      </c>
      <c r="C41" s="34"/>
      <c r="D41" s="58"/>
      <c r="E41" s="194">
        <f>IFERROR(VLOOKUP($B41,[1]NUM18!$G$3:$J$161,2,FALSE),0)</f>
        <v>56</v>
      </c>
      <c r="F41" s="194">
        <f>IFERROR(VLOOKUP($B41,[1]NUM18!$G$3:$J$161,3,FALSE),0)</f>
        <v>56</v>
      </c>
      <c r="G41" s="246"/>
    </row>
    <row r="42" spans="1:7" ht="15" thickBot="1" x14ac:dyDescent="0.35">
      <c r="A42" s="47" t="s">
        <v>60</v>
      </c>
      <c r="B42" s="61" t="s">
        <v>52</v>
      </c>
      <c r="C42" s="34"/>
      <c r="D42" s="58"/>
      <c r="E42" s="195">
        <f>IFERROR(VLOOKUP($B42,[1]NUM18!$G$3:$J$161,2,FALSE),0)</f>
        <v>33</v>
      </c>
      <c r="F42" s="195">
        <f>IFERROR(VLOOKUP($B42,[1]NUM18!$G$3:$J$161,3,FALSE),0)</f>
        <v>35</v>
      </c>
      <c r="G42" s="247"/>
    </row>
    <row r="43" spans="1:7" ht="15" thickBot="1" x14ac:dyDescent="0.35">
      <c r="A43" s="47" t="s">
        <v>60</v>
      </c>
      <c r="B43" s="61" t="s">
        <v>53</v>
      </c>
      <c r="C43" s="34"/>
      <c r="D43" s="58"/>
      <c r="E43" s="195">
        <f>IFERROR(VLOOKUP($B43,[1]NUM18!$G$3:$J$161,2,FALSE),0)</f>
        <v>65</v>
      </c>
      <c r="F43" s="195">
        <f>IFERROR(VLOOKUP($B43,[1]NUM18!$G$3:$J$161,3,FALSE),0)</f>
        <v>61</v>
      </c>
      <c r="G43" s="247"/>
    </row>
    <row r="44" spans="1:7" ht="15" thickBot="1" x14ac:dyDescent="0.35">
      <c r="A44" s="47" t="s">
        <v>60</v>
      </c>
      <c r="B44" s="61" t="s">
        <v>54</v>
      </c>
      <c r="C44" s="34"/>
      <c r="D44" s="58"/>
      <c r="E44" s="195">
        <f>IFERROR(VLOOKUP($B44,[1]NUM18!$G$3:$J$161,2,FALSE),0)</f>
        <v>3</v>
      </c>
      <c r="F44" s="195">
        <f>IFERROR(VLOOKUP($B44,[1]NUM18!$G$3:$J$161,3,FALSE),0)</f>
        <v>3</v>
      </c>
      <c r="G44" s="247"/>
    </row>
    <row r="45" spans="1:7" ht="15" thickBot="1" x14ac:dyDescent="0.35">
      <c r="A45" s="47" t="s">
        <v>60</v>
      </c>
      <c r="B45" s="61" t="s">
        <v>55</v>
      </c>
      <c r="C45" s="34"/>
      <c r="D45" s="58"/>
      <c r="E45" s="195">
        <f>IFERROR(VLOOKUP($B45,[1]NUM18!$G$3:$J$161,2,FALSE),0)</f>
        <v>89</v>
      </c>
      <c r="F45" s="195">
        <f>IFERROR(VLOOKUP($B45,[1]NUM18!$G$3:$J$161,3,FALSE),0)</f>
        <v>78</v>
      </c>
      <c r="G45" s="247"/>
    </row>
    <row r="46" spans="1:7" ht="15" thickBot="1" x14ac:dyDescent="0.35">
      <c r="A46" s="47" t="s">
        <v>60</v>
      </c>
      <c r="B46" s="61" t="s">
        <v>56</v>
      </c>
      <c r="C46" s="34"/>
      <c r="D46" s="58"/>
      <c r="E46" s="195">
        <f>IFERROR(VLOOKUP($B46,[1]NUM18!$G$3:$J$161,2,FALSE),0)</f>
        <v>38</v>
      </c>
      <c r="F46" s="195">
        <f>IFERROR(VLOOKUP($B46,[1]NUM18!$G$3:$J$161,3,FALSE),0)</f>
        <v>40</v>
      </c>
      <c r="G46" s="247"/>
    </row>
    <row r="47" spans="1:7" ht="15" thickBot="1" x14ac:dyDescent="0.35">
      <c r="A47" s="47" t="s">
        <v>60</v>
      </c>
      <c r="B47" s="61" t="s">
        <v>57</v>
      </c>
      <c r="C47" s="34"/>
      <c r="D47" s="58"/>
      <c r="E47" s="195">
        <f>IFERROR(VLOOKUP($B47,[1]NUM18!$G$3:$J$161,2,FALSE),0)</f>
        <v>72</v>
      </c>
      <c r="F47" s="195">
        <f>IFERROR(VLOOKUP($B47,[1]NUM18!$G$3:$J$161,3,FALSE),0)</f>
        <v>74</v>
      </c>
      <c r="G47" s="247"/>
    </row>
    <row r="48" spans="1:7" ht="15" thickBot="1" x14ac:dyDescent="0.35">
      <c r="A48" s="47" t="s">
        <v>60</v>
      </c>
      <c r="B48" s="61" t="s">
        <v>58</v>
      </c>
      <c r="C48" s="34"/>
      <c r="D48" s="58"/>
      <c r="E48" s="195">
        <f>IFERROR(VLOOKUP($B48,[1]NUM18!$G$3:$J$161,2,FALSE),0)</f>
        <v>14</v>
      </c>
      <c r="F48" s="195">
        <f>IFERROR(VLOOKUP($B48,[1]NUM18!$G$3:$J$161,3,FALSE),0)</f>
        <v>12</v>
      </c>
      <c r="G48" s="247"/>
    </row>
    <row r="49" spans="1:7" ht="15" thickBot="1" x14ac:dyDescent="0.35">
      <c r="A49" s="47" t="s">
        <v>60</v>
      </c>
      <c r="B49" s="61" t="s">
        <v>59</v>
      </c>
      <c r="C49" s="34"/>
      <c r="D49" s="58"/>
      <c r="E49" s="195">
        <f>IFERROR(VLOOKUP($B49,[1]NUM18!$G$3:$J$161,2,FALSE),0)</f>
        <v>13</v>
      </c>
      <c r="F49" s="195">
        <f>IFERROR(VLOOKUP($B49,[1]NUM18!$G$3:$J$161,3,FALSE),0)</f>
        <v>10</v>
      </c>
      <c r="G49" s="247"/>
    </row>
    <row r="50" spans="1:7" ht="15" thickBot="1" x14ac:dyDescent="0.35">
      <c r="A50" s="47" t="s">
        <v>60</v>
      </c>
      <c r="B50" s="47" t="s">
        <v>263</v>
      </c>
      <c r="C50" s="34"/>
      <c r="D50" s="58"/>
      <c r="E50" s="196">
        <f>IFERROR(VLOOKUP($B50,[1]NUM18!$G$3:$J$161,2,FALSE),0)</f>
        <v>145</v>
      </c>
      <c r="F50" s="196">
        <f>IFERROR(VLOOKUP($B50,[1]NUM18!$G$3:$J$161,3,FALSE),0)</f>
        <v>159</v>
      </c>
      <c r="G50" s="248"/>
    </row>
    <row r="51" spans="1:7" ht="15" thickBot="1" x14ac:dyDescent="0.35">
      <c r="A51" s="449" t="s">
        <v>161</v>
      </c>
      <c r="B51" s="450"/>
      <c r="C51" s="160">
        <f>D51/Metas!R17</f>
        <v>1.2424181315866694</v>
      </c>
      <c r="D51" s="200">
        <f>F51/G51</f>
        <v>0.74681753889674685</v>
      </c>
      <c r="E51" s="193">
        <f>SUM(E41:E50)</f>
        <v>528</v>
      </c>
      <c r="F51" s="202">
        <f>SUM(F41:F50)</f>
        <v>528</v>
      </c>
      <c r="G51" s="193">
        <v>707</v>
      </c>
    </row>
    <row r="52" spans="1:7" ht="15" thickBot="1" x14ac:dyDescent="0.35">
      <c r="A52" s="61" t="s">
        <v>74</v>
      </c>
      <c r="B52" s="61" t="s">
        <v>61</v>
      </c>
      <c r="C52" s="34"/>
      <c r="D52" s="58"/>
      <c r="E52" s="194">
        <f>IFERROR(VLOOKUP($B52,[1]NUM18!$G$3:$J$161,2,FALSE),0)</f>
        <v>313</v>
      </c>
      <c r="F52" s="197">
        <f>IFERROR(VLOOKUP($B52,[1]NUM18!$G$3:$J$161,3,FALSE),0)</f>
        <v>298</v>
      </c>
      <c r="G52" s="246"/>
    </row>
    <row r="53" spans="1:7" ht="15" thickBot="1" x14ac:dyDescent="0.35">
      <c r="A53" s="61" t="s">
        <v>74</v>
      </c>
      <c r="B53" s="61" t="s">
        <v>62</v>
      </c>
      <c r="C53" s="34"/>
      <c r="D53" s="58"/>
      <c r="E53" s="195">
        <f>IFERROR(VLOOKUP($B53,[1]NUM18!$G$3:$J$161,2,FALSE),0)</f>
        <v>31</v>
      </c>
      <c r="F53" s="198">
        <f>IFERROR(VLOOKUP($B53,[1]NUM18!$G$3:$J$161,3,FALSE),0)</f>
        <v>21</v>
      </c>
      <c r="G53" s="247"/>
    </row>
    <row r="54" spans="1:7" ht="15" thickBot="1" x14ac:dyDescent="0.35">
      <c r="A54" s="61" t="s">
        <v>74</v>
      </c>
      <c r="B54" s="61" t="s">
        <v>63</v>
      </c>
      <c r="C54" s="34"/>
      <c r="D54" s="58"/>
      <c r="E54" s="195">
        <f>IFERROR(VLOOKUP($B54,[1]NUM18!$G$3:$J$161,2,FALSE),0)</f>
        <v>15</v>
      </c>
      <c r="F54" s="198">
        <f>IFERROR(VLOOKUP($B54,[1]NUM18!$G$3:$J$161,3,FALSE),0)</f>
        <v>17</v>
      </c>
      <c r="G54" s="247"/>
    </row>
    <row r="55" spans="1:7" ht="15" thickBot="1" x14ac:dyDescent="0.35">
      <c r="A55" s="61" t="s">
        <v>74</v>
      </c>
      <c r="B55" s="61" t="s">
        <v>64</v>
      </c>
      <c r="C55" s="34"/>
      <c r="D55" s="58"/>
      <c r="E55" s="195">
        <f>IFERROR(VLOOKUP($B55,[1]NUM18!$G$3:$J$161,2,FALSE),0)</f>
        <v>18</v>
      </c>
      <c r="F55" s="198">
        <f>IFERROR(VLOOKUP($B55,[1]NUM18!$G$3:$J$161,3,FALSE),0)</f>
        <v>22</v>
      </c>
      <c r="G55" s="247"/>
    </row>
    <row r="56" spans="1:7" ht="15" thickBot="1" x14ac:dyDescent="0.35">
      <c r="A56" s="61" t="s">
        <v>74</v>
      </c>
      <c r="B56" s="61" t="s">
        <v>65</v>
      </c>
      <c r="C56" s="34"/>
      <c r="D56" s="58"/>
      <c r="E56" s="195">
        <f>IFERROR(VLOOKUP($B56,[1]NUM18!$G$3:$J$161,2,FALSE),0)</f>
        <v>2</v>
      </c>
      <c r="F56" s="198">
        <f>IFERROR(VLOOKUP($B56,[1]NUM18!$G$3:$J$161,3,FALSE),0)</f>
        <v>3</v>
      </c>
      <c r="G56" s="247"/>
    </row>
    <row r="57" spans="1:7" ht="15" thickBot="1" x14ac:dyDescent="0.35">
      <c r="A57" s="61" t="s">
        <v>74</v>
      </c>
      <c r="B57" s="61" t="s">
        <v>66</v>
      </c>
      <c r="C57" s="34"/>
      <c r="D57" s="58"/>
      <c r="E57" s="195">
        <f>IFERROR(VLOOKUP($B57,[1]NUM18!$G$3:$J$161,2,FALSE),0)</f>
        <v>32</v>
      </c>
      <c r="F57" s="198">
        <f>IFERROR(VLOOKUP($B57,[1]NUM18!$G$3:$J$161,3,FALSE),0)</f>
        <v>24</v>
      </c>
      <c r="G57" s="247"/>
    </row>
    <row r="58" spans="1:7" ht="15" thickBot="1" x14ac:dyDescent="0.35">
      <c r="A58" s="61" t="s">
        <v>74</v>
      </c>
      <c r="B58" s="61" t="s">
        <v>67</v>
      </c>
      <c r="C58" s="34"/>
      <c r="D58" s="58"/>
      <c r="E58" s="195">
        <f>IFERROR(VLOOKUP($B58,[1]NUM18!$G$3:$J$161,2,FALSE),0)</f>
        <v>7</v>
      </c>
      <c r="F58" s="198">
        <f>IFERROR(VLOOKUP($B58,[1]NUM18!$G$3:$J$161,3,FALSE),0)</f>
        <v>22</v>
      </c>
      <c r="G58" s="247"/>
    </row>
    <row r="59" spans="1:7" ht="15" thickBot="1" x14ac:dyDescent="0.35">
      <c r="A59" s="61" t="s">
        <v>74</v>
      </c>
      <c r="B59" s="61" t="s">
        <v>68</v>
      </c>
      <c r="C59" s="34"/>
      <c r="D59" s="58"/>
      <c r="E59" s="195">
        <f>IFERROR(VLOOKUP($B59,[1]NUM18!$G$3:$J$161,2,FALSE),0)</f>
        <v>0</v>
      </c>
      <c r="F59" s="198">
        <f>IFERROR(VLOOKUP($B59,[1]NUM18!$G$3:$J$161,3,FALSE),0)</f>
        <v>2</v>
      </c>
      <c r="G59" s="247"/>
    </row>
    <row r="60" spans="1:7" ht="15" thickBot="1" x14ac:dyDescent="0.35">
      <c r="A60" s="61" t="s">
        <v>74</v>
      </c>
      <c r="B60" s="61" t="s">
        <v>69</v>
      </c>
      <c r="C60" s="34"/>
      <c r="D60" s="58"/>
      <c r="E60" s="195">
        <f>IFERROR(VLOOKUP($B60,[1]NUM18!$G$3:$J$161,2,FALSE),0)</f>
        <v>26</v>
      </c>
      <c r="F60" s="198">
        <f>IFERROR(VLOOKUP($B60,[1]NUM18!$G$3:$J$161,3,FALSE),0)</f>
        <v>28</v>
      </c>
      <c r="G60" s="247"/>
    </row>
    <row r="61" spans="1:7" ht="15" thickBot="1" x14ac:dyDescent="0.35">
      <c r="A61" s="61" t="s">
        <v>74</v>
      </c>
      <c r="B61" s="61" t="s">
        <v>70</v>
      </c>
      <c r="C61" s="34"/>
      <c r="D61" s="58"/>
      <c r="E61" s="195">
        <f>IFERROR(VLOOKUP($B61,[1]NUM18!$G$3:$J$161,2,FALSE),0)</f>
        <v>6</v>
      </c>
      <c r="F61" s="198">
        <f>IFERROR(VLOOKUP($B61,[1]NUM18!$G$3:$J$161,3,FALSE),0)</f>
        <v>3</v>
      </c>
      <c r="G61" s="247"/>
    </row>
    <row r="62" spans="1:7" ht="15" thickBot="1" x14ac:dyDescent="0.35">
      <c r="A62" s="61" t="s">
        <v>74</v>
      </c>
      <c r="B62" s="61" t="s">
        <v>71</v>
      </c>
      <c r="C62" s="34"/>
      <c r="D62" s="58"/>
      <c r="E62" s="195">
        <f>IFERROR(VLOOKUP($B62,[1]NUM18!$G$3:$J$161,2,FALSE),0)</f>
        <v>79</v>
      </c>
      <c r="F62" s="198">
        <f>IFERROR(VLOOKUP($B62,[1]NUM18!$G$3:$J$161,3,FALSE),0)</f>
        <v>79</v>
      </c>
      <c r="G62" s="247"/>
    </row>
    <row r="63" spans="1:7" ht="15" thickBot="1" x14ac:dyDescent="0.35">
      <c r="A63" s="61" t="s">
        <v>74</v>
      </c>
      <c r="B63" s="61" t="s">
        <v>72</v>
      </c>
      <c r="C63" s="34"/>
      <c r="D63" s="58"/>
      <c r="E63" s="195">
        <f>IFERROR(VLOOKUP($B63,[1]NUM18!$G$3:$J$161,2,FALSE),0)</f>
        <v>11</v>
      </c>
      <c r="F63" s="198">
        <f>IFERROR(VLOOKUP($B63,[1]NUM18!$G$3:$J$161,3,FALSE),0)</f>
        <v>15</v>
      </c>
      <c r="G63" s="247"/>
    </row>
    <row r="64" spans="1:7" ht="15" thickBot="1" x14ac:dyDescent="0.35">
      <c r="A64" s="61" t="s">
        <v>74</v>
      </c>
      <c r="B64" s="61" t="s">
        <v>73</v>
      </c>
      <c r="C64" s="34"/>
      <c r="D64" s="58"/>
      <c r="E64" s="195">
        <f>IFERROR(VLOOKUP($B64,[1]NUM18!$G$3:$J$161,2,FALSE),0)</f>
        <v>19</v>
      </c>
      <c r="F64" s="198">
        <f>IFERROR(VLOOKUP($B64,[1]NUM18!$G$3:$J$161,3,FALSE),0)</f>
        <v>16</v>
      </c>
      <c r="G64" s="247"/>
    </row>
    <row r="65" spans="1:7" ht="15" thickBot="1" x14ac:dyDescent="0.35">
      <c r="A65" s="61" t="s">
        <v>74</v>
      </c>
      <c r="B65" s="62" t="s">
        <v>258</v>
      </c>
      <c r="C65" s="34"/>
      <c r="D65" s="58"/>
      <c r="E65" s="196">
        <f>IFERROR(VLOOKUP($B65,[1]NUM18!$G$3:$J$161,2,FALSE),0)</f>
        <v>563</v>
      </c>
      <c r="F65" s="199">
        <f>IFERROR(VLOOKUP($B65,[1]NUM18!$G$3:$J$161,3,FALSE),0)</f>
        <v>724</v>
      </c>
      <c r="G65" s="248"/>
    </row>
    <row r="66" spans="1:7" ht="15" thickBot="1" x14ac:dyDescent="0.35">
      <c r="A66" s="449" t="s">
        <v>162</v>
      </c>
      <c r="B66" s="450"/>
      <c r="C66" s="160">
        <f>D66/Metas!R9</f>
        <v>1.0563823779167327</v>
      </c>
      <c r="D66" s="200">
        <f>F66/G66</f>
        <v>0.63414634146341464</v>
      </c>
      <c r="E66" s="204">
        <f t="shared" ref="E66:F66" si="1">SUM(E52:E65)</f>
        <v>1122</v>
      </c>
      <c r="F66" s="201">
        <f t="shared" si="1"/>
        <v>1274</v>
      </c>
      <c r="G66" s="205">
        <v>2009</v>
      </c>
    </row>
    <row r="67" spans="1:7" ht="15" thickBot="1" x14ac:dyDescent="0.35">
      <c r="A67" s="61" t="s">
        <v>85</v>
      </c>
      <c r="B67" s="61" t="s">
        <v>75</v>
      </c>
      <c r="C67" s="34"/>
      <c r="D67" s="58"/>
      <c r="E67" s="203">
        <f>IFERROR(VLOOKUP($B67,[1]NUM18!$G$3:$J$161,2,FALSE),0)</f>
        <v>292</v>
      </c>
      <c r="F67" s="203">
        <f>IFERROR(VLOOKUP($B67,[1]NUM18!$G$3:$J$161,3,FALSE),0)</f>
        <v>289</v>
      </c>
      <c r="G67" s="249"/>
    </row>
    <row r="68" spans="1:7" ht="15" thickBot="1" x14ac:dyDescent="0.35">
      <c r="A68" s="61" t="s">
        <v>85</v>
      </c>
      <c r="B68" s="61" t="s">
        <v>76</v>
      </c>
      <c r="C68" s="34"/>
      <c r="D68" s="58"/>
      <c r="E68" s="195">
        <f>IFERROR(VLOOKUP($B68,[1]NUM18!$G$3:$J$161,2,FALSE),0)</f>
        <v>31</v>
      </c>
      <c r="F68" s="195">
        <f>IFERROR(VLOOKUP($B68,[1]NUM18!$G$3:$J$161,3,FALSE),0)</f>
        <v>29</v>
      </c>
      <c r="G68" s="250"/>
    </row>
    <row r="69" spans="1:7" ht="15" thickBot="1" x14ac:dyDescent="0.35">
      <c r="A69" s="61" t="s">
        <v>85</v>
      </c>
      <c r="B69" s="61" t="s">
        <v>77</v>
      </c>
      <c r="C69" s="34"/>
      <c r="D69" s="58"/>
      <c r="E69" s="195">
        <f>IFERROR(VLOOKUP($B69,[1]NUM18!$G$3:$J$161,2,FALSE),0)</f>
        <v>7</v>
      </c>
      <c r="F69" s="195">
        <f>IFERROR(VLOOKUP($B69,[1]NUM18!$G$3:$J$161,3,FALSE),0)</f>
        <v>8</v>
      </c>
      <c r="G69" s="250"/>
    </row>
    <row r="70" spans="1:7" ht="15" thickBot="1" x14ac:dyDescent="0.35">
      <c r="A70" s="61" t="s">
        <v>85</v>
      </c>
      <c r="B70" s="61" t="s">
        <v>78</v>
      </c>
      <c r="C70" s="34"/>
      <c r="D70" s="58"/>
      <c r="E70" s="195">
        <f>IFERROR(VLOOKUP($B70,[1]NUM18!$G$3:$J$161,2,FALSE),0)</f>
        <v>31</v>
      </c>
      <c r="F70" s="195">
        <f>IFERROR(VLOOKUP($B70,[1]NUM18!$G$3:$J$161,3,FALSE),0)</f>
        <v>18</v>
      </c>
      <c r="G70" s="250"/>
    </row>
    <row r="71" spans="1:7" ht="15" thickBot="1" x14ac:dyDescent="0.35">
      <c r="A71" s="61" t="s">
        <v>85</v>
      </c>
      <c r="B71" s="61" t="s">
        <v>79</v>
      </c>
      <c r="C71" s="34"/>
      <c r="D71" s="58"/>
      <c r="E71" s="195">
        <f>IFERROR(VLOOKUP($B71,[1]NUM18!$G$3:$J$161,2,FALSE),0)</f>
        <v>15</v>
      </c>
      <c r="F71" s="195">
        <f>IFERROR(VLOOKUP($B71,[1]NUM18!$G$3:$J$161,3,FALSE),0)</f>
        <v>11</v>
      </c>
      <c r="G71" s="250"/>
    </row>
    <row r="72" spans="1:7" ht="15" thickBot="1" x14ac:dyDescent="0.35">
      <c r="A72" s="61" t="s">
        <v>85</v>
      </c>
      <c r="B72" s="61" t="s">
        <v>80</v>
      </c>
      <c r="C72" s="34"/>
      <c r="D72" s="58"/>
      <c r="E72" s="195">
        <f>IFERROR(VLOOKUP($B72,[1]NUM18!$G$3:$J$161,2,FALSE),0)</f>
        <v>31</v>
      </c>
      <c r="F72" s="195">
        <f>IFERROR(VLOOKUP($B72,[1]NUM18!$G$3:$J$161,3,FALSE),0)</f>
        <v>20</v>
      </c>
      <c r="G72" s="250"/>
    </row>
    <row r="73" spans="1:7" ht="15" thickBot="1" x14ac:dyDescent="0.35">
      <c r="A73" s="61" t="s">
        <v>85</v>
      </c>
      <c r="B73" s="61" t="s">
        <v>81</v>
      </c>
      <c r="C73" s="34"/>
      <c r="D73" s="58"/>
      <c r="E73" s="195">
        <f>IFERROR(VLOOKUP($B73,[1]NUM18!$G$3:$J$161,2,FALSE),0)</f>
        <v>3</v>
      </c>
      <c r="F73" s="195">
        <f>IFERROR(VLOOKUP($B73,[1]NUM18!$G$3:$J$161,3,FALSE),0)</f>
        <v>2</v>
      </c>
      <c r="G73" s="250"/>
    </row>
    <row r="74" spans="1:7" ht="15" thickBot="1" x14ac:dyDescent="0.35">
      <c r="A74" s="61" t="s">
        <v>85</v>
      </c>
      <c r="B74" s="61" t="s">
        <v>82</v>
      </c>
      <c r="C74" s="34"/>
      <c r="D74" s="58"/>
      <c r="E74" s="195">
        <f>IFERROR(VLOOKUP($B74,[1]NUM18!$G$3:$J$161,2,FALSE),0)</f>
        <v>1</v>
      </c>
      <c r="F74" s="195">
        <f>IFERROR(VLOOKUP($B74,[1]NUM18!$G$3:$J$161,3,FALSE),0)</f>
        <v>1</v>
      </c>
      <c r="G74" s="250"/>
    </row>
    <row r="75" spans="1:7" ht="15" thickBot="1" x14ac:dyDescent="0.35">
      <c r="A75" s="61" t="s">
        <v>85</v>
      </c>
      <c r="B75" s="61" t="s">
        <v>83</v>
      </c>
      <c r="C75" s="34"/>
      <c r="D75" s="58"/>
      <c r="E75" s="195">
        <f>IFERROR(VLOOKUP($B75,[1]NUM18!$G$3:$J$161,2,FALSE),0)</f>
        <v>1</v>
      </c>
      <c r="F75" s="195">
        <f>IFERROR(VLOOKUP($B75,[1]NUM18!$G$3:$J$161,3,FALSE),0)</f>
        <v>1</v>
      </c>
      <c r="G75" s="250"/>
    </row>
    <row r="76" spans="1:7" ht="15" thickBot="1" x14ac:dyDescent="0.35">
      <c r="A76" s="61" t="s">
        <v>85</v>
      </c>
      <c r="B76" s="61" t="s">
        <v>84</v>
      </c>
      <c r="C76" s="34"/>
      <c r="D76" s="58"/>
      <c r="E76" s="206">
        <f>IFERROR(VLOOKUP($B76,[1]NUM18!$G$3:$J$161,2,FALSE),0)</f>
        <v>0</v>
      </c>
      <c r="F76" s="206">
        <f>IFERROR(VLOOKUP($B76,[1]NUM18!$G$3:$J$161,3,FALSE),0)</f>
        <v>0</v>
      </c>
      <c r="G76" s="251"/>
    </row>
    <row r="77" spans="1:7" ht="15" thickBot="1" x14ac:dyDescent="0.35">
      <c r="A77" s="449" t="s">
        <v>18</v>
      </c>
      <c r="B77" s="450"/>
      <c r="C77" s="160">
        <f>D77/Metas!R6</f>
        <v>1.4920584304253939</v>
      </c>
      <c r="D77" s="200">
        <f>F77/G77</f>
        <v>0.89598108747044913</v>
      </c>
      <c r="E77" s="204">
        <f t="shared" ref="E77:F77" si="2">SUM(E67:E76)</f>
        <v>412</v>
      </c>
      <c r="F77" s="201">
        <f t="shared" si="2"/>
        <v>379</v>
      </c>
      <c r="G77" s="205">
        <v>423</v>
      </c>
    </row>
    <row r="78" spans="1:7" ht="15" thickBot="1" x14ac:dyDescent="0.35">
      <c r="A78" s="47" t="s">
        <v>91</v>
      </c>
      <c r="B78" s="61" t="s">
        <v>86</v>
      </c>
      <c r="C78" s="34"/>
      <c r="D78" s="58"/>
      <c r="E78" s="203">
        <f>IFERROR(VLOOKUP($B78,[1]NUM18!$G$3:$J$161,2,FALSE),0)</f>
        <v>49</v>
      </c>
      <c r="F78" s="203">
        <f>IFERROR(VLOOKUP($B78,[1]NUM18!$G$3:$J$161,3,FALSE),0)</f>
        <v>47</v>
      </c>
      <c r="G78" s="252"/>
    </row>
    <row r="79" spans="1:7" ht="15" thickBot="1" x14ac:dyDescent="0.35">
      <c r="A79" s="47" t="s">
        <v>91</v>
      </c>
      <c r="B79" s="61" t="s">
        <v>87</v>
      </c>
      <c r="C79" s="34"/>
      <c r="D79" s="58"/>
      <c r="E79" s="195">
        <f>IFERROR(VLOOKUP($B79,[1]NUM18!$G$3:$J$161,2,FALSE),0)</f>
        <v>31</v>
      </c>
      <c r="F79" s="195">
        <f>IFERROR(VLOOKUP($B79,[1]NUM18!$G$3:$J$161,3,FALSE),0)</f>
        <v>33</v>
      </c>
      <c r="G79" s="247"/>
    </row>
    <row r="80" spans="1:7" ht="15" thickBot="1" x14ac:dyDescent="0.35">
      <c r="A80" s="47" t="s">
        <v>91</v>
      </c>
      <c r="B80" s="61" t="s">
        <v>88</v>
      </c>
      <c r="C80" s="34"/>
      <c r="D80" s="58"/>
      <c r="E80" s="195">
        <f>IFERROR(VLOOKUP($B80,[1]NUM18!$G$3:$J$161,2,FALSE),0)</f>
        <v>120</v>
      </c>
      <c r="F80" s="195">
        <f>IFERROR(VLOOKUP($B80,[1]NUM18!$G$3:$J$161,3,FALSE),0)</f>
        <v>126</v>
      </c>
      <c r="G80" s="247"/>
    </row>
    <row r="81" spans="1:7" ht="15" thickBot="1" x14ac:dyDescent="0.35">
      <c r="A81" s="47" t="s">
        <v>91</v>
      </c>
      <c r="B81" s="61" t="s">
        <v>89</v>
      </c>
      <c r="C81" s="34"/>
      <c r="D81" s="58"/>
      <c r="E81" s="195">
        <f>IFERROR(VLOOKUP($B81,[1]NUM18!$G$3:$J$161,2,FALSE),0)</f>
        <v>23</v>
      </c>
      <c r="F81" s="195">
        <f>IFERROR(VLOOKUP($B81,[1]NUM18!$G$3:$J$161,3,FALSE),0)</f>
        <v>19</v>
      </c>
      <c r="G81" s="247"/>
    </row>
    <row r="82" spans="1:7" ht="15" thickBot="1" x14ac:dyDescent="0.35">
      <c r="A82" s="47" t="s">
        <v>91</v>
      </c>
      <c r="B82" s="61" t="s">
        <v>90</v>
      </c>
      <c r="C82" s="34"/>
      <c r="D82" s="58"/>
      <c r="E82" s="206">
        <f>IFERROR(VLOOKUP($B82,[1]NUM18!$G$3:$J$161,2,FALSE),0)</f>
        <v>45</v>
      </c>
      <c r="F82" s="206">
        <f>IFERROR(VLOOKUP($B82,[1]NUM18!$G$3:$J$161,3,FALSE),0)</f>
        <v>53</v>
      </c>
      <c r="G82" s="253"/>
    </row>
    <row r="83" spans="1:7" ht="15" thickBot="1" x14ac:dyDescent="0.35">
      <c r="A83" s="449" t="s">
        <v>163</v>
      </c>
      <c r="B83" s="450"/>
      <c r="C83" s="160">
        <f>D83/Metas!R11</f>
        <v>1.2086840908478269</v>
      </c>
      <c r="D83" s="200">
        <f>F83/G83</f>
        <v>0.72774869109947649</v>
      </c>
      <c r="E83" s="204">
        <f t="shared" ref="E83:F83" si="3">SUM(E78:E82)</f>
        <v>268</v>
      </c>
      <c r="F83" s="201">
        <f t="shared" si="3"/>
        <v>278</v>
      </c>
      <c r="G83" s="205">
        <v>382</v>
      </c>
    </row>
    <row r="84" spans="1:7" ht="15" thickBot="1" x14ac:dyDescent="0.35">
      <c r="A84" s="47" t="s">
        <v>102</v>
      </c>
      <c r="B84" s="61" t="s">
        <v>92</v>
      </c>
      <c r="C84" s="34"/>
      <c r="D84" s="58"/>
      <c r="E84" s="203">
        <f>IFERROR(VLOOKUP($B84,[1]NUM18!$G$3:$J$161,2,FALSE),0)</f>
        <v>41</v>
      </c>
      <c r="F84" s="203">
        <f>IFERROR(VLOOKUP($B84,[1]NUM18!$G$3:$J$161,3,FALSE),0)</f>
        <v>44</v>
      </c>
      <c r="G84" s="249"/>
    </row>
    <row r="85" spans="1:7" ht="15" thickBot="1" x14ac:dyDescent="0.35">
      <c r="A85" s="47" t="s">
        <v>102</v>
      </c>
      <c r="B85" s="61" t="s">
        <v>93</v>
      </c>
      <c r="C85" s="34"/>
      <c r="D85" s="58"/>
      <c r="E85" s="195">
        <f>IFERROR(VLOOKUP($B85,[1]NUM18!$G$3:$J$161,2,FALSE),0)</f>
        <v>75</v>
      </c>
      <c r="F85" s="195">
        <f>IFERROR(VLOOKUP($B85,[1]NUM18!$G$3:$J$161,3,FALSE),0)</f>
        <v>81</v>
      </c>
      <c r="G85" s="250"/>
    </row>
    <row r="86" spans="1:7" ht="15" thickBot="1" x14ac:dyDescent="0.35">
      <c r="A86" s="47" t="s">
        <v>102</v>
      </c>
      <c r="B86" s="61" t="s">
        <v>94</v>
      </c>
      <c r="C86" s="34"/>
      <c r="D86" s="58"/>
      <c r="E86" s="195">
        <f>IFERROR(VLOOKUP($B86,[1]NUM18!$G$3:$J$161,2,FALSE),0)</f>
        <v>5</v>
      </c>
      <c r="F86" s="195">
        <f>IFERROR(VLOOKUP($B86,[1]NUM18!$G$3:$J$161,3,FALSE),0)</f>
        <v>5</v>
      </c>
      <c r="G86" s="250"/>
    </row>
    <row r="87" spans="1:7" ht="15" thickBot="1" x14ac:dyDescent="0.35">
      <c r="A87" s="47" t="s">
        <v>102</v>
      </c>
      <c r="B87" s="61" t="s">
        <v>95</v>
      </c>
      <c r="C87" s="34"/>
      <c r="D87" s="58"/>
      <c r="E87" s="195">
        <f>IFERROR(VLOOKUP($B87,[1]NUM18!$G$3:$J$161,2,FALSE),0)</f>
        <v>70</v>
      </c>
      <c r="F87" s="195">
        <f>IFERROR(VLOOKUP($B87,[1]NUM18!$G$3:$J$161,3,FALSE),0)</f>
        <v>70</v>
      </c>
      <c r="G87" s="250"/>
    </row>
    <row r="88" spans="1:7" ht="15" thickBot="1" x14ac:dyDescent="0.35">
      <c r="A88" s="47" t="s">
        <v>102</v>
      </c>
      <c r="B88" s="61" t="s">
        <v>96</v>
      </c>
      <c r="C88" s="34"/>
      <c r="D88" s="58"/>
      <c r="E88" s="195">
        <f>IFERROR(VLOOKUP($B88,[1]NUM18!$G$3:$J$161,2,FALSE),0)</f>
        <v>43</v>
      </c>
      <c r="F88" s="195">
        <f>IFERROR(VLOOKUP($B88,[1]NUM18!$G$3:$J$161,3,FALSE),0)</f>
        <v>42</v>
      </c>
      <c r="G88" s="250"/>
    </row>
    <row r="89" spans="1:7" ht="15" thickBot="1" x14ac:dyDescent="0.35">
      <c r="A89" s="47" t="s">
        <v>102</v>
      </c>
      <c r="B89" s="61" t="s">
        <v>97</v>
      </c>
      <c r="C89" s="34"/>
      <c r="D89" s="58"/>
      <c r="E89" s="203">
        <f>IFERROR(VLOOKUP($B89,[1]NUM18!$G$3:$J$161,2,FALSE),0)</f>
        <v>13</v>
      </c>
      <c r="F89" s="203">
        <f>IFERROR(VLOOKUP($B89,[1]NUM18!$G$3:$J$161,3,FALSE),0)</f>
        <v>14</v>
      </c>
      <c r="G89" s="249"/>
    </row>
    <row r="90" spans="1:7" ht="15" thickBot="1" x14ac:dyDescent="0.35">
      <c r="A90" s="47" t="s">
        <v>102</v>
      </c>
      <c r="B90" s="61" t="s">
        <v>98</v>
      </c>
      <c r="C90" s="34"/>
      <c r="D90" s="58"/>
      <c r="E90" s="195">
        <f>IFERROR(VLOOKUP($B90,[1]NUM18!$G$3:$J$161,2,FALSE),0)</f>
        <v>98</v>
      </c>
      <c r="F90" s="195">
        <f>IFERROR(VLOOKUP($B90,[1]NUM18!$G$3:$J$161,3,FALSE),0)</f>
        <v>79</v>
      </c>
      <c r="G90" s="250"/>
    </row>
    <row r="91" spans="1:7" ht="15" thickBot="1" x14ac:dyDescent="0.35">
      <c r="A91" s="47" t="s">
        <v>102</v>
      </c>
      <c r="B91" s="61" t="s">
        <v>99</v>
      </c>
      <c r="C91" s="34"/>
      <c r="D91" s="58"/>
      <c r="E91" s="195">
        <f>IFERROR(VLOOKUP($B91,[1]NUM18!$G$3:$J$161,2,FALSE),0)</f>
        <v>80</v>
      </c>
      <c r="F91" s="195">
        <f>IFERROR(VLOOKUP($B91,[1]NUM18!$G$3:$J$161,3,FALSE),0)</f>
        <v>78</v>
      </c>
      <c r="G91" s="250"/>
    </row>
    <row r="92" spans="1:7" ht="15" thickBot="1" x14ac:dyDescent="0.35">
      <c r="A92" s="47" t="s">
        <v>102</v>
      </c>
      <c r="B92" s="61" t="s">
        <v>100</v>
      </c>
      <c r="C92" s="34"/>
      <c r="D92" s="58"/>
      <c r="E92" s="195">
        <f>IFERROR(VLOOKUP($B92,[1]NUM18!$G$3:$J$161,2,FALSE),0)</f>
        <v>18</v>
      </c>
      <c r="F92" s="195">
        <f>IFERROR(VLOOKUP($B92,[1]NUM18!$G$3:$J$161,3,FALSE),0)</f>
        <v>19</v>
      </c>
      <c r="G92" s="250"/>
    </row>
    <row r="93" spans="1:7" ht="15" thickBot="1" x14ac:dyDescent="0.35">
      <c r="A93" s="47" t="s">
        <v>102</v>
      </c>
      <c r="B93" s="61" t="s">
        <v>101</v>
      </c>
      <c r="C93" s="34"/>
      <c r="D93" s="58"/>
      <c r="E93" s="206">
        <f>IFERROR(VLOOKUP($B93,[1]NUM18!$G$3:$J$161,2,FALSE),0)</f>
        <v>22</v>
      </c>
      <c r="F93" s="206">
        <f>IFERROR(VLOOKUP($B93,[1]NUM18!$G$3:$J$161,3,FALSE),0)</f>
        <v>47</v>
      </c>
      <c r="G93" s="251"/>
    </row>
    <row r="94" spans="1:7" ht="15" thickBot="1" x14ac:dyDescent="0.35">
      <c r="A94" s="449" t="s">
        <v>164</v>
      </c>
      <c r="B94" s="450"/>
      <c r="C94" s="160">
        <f>D94/Metas!R16</f>
        <v>1.5403142691305263</v>
      </c>
      <c r="D94" s="200">
        <f>F94/G94</f>
        <v>0.92649903288201163</v>
      </c>
      <c r="E94" s="204">
        <f t="shared" ref="E94:F94" si="4">SUM(E84:E93)</f>
        <v>465</v>
      </c>
      <c r="F94" s="201">
        <f t="shared" si="4"/>
        <v>479</v>
      </c>
      <c r="G94" s="205">
        <v>517</v>
      </c>
    </row>
    <row r="95" spans="1:7" ht="15" thickBot="1" x14ac:dyDescent="0.35">
      <c r="A95" s="47" t="s">
        <v>118</v>
      </c>
      <c r="B95" s="61" t="s">
        <v>103</v>
      </c>
      <c r="C95" s="34"/>
      <c r="D95" s="58"/>
      <c r="E95" s="203">
        <f>IFERROR(VLOOKUP($B95,[1]NUM18!$G$3:$J$161,2,FALSE),0)</f>
        <v>255</v>
      </c>
      <c r="F95" s="203">
        <f>IFERROR(VLOOKUP($B95,[1]NUM18!$G$3:$J$161,3,FALSE),0)</f>
        <v>206</v>
      </c>
      <c r="G95" s="249"/>
    </row>
    <row r="96" spans="1:7" ht="15" thickBot="1" x14ac:dyDescent="0.35">
      <c r="A96" s="47" t="s">
        <v>118</v>
      </c>
      <c r="B96" s="61" t="s">
        <v>104</v>
      </c>
      <c r="C96" s="34"/>
      <c r="D96" s="58"/>
      <c r="E96" s="195">
        <f>IFERROR(VLOOKUP($B96,[1]NUM18!$G$3:$J$161,2,FALSE),0)</f>
        <v>1223</v>
      </c>
      <c r="F96" s="195">
        <f>IFERROR(VLOOKUP($B96,[1]NUM18!$G$3:$J$161,3,FALSE),0)</f>
        <v>1143</v>
      </c>
      <c r="G96" s="250"/>
    </row>
    <row r="97" spans="1:7" ht="15" thickBot="1" x14ac:dyDescent="0.35">
      <c r="A97" s="47" t="s">
        <v>118</v>
      </c>
      <c r="B97" s="61" t="s">
        <v>105</v>
      </c>
      <c r="C97" s="34"/>
      <c r="D97" s="58"/>
      <c r="E97" s="195">
        <f>IFERROR(VLOOKUP($B97,[1]NUM18!$G$3:$J$161,2,FALSE),0)</f>
        <v>872</v>
      </c>
      <c r="F97" s="195">
        <f>IFERROR(VLOOKUP($B97,[1]NUM18!$G$3:$J$161,3,FALSE),0)</f>
        <v>926</v>
      </c>
      <c r="G97" s="250"/>
    </row>
    <row r="98" spans="1:7" ht="15" thickBot="1" x14ac:dyDescent="0.35">
      <c r="A98" s="47" t="s">
        <v>118</v>
      </c>
      <c r="B98" s="61" t="s">
        <v>106</v>
      </c>
      <c r="C98" s="34"/>
      <c r="D98" s="58"/>
      <c r="E98" s="195">
        <f>IFERROR(VLOOKUP($B98,[1]NUM18!$G$3:$J$161,2,FALSE),0)</f>
        <v>272</v>
      </c>
      <c r="F98" s="195">
        <f>IFERROR(VLOOKUP($B98,[1]NUM18!$G$3:$J$161,3,FALSE),0)</f>
        <v>252</v>
      </c>
      <c r="G98" s="250"/>
    </row>
    <row r="99" spans="1:7" ht="15" thickBot="1" x14ac:dyDescent="0.35">
      <c r="A99" s="47" t="s">
        <v>118</v>
      </c>
      <c r="B99" s="61" t="s">
        <v>107</v>
      </c>
      <c r="C99" s="34"/>
      <c r="D99" s="58"/>
      <c r="E99" s="195">
        <f>IFERROR(VLOOKUP($B99,[1]NUM18!$G$3:$J$161,2,FALSE),0)</f>
        <v>38</v>
      </c>
      <c r="F99" s="195">
        <f>IFERROR(VLOOKUP($B99,[1]NUM18!$G$3:$J$161,3,FALSE),0)</f>
        <v>39</v>
      </c>
      <c r="G99" s="250"/>
    </row>
    <row r="100" spans="1:7" ht="15" thickBot="1" x14ac:dyDescent="0.35">
      <c r="A100" s="47" t="s">
        <v>118</v>
      </c>
      <c r="B100" s="61" t="s">
        <v>108</v>
      </c>
      <c r="C100" s="34"/>
      <c r="D100" s="58"/>
      <c r="E100" s="203">
        <f>IFERROR(VLOOKUP($B100,[1]NUM18!$G$3:$J$161,2,FALSE),0)</f>
        <v>56</v>
      </c>
      <c r="F100" s="203">
        <f>IFERROR(VLOOKUP($B100,[1]NUM18!$G$3:$J$161,3,FALSE),0)</f>
        <v>61</v>
      </c>
      <c r="G100" s="249"/>
    </row>
    <row r="101" spans="1:7" ht="15" thickBot="1" x14ac:dyDescent="0.35">
      <c r="A101" s="47" t="s">
        <v>118</v>
      </c>
      <c r="B101" s="61" t="s">
        <v>109</v>
      </c>
      <c r="C101" s="34"/>
      <c r="D101" s="58"/>
      <c r="E101" s="195">
        <f>IFERROR(VLOOKUP($B101,[1]NUM18!$G$3:$J$161,2,FALSE),0)</f>
        <v>43</v>
      </c>
      <c r="F101" s="195">
        <f>IFERROR(VLOOKUP($B101,[1]NUM18!$G$3:$J$161,3,FALSE),0)</f>
        <v>36</v>
      </c>
      <c r="G101" s="250"/>
    </row>
    <row r="102" spans="1:7" ht="15" thickBot="1" x14ac:dyDescent="0.35">
      <c r="A102" s="47" t="s">
        <v>118</v>
      </c>
      <c r="B102" s="61" t="s">
        <v>110</v>
      </c>
      <c r="C102" s="34"/>
      <c r="D102" s="58"/>
      <c r="E102" s="195">
        <f>IFERROR(VLOOKUP($B102,[1]NUM18!$G$3:$J$161,2,FALSE),0)</f>
        <v>10</v>
      </c>
      <c r="F102" s="195">
        <f>IFERROR(VLOOKUP($B102,[1]NUM18!$G$3:$J$161,3,FALSE),0)</f>
        <v>8</v>
      </c>
      <c r="G102" s="250"/>
    </row>
    <row r="103" spans="1:7" ht="15" thickBot="1" x14ac:dyDescent="0.35">
      <c r="A103" s="47" t="s">
        <v>118</v>
      </c>
      <c r="B103" s="61" t="s">
        <v>111</v>
      </c>
      <c r="C103" s="34"/>
      <c r="D103" s="58"/>
      <c r="E103" s="195">
        <f>IFERROR(VLOOKUP($B103,[1]NUM18!$G$3:$J$161,2,FALSE),0)</f>
        <v>9</v>
      </c>
      <c r="F103" s="195">
        <f>IFERROR(VLOOKUP($B103,[1]NUM18!$G$3:$J$161,3,FALSE),0)</f>
        <v>10</v>
      </c>
      <c r="G103" s="250"/>
    </row>
    <row r="104" spans="1:7" ht="15" thickBot="1" x14ac:dyDescent="0.35">
      <c r="A104" s="47" t="s">
        <v>118</v>
      </c>
      <c r="B104" s="61" t="s">
        <v>112</v>
      </c>
      <c r="C104" s="34"/>
      <c r="D104" s="58"/>
      <c r="E104" s="203">
        <f>IFERROR(VLOOKUP($B104,[1]NUM18!$G$3:$J$161,2,FALSE),0)</f>
        <v>12</v>
      </c>
      <c r="F104" s="203">
        <f>IFERROR(VLOOKUP($B104,[1]NUM18!$G$3:$J$161,3,FALSE),0)</f>
        <v>11</v>
      </c>
      <c r="G104" s="249"/>
    </row>
    <row r="105" spans="1:7" ht="15" thickBot="1" x14ac:dyDescent="0.35">
      <c r="A105" s="47" t="s">
        <v>118</v>
      </c>
      <c r="B105" s="61" t="s">
        <v>113</v>
      </c>
      <c r="C105" s="34"/>
      <c r="D105" s="58"/>
      <c r="E105" s="195">
        <f>IFERROR(VLOOKUP($B105,[1]NUM18!$G$3:$J$161,2,FALSE),0)</f>
        <v>12</v>
      </c>
      <c r="F105" s="195">
        <f>IFERROR(VLOOKUP($B105,[1]NUM18!$G$3:$J$161,3,FALSE),0)</f>
        <v>7</v>
      </c>
      <c r="G105" s="250"/>
    </row>
    <row r="106" spans="1:7" ht="15" thickBot="1" x14ac:dyDescent="0.35">
      <c r="A106" s="47" t="s">
        <v>118</v>
      </c>
      <c r="B106" s="61" t="s">
        <v>114</v>
      </c>
      <c r="C106" s="34"/>
      <c r="D106" s="58"/>
      <c r="E106" s="195">
        <f>IFERROR(VLOOKUP($B106,[1]NUM18!$G$3:$J$161,2,FALSE),0)</f>
        <v>47</v>
      </c>
      <c r="F106" s="195">
        <f>IFERROR(VLOOKUP($B106,[1]NUM18!$G$3:$J$161,3,FALSE),0)</f>
        <v>43</v>
      </c>
      <c r="G106" s="250"/>
    </row>
    <row r="107" spans="1:7" ht="15" thickBot="1" x14ac:dyDescent="0.35">
      <c r="A107" s="47" t="s">
        <v>118</v>
      </c>
      <c r="B107" s="61" t="s">
        <v>115</v>
      </c>
      <c r="C107" s="34"/>
      <c r="D107" s="58"/>
      <c r="E107" s="195">
        <f>IFERROR(VLOOKUP($B107,[1]NUM18!$G$3:$J$161,2,FALSE),0)</f>
        <v>45</v>
      </c>
      <c r="F107" s="195">
        <f>IFERROR(VLOOKUP($B107,[1]NUM18!$G$3:$J$161,3,FALSE),0)</f>
        <v>44</v>
      </c>
      <c r="G107" s="250"/>
    </row>
    <row r="108" spans="1:7" ht="15" thickBot="1" x14ac:dyDescent="0.35">
      <c r="A108" s="47" t="s">
        <v>118</v>
      </c>
      <c r="B108" s="61" t="s">
        <v>116</v>
      </c>
      <c r="C108" s="34"/>
      <c r="D108" s="58"/>
      <c r="E108" s="195">
        <f>IFERROR(VLOOKUP($B108,[1]NUM18!$G$3:$J$161,2,FALSE),0)</f>
        <v>318</v>
      </c>
      <c r="F108" s="195">
        <f>IFERROR(VLOOKUP($B108,[1]NUM18!$G$3:$J$161,3,FALSE),0)</f>
        <v>271</v>
      </c>
      <c r="G108" s="250"/>
    </row>
    <row r="109" spans="1:7" ht="15" thickBot="1" x14ac:dyDescent="0.35">
      <c r="A109" s="47" t="s">
        <v>118</v>
      </c>
      <c r="B109" s="61" t="s">
        <v>117</v>
      </c>
      <c r="C109" s="34"/>
      <c r="D109" s="58"/>
      <c r="E109" s="203">
        <f>IFERROR(VLOOKUP($B109,[1]NUM18!$G$3:$J$161,2,FALSE),0)</f>
        <v>178</v>
      </c>
      <c r="F109" s="203">
        <f>IFERROR(VLOOKUP($B109,[1]NUM18!$G$3:$J$161,3,FALSE),0)</f>
        <v>179</v>
      </c>
      <c r="G109" s="249"/>
    </row>
    <row r="110" spans="1:7" ht="15" thickBot="1" x14ac:dyDescent="0.35">
      <c r="A110" s="47" t="s">
        <v>118</v>
      </c>
      <c r="B110" s="61" t="s">
        <v>241</v>
      </c>
      <c r="C110" s="34"/>
      <c r="D110" s="58"/>
      <c r="E110" s="195">
        <f>IFERROR(VLOOKUP($B110,[1]NUM18!$G$3:$J$161,2,FALSE),0)</f>
        <v>156</v>
      </c>
      <c r="F110" s="195">
        <f>IFERROR(VLOOKUP($B110,[1]NUM18!$G$3:$J$161,3,FALSE),0)</f>
        <v>97</v>
      </c>
      <c r="G110" s="250"/>
    </row>
    <row r="111" spans="1:7" x14ac:dyDescent="0.3">
      <c r="A111" s="47" t="s">
        <v>118</v>
      </c>
      <c r="B111" s="61" t="s">
        <v>255</v>
      </c>
      <c r="C111" s="34"/>
      <c r="D111" s="58"/>
      <c r="E111" s="206">
        <f>IFERROR(VLOOKUP($B111,[1]NUM18!$G$3:$J$161,2,FALSE),0)</f>
        <v>86</v>
      </c>
      <c r="F111" s="206">
        <f>IFERROR(VLOOKUP($B111,[1]NUM18!$G$3:$J$161,3,FALSE),0)</f>
        <v>96</v>
      </c>
      <c r="G111" s="251"/>
    </row>
    <row r="112" spans="1:7" ht="15" thickBot="1" x14ac:dyDescent="0.35">
      <c r="A112" s="49" t="s">
        <v>118</v>
      </c>
      <c r="B112" s="62" t="s">
        <v>320</v>
      </c>
      <c r="C112" s="34"/>
      <c r="D112" s="58"/>
      <c r="E112" s="208">
        <f>IFERROR(VLOOKUP($B112,[1]NUM18!$G$3:$J$161,2,FALSE),0)</f>
        <v>717</v>
      </c>
      <c r="F112" s="208">
        <f>IFERROR(VLOOKUP($B112,[1]NUM18!$G$3:$J$161,3,FALSE),0)</f>
        <v>766</v>
      </c>
      <c r="G112" s="287"/>
    </row>
    <row r="113" spans="1:7" ht="15" thickBot="1" x14ac:dyDescent="0.35">
      <c r="A113" s="449" t="s">
        <v>165</v>
      </c>
      <c r="B113" s="450"/>
      <c r="C113" s="160">
        <f>D113/Metas!R13</f>
        <v>0.87919778431260076</v>
      </c>
      <c r="D113" s="200">
        <f>F113/G113</f>
        <v>0.52760659036599167</v>
      </c>
      <c r="E113" s="204">
        <f>SUM(E95:E112)</f>
        <v>4349</v>
      </c>
      <c r="F113" s="201">
        <f>SUM(F95:F112)</f>
        <v>4195</v>
      </c>
      <c r="G113" s="205">
        <v>7951</v>
      </c>
    </row>
    <row r="114" spans="1:7" ht="15" thickBot="1" x14ac:dyDescent="0.35">
      <c r="A114" s="47" t="s">
        <v>131</v>
      </c>
      <c r="B114" s="61" t="s">
        <v>119</v>
      </c>
      <c r="C114" s="34"/>
      <c r="D114" s="58"/>
      <c r="E114" s="203">
        <f>IFERROR(VLOOKUP($B114,[1]NUM18!$G$3:$J$161,2,FALSE),0)</f>
        <v>2</v>
      </c>
      <c r="F114" s="203">
        <f>IFERROR(VLOOKUP($B114,[1]NUM18!$G$3:$J$161,3,FALSE),0)</f>
        <v>3</v>
      </c>
      <c r="G114" s="249"/>
    </row>
    <row r="115" spans="1:7" ht="15" thickBot="1" x14ac:dyDescent="0.35">
      <c r="A115" s="47" t="s">
        <v>131</v>
      </c>
      <c r="B115" s="61" t="s">
        <v>120</v>
      </c>
      <c r="C115" s="34"/>
      <c r="D115" s="58"/>
      <c r="E115" s="195">
        <f>IFERROR(VLOOKUP($B115,[1]NUM18!$G$3:$J$161,2,FALSE),0)</f>
        <v>18</v>
      </c>
      <c r="F115" s="195">
        <f>IFERROR(VLOOKUP($B115,[1]NUM18!$G$3:$J$161,3,FALSE),0)</f>
        <v>20</v>
      </c>
      <c r="G115" s="250"/>
    </row>
    <row r="116" spans="1:7" ht="15" thickBot="1" x14ac:dyDescent="0.35">
      <c r="A116" s="47" t="s">
        <v>131</v>
      </c>
      <c r="B116" s="61" t="s">
        <v>121</v>
      </c>
      <c r="C116" s="34"/>
      <c r="D116" s="58"/>
      <c r="E116" s="195">
        <f>IFERROR(VLOOKUP($B116,[1]NUM18!$G$3:$J$161,2,FALSE),0)</f>
        <v>12</v>
      </c>
      <c r="F116" s="195">
        <f>IFERROR(VLOOKUP($B116,[1]NUM18!$G$3:$J$161,3,FALSE),0)</f>
        <v>11</v>
      </c>
      <c r="G116" s="250"/>
    </row>
    <row r="117" spans="1:7" ht="15" thickBot="1" x14ac:dyDescent="0.35">
      <c r="A117" s="47" t="s">
        <v>131</v>
      </c>
      <c r="B117" s="61" t="s">
        <v>122</v>
      </c>
      <c r="C117" s="34"/>
      <c r="D117" s="58"/>
      <c r="E117" s="195">
        <f>IFERROR(VLOOKUP($B117,[1]NUM18!$G$3:$J$161,2,FALSE),0)</f>
        <v>14</v>
      </c>
      <c r="F117" s="195">
        <f>IFERROR(VLOOKUP($B117,[1]NUM18!$G$3:$J$161,3,FALSE),0)</f>
        <v>15</v>
      </c>
      <c r="G117" s="250"/>
    </row>
    <row r="118" spans="1:7" ht="15" thickBot="1" x14ac:dyDescent="0.35">
      <c r="A118" s="47" t="s">
        <v>131</v>
      </c>
      <c r="B118" s="61" t="s">
        <v>123</v>
      </c>
      <c r="C118" s="34"/>
      <c r="D118" s="58"/>
      <c r="E118" s="195">
        <f>IFERROR(VLOOKUP($B118,[1]NUM18!$G$3:$J$161,2,FALSE),0)</f>
        <v>45</v>
      </c>
      <c r="F118" s="195">
        <f>IFERROR(VLOOKUP($B118,[1]NUM18!$G$3:$J$161,3,FALSE),0)</f>
        <v>48</v>
      </c>
      <c r="G118" s="250"/>
    </row>
    <row r="119" spans="1:7" ht="15" thickBot="1" x14ac:dyDescent="0.35">
      <c r="A119" s="47" t="s">
        <v>131</v>
      </c>
      <c r="B119" s="61" t="s">
        <v>124</v>
      </c>
      <c r="C119" s="34"/>
      <c r="D119" s="58"/>
      <c r="E119" s="195">
        <f>IFERROR(VLOOKUP($B119,[1]NUM18!$G$3:$J$161,2,FALSE),0)</f>
        <v>4</v>
      </c>
      <c r="F119" s="195">
        <f>IFERROR(VLOOKUP($B119,[1]NUM18!$G$3:$J$161,3,FALSE),0)</f>
        <v>5</v>
      </c>
      <c r="G119" s="250"/>
    </row>
    <row r="120" spans="1:7" ht="15" thickBot="1" x14ac:dyDescent="0.35">
      <c r="A120" s="47" t="s">
        <v>131</v>
      </c>
      <c r="B120" s="61" t="s">
        <v>125</v>
      </c>
      <c r="C120" s="34"/>
      <c r="D120" s="58"/>
      <c r="E120" s="195">
        <f>IFERROR(VLOOKUP($B120,[1]NUM18!$G$3:$J$161,2,FALSE),0)</f>
        <v>13</v>
      </c>
      <c r="F120" s="195">
        <f>IFERROR(VLOOKUP($B120,[1]NUM18!$G$3:$J$161,3,FALSE),0)</f>
        <v>9</v>
      </c>
      <c r="G120" s="250"/>
    </row>
    <row r="121" spans="1:7" ht="15" thickBot="1" x14ac:dyDescent="0.35">
      <c r="A121" s="47" t="s">
        <v>131</v>
      </c>
      <c r="B121" s="61" t="s">
        <v>126</v>
      </c>
      <c r="C121" s="34"/>
      <c r="D121" s="58"/>
      <c r="E121" s="195">
        <f>IFERROR(VLOOKUP($B121,[1]NUM18!$G$3:$J$161,2,FALSE),0)</f>
        <v>28</v>
      </c>
      <c r="F121" s="195">
        <f>IFERROR(VLOOKUP($B121,[1]NUM18!$G$3:$J$161,3,FALSE),0)</f>
        <v>22</v>
      </c>
      <c r="G121" s="250"/>
    </row>
    <row r="122" spans="1:7" ht="15" thickBot="1" x14ac:dyDescent="0.35">
      <c r="A122" s="47" t="s">
        <v>131</v>
      </c>
      <c r="B122" s="61" t="s">
        <v>127</v>
      </c>
      <c r="C122" s="34"/>
      <c r="D122" s="58"/>
      <c r="E122" s="195">
        <f>IFERROR(VLOOKUP($B122,[1]NUM18!$G$3:$J$161,2,FALSE),0)</f>
        <v>25</v>
      </c>
      <c r="F122" s="195">
        <f>IFERROR(VLOOKUP($B122,[1]NUM18!$G$3:$J$161,3,FALSE),0)</f>
        <v>28</v>
      </c>
      <c r="G122" s="250"/>
    </row>
    <row r="123" spans="1:7" ht="15" thickBot="1" x14ac:dyDescent="0.35">
      <c r="A123" s="47" t="s">
        <v>131</v>
      </c>
      <c r="B123" s="61" t="s">
        <v>128</v>
      </c>
      <c r="C123" s="34"/>
      <c r="D123" s="58"/>
      <c r="E123" s="195">
        <f>IFERROR(VLOOKUP($B123,[1]NUM18!$G$3:$J$161,2,FALSE),0)</f>
        <v>9</v>
      </c>
      <c r="F123" s="195">
        <f>IFERROR(VLOOKUP($B123,[1]NUM18!$G$3:$J$161,3,FALSE),0)</f>
        <v>12</v>
      </c>
      <c r="G123" s="250"/>
    </row>
    <row r="124" spans="1:7" ht="15" thickBot="1" x14ac:dyDescent="0.35">
      <c r="A124" s="47" t="s">
        <v>131</v>
      </c>
      <c r="B124" s="61" t="s">
        <v>129</v>
      </c>
      <c r="C124" s="34"/>
      <c r="D124" s="58"/>
      <c r="E124" s="195">
        <f>IFERROR(VLOOKUP($B124,[1]NUM18!$G$3:$J$161,2,FALSE),0)</f>
        <v>18</v>
      </c>
      <c r="F124" s="195">
        <f>IFERROR(VLOOKUP($B124,[1]NUM18!$G$3:$J$161,3,FALSE),0)</f>
        <v>13</v>
      </c>
      <c r="G124" s="250"/>
    </row>
    <row r="125" spans="1:7" ht="15" thickBot="1" x14ac:dyDescent="0.35">
      <c r="A125" s="47" t="s">
        <v>131</v>
      </c>
      <c r="B125" s="61" t="s">
        <v>130</v>
      </c>
      <c r="C125" s="34"/>
      <c r="D125" s="58"/>
      <c r="E125" s="206">
        <f>IFERROR(VLOOKUP($B125,[1]NUM18!$G$3:$J$161,2,FALSE),0)</f>
        <v>6</v>
      </c>
      <c r="F125" s="206">
        <f>IFERROR(VLOOKUP($B125,[1]NUM18!$G$3:$J$161,3,FALSE),0)</f>
        <v>8</v>
      </c>
      <c r="G125" s="251"/>
    </row>
    <row r="126" spans="1:7" ht="15" thickBot="1" x14ac:dyDescent="0.35">
      <c r="A126" s="449" t="s">
        <v>166</v>
      </c>
      <c r="B126" s="450"/>
      <c r="C126" s="160">
        <f>D126/Metas!R7</f>
        <v>1.7961532692767057</v>
      </c>
      <c r="D126" s="200">
        <f>F126/G126</f>
        <v>1.0837988826815643</v>
      </c>
      <c r="E126" s="204">
        <f t="shared" ref="E126:F126" si="5">SUM(E114:E125)</f>
        <v>194</v>
      </c>
      <c r="F126" s="201">
        <f t="shared" si="5"/>
        <v>194</v>
      </c>
      <c r="G126" s="205">
        <v>179</v>
      </c>
    </row>
    <row r="127" spans="1:7" ht="15" thickBot="1" x14ac:dyDescent="0.35">
      <c r="A127" s="47" t="s">
        <v>145</v>
      </c>
      <c r="B127" s="61" t="s">
        <v>132</v>
      </c>
      <c r="C127" s="34"/>
      <c r="D127" s="58"/>
      <c r="E127" s="203">
        <f>IFERROR(VLOOKUP($B127,[1]NUM18!$G$3:$J$161,2,FALSE),0)</f>
        <v>548</v>
      </c>
      <c r="F127" s="203">
        <f>IFERROR(VLOOKUP($B127,[1]NUM18!$G$3:$J$161,3,FALSE),0)</f>
        <v>504</v>
      </c>
      <c r="G127" s="249"/>
    </row>
    <row r="128" spans="1:7" ht="15" thickBot="1" x14ac:dyDescent="0.35">
      <c r="A128" s="47" t="s">
        <v>145</v>
      </c>
      <c r="B128" s="61" t="s">
        <v>133</v>
      </c>
      <c r="C128" s="34"/>
      <c r="D128" s="58"/>
      <c r="E128" s="195">
        <f>IFERROR(VLOOKUP($B128,[1]NUM18!$G$3:$J$161,2,FALSE),0)</f>
        <v>202</v>
      </c>
      <c r="F128" s="195">
        <f>IFERROR(VLOOKUP($B128,[1]NUM18!$G$3:$J$161,3,FALSE),0)</f>
        <v>200</v>
      </c>
      <c r="G128" s="250"/>
    </row>
    <row r="129" spans="1:7" ht="15" thickBot="1" x14ac:dyDescent="0.35">
      <c r="A129" s="47" t="s">
        <v>145</v>
      </c>
      <c r="B129" s="61" t="s">
        <v>134</v>
      </c>
      <c r="C129" s="34"/>
      <c r="D129" s="58"/>
      <c r="E129" s="195">
        <f>IFERROR(VLOOKUP($B129,[1]NUM18!$G$3:$J$161,2,FALSE),0)</f>
        <v>112</v>
      </c>
      <c r="F129" s="195">
        <f>IFERROR(VLOOKUP($B129,[1]NUM18!$G$3:$J$161,3,FALSE),0)</f>
        <v>106</v>
      </c>
      <c r="G129" s="250"/>
    </row>
    <row r="130" spans="1:7" ht="15" thickBot="1" x14ac:dyDescent="0.35">
      <c r="A130" s="47" t="s">
        <v>145</v>
      </c>
      <c r="B130" s="61" t="s">
        <v>135</v>
      </c>
      <c r="C130" s="34"/>
      <c r="D130" s="58"/>
      <c r="E130" s="195">
        <f>IFERROR(VLOOKUP($B130,[1]NUM18!$G$3:$J$161,2,FALSE),0)</f>
        <v>400</v>
      </c>
      <c r="F130" s="195">
        <f>IFERROR(VLOOKUP($B130,[1]NUM18!$G$3:$J$161,3,FALSE),0)</f>
        <v>461</v>
      </c>
      <c r="G130" s="250"/>
    </row>
    <row r="131" spans="1:7" ht="15" thickBot="1" x14ac:dyDescent="0.35">
      <c r="A131" s="47" t="s">
        <v>145</v>
      </c>
      <c r="B131" s="61" t="s">
        <v>136</v>
      </c>
      <c r="C131" s="34"/>
      <c r="D131" s="58"/>
      <c r="E131" s="195">
        <f>IFERROR(VLOOKUP($B131,[1]NUM18!$G$3:$J$161,2,FALSE),0)</f>
        <v>19</v>
      </c>
      <c r="F131" s="195">
        <f>IFERROR(VLOOKUP($B131,[1]NUM18!$G$3:$J$161,3,FALSE),0)</f>
        <v>16</v>
      </c>
      <c r="G131" s="250"/>
    </row>
    <row r="132" spans="1:7" ht="15" thickBot="1" x14ac:dyDescent="0.35">
      <c r="A132" s="47" t="s">
        <v>145</v>
      </c>
      <c r="B132" s="61" t="s">
        <v>137</v>
      </c>
      <c r="C132" s="34"/>
      <c r="D132" s="58"/>
      <c r="E132" s="195">
        <f>IFERROR(VLOOKUP($B132,[1]NUM18!$G$3:$J$161,2,FALSE),0)</f>
        <v>21</v>
      </c>
      <c r="F132" s="195">
        <f>IFERROR(VLOOKUP($B132,[1]NUM18!$G$3:$J$161,3,FALSE),0)</f>
        <v>20</v>
      </c>
      <c r="G132" s="250"/>
    </row>
    <row r="133" spans="1:7" ht="15" thickBot="1" x14ac:dyDescent="0.35">
      <c r="A133" s="47" t="s">
        <v>145</v>
      </c>
      <c r="B133" s="61" t="s">
        <v>138</v>
      </c>
      <c r="C133" s="34"/>
      <c r="D133" s="58"/>
      <c r="E133" s="195">
        <f>IFERROR(VLOOKUP($B133,[1]NUM18!$G$3:$J$161,2,FALSE),0)</f>
        <v>35</v>
      </c>
      <c r="F133" s="195">
        <f>IFERROR(VLOOKUP($B133,[1]NUM18!$G$3:$J$161,3,FALSE),0)</f>
        <v>33</v>
      </c>
      <c r="G133" s="250"/>
    </row>
    <row r="134" spans="1:7" ht="15" thickBot="1" x14ac:dyDescent="0.35">
      <c r="A134" s="47" t="s">
        <v>145</v>
      </c>
      <c r="B134" s="61" t="s">
        <v>139</v>
      </c>
      <c r="C134" s="34"/>
      <c r="D134" s="58"/>
      <c r="E134" s="195">
        <f>IFERROR(VLOOKUP($B134,[1]NUM18!$G$3:$J$161,2,FALSE),0)</f>
        <v>11</v>
      </c>
      <c r="F134" s="195">
        <f>IFERROR(VLOOKUP($B134,[1]NUM18!$G$3:$J$161,3,FALSE),0)</f>
        <v>9</v>
      </c>
      <c r="G134" s="250"/>
    </row>
    <row r="135" spans="1:7" ht="15" thickBot="1" x14ac:dyDescent="0.35">
      <c r="A135" s="47" t="s">
        <v>145</v>
      </c>
      <c r="B135" s="61" t="s">
        <v>140</v>
      </c>
      <c r="C135" s="34"/>
      <c r="D135" s="58"/>
      <c r="E135" s="195">
        <f>IFERROR(VLOOKUP($B135,[1]NUM18!$G$3:$J$161,2,FALSE),0)</f>
        <v>24</v>
      </c>
      <c r="F135" s="195">
        <f>IFERROR(VLOOKUP($B135,[1]NUM18!$G$3:$J$161,3,FALSE),0)</f>
        <v>18</v>
      </c>
      <c r="G135" s="250"/>
    </row>
    <row r="136" spans="1:7" ht="15" thickBot="1" x14ac:dyDescent="0.35">
      <c r="A136" s="47" t="s">
        <v>145</v>
      </c>
      <c r="B136" s="61" t="s">
        <v>141</v>
      </c>
      <c r="C136" s="34"/>
      <c r="D136" s="58"/>
      <c r="E136" s="195">
        <f>IFERROR(VLOOKUP($B136,[1]NUM18!$G$3:$J$161,2,FALSE),0)</f>
        <v>58</v>
      </c>
      <c r="F136" s="195">
        <f>IFERROR(VLOOKUP($B136,[1]NUM18!$G$3:$J$161,3,FALSE),0)</f>
        <v>53</v>
      </c>
      <c r="G136" s="250"/>
    </row>
    <row r="137" spans="1:7" ht="15" thickBot="1" x14ac:dyDescent="0.35">
      <c r="A137" s="47" t="s">
        <v>145</v>
      </c>
      <c r="B137" s="61" t="s">
        <v>142</v>
      </c>
      <c r="C137" s="34"/>
      <c r="D137" s="58"/>
      <c r="E137" s="195">
        <f>IFERROR(VLOOKUP($B137,[1]NUM18!$G$3:$J$161,2,FALSE),0)</f>
        <v>63</v>
      </c>
      <c r="F137" s="195">
        <f>IFERROR(VLOOKUP($B137,[1]NUM18!$G$3:$J$161,3,FALSE),0)</f>
        <v>59</v>
      </c>
      <c r="G137" s="250"/>
    </row>
    <row r="138" spans="1:7" x14ac:dyDescent="0.3">
      <c r="A138" s="47" t="s">
        <v>145</v>
      </c>
      <c r="B138" s="61" t="s">
        <v>143</v>
      </c>
      <c r="C138" s="34"/>
      <c r="D138" s="58"/>
      <c r="E138" s="206">
        <f>IFERROR(VLOOKUP($B138,[1]NUM18!$G$3:$J$161,2,FALSE),0)</f>
        <v>5</v>
      </c>
      <c r="F138" s="206">
        <f>IFERROR(VLOOKUP($B138,[1]NUM18!$G$3:$J$161,3,FALSE),0)</f>
        <v>7</v>
      </c>
      <c r="G138" s="251"/>
    </row>
    <row r="139" spans="1:7" ht="15" thickBot="1" x14ac:dyDescent="0.35">
      <c r="A139" s="47" t="s">
        <v>145</v>
      </c>
      <c r="B139" s="61" t="s">
        <v>144</v>
      </c>
      <c r="C139" s="34"/>
      <c r="D139" s="58"/>
      <c r="E139" s="208">
        <f>IFERROR(VLOOKUP($B139,[1]NUM18!$G$3:$J$161,2,FALSE),0)</f>
        <v>14</v>
      </c>
      <c r="F139" s="208">
        <f>IFERROR(VLOOKUP($B139,[1]NUM18!$G$3:$J$161,3,FALSE),0)</f>
        <v>13</v>
      </c>
      <c r="G139" s="254"/>
    </row>
    <row r="140" spans="1:7" ht="15" thickBot="1" x14ac:dyDescent="0.35">
      <c r="A140" s="449" t="s">
        <v>167</v>
      </c>
      <c r="B140" s="450"/>
      <c r="C140" s="160">
        <f>D140/Metas!R12</f>
        <v>1.0885984023238926</v>
      </c>
      <c r="D140" s="200">
        <f>F140/G140</f>
        <v>0.65315904139433556</v>
      </c>
      <c r="E140" s="204">
        <f t="shared" ref="E140:F140" si="6">SUM(E127:E139)</f>
        <v>1512</v>
      </c>
      <c r="F140" s="201">
        <f t="shared" si="6"/>
        <v>1499</v>
      </c>
      <c r="G140" s="205">
        <v>2295</v>
      </c>
    </row>
    <row r="141" spans="1:7" ht="15" thickBot="1" x14ac:dyDescent="0.35">
      <c r="A141" s="47" t="s">
        <v>150</v>
      </c>
      <c r="B141" s="61" t="s">
        <v>146</v>
      </c>
      <c r="C141" s="34"/>
      <c r="D141" s="58"/>
      <c r="E141" s="203">
        <f>IFERROR(VLOOKUP($B141,[1]NUM18!$G$3:$J$161,2,FALSE),0)</f>
        <v>569</v>
      </c>
      <c r="F141" s="203">
        <f>IFERROR(VLOOKUP($B141,[1]NUM18!$G$3:$J$161,3,FALSE),0)</f>
        <v>582</v>
      </c>
      <c r="G141" s="249"/>
    </row>
    <row r="142" spans="1:7" ht="15" thickBot="1" x14ac:dyDescent="0.35">
      <c r="A142" s="47" t="s">
        <v>150</v>
      </c>
      <c r="B142" s="61" t="s">
        <v>147</v>
      </c>
      <c r="C142" s="34"/>
      <c r="D142" s="58"/>
      <c r="E142" s="195">
        <f>IFERROR(VLOOKUP($B142,[1]NUM18!$G$3:$J$161,2,FALSE),0)</f>
        <v>6</v>
      </c>
      <c r="F142" s="195">
        <f>IFERROR(VLOOKUP($B142,[1]NUM18!$G$3:$J$161,3,FALSE),0)</f>
        <v>5</v>
      </c>
      <c r="G142" s="250"/>
    </row>
    <row r="143" spans="1:7" ht="15" thickBot="1" x14ac:dyDescent="0.35">
      <c r="A143" s="47" t="s">
        <v>150</v>
      </c>
      <c r="B143" s="61" t="s">
        <v>148</v>
      </c>
      <c r="C143" s="34"/>
      <c r="D143" s="58"/>
      <c r="E143" s="195">
        <f>IFERROR(VLOOKUP($B143,[1]NUM18!$G$3:$J$161,2,FALSE),0)</f>
        <v>6</v>
      </c>
      <c r="F143" s="195">
        <f>IFERROR(VLOOKUP($B143,[1]NUM18!$G$3:$J$161,3,FALSE),0)</f>
        <v>6</v>
      </c>
      <c r="G143" s="250"/>
    </row>
    <row r="144" spans="1:7" ht="15" thickBot="1" x14ac:dyDescent="0.35">
      <c r="A144" s="47" t="s">
        <v>150</v>
      </c>
      <c r="B144" s="61" t="s">
        <v>149</v>
      </c>
      <c r="C144" s="34"/>
      <c r="D144" s="58"/>
      <c r="E144" s="206">
        <f>IFERROR(VLOOKUP($B144,[1]NUM18!$G$3:$J$161,2,FALSE),0)</f>
        <v>9</v>
      </c>
      <c r="F144" s="206">
        <f>IFERROR(VLOOKUP($B144,[1]NUM18!$G$3:$J$161,3,FALSE),0)</f>
        <v>10</v>
      </c>
      <c r="G144" s="251"/>
    </row>
    <row r="145" spans="1:7" ht="15" thickBot="1" x14ac:dyDescent="0.35">
      <c r="A145" s="449" t="s">
        <v>168</v>
      </c>
      <c r="B145" s="450"/>
      <c r="C145" s="160">
        <f>D145/Metas!R14</f>
        <v>1.23575044480868</v>
      </c>
      <c r="D145" s="200">
        <f>F145/G145</f>
        <v>0.74169741697416969</v>
      </c>
      <c r="E145" s="204">
        <f t="shared" ref="E145:F145" si="7">SUM(E141:E144)</f>
        <v>590</v>
      </c>
      <c r="F145" s="201">
        <f t="shared" si="7"/>
        <v>603</v>
      </c>
      <c r="G145" s="205">
        <v>813</v>
      </c>
    </row>
    <row r="146" spans="1:7" ht="15" thickBot="1" x14ac:dyDescent="0.35">
      <c r="A146" s="47" t="s">
        <v>158</v>
      </c>
      <c r="B146" s="61" t="s">
        <v>151</v>
      </c>
      <c r="C146" s="34"/>
      <c r="D146" s="58"/>
      <c r="E146" s="194">
        <f>IFERROR(VLOOKUP($B146,[1]NUM18!$G$3:$J$161,2,FALSE),0)</f>
        <v>64</v>
      </c>
      <c r="F146" s="194">
        <f>IFERROR(VLOOKUP($B146,[1]NUM18!$G$3:$J$161,3,FALSE),0)</f>
        <v>75</v>
      </c>
      <c r="G146" s="246"/>
    </row>
    <row r="147" spans="1:7" ht="15" thickBot="1" x14ac:dyDescent="0.35">
      <c r="A147" s="47" t="s">
        <v>158</v>
      </c>
      <c r="B147" s="61" t="s">
        <v>152</v>
      </c>
      <c r="C147" s="34"/>
      <c r="D147" s="58"/>
      <c r="E147" s="195">
        <f>IFERROR(VLOOKUP($B147,[1]NUM18!$G$3:$J$161,2,FALSE),0)</f>
        <v>8</v>
      </c>
      <c r="F147" s="195">
        <f>IFERROR(VLOOKUP($B147,[1]NUM18!$G$3:$J$161,3,FALSE),0)</f>
        <v>6</v>
      </c>
      <c r="G147" s="247"/>
    </row>
    <row r="148" spans="1:7" ht="15" thickBot="1" x14ac:dyDescent="0.35">
      <c r="A148" s="47" t="s">
        <v>158</v>
      </c>
      <c r="B148" s="61" t="s">
        <v>153</v>
      </c>
      <c r="C148" s="34"/>
      <c r="D148" s="58"/>
      <c r="E148" s="195">
        <f>IFERROR(VLOOKUP($B148,[1]NUM18!$G$3:$J$161,2,FALSE),0)</f>
        <v>14</v>
      </c>
      <c r="F148" s="195">
        <f>IFERROR(VLOOKUP($B148,[1]NUM18!$G$3:$J$161,3,FALSE),0)</f>
        <v>12</v>
      </c>
      <c r="G148" s="247"/>
    </row>
    <row r="149" spans="1:7" ht="15" thickBot="1" x14ac:dyDescent="0.35">
      <c r="A149" s="47" t="s">
        <v>158</v>
      </c>
      <c r="B149" s="61" t="s">
        <v>154</v>
      </c>
      <c r="C149" s="34"/>
      <c r="D149" s="58"/>
      <c r="E149" s="195">
        <f>IFERROR(VLOOKUP($B149,[1]NUM18!$G$3:$J$161,2,FALSE),0)</f>
        <v>7</v>
      </c>
      <c r="F149" s="195">
        <f>IFERROR(VLOOKUP($B149,[1]NUM18!$G$3:$J$161,3,FALSE),0)</f>
        <v>8</v>
      </c>
      <c r="G149" s="247"/>
    </row>
    <row r="150" spans="1:7" ht="15" thickBot="1" x14ac:dyDescent="0.35">
      <c r="A150" s="47" t="s">
        <v>158</v>
      </c>
      <c r="B150" s="61" t="s">
        <v>155</v>
      </c>
      <c r="C150" s="34"/>
      <c r="D150" s="58"/>
      <c r="E150" s="203">
        <f>IFERROR(VLOOKUP($B150,[1]NUM18!$G$3:$J$161,2,FALSE),0)</f>
        <v>15</v>
      </c>
      <c r="F150" s="203">
        <f>IFERROR(VLOOKUP($B150,[1]NUM18!$G$3:$J$161,3,FALSE),0)</f>
        <v>17</v>
      </c>
      <c r="G150" s="252"/>
    </row>
    <row r="151" spans="1:7" ht="15" thickBot="1" x14ac:dyDescent="0.35">
      <c r="A151" s="47" t="s">
        <v>158</v>
      </c>
      <c r="B151" s="61" t="s">
        <v>156</v>
      </c>
      <c r="C151" s="34"/>
      <c r="D151" s="58"/>
      <c r="E151" s="195">
        <f>IFERROR(VLOOKUP($B151,[1]NUM18!$G$3:$J$161,2,FALSE),0)</f>
        <v>23</v>
      </c>
      <c r="F151" s="195">
        <f>IFERROR(VLOOKUP($B151,[1]NUM18!$G$3:$J$161,3,FALSE),0)</f>
        <v>22</v>
      </c>
      <c r="G151" s="247"/>
    </row>
    <row r="152" spans="1:7" ht="15" thickBot="1" x14ac:dyDescent="0.35">
      <c r="A152" s="47" t="s">
        <v>158</v>
      </c>
      <c r="B152" s="61" t="s">
        <v>157</v>
      </c>
      <c r="C152" s="34"/>
      <c r="D152" s="58"/>
      <c r="E152" s="196">
        <f>IFERROR(VLOOKUP($B152,[1]NUM18!$G$3:$J$161,2,FALSE),0)</f>
        <v>4</v>
      </c>
      <c r="F152" s="196">
        <f>IFERROR(VLOOKUP($B152,[1]NUM18!$G$3:$J$161,3,FALSE),0)</f>
        <v>7</v>
      </c>
      <c r="G152" s="248"/>
    </row>
    <row r="153" spans="1:7" ht="15" thickBot="1" x14ac:dyDescent="0.35">
      <c r="A153" s="449" t="s">
        <v>169</v>
      </c>
      <c r="B153" s="450"/>
      <c r="C153" s="160">
        <f>D153/Metas!R15</f>
        <v>1.0652528997343391</v>
      </c>
      <c r="D153" s="200">
        <f>F153/G153</f>
        <v>0.64192139737991272</v>
      </c>
      <c r="E153" s="204">
        <f>SUM(E146:E152)</f>
        <v>135</v>
      </c>
      <c r="F153" s="201">
        <f>SUM(F146:F152)</f>
        <v>147</v>
      </c>
      <c r="G153" s="205">
        <v>229</v>
      </c>
    </row>
    <row r="154" spans="1:7" x14ac:dyDescent="0.3">
      <c r="C154" s="91"/>
      <c r="D154" s="92"/>
    </row>
  </sheetData>
  <mergeCells count="21">
    <mergeCell ref="A1:A10"/>
    <mergeCell ref="B1:B10"/>
    <mergeCell ref="C1:C11"/>
    <mergeCell ref="D1:D10"/>
    <mergeCell ref="E1:G1"/>
    <mergeCell ref="E2:F9"/>
    <mergeCell ref="G2:G9"/>
    <mergeCell ref="E10:F10"/>
    <mergeCell ref="G10:G11"/>
    <mergeCell ref="A153:B153"/>
    <mergeCell ref="A26:B26"/>
    <mergeCell ref="A40:B40"/>
    <mergeCell ref="A51:B51"/>
    <mergeCell ref="A66:B66"/>
    <mergeCell ref="A77:B77"/>
    <mergeCell ref="A83:B83"/>
    <mergeCell ref="A94:B94"/>
    <mergeCell ref="A113:B113"/>
    <mergeCell ref="A126:B126"/>
    <mergeCell ref="A140:B140"/>
    <mergeCell ref="A145:B145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L18"/>
  <sheetViews>
    <sheetView zoomScale="70" zoomScaleNormal="70" workbookViewId="0"/>
  </sheetViews>
  <sheetFormatPr baseColWidth="10" defaultRowHeight="14.4" x14ac:dyDescent="0.3"/>
  <cols>
    <col min="1" max="1" width="16.33203125" customWidth="1"/>
    <col min="2" max="2" width="11.6640625" bestFit="1" customWidth="1"/>
    <col min="3" max="3" width="9.6640625" bestFit="1" customWidth="1"/>
    <col min="4" max="4" width="15.109375" bestFit="1" customWidth="1"/>
    <col min="5" max="5" width="15.33203125" bestFit="1" customWidth="1"/>
    <col min="6" max="6" width="13.88671875" bestFit="1" customWidth="1"/>
    <col min="7" max="7" width="17.6640625" bestFit="1" customWidth="1"/>
    <col min="8" max="8" width="16.33203125" bestFit="1" customWidth="1"/>
    <col min="9" max="9" width="14.44140625" bestFit="1" customWidth="1"/>
    <col min="10" max="10" width="15.33203125" bestFit="1" customWidth="1"/>
    <col min="11" max="11" width="17.109375" bestFit="1" customWidth="1"/>
    <col min="12" max="12" width="16.6640625" bestFit="1" customWidth="1"/>
    <col min="13" max="13" width="16.33203125" bestFit="1" customWidth="1"/>
    <col min="14" max="14" width="17.88671875" bestFit="1" customWidth="1"/>
    <col min="15" max="15" width="16.6640625" bestFit="1" customWidth="1"/>
    <col min="16" max="16" width="16" bestFit="1" customWidth="1"/>
    <col min="17" max="17" width="17.88671875" bestFit="1" customWidth="1"/>
    <col min="18" max="18" width="17.44140625" bestFit="1" customWidth="1"/>
    <col min="21" max="22" width="11.44140625" customWidth="1"/>
    <col min="23" max="23" width="11.44140625" hidden="1" customWidth="1"/>
    <col min="24" max="29" width="11.6640625" hidden="1" customWidth="1"/>
    <col min="30" max="30" width="15.88671875" hidden="1" customWidth="1"/>
    <col min="31" max="31" width="16.33203125" hidden="1" customWidth="1"/>
    <col min="32" max="38" width="11.44140625" hidden="1" customWidth="1"/>
  </cols>
  <sheetData>
    <row r="1" spans="1:37" s="14" customFormat="1" ht="16.2" x14ac:dyDescent="0.35">
      <c r="A1" s="256" t="s">
        <v>319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</row>
    <row r="2" spans="1:37" s="16" customFormat="1" ht="66" customHeight="1" x14ac:dyDescent="0.3">
      <c r="A2" s="15"/>
      <c r="B2" s="485" t="s">
        <v>187</v>
      </c>
      <c r="C2" s="488" t="s">
        <v>188</v>
      </c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X2" s="85" t="s">
        <v>249</v>
      </c>
      <c r="Y2" s="85" t="s">
        <v>249</v>
      </c>
      <c r="Z2" s="85" t="s">
        <v>250</v>
      </c>
      <c r="AA2" s="85" t="s">
        <v>250</v>
      </c>
      <c r="AB2" s="494" t="s">
        <v>246</v>
      </c>
      <c r="AC2" s="494"/>
      <c r="AD2" s="491" t="s">
        <v>251</v>
      </c>
      <c r="AE2" s="491"/>
      <c r="AF2" s="491" t="s">
        <v>252</v>
      </c>
      <c r="AG2" s="491"/>
      <c r="AH2" s="491" t="s">
        <v>253</v>
      </c>
      <c r="AI2" s="491"/>
      <c r="AJ2" s="491" t="s">
        <v>254</v>
      </c>
      <c r="AK2" s="491"/>
    </row>
    <row r="3" spans="1:37" s="14" customFormat="1" x14ac:dyDescent="0.3">
      <c r="A3" s="17"/>
      <c r="B3" s="486"/>
      <c r="C3" s="489"/>
      <c r="D3" s="18" t="s">
        <v>313</v>
      </c>
      <c r="E3" s="18" t="s">
        <v>314</v>
      </c>
      <c r="F3" s="18" t="s">
        <v>242</v>
      </c>
      <c r="G3" s="18" t="s">
        <v>315</v>
      </c>
      <c r="H3" s="18" t="s">
        <v>316</v>
      </c>
      <c r="I3" s="18" t="s">
        <v>209</v>
      </c>
      <c r="J3" s="18" t="s">
        <v>303</v>
      </c>
      <c r="K3" s="18" t="s">
        <v>210</v>
      </c>
      <c r="L3" s="18" t="s">
        <v>211</v>
      </c>
      <c r="M3" s="18" t="s">
        <v>213</v>
      </c>
      <c r="N3" s="18" t="s">
        <v>221</v>
      </c>
      <c r="O3" s="18" t="s">
        <v>304</v>
      </c>
      <c r="P3" s="18" t="s">
        <v>305</v>
      </c>
      <c r="Q3" s="18" t="s">
        <v>222</v>
      </c>
      <c r="R3" s="18" t="s">
        <v>223</v>
      </c>
      <c r="X3" s="18" t="s">
        <v>206</v>
      </c>
      <c r="Y3" s="18" t="s">
        <v>213</v>
      </c>
      <c r="Z3" s="18" t="s">
        <v>206</v>
      </c>
      <c r="AA3" s="18" t="s">
        <v>213</v>
      </c>
      <c r="AB3" s="492" t="s">
        <v>246</v>
      </c>
      <c r="AC3" s="493"/>
      <c r="AD3" s="18" t="s">
        <v>206</v>
      </c>
      <c r="AE3" s="18" t="s">
        <v>213</v>
      </c>
      <c r="AF3" s="18" t="s">
        <v>206</v>
      </c>
      <c r="AG3" s="18" t="s">
        <v>213</v>
      </c>
      <c r="AH3" s="18" t="s">
        <v>206</v>
      </c>
      <c r="AI3" s="18" t="s">
        <v>213</v>
      </c>
      <c r="AJ3" s="18" t="s">
        <v>206</v>
      </c>
      <c r="AK3" s="18" t="s">
        <v>213</v>
      </c>
    </row>
    <row r="4" spans="1:37" s="20" customFormat="1" ht="165" customHeight="1" x14ac:dyDescent="0.35">
      <c r="A4" s="17" t="s">
        <v>0</v>
      </c>
      <c r="B4" s="486"/>
      <c r="C4" s="489"/>
      <c r="D4" s="19" t="s">
        <v>224</v>
      </c>
      <c r="E4" s="19" t="s">
        <v>299</v>
      </c>
      <c r="F4" s="19" t="s">
        <v>216</v>
      </c>
      <c r="G4" s="19" t="s">
        <v>301</v>
      </c>
      <c r="H4" s="19" t="s">
        <v>214</v>
      </c>
      <c r="I4" s="19" t="s">
        <v>225</v>
      </c>
      <c r="J4" s="26" t="s">
        <v>226</v>
      </c>
      <c r="K4" s="26" t="s">
        <v>259</v>
      </c>
      <c r="L4" s="26" t="s">
        <v>217</v>
      </c>
      <c r="M4" s="26" t="s">
        <v>215</v>
      </c>
      <c r="N4" s="26" t="s">
        <v>227</v>
      </c>
      <c r="O4" s="26" t="s">
        <v>264</v>
      </c>
      <c r="P4" s="26" t="s">
        <v>265</v>
      </c>
      <c r="Q4" s="26" t="s">
        <v>306</v>
      </c>
      <c r="R4" s="26" t="s">
        <v>307</v>
      </c>
      <c r="X4" s="26" t="s">
        <v>243</v>
      </c>
      <c r="Y4" s="26" t="s">
        <v>244</v>
      </c>
      <c r="Z4" s="26" t="s">
        <v>243</v>
      </c>
      <c r="AA4" s="26" t="s">
        <v>244</v>
      </c>
      <c r="AB4" s="26" t="s">
        <v>243</v>
      </c>
      <c r="AC4" s="26" t="s">
        <v>244</v>
      </c>
      <c r="AD4" s="26" t="s">
        <v>243</v>
      </c>
      <c r="AE4" s="26" t="s">
        <v>244</v>
      </c>
      <c r="AF4" s="26" t="s">
        <v>243</v>
      </c>
      <c r="AG4" s="26" t="s">
        <v>244</v>
      </c>
      <c r="AH4" s="26" t="s">
        <v>243</v>
      </c>
      <c r="AI4" s="26" t="s">
        <v>244</v>
      </c>
      <c r="AJ4" s="26" t="s">
        <v>243</v>
      </c>
      <c r="AK4" s="26" t="s">
        <v>244</v>
      </c>
    </row>
    <row r="5" spans="1:37" s="16" customFormat="1" ht="23.25" customHeight="1" x14ac:dyDescent="0.3">
      <c r="A5" s="21"/>
      <c r="B5" s="487"/>
      <c r="C5" s="490"/>
      <c r="D5" s="66"/>
      <c r="E5" s="52"/>
      <c r="F5" s="54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U5" s="79"/>
      <c r="V5" s="79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</row>
    <row r="6" spans="1:37" s="14" customFormat="1" x14ac:dyDescent="0.3">
      <c r="A6" s="22" t="s">
        <v>190</v>
      </c>
      <c r="B6" s="23">
        <v>4202</v>
      </c>
      <c r="C6" s="22" t="s">
        <v>191</v>
      </c>
      <c r="D6" s="69">
        <v>1.39</v>
      </c>
      <c r="E6" s="71">
        <v>0.90500000000000003</v>
      </c>
      <c r="F6" s="69">
        <v>0.28000000000000003</v>
      </c>
      <c r="G6" s="68">
        <v>0.20080000000000001</v>
      </c>
      <c r="H6" s="68">
        <v>0.70109999999999995</v>
      </c>
      <c r="I6" s="67">
        <v>0.94940000000000002</v>
      </c>
      <c r="J6" s="67">
        <v>0.20030000000000001</v>
      </c>
      <c r="K6" s="67">
        <v>0.44529999999999997</v>
      </c>
      <c r="L6" s="67">
        <v>0.17</v>
      </c>
      <c r="M6" s="67">
        <v>0.9</v>
      </c>
      <c r="N6" s="67">
        <v>0.2326</v>
      </c>
      <c r="O6" s="70">
        <v>0.39479999999999998</v>
      </c>
      <c r="P6" s="70">
        <v>0.62329999999999997</v>
      </c>
      <c r="Q6" s="67">
        <v>0.81599999999999995</v>
      </c>
      <c r="R6" s="67">
        <v>0.60050000000000003</v>
      </c>
      <c r="X6" s="75">
        <v>0.1118</v>
      </c>
      <c r="Y6" s="75">
        <v>0.1343</v>
      </c>
      <c r="Z6" s="76">
        <v>0.15002534211860111</v>
      </c>
      <c r="AA6" s="76">
        <v>0.22000746315069347</v>
      </c>
      <c r="AB6" s="77">
        <f>Z6-X6</f>
        <v>3.8225342118601111E-2</v>
      </c>
      <c r="AC6" s="77">
        <f>+AA6-Y6</f>
        <v>8.5707463150693469E-2</v>
      </c>
      <c r="AD6" s="86">
        <f>+X6+(AB6*0.15)</f>
        <v>0.11753380131779016</v>
      </c>
      <c r="AE6" s="86">
        <f>+Y6+(AC6*0.15)</f>
        <v>0.14715611947260401</v>
      </c>
      <c r="AF6" s="75">
        <f>+X6+(AB6/2)</f>
        <v>0.13091267105930054</v>
      </c>
      <c r="AG6" s="75">
        <f>+Y6+(AC6/2)</f>
        <v>0.17715373157534675</v>
      </c>
      <c r="AH6" s="75">
        <f>+X6+(AB6*0.8)</f>
        <v>0.14238027369488088</v>
      </c>
      <c r="AI6" s="75">
        <f>+Y6+(AC6*0.8)</f>
        <v>0.20286597052055477</v>
      </c>
      <c r="AJ6" s="87">
        <f>+X6+AB6</f>
        <v>0.15002534211860111</v>
      </c>
      <c r="AK6" s="87">
        <f>+Y6+AC6</f>
        <v>0.22000746315069347</v>
      </c>
    </row>
    <row r="7" spans="1:37" s="14" customFormat="1" x14ac:dyDescent="0.3">
      <c r="A7" s="22" t="s">
        <v>192</v>
      </c>
      <c r="B7" s="23">
        <v>4302</v>
      </c>
      <c r="C7" s="22" t="s">
        <v>191</v>
      </c>
      <c r="D7" s="69">
        <v>1.1200000000000001</v>
      </c>
      <c r="E7" s="71">
        <v>0.90510000000000002</v>
      </c>
      <c r="F7" s="69">
        <v>0.54</v>
      </c>
      <c r="G7" s="68">
        <v>0.20430000000000001</v>
      </c>
      <c r="H7" s="68">
        <v>0.71860000000000002</v>
      </c>
      <c r="I7" s="67">
        <v>0.97370000000000001</v>
      </c>
      <c r="J7" s="67">
        <v>0.2344</v>
      </c>
      <c r="K7" s="67">
        <v>0.28910000000000002</v>
      </c>
      <c r="L7" s="67">
        <v>0.19309999999999999</v>
      </c>
      <c r="M7" s="67">
        <v>0.9</v>
      </c>
      <c r="N7" s="67">
        <v>0.1522</v>
      </c>
      <c r="O7" s="70">
        <v>0.26190000000000002</v>
      </c>
      <c r="P7" s="70">
        <v>0.54430000000000001</v>
      </c>
      <c r="Q7" s="67">
        <v>0.73209999999999997</v>
      </c>
      <c r="R7" s="67">
        <v>0.60340000000000005</v>
      </c>
      <c r="X7" s="75">
        <v>0.16439999999999999</v>
      </c>
      <c r="Y7" s="75">
        <v>0.17630000000000001</v>
      </c>
      <c r="Z7" s="76">
        <v>0.17009213323883771</v>
      </c>
      <c r="AA7" s="76">
        <v>0.22037687639731715</v>
      </c>
      <c r="AB7" s="77">
        <f>Z7-X7</f>
        <v>5.6921332388377155E-3</v>
      </c>
      <c r="AC7" s="77">
        <f t="shared" ref="AC7:AC17" si="0">+AA7-Y7</f>
        <v>4.4076876397317138E-2</v>
      </c>
      <c r="AD7" s="86">
        <f t="shared" ref="AD7:AD17" si="1">+X7+(AB7*0.15)</f>
        <v>0.16525381998582564</v>
      </c>
      <c r="AE7" s="86">
        <f t="shared" ref="AE7:AE17" si="2">+Y7+(AC7*0.15)</f>
        <v>0.18291153145959757</v>
      </c>
      <c r="AF7" s="75">
        <f t="shared" ref="AF7:AF17" si="3">+X7+(AB7/2)</f>
        <v>0.16724606661941885</v>
      </c>
      <c r="AG7" s="75">
        <f t="shared" ref="AG7:AG17" si="4">+Y7+(AC7/2)</f>
        <v>0.1983384381986586</v>
      </c>
      <c r="AH7" s="75">
        <f t="shared" ref="AH7:AH17" si="5">+X7+(AB7*0.8)</f>
        <v>0.16895370659107017</v>
      </c>
      <c r="AI7" s="75">
        <f t="shared" ref="AI7:AI17" si="6">+Y7+(AC7*0.8)</f>
        <v>0.21156150111785371</v>
      </c>
      <c r="AJ7" s="87">
        <f t="shared" ref="AJ7:AJ17" si="7">+X7+AB7</f>
        <v>0.17009213323883771</v>
      </c>
      <c r="AK7" s="87">
        <f t="shared" ref="AK7:AK17" si="8">+Y7+AC7</f>
        <v>0.22037687639731715</v>
      </c>
    </row>
    <row r="8" spans="1:37" s="14" customFormat="1" x14ac:dyDescent="0.3">
      <c r="A8" s="22" t="s">
        <v>189</v>
      </c>
      <c r="B8" s="23">
        <v>4102</v>
      </c>
      <c r="C8" s="22" t="s">
        <v>193</v>
      </c>
      <c r="D8" s="69">
        <v>1.1499999999999999</v>
      </c>
      <c r="E8" s="71">
        <v>0.90500000000000003</v>
      </c>
      <c r="F8" s="69">
        <v>0.22</v>
      </c>
      <c r="G8" s="68">
        <v>0.18920000000000001</v>
      </c>
      <c r="H8" s="68">
        <v>0.55000000000000004</v>
      </c>
      <c r="I8" s="67">
        <v>0.97760000000000002</v>
      </c>
      <c r="J8" s="67">
        <v>0.2</v>
      </c>
      <c r="K8" s="67">
        <v>0.21</v>
      </c>
      <c r="L8" s="67">
        <v>0.1714</v>
      </c>
      <c r="M8" s="67">
        <v>0.82</v>
      </c>
      <c r="N8" s="67">
        <v>0.22550000000000001</v>
      </c>
      <c r="O8" s="70">
        <v>0.32100000000000001</v>
      </c>
      <c r="P8" s="70">
        <v>0.51539999999999997</v>
      </c>
      <c r="Q8" s="67">
        <v>0.82589999999999997</v>
      </c>
      <c r="R8" s="67">
        <v>0.6</v>
      </c>
      <c r="X8" s="75">
        <v>0.1439</v>
      </c>
      <c r="Y8" s="75">
        <v>0.1575</v>
      </c>
      <c r="Z8" s="76">
        <v>0.17000767947461801</v>
      </c>
      <c r="AA8" s="76">
        <v>0.22004535132174019</v>
      </c>
      <c r="AB8" s="77">
        <f>Z8-X8</f>
        <v>2.6107679474618006E-2</v>
      </c>
      <c r="AC8" s="77">
        <f t="shared" si="0"/>
        <v>6.2545351321740189E-2</v>
      </c>
      <c r="AD8" s="86">
        <f t="shared" si="1"/>
        <v>0.14781615192119271</v>
      </c>
      <c r="AE8" s="86">
        <f t="shared" si="2"/>
        <v>0.16688180269826103</v>
      </c>
      <c r="AF8" s="75">
        <f t="shared" si="3"/>
        <v>0.156953839737309</v>
      </c>
      <c r="AG8" s="75">
        <f t="shared" si="4"/>
        <v>0.18877267566087008</v>
      </c>
      <c r="AH8" s="75">
        <f t="shared" si="5"/>
        <v>0.1647861435796944</v>
      </c>
      <c r="AI8" s="75">
        <f t="shared" si="6"/>
        <v>0.20753628105739216</v>
      </c>
      <c r="AJ8" s="87">
        <f t="shared" si="7"/>
        <v>0.17000767947461801</v>
      </c>
      <c r="AK8" s="87">
        <f t="shared" si="8"/>
        <v>0.22004535132174019</v>
      </c>
    </row>
    <row r="9" spans="1:37" s="14" customFormat="1" x14ac:dyDescent="0.3">
      <c r="A9" s="22" t="s">
        <v>194</v>
      </c>
      <c r="B9" s="23">
        <v>4201</v>
      </c>
      <c r="C9" s="22" t="s">
        <v>191</v>
      </c>
      <c r="D9" s="69">
        <v>1.2</v>
      </c>
      <c r="E9" s="71">
        <v>0.90500000000000003</v>
      </c>
      <c r="F9" s="69">
        <v>0.37</v>
      </c>
      <c r="G9" s="68">
        <v>0.19980000000000001</v>
      </c>
      <c r="H9" s="68">
        <v>0.55020000000000002</v>
      </c>
      <c r="I9" s="67">
        <v>0.97130000000000005</v>
      </c>
      <c r="J9" s="67">
        <v>0.2</v>
      </c>
      <c r="K9" s="67">
        <v>0.29720000000000002</v>
      </c>
      <c r="L9" s="67">
        <v>0.17</v>
      </c>
      <c r="M9" s="67">
        <v>0.9</v>
      </c>
      <c r="N9" s="67">
        <v>0.25040000000000001</v>
      </c>
      <c r="O9" s="70">
        <v>0.27910000000000001</v>
      </c>
      <c r="P9" s="70">
        <v>0.59899999999999998</v>
      </c>
      <c r="Q9" s="67">
        <v>0.67330000000000001</v>
      </c>
      <c r="R9" s="67">
        <v>0.60029999999999994</v>
      </c>
      <c r="X9" s="75">
        <v>0.21310000000000001</v>
      </c>
      <c r="Y9" s="75">
        <v>0.21360000000000001</v>
      </c>
      <c r="Z9" s="76">
        <v>0.20838052095130238</v>
      </c>
      <c r="AA9" s="76">
        <v>0.22026959082529265</v>
      </c>
      <c r="AB9" s="78">
        <f t="shared" ref="AB9:AB18" si="9">Z9-X9</f>
        <v>-4.7194790486976279E-3</v>
      </c>
      <c r="AC9" s="77">
        <f t="shared" si="0"/>
        <v>6.6695908252926428E-3</v>
      </c>
      <c r="AD9" s="86">
        <f t="shared" si="1"/>
        <v>0.21239207814269537</v>
      </c>
      <c r="AE9" s="86">
        <f t="shared" si="2"/>
        <v>0.21460043862379391</v>
      </c>
      <c r="AF9" s="75">
        <f t="shared" si="3"/>
        <v>0.2107402604756512</v>
      </c>
      <c r="AG9" s="75">
        <f t="shared" si="4"/>
        <v>0.21693479541264632</v>
      </c>
      <c r="AH9" s="75">
        <f t="shared" si="5"/>
        <v>0.20932441676104191</v>
      </c>
      <c r="AI9" s="75">
        <f t="shared" si="6"/>
        <v>0.21893567266023412</v>
      </c>
      <c r="AJ9" s="87">
        <f t="shared" si="7"/>
        <v>0.20838052095130238</v>
      </c>
      <c r="AK9" s="87">
        <f t="shared" si="8"/>
        <v>0.22026959082529265</v>
      </c>
    </row>
    <row r="10" spans="1:37" s="14" customFormat="1" x14ac:dyDescent="0.3">
      <c r="A10" s="22" t="s">
        <v>195</v>
      </c>
      <c r="B10" s="23">
        <v>4101</v>
      </c>
      <c r="C10" s="22" t="s">
        <v>193</v>
      </c>
      <c r="D10" s="69">
        <v>1.1200000000000001</v>
      </c>
      <c r="E10" s="71">
        <v>0.90500000000000003</v>
      </c>
      <c r="F10" s="69">
        <v>0.27</v>
      </c>
      <c r="G10" s="68">
        <v>0.1792</v>
      </c>
      <c r="H10" s="68">
        <v>0.52500000000000002</v>
      </c>
      <c r="I10" s="67">
        <v>0.97019999999999995</v>
      </c>
      <c r="J10" s="67">
        <v>0.18190000000000001</v>
      </c>
      <c r="K10" s="67">
        <v>0.29189999999999999</v>
      </c>
      <c r="L10" s="67">
        <v>0.2059</v>
      </c>
      <c r="M10" s="67">
        <v>0.9</v>
      </c>
      <c r="N10" s="67">
        <v>0.22439999999999999</v>
      </c>
      <c r="O10" s="70">
        <v>0.27789999999999998</v>
      </c>
      <c r="P10" s="70">
        <v>0.51600000000000001</v>
      </c>
      <c r="Q10" s="67">
        <v>0.88139999999999996</v>
      </c>
      <c r="R10" s="67">
        <v>0.6</v>
      </c>
      <c r="X10" s="75">
        <v>0.1744</v>
      </c>
      <c r="Y10" s="75">
        <v>0.1293</v>
      </c>
      <c r="Z10" s="76">
        <v>0.17740098696697457</v>
      </c>
      <c r="AA10" s="76">
        <v>0.21998548929534897</v>
      </c>
      <c r="AB10" s="77">
        <f t="shared" si="9"/>
        <v>3.000986966974567E-3</v>
      </c>
      <c r="AC10" s="77">
        <f t="shared" si="0"/>
        <v>9.0685489295348976E-2</v>
      </c>
      <c r="AD10" s="86">
        <f t="shared" si="1"/>
        <v>0.17485014804504617</v>
      </c>
      <c r="AE10" s="86">
        <f t="shared" si="2"/>
        <v>0.14290282339430235</v>
      </c>
      <c r="AF10" s="75">
        <f t="shared" si="3"/>
        <v>0.1759004934834873</v>
      </c>
      <c r="AG10" s="75">
        <f t="shared" si="4"/>
        <v>0.17464274464767449</v>
      </c>
      <c r="AH10" s="75">
        <f t="shared" si="5"/>
        <v>0.17680078957357964</v>
      </c>
      <c r="AI10" s="75">
        <f t="shared" si="6"/>
        <v>0.2018483914362792</v>
      </c>
      <c r="AJ10" s="87">
        <f t="shared" si="7"/>
        <v>0.17740098696697457</v>
      </c>
      <c r="AK10" s="87">
        <f t="shared" si="8"/>
        <v>0.21998548929534897</v>
      </c>
    </row>
    <row r="11" spans="1:37" s="14" customFormat="1" x14ac:dyDescent="0.3">
      <c r="A11" s="22" t="s">
        <v>196</v>
      </c>
      <c r="B11" s="23">
        <v>4203</v>
      </c>
      <c r="C11" s="22" t="s">
        <v>191</v>
      </c>
      <c r="D11" s="69">
        <v>1.2</v>
      </c>
      <c r="E11" s="71">
        <v>0.90500000000000003</v>
      </c>
      <c r="F11" s="69">
        <v>0.54</v>
      </c>
      <c r="G11" s="68">
        <v>0.18940000000000001</v>
      </c>
      <c r="H11" s="68">
        <v>0.56379999999999997</v>
      </c>
      <c r="I11" s="67">
        <v>0.94669999999999999</v>
      </c>
      <c r="J11" s="67">
        <v>0.2079</v>
      </c>
      <c r="K11" s="67">
        <v>0.29549999999999998</v>
      </c>
      <c r="L11" s="67">
        <v>0.1704</v>
      </c>
      <c r="M11" s="67">
        <v>0.9</v>
      </c>
      <c r="N11" s="67">
        <v>0.22220000000000001</v>
      </c>
      <c r="O11" s="70">
        <v>0.27589999999999998</v>
      </c>
      <c r="P11" s="70">
        <v>0.52159999999999995</v>
      </c>
      <c r="Q11" s="67">
        <v>0.60340000000000005</v>
      </c>
      <c r="R11" s="67">
        <v>0.60209999999999997</v>
      </c>
      <c r="X11" s="75">
        <v>0.192</v>
      </c>
      <c r="Y11" s="75">
        <v>0.18049999999999999</v>
      </c>
      <c r="Z11" s="76">
        <v>0.18784530386740331</v>
      </c>
      <c r="AA11" s="76">
        <v>0.22040534883148222</v>
      </c>
      <c r="AB11" s="78">
        <f t="shared" si="9"/>
        <v>-4.1546961325966969E-3</v>
      </c>
      <c r="AC11" s="77">
        <f t="shared" si="0"/>
        <v>3.9905348831482224E-2</v>
      </c>
      <c r="AD11" s="86">
        <f t="shared" si="1"/>
        <v>0.1913767955801105</v>
      </c>
      <c r="AE11" s="86">
        <f t="shared" si="2"/>
        <v>0.18648580232472234</v>
      </c>
      <c r="AF11" s="75">
        <f t="shared" si="3"/>
        <v>0.18992265193370167</v>
      </c>
      <c r="AG11" s="75">
        <f t="shared" si="4"/>
        <v>0.20045267441574111</v>
      </c>
      <c r="AH11" s="75">
        <f t="shared" si="5"/>
        <v>0.18867624309392264</v>
      </c>
      <c r="AI11" s="75">
        <f t="shared" si="6"/>
        <v>0.21242427906518577</v>
      </c>
      <c r="AJ11" s="87">
        <f t="shared" si="7"/>
        <v>0.18784530386740331</v>
      </c>
      <c r="AK11" s="87">
        <f t="shared" si="8"/>
        <v>0.22040534883148222</v>
      </c>
    </row>
    <row r="12" spans="1:37" s="14" customFormat="1" x14ac:dyDescent="0.3">
      <c r="A12" s="22" t="s">
        <v>197</v>
      </c>
      <c r="B12" s="23">
        <v>4303</v>
      </c>
      <c r="C12" s="22" t="s">
        <v>191</v>
      </c>
      <c r="D12" s="69">
        <v>1.2</v>
      </c>
      <c r="E12" s="71">
        <v>0.90500000000000003</v>
      </c>
      <c r="F12" s="69">
        <v>0.37</v>
      </c>
      <c r="G12" s="68">
        <v>0.18809999999999999</v>
      </c>
      <c r="H12" s="68">
        <v>0.58540000000000003</v>
      </c>
      <c r="I12" s="67">
        <v>0.9516</v>
      </c>
      <c r="J12" s="67">
        <v>0.21560000000000001</v>
      </c>
      <c r="K12" s="67">
        <v>0.2288</v>
      </c>
      <c r="L12" s="67">
        <v>0.1835</v>
      </c>
      <c r="M12" s="67">
        <v>0.9</v>
      </c>
      <c r="N12" s="67">
        <v>0.25</v>
      </c>
      <c r="O12" s="70">
        <v>0.27679999999999999</v>
      </c>
      <c r="P12" s="70">
        <v>0.51359999999999995</v>
      </c>
      <c r="Q12" s="67">
        <v>0.80620000000000003</v>
      </c>
      <c r="R12" s="67">
        <v>0.6</v>
      </c>
      <c r="X12" s="75">
        <v>0.16350000000000001</v>
      </c>
      <c r="Y12" s="75">
        <v>0.1676</v>
      </c>
      <c r="Z12" s="76">
        <v>0.16994219653179191</v>
      </c>
      <c r="AA12" s="76">
        <v>0.22000947452809561</v>
      </c>
      <c r="AB12" s="77">
        <f t="shared" si="9"/>
        <v>6.4421965317918994E-3</v>
      </c>
      <c r="AC12" s="77">
        <f t="shared" si="0"/>
        <v>5.2409474528095606E-2</v>
      </c>
      <c r="AD12" s="86">
        <f t="shared" si="1"/>
        <v>0.1644663294797688</v>
      </c>
      <c r="AE12" s="86">
        <f t="shared" si="2"/>
        <v>0.17546142117921434</v>
      </c>
      <c r="AF12" s="75">
        <f t="shared" si="3"/>
        <v>0.16672109826589596</v>
      </c>
      <c r="AG12" s="75">
        <f t="shared" si="4"/>
        <v>0.19380473726404779</v>
      </c>
      <c r="AH12" s="75">
        <f t="shared" si="5"/>
        <v>0.16865375722543352</v>
      </c>
      <c r="AI12" s="75">
        <f t="shared" si="6"/>
        <v>0.20952757962247648</v>
      </c>
      <c r="AJ12" s="87">
        <f t="shared" si="7"/>
        <v>0.16994219653179191</v>
      </c>
      <c r="AK12" s="87">
        <f t="shared" si="8"/>
        <v>0.22000947452809561</v>
      </c>
    </row>
    <row r="13" spans="1:37" s="14" customFormat="1" x14ac:dyDescent="0.3">
      <c r="A13" s="22" t="s">
        <v>198</v>
      </c>
      <c r="B13" s="23">
        <v>4301</v>
      </c>
      <c r="C13" s="22" t="s">
        <v>191</v>
      </c>
      <c r="D13" s="69">
        <v>1.1200000000000001</v>
      </c>
      <c r="E13" s="71">
        <v>0.90500000000000003</v>
      </c>
      <c r="F13" s="69">
        <v>0.24</v>
      </c>
      <c r="G13" s="68">
        <v>0.19570000000000001</v>
      </c>
      <c r="H13" s="68">
        <v>0.55130000000000001</v>
      </c>
      <c r="I13" s="67">
        <v>0.97060000000000002</v>
      </c>
      <c r="J13" s="67">
        <v>0.31780000000000003</v>
      </c>
      <c r="K13" s="67">
        <v>0.28289999999999998</v>
      </c>
      <c r="L13" s="67">
        <v>0.20580000000000001</v>
      </c>
      <c r="M13" s="67">
        <v>0.9</v>
      </c>
      <c r="N13" s="67">
        <v>0.25</v>
      </c>
      <c r="O13" s="70">
        <v>0.28889999999999999</v>
      </c>
      <c r="P13" s="70">
        <v>0.51549999999999996</v>
      </c>
      <c r="Q13" s="67">
        <v>0.62109999999999999</v>
      </c>
      <c r="R13" s="67">
        <v>0.60009999999999997</v>
      </c>
      <c r="X13" s="75">
        <v>0.1822</v>
      </c>
      <c r="Y13" s="75">
        <v>0.17430000000000001</v>
      </c>
      <c r="Z13" s="76">
        <v>0.17238022034332565</v>
      </c>
      <c r="AA13" s="76">
        <v>0.21999912615279058</v>
      </c>
      <c r="AB13" s="78">
        <f t="shared" si="9"/>
        <v>-9.8197796566743545E-3</v>
      </c>
      <c r="AC13" s="77">
        <f t="shared" si="0"/>
        <v>4.5699126152790565E-2</v>
      </c>
      <c r="AD13" s="86">
        <f t="shared" si="1"/>
        <v>0.18072703305149884</v>
      </c>
      <c r="AE13" s="86">
        <f t="shared" si="2"/>
        <v>0.1811548689229186</v>
      </c>
      <c r="AF13" s="75">
        <f t="shared" si="3"/>
        <v>0.17729011017166282</v>
      </c>
      <c r="AG13" s="75">
        <f t="shared" si="4"/>
        <v>0.19714956307639531</v>
      </c>
      <c r="AH13" s="75">
        <f t="shared" si="5"/>
        <v>0.17434417627466051</v>
      </c>
      <c r="AI13" s="75">
        <f t="shared" si="6"/>
        <v>0.21085930092223246</v>
      </c>
      <c r="AJ13" s="87">
        <f t="shared" si="7"/>
        <v>0.17238022034332565</v>
      </c>
      <c r="AK13" s="87">
        <f t="shared" si="8"/>
        <v>0.21999912615279058</v>
      </c>
    </row>
    <row r="14" spans="1:37" s="14" customFormat="1" x14ac:dyDescent="0.3">
      <c r="A14" s="22" t="s">
        <v>199</v>
      </c>
      <c r="B14" s="23">
        <v>4304</v>
      </c>
      <c r="C14" s="22" t="s">
        <v>191</v>
      </c>
      <c r="D14" s="69">
        <v>1.42</v>
      </c>
      <c r="E14" s="71">
        <v>0.90500000000000003</v>
      </c>
      <c r="F14" s="69">
        <v>0.33</v>
      </c>
      <c r="G14" s="68">
        <v>0.188</v>
      </c>
      <c r="H14" s="68">
        <v>0.55000000000000004</v>
      </c>
      <c r="I14" s="67">
        <v>0.97440000000000004</v>
      </c>
      <c r="J14" s="67">
        <v>0.2</v>
      </c>
      <c r="K14" s="67">
        <v>0.2944</v>
      </c>
      <c r="L14" s="67">
        <v>0.18709999999999999</v>
      </c>
      <c r="M14" s="67">
        <v>0.9</v>
      </c>
      <c r="N14" s="67">
        <v>0.25</v>
      </c>
      <c r="O14" s="70">
        <v>0.30230000000000001</v>
      </c>
      <c r="P14" s="70">
        <v>0.54400000000000004</v>
      </c>
      <c r="Q14" s="67">
        <v>0.60129999999999995</v>
      </c>
      <c r="R14" s="67">
        <v>0.60019999999999996</v>
      </c>
      <c r="X14" s="75">
        <v>0.1653</v>
      </c>
      <c r="Y14" s="75">
        <v>0.20469999999999999</v>
      </c>
      <c r="Z14" s="76">
        <v>0.16984328674290555</v>
      </c>
      <c r="AA14" s="76">
        <v>0.22471160898846435</v>
      </c>
      <c r="AB14" s="77">
        <f t="shared" si="9"/>
        <v>4.5432867429055501E-3</v>
      </c>
      <c r="AC14" s="77">
        <f t="shared" si="0"/>
        <v>2.0011608988464352E-2</v>
      </c>
      <c r="AD14" s="86">
        <f t="shared" si="1"/>
        <v>0.16598149301143583</v>
      </c>
      <c r="AE14" s="86">
        <f t="shared" si="2"/>
        <v>0.20770174134826966</v>
      </c>
      <c r="AF14" s="75">
        <f t="shared" si="3"/>
        <v>0.16757164337145278</v>
      </c>
      <c r="AG14" s="75">
        <f t="shared" si="4"/>
        <v>0.21470580449423216</v>
      </c>
      <c r="AH14" s="75">
        <f t="shared" si="5"/>
        <v>0.16893462939432444</v>
      </c>
      <c r="AI14" s="75">
        <f t="shared" si="6"/>
        <v>0.22070928719077149</v>
      </c>
      <c r="AJ14" s="87">
        <f t="shared" si="7"/>
        <v>0.16984328674290555</v>
      </c>
      <c r="AK14" s="87">
        <f t="shared" si="8"/>
        <v>0.22471160898846435</v>
      </c>
    </row>
    <row r="15" spans="1:37" s="14" customFormat="1" x14ac:dyDescent="0.3">
      <c r="A15" s="22" t="s">
        <v>200</v>
      </c>
      <c r="B15" s="23">
        <v>4305</v>
      </c>
      <c r="C15" s="22" t="s">
        <v>191</v>
      </c>
      <c r="D15" s="69">
        <v>1.2</v>
      </c>
      <c r="E15" s="71">
        <v>0.90510000000000002</v>
      </c>
      <c r="F15" s="69">
        <v>0.51</v>
      </c>
      <c r="G15" s="68">
        <v>0.21190000000000001</v>
      </c>
      <c r="H15" s="68">
        <v>0.61199999999999999</v>
      </c>
      <c r="I15" s="67">
        <v>0.96970000000000001</v>
      </c>
      <c r="J15" s="67">
        <v>0.28920000000000001</v>
      </c>
      <c r="K15" s="67">
        <v>0.45429999999999998</v>
      </c>
      <c r="L15" s="67">
        <v>0.2772</v>
      </c>
      <c r="M15" s="67">
        <v>0.9</v>
      </c>
      <c r="N15" s="67">
        <v>0.25</v>
      </c>
      <c r="O15" s="70">
        <v>0.31609999999999999</v>
      </c>
      <c r="P15" s="70">
        <v>0.69430000000000003</v>
      </c>
      <c r="Q15" s="67">
        <v>0.63919999999999999</v>
      </c>
      <c r="R15" s="67">
        <v>0.60260000000000002</v>
      </c>
      <c r="X15" s="75">
        <v>0.28420000000000001</v>
      </c>
      <c r="Y15" s="75">
        <v>0.34699999999999998</v>
      </c>
      <c r="Z15" s="76">
        <v>0.2581699346405229</v>
      </c>
      <c r="AA15" s="76">
        <v>0.35283935823180879</v>
      </c>
      <c r="AB15" s="78">
        <f t="shared" si="9"/>
        <v>-2.6030065359477106E-2</v>
      </c>
      <c r="AC15" s="77">
        <f t="shared" si="0"/>
        <v>5.8393582318088111E-3</v>
      </c>
      <c r="AD15" s="86">
        <f t="shared" si="1"/>
        <v>0.28029549019607847</v>
      </c>
      <c r="AE15" s="86">
        <f t="shared" si="2"/>
        <v>0.34787590373477129</v>
      </c>
      <c r="AF15" s="75">
        <f t="shared" si="3"/>
        <v>0.27118496732026143</v>
      </c>
      <c r="AG15" s="75">
        <f t="shared" si="4"/>
        <v>0.34991967911590438</v>
      </c>
      <c r="AH15" s="75">
        <f t="shared" si="5"/>
        <v>0.26337594771241835</v>
      </c>
      <c r="AI15" s="75">
        <f t="shared" si="6"/>
        <v>0.351671486585447</v>
      </c>
      <c r="AJ15" s="87">
        <f t="shared" si="7"/>
        <v>0.2581699346405229</v>
      </c>
      <c r="AK15" s="87">
        <f t="shared" si="8"/>
        <v>0.35283935823180879</v>
      </c>
    </row>
    <row r="16" spans="1:37" s="14" customFormat="1" x14ac:dyDescent="0.3">
      <c r="A16" s="22" t="s">
        <v>201</v>
      </c>
      <c r="B16" s="23">
        <v>4204</v>
      </c>
      <c r="C16" s="22" t="s">
        <v>191</v>
      </c>
      <c r="D16" s="69">
        <v>1.2</v>
      </c>
      <c r="E16" s="71">
        <v>0.90500000000000003</v>
      </c>
      <c r="F16" s="69">
        <v>0.34</v>
      </c>
      <c r="G16" s="68">
        <v>0.214</v>
      </c>
      <c r="H16" s="68">
        <v>0.71440000000000003</v>
      </c>
      <c r="I16" s="67">
        <v>0.95240000000000002</v>
      </c>
      <c r="J16" s="67">
        <v>0.27500000000000002</v>
      </c>
      <c r="K16" s="67">
        <v>0.49780000000000002</v>
      </c>
      <c r="L16" s="67">
        <v>0.26100000000000001</v>
      </c>
      <c r="M16" s="75">
        <v>0.9</v>
      </c>
      <c r="N16" s="67">
        <v>0.25</v>
      </c>
      <c r="O16" s="70">
        <v>0.30380000000000001</v>
      </c>
      <c r="P16" s="70">
        <v>0.59430000000000005</v>
      </c>
      <c r="Q16" s="67">
        <v>0.88280000000000003</v>
      </c>
      <c r="R16" s="67">
        <v>0.60150000000000003</v>
      </c>
      <c r="X16" s="75">
        <v>0.2341</v>
      </c>
      <c r="Y16" s="75">
        <v>0.22220000000000001</v>
      </c>
      <c r="Z16" s="76">
        <v>0.22998489425981872</v>
      </c>
      <c r="AA16" s="76">
        <v>0.22018930408436477</v>
      </c>
      <c r="AB16" s="78">
        <f t="shared" si="9"/>
        <v>-4.1151057401812852E-3</v>
      </c>
      <c r="AC16" s="78">
        <f t="shared" si="0"/>
        <v>-2.0106959156352411E-3</v>
      </c>
      <c r="AD16" s="86">
        <f t="shared" si="1"/>
        <v>0.2334827341389728</v>
      </c>
      <c r="AE16" s="86">
        <f t="shared" si="2"/>
        <v>0.22189839561265473</v>
      </c>
      <c r="AF16" s="75">
        <f t="shared" si="3"/>
        <v>0.23204244712990935</v>
      </c>
      <c r="AG16" s="75">
        <f t="shared" si="4"/>
        <v>0.22119465204218239</v>
      </c>
      <c r="AH16" s="75">
        <f t="shared" si="5"/>
        <v>0.23080791540785497</v>
      </c>
      <c r="AI16" s="75">
        <f t="shared" si="6"/>
        <v>0.2205914432674918</v>
      </c>
      <c r="AJ16" s="87">
        <f t="shared" si="7"/>
        <v>0.22998489425981872</v>
      </c>
      <c r="AK16" s="87">
        <f t="shared" si="8"/>
        <v>0.22018930408436477</v>
      </c>
    </row>
    <row r="17" spans="1:37" s="14" customFormat="1" x14ac:dyDescent="0.3">
      <c r="A17" s="24" t="s">
        <v>202</v>
      </c>
      <c r="B17" s="23">
        <v>4106</v>
      </c>
      <c r="C17" s="24" t="s">
        <v>191</v>
      </c>
      <c r="D17" s="69">
        <v>1.1200000000000001</v>
      </c>
      <c r="E17" s="71">
        <v>0.90500000000000003</v>
      </c>
      <c r="F17" s="69">
        <v>0.48</v>
      </c>
      <c r="G17" s="68">
        <v>0.1973</v>
      </c>
      <c r="H17" s="68">
        <v>0.55010000000000003</v>
      </c>
      <c r="I17" s="67">
        <v>0.97409999999999997</v>
      </c>
      <c r="J17" s="67">
        <v>0.2</v>
      </c>
      <c r="K17" s="67">
        <v>0.21210000000000001</v>
      </c>
      <c r="L17" s="67">
        <v>0.31259999999999999</v>
      </c>
      <c r="M17" s="67">
        <v>0.9</v>
      </c>
      <c r="N17" s="67">
        <v>0.25</v>
      </c>
      <c r="O17" s="70">
        <v>0.30599999999999999</v>
      </c>
      <c r="P17" s="70">
        <v>0.51239999999999997</v>
      </c>
      <c r="Q17" s="67">
        <v>0.6038</v>
      </c>
      <c r="R17" s="67">
        <v>0.60109999999999997</v>
      </c>
      <c r="X17" s="75">
        <v>0.30480000000000002</v>
      </c>
      <c r="Y17" s="75">
        <v>0.20880000000000001</v>
      </c>
      <c r="Z17" s="76">
        <v>0.25131073051380637</v>
      </c>
      <c r="AA17" s="76">
        <v>0.21965076079536697</v>
      </c>
      <c r="AB17" s="78">
        <f t="shared" si="9"/>
        <v>-5.3489269486193647E-2</v>
      </c>
      <c r="AC17" s="77">
        <f t="shared" si="0"/>
        <v>1.0850760795366954E-2</v>
      </c>
      <c r="AD17" s="86">
        <f t="shared" si="1"/>
        <v>0.29677660957707097</v>
      </c>
      <c r="AE17" s="86">
        <f t="shared" si="2"/>
        <v>0.21042761411930505</v>
      </c>
      <c r="AF17" s="75">
        <f t="shared" si="3"/>
        <v>0.27805536525690322</v>
      </c>
      <c r="AG17" s="75">
        <f t="shared" si="4"/>
        <v>0.21422538039768349</v>
      </c>
      <c r="AH17" s="75">
        <f t="shared" si="5"/>
        <v>0.26200858441104508</v>
      </c>
      <c r="AI17" s="75">
        <f t="shared" si="6"/>
        <v>0.21748060863629357</v>
      </c>
      <c r="AJ17" s="87">
        <f t="shared" si="7"/>
        <v>0.25131073051380637</v>
      </c>
      <c r="AK17" s="87">
        <f t="shared" si="8"/>
        <v>0.21965076079536697</v>
      </c>
    </row>
    <row r="18" spans="1:37" x14ac:dyDescent="0.3">
      <c r="AB18" s="74">
        <f t="shared" si="9"/>
        <v>0</v>
      </c>
      <c r="AF18" s="75">
        <f t="shared" ref="AF18" si="10">+Y18+(AC18/2)</f>
        <v>0</v>
      </c>
    </row>
  </sheetData>
  <sheetProtection algorithmName="SHA-512" hashValue="F09uKmr6pzPZ1YZRWg1VyXcfxsEz40/FD/Jm4H50woNbcnOU88eV/RGkBiNLRFae4Xl7KEYUBekv9TK9ll9xPw==" saltValue="8abmrrcCZ9TxyVZSOAIv6A==" spinCount="100000" sheet="1" selectLockedCells="1" selectUnlockedCells="1"/>
  <mergeCells count="8">
    <mergeCell ref="B2:B5"/>
    <mergeCell ref="C2:C5"/>
    <mergeCell ref="AH2:AI2"/>
    <mergeCell ref="AJ2:AK2"/>
    <mergeCell ref="AB3:AC3"/>
    <mergeCell ref="AB2:AC2"/>
    <mergeCell ref="AD2:AE2"/>
    <mergeCell ref="AF2:AG2"/>
  </mergeCells>
  <conditionalFormatting sqref="J4">
    <cfRule type="cellIs" dxfId="31" priority="166" stopIfTrue="1" operator="lessThan">
      <formula>0.65</formula>
    </cfRule>
  </conditionalFormatting>
  <conditionalFormatting sqref="I4">
    <cfRule type="cellIs" dxfId="30" priority="165" stopIfTrue="1" operator="lessThan">
      <formula>0.65</formula>
    </cfRule>
  </conditionalFormatting>
  <conditionalFormatting sqref="H4 D4">
    <cfRule type="cellIs" dxfId="29" priority="164" stopIfTrue="1" operator="lessThan">
      <formula>0.5</formula>
    </cfRule>
  </conditionalFormatting>
  <conditionalFormatting sqref="E4">
    <cfRule type="cellIs" dxfId="28" priority="162" stopIfTrue="1" operator="lessThan">
      <formula>0.85</formula>
    </cfRule>
  </conditionalFormatting>
  <conditionalFormatting sqref="F4">
    <cfRule type="cellIs" dxfId="27" priority="161" stopIfTrue="1" operator="lessThan">
      <formula>0.05</formula>
    </cfRule>
  </conditionalFormatting>
  <conditionalFormatting sqref="G4">
    <cfRule type="cellIs" dxfId="26" priority="160" stopIfTrue="1" operator="lessThan">
      <formula>0.19</formula>
    </cfRule>
  </conditionalFormatting>
  <conditionalFormatting sqref="K4:L4">
    <cfRule type="cellIs" dxfId="25" priority="158" stopIfTrue="1" operator="lessThan">
      <formula>0.65</formula>
    </cfRule>
  </conditionalFormatting>
  <conditionalFormatting sqref="M4">
    <cfRule type="cellIs" dxfId="24" priority="111" stopIfTrue="1" operator="lessThan">
      <formula>0.65</formula>
    </cfRule>
  </conditionalFormatting>
  <conditionalFormatting sqref="N4:O4 Q4:R4">
    <cfRule type="cellIs" dxfId="23" priority="105" stopIfTrue="1" operator="lessThan">
      <formula>0.65</formula>
    </cfRule>
  </conditionalFormatting>
  <conditionalFormatting sqref="P4">
    <cfRule type="cellIs" dxfId="22" priority="99" stopIfTrue="1" operator="lessThan">
      <formula>0.65</formula>
    </cfRule>
  </conditionalFormatting>
  <conditionalFormatting sqref="X4">
    <cfRule type="cellIs" dxfId="21" priority="41" stopIfTrue="1" operator="lessThan">
      <formula>0.65</formula>
    </cfRule>
  </conditionalFormatting>
  <conditionalFormatting sqref="Y4">
    <cfRule type="cellIs" dxfId="20" priority="39" stopIfTrue="1" operator="lessThan">
      <formula>0.65</formula>
    </cfRule>
  </conditionalFormatting>
  <conditionalFormatting sqref="Z4">
    <cfRule type="cellIs" dxfId="19" priority="29" stopIfTrue="1" operator="lessThan">
      <formula>0.65</formula>
    </cfRule>
  </conditionalFormatting>
  <conditionalFormatting sqref="AA4">
    <cfRule type="cellIs" dxfId="18" priority="28" stopIfTrue="1" operator="lessThan">
      <formula>0.65</formula>
    </cfRule>
  </conditionalFormatting>
  <conditionalFormatting sqref="AB4">
    <cfRule type="cellIs" dxfId="17" priority="25" stopIfTrue="1" operator="lessThan">
      <formula>0.65</formula>
    </cfRule>
  </conditionalFormatting>
  <conditionalFormatting sqref="AC4">
    <cfRule type="cellIs" dxfId="16" priority="24" stopIfTrue="1" operator="lessThan">
      <formula>0.65</formula>
    </cfRule>
  </conditionalFormatting>
  <conditionalFormatting sqref="AD4">
    <cfRule type="cellIs" dxfId="15" priority="23" stopIfTrue="1" operator="lessThan">
      <formula>0.65</formula>
    </cfRule>
  </conditionalFormatting>
  <conditionalFormatting sqref="AE4">
    <cfRule type="cellIs" dxfId="14" priority="22" stopIfTrue="1" operator="lessThan">
      <formula>0.65</formula>
    </cfRule>
  </conditionalFormatting>
  <conditionalFormatting sqref="AF4">
    <cfRule type="cellIs" dxfId="13" priority="21" stopIfTrue="1" operator="lessThan">
      <formula>0.65</formula>
    </cfRule>
  </conditionalFormatting>
  <conditionalFormatting sqref="AG4">
    <cfRule type="cellIs" dxfId="12" priority="20" stopIfTrue="1" operator="lessThan">
      <formula>0.65</formula>
    </cfRule>
  </conditionalFormatting>
  <conditionalFormatting sqref="AH4">
    <cfRule type="cellIs" dxfId="11" priority="19" stopIfTrue="1" operator="lessThan">
      <formula>0.65</formula>
    </cfRule>
  </conditionalFormatting>
  <conditionalFormatting sqref="AI4">
    <cfRule type="cellIs" dxfId="10" priority="18" stopIfTrue="1" operator="lessThan">
      <formula>0.65</formula>
    </cfRule>
  </conditionalFormatting>
  <conditionalFormatting sqref="AJ4">
    <cfRule type="cellIs" dxfId="9" priority="17" stopIfTrue="1" operator="lessThan">
      <formula>0.65</formula>
    </cfRule>
  </conditionalFormatting>
  <conditionalFormatting sqref="AK4">
    <cfRule type="cellIs" dxfId="8" priority="16" stopIfTrue="1" operator="lessThan">
      <formula>0.65</formula>
    </cfRule>
  </conditionalFormatting>
  <pageMargins left="0.7" right="0.7" top="0.75" bottom="0.75" header="0.3" footer="0.3"/>
  <pageSetup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18</vt:i4>
      </vt:variant>
    </vt:vector>
  </HeadingPairs>
  <TitlesOfParts>
    <vt:vector size="18" baseType="lpstr">
      <vt:lpstr>Resumen</vt:lpstr>
      <vt:lpstr>Meta 3 </vt:lpstr>
      <vt:lpstr>Meta 4</vt:lpstr>
      <vt:lpstr>Meta 5</vt:lpstr>
      <vt:lpstr>Meta 6.1</vt:lpstr>
      <vt:lpstr>Meta 6.2</vt:lpstr>
      <vt:lpstr>Meta 7</vt:lpstr>
      <vt:lpstr>Meta 8</vt:lpstr>
      <vt:lpstr>Meta 9</vt:lpstr>
      <vt:lpstr>Meta 10</vt:lpstr>
      <vt:lpstr>Meta 11</vt:lpstr>
      <vt:lpstr>Meta 13</vt:lpstr>
      <vt:lpstr>Meta 14</vt:lpstr>
      <vt:lpstr>Meta 15</vt:lpstr>
      <vt:lpstr>Meta 16</vt:lpstr>
      <vt:lpstr>Meta 17</vt:lpstr>
      <vt:lpstr>Meta 18</vt:lpstr>
      <vt:lpstr>Metas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Diego Francisco Estay Velásquez</cp:lastModifiedBy>
  <cp:lastPrinted>2019-05-14T20:20:34Z</cp:lastPrinted>
  <dcterms:created xsi:type="dcterms:W3CDTF">2014-07-18T16:45:26Z</dcterms:created>
  <dcterms:modified xsi:type="dcterms:W3CDTF">2020-04-16T01:48:25Z</dcterms:modified>
  <cp:contentStatus/>
</cp:coreProperties>
</file>