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 codeName="{51196F13-6AD0-C1B8-E2B4-A1F9AE17003E}"/>
  <workbookPr codeName="ThisWorkbook" defaultThemeVersion="124226"/>
  <workbookProtection workbookPassword="FA1E" lockStructure="1"/>
  <bookViews>
    <workbookView xWindow="180" yWindow="3780" windowWidth="20730" windowHeight="7080"/>
  </bookViews>
  <sheets>
    <sheet name="NOMBRE" sheetId="1" r:id="rId1"/>
    <sheet name="D15" sheetId="2" r:id="rId2"/>
    <sheet name="D16" sheetId="3" r:id="rId3"/>
    <sheet name="Control" sheetId="4" r:id="rId4"/>
    <sheet name="MACROS" sheetId="5" r:id="rId5"/>
  </sheets>
  <calcPr calcId="162913"/>
</workbook>
</file>

<file path=xl/calcChain.xml><?xml version="1.0" encoding="utf-8"?>
<calcChain xmlns="http://schemas.openxmlformats.org/spreadsheetml/2006/main">
  <c r="B109" i="2" l="1"/>
  <c r="AB52" i="2" l="1"/>
  <c r="O69" i="2"/>
  <c r="N69" i="2"/>
  <c r="L69" i="2"/>
  <c r="K69" i="2"/>
  <c r="J69" i="2"/>
  <c r="I69" i="2"/>
  <c r="H69" i="2"/>
  <c r="G69" i="2"/>
  <c r="F69" i="2"/>
  <c r="D69" i="2"/>
  <c r="I17" i="2"/>
  <c r="K23" i="2"/>
  <c r="AA15" i="2" l="1"/>
  <c r="AF57" i="2" l="1"/>
  <c r="AG57" i="2"/>
  <c r="AH57" i="2"/>
  <c r="AI57" i="2"/>
  <c r="AD52" i="2"/>
  <c r="AC52" i="2"/>
  <c r="AA52" i="2"/>
  <c r="AA18" i="2"/>
  <c r="AB15" i="2" l="1"/>
  <c r="AD15" i="2" l="1"/>
  <c r="AC15" i="2"/>
  <c r="C40" i="2" l="1"/>
  <c r="C43" i="2"/>
  <c r="C80" i="2"/>
  <c r="P96" i="2"/>
  <c r="O96" i="2"/>
  <c r="L96" i="2"/>
  <c r="K96" i="2"/>
  <c r="J96" i="2"/>
  <c r="J149" i="2" l="1"/>
  <c r="I149" i="2"/>
  <c r="H149" i="2"/>
  <c r="E149" i="2"/>
  <c r="D149" i="2"/>
  <c r="C149" i="2"/>
  <c r="F139" i="2"/>
  <c r="F148" i="2"/>
  <c r="F147" i="2"/>
  <c r="F146" i="2"/>
  <c r="F145" i="2"/>
  <c r="F144" i="2"/>
  <c r="F143" i="2"/>
  <c r="F142" i="2"/>
  <c r="F141" i="2"/>
  <c r="F140" i="2"/>
  <c r="E96" i="2"/>
  <c r="D96" i="2"/>
  <c r="C96" i="2"/>
  <c r="O79" i="2"/>
  <c r="N79" i="2"/>
  <c r="M79" i="2"/>
  <c r="L79" i="2"/>
  <c r="K79" i="2"/>
  <c r="J79" i="2"/>
  <c r="I79" i="2"/>
  <c r="H79" i="2"/>
  <c r="G79" i="2"/>
  <c r="F79" i="2"/>
  <c r="E79" i="2"/>
  <c r="D79" i="2"/>
  <c r="C78" i="2"/>
  <c r="O68" i="2"/>
  <c r="N68" i="2"/>
  <c r="M68" i="2"/>
  <c r="L68" i="2"/>
  <c r="K68" i="2"/>
  <c r="J68" i="2"/>
  <c r="I68" i="2"/>
  <c r="H68" i="2"/>
  <c r="G68" i="2"/>
  <c r="F68" i="2"/>
  <c r="E68" i="2"/>
  <c r="E69" i="2" s="1"/>
  <c r="D68" i="2"/>
  <c r="C67" i="2"/>
  <c r="H95" i="2" s="1"/>
  <c r="C66" i="2"/>
  <c r="H94" i="2" s="1"/>
  <c r="E28" i="2"/>
  <c r="D28" i="2"/>
  <c r="F149" i="2" l="1"/>
  <c r="C68" i="2"/>
  <c r="E29" i="3"/>
  <c r="AB20" i="3"/>
  <c r="AB21" i="3"/>
  <c r="AB22" i="3"/>
  <c r="AB23" i="3"/>
  <c r="AB19" i="3"/>
  <c r="AA20" i="3"/>
  <c r="AA21" i="3"/>
  <c r="AA22" i="3"/>
  <c r="AA23" i="3"/>
  <c r="AA19" i="3"/>
  <c r="AA11" i="3"/>
  <c r="AA12" i="3"/>
  <c r="AA13" i="3"/>
  <c r="AA14" i="3"/>
  <c r="AA10" i="3"/>
  <c r="AE11" i="3"/>
  <c r="AE12" i="3"/>
  <c r="AE13" i="3"/>
  <c r="AE14" i="3"/>
  <c r="AE10" i="3"/>
  <c r="AD14" i="3"/>
  <c r="AD11" i="3"/>
  <c r="AD12" i="3"/>
  <c r="AD13" i="3"/>
  <c r="AD10" i="3"/>
  <c r="AB11" i="3"/>
  <c r="AB12" i="3"/>
  <c r="AB13" i="3"/>
  <c r="AB14" i="3"/>
  <c r="AB10" i="3"/>
  <c r="L134" i="2" l="1"/>
  <c r="K134" i="2"/>
  <c r="J134" i="2"/>
  <c r="I134" i="2"/>
  <c r="H134" i="2"/>
  <c r="G134" i="2"/>
  <c r="F134" i="2"/>
  <c r="E134" i="2"/>
  <c r="D134" i="2"/>
  <c r="C134" i="2"/>
  <c r="B133" i="2"/>
  <c r="B132" i="2"/>
  <c r="B131" i="2"/>
  <c r="B130" i="2"/>
  <c r="B129" i="2"/>
  <c r="B128" i="2"/>
  <c r="B127" i="2"/>
  <c r="B126" i="2"/>
  <c r="B125" i="2"/>
  <c r="B124" i="2"/>
  <c r="L119" i="2"/>
  <c r="K119" i="2"/>
  <c r="J119" i="2"/>
  <c r="I119" i="2"/>
  <c r="H119" i="2"/>
  <c r="G119" i="2"/>
  <c r="F119" i="2"/>
  <c r="E119" i="2"/>
  <c r="D119" i="2"/>
  <c r="C119" i="2"/>
  <c r="B118" i="2"/>
  <c r="G148" i="2" s="1"/>
  <c r="K148" i="2" s="1"/>
  <c r="L148" i="2" s="1"/>
  <c r="B117" i="2"/>
  <c r="G147" i="2" s="1"/>
  <c r="K147" i="2" s="1"/>
  <c r="L147" i="2" s="1"/>
  <c r="B116" i="2"/>
  <c r="G146" i="2" s="1"/>
  <c r="K146" i="2" s="1"/>
  <c r="L146" i="2" s="1"/>
  <c r="B115" i="2"/>
  <c r="G145" i="2" s="1"/>
  <c r="K145" i="2" s="1"/>
  <c r="L145" i="2" s="1"/>
  <c r="B114" i="2"/>
  <c r="G144" i="2" s="1"/>
  <c r="K144" i="2" s="1"/>
  <c r="B113" i="2"/>
  <c r="G143" i="2" s="1"/>
  <c r="K143" i="2" s="1"/>
  <c r="L143" i="2" s="1"/>
  <c r="B112" i="2"/>
  <c r="G142" i="2" s="1"/>
  <c r="K142" i="2" s="1"/>
  <c r="L142" i="2" s="1"/>
  <c r="B111" i="2"/>
  <c r="G141" i="2" s="1"/>
  <c r="K141" i="2" s="1"/>
  <c r="L141" i="2" s="1"/>
  <c r="B110" i="2"/>
  <c r="G140" i="2" s="1"/>
  <c r="K140" i="2" s="1"/>
  <c r="L140" i="2" s="1"/>
  <c r="G139" i="2"/>
  <c r="K139" i="2" l="1"/>
  <c r="G149" i="2"/>
  <c r="L144" i="2"/>
  <c r="B119" i="2"/>
  <c r="B134" i="2"/>
  <c r="F95" i="2"/>
  <c r="F94" i="2"/>
  <c r="K149" i="2" l="1"/>
  <c r="L139" i="2"/>
  <c r="L149" i="2" s="1"/>
  <c r="P58" i="2"/>
  <c r="P57" i="2"/>
  <c r="P56" i="2"/>
  <c r="P55" i="2"/>
  <c r="P52" i="2"/>
  <c r="P50" i="2"/>
  <c r="AI52" i="2"/>
  <c r="AH52" i="2"/>
  <c r="AG52" i="2"/>
  <c r="AF52" i="2"/>
  <c r="C41" i="2"/>
  <c r="O42" i="2"/>
  <c r="N42" i="2"/>
  <c r="M42" i="2"/>
  <c r="L42" i="2"/>
  <c r="K42" i="2"/>
  <c r="J42" i="2"/>
  <c r="I42" i="2"/>
  <c r="H42" i="2"/>
  <c r="G42" i="2"/>
  <c r="F42" i="2"/>
  <c r="E42" i="2"/>
  <c r="D42" i="2"/>
  <c r="H28" i="2"/>
  <c r="G28" i="2"/>
  <c r="F28" i="2"/>
  <c r="H31" i="2"/>
  <c r="G31" i="2"/>
  <c r="F31" i="2"/>
  <c r="E31" i="2"/>
  <c r="D31" i="2"/>
  <c r="C30" i="2"/>
  <c r="G95" i="2" s="1"/>
  <c r="C29" i="2"/>
  <c r="G94" i="2" s="1"/>
  <c r="AI15" i="2"/>
  <c r="AH15" i="2"/>
  <c r="AG15" i="2"/>
  <c r="AF15" i="2"/>
  <c r="C28" i="2" l="1"/>
  <c r="P18" i="2"/>
  <c r="P15" i="2"/>
  <c r="P20" i="2"/>
  <c r="P13" i="2"/>
  <c r="C77" i="2" l="1"/>
  <c r="C76" i="2"/>
  <c r="C75" i="2"/>
  <c r="C64" i="2"/>
  <c r="C63" i="2"/>
  <c r="C62" i="2"/>
  <c r="H93" i="2" s="1"/>
  <c r="C61" i="2"/>
  <c r="H92" i="2" s="1"/>
  <c r="C59" i="2"/>
  <c r="C58" i="2"/>
  <c r="C57" i="2"/>
  <c r="C55" i="2"/>
  <c r="C56" i="2"/>
  <c r="C53" i="2"/>
  <c r="K54" i="2"/>
  <c r="J54" i="2"/>
  <c r="I54" i="2"/>
  <c r="H54" i="2"/>
  <c r="G54" i="2"/>
  <c r="F54" i="2"/>
  <c r="E54" i="2"/>
  <c r="D54" i="2"/>
  <c r="F91" i="2"/>
  <c r="C38" i="2"/>
  <c r="H91" i="2" l="1"/>
  <c r="H89" i="2"/>
  <c r="C42" i="2"/>
  <c r="C27" i="2"/>
  <c r="C26" i="2"/>
  <c r="I94" i="2" s="1"/>
  <c r="C25" i="2"/>
  <c r="G93" i="2" s="1"/>
  <c r="C24" i="2"/>
  <c r="G92" i="2" s="1"/>
  <c r="C22" i="2"/>
  <c r="C21" i="2"/>
  <c r="C20" i="2"/>
  <c r="C18" i="2"/>
  <c r="C16" i="2"/>
  <c r="C13" i="2"/>
  <c r="C15" i="2"/>
  <c r="H17" i="2"/>
  <c r="G17" i="2"/>
  <c r="F17" i="2"/>
  <c r="E17" i="2"/>
  <c r="M94" i="2" l="1"/>
  <c r="G89" i="2"/>
  <c r="G91" i="2"/>
  <c r="I91" i="2" s="1"/>
  <c r="M91" i="2" s="1"/>
  <c r="N91" i="2" s="1"/>
  <c r="I95" i="2"/>
  <c r="M95" i="2" s="1"/>
  <c r="N95" i="2" s="1"/>
  <c r="G90" i="2"/>
  <c r="G87" i="2"/>
  <c r="H37" i="3"/>
  <c r="AE23" i="3"/>
  <c r="AE22" i="3"/>
  <c r="AE21" i="3"/>
  <c r="AE20" i="3"/>
  <c r="AD23" i="3"/>
  <c r="AD22" i="3"/>
  <c r="AD21" i="3"/>
  <c r="AD20" i="3"/>
  <c r="H20" i="3"/>
  <c r="H22" i="3"/>
  <c r="D12" i="3"/>
  <c r="C15" i="3"/>
  <c r="B15" i="3"/>
  <c r="E39" i="3"/>
  <c r="B39" i="3"/>
  <c r="I3" i="1"/>
  <c r="B4" i="5" s="1"/>
  <c r="C4" i="4"/>
  <c r="A5" i="3"/>
  <c r="A4" i="3"/>
  <c r="A3" i="3"/>
  <c r="A2" i="3"/>
  <c r="A5" i="2"/>
  <c r="A4" i="2"/>
  <c r="A3" i="2"/>
  <c r="A2" i="2"/>
  <c r="I6" i="1"/>
  <c r="AG6" i="1" s="1"/>
  <c r="I5" i="1"/>
  <c r="AG5" i="1" s="1"/>
  <c r="I4" i="1"/>
  <c r="AG4" i="1" s="1"/>
  <c r="I2" i="1"/>
  <c r="AG2" i="1" s="1"/>
  <c r="J17" i="2"/>
  <c r="K17" i="2"/>
  <c r="K32" i="2" s="1"/>
  <c r="M17" i="2"/>
  <c r="N17" i="2"/>
  <c r="O17" i="2"/>
  <c r="O23" i="2"/>
  <c r="P38" i="2"/>
  <c r="B24" i="3"/>
  <c r="E24" i="3"/>
  <c r="G39" i="3"/>
  <c r="F39" i="3"/>
  <c r="D39" i="3"/>
  <c r="C39" i="3"/>
  <c r="H23" i="3"/>
  <c r="AE19" i="3"/>
  <c r="AD19" i="3"/>
  <c r="P39" i="2"/>
  <c r="C24" i="3"/>
  <c r="D24" i="3"/>
  <c r="F24" i="3"/>
  <c r="G24" i="3"/>
  <c r="E30" i="3"/>
  <c r="C14" i="2"/>
  <c r="D17" i="2"/>
  <c r="J23" i="2"/>
  <c r="L17" i="2"/>
  <c r="M23" i="2"/>
  <c r="C50" i="2"/>
  <c r="H87" i="2" s="1"/>
  <c r="C19" i="2"/>
  <c r="D23" i="2"/>
  <c r="E23" i="2"/>
  <c r="F23" i="2"/>
  <c r="F32" i="2" s="1"/>
  <c r="G23" i="2"/>
  <c r="G32" i="2" s="1"/>
  <c r="H23" i="2"/>
  <c r="H32" i="2" s="1"/>
  <c r="I23" i="2"/>
  <c r="L23" i="2"/>
  <c r="N23" i="2"/>
  <c r="C39" i="2"/>
  <c r="F87" i="2"/>
  <c r="F88" i="2"/>
  <c r="C51" i="2"/>
  <c r="H88" i="2" s="1"/>
  <c r="F89" i="2"/>
  <c r="F90" i="2"/>
  <c r="C52" i="2"/>
  <c r="H90" i="2" s="1"/>
  <c r="F92" i="2"/>
  <c r="F93" i="2"/>
  <c r="E60" i="2"/>
  <c r="E65" i="2"/>
  <c r="G60" i="2"/>
  <c r="G65" i="2"/>
  <c r="H60" i="2"/>
  <c r="H65" i="2"/>
  <c r="L54" i="2"/>
  <c r="M54" i="2"/>
  <c r="M69" i="2" s="1"/>
  <c r="M60" i="2"/>
  <c r="M65" i="2"/>
  <c r="N54" i="2"/>
  <c r="N60" i="2"/>
  <c r="N65" i="2"/>
  <c r="O54" i="2"/>
  <c r="D60" i="2"/>
  <c r="F60" i="2"/>
  <c r="F65" i="2"/>
  <c r="I60" i="2"/>
  <c r="I65" i="2"/>
  <c r="J60" i="2"/>
  <c r="K60" i="2"/>
  <c r="L60" i="2"/>
  <c r="O60" i="2"/>
  <c r="D65" i="2"/>
  <c r="J65" i="2"/>
  <c r="K65" i="2"/>
  <c r="L65" i="2"/>
  <c r="O65" i="2"/>
  <c r="H35" i="3"/>
  <c r="H38" i="3"/>
  <c r="H21" i="3"/>
  <c r="I92" i="2"/>
  <c r="M92" i="2" s="1"/>
  <c r="F30" i="3" l="1"/>
  <c r="J30" i="3" s="1"/>
  <c r="K30" i="3" s="1"/>
  <c r="F29" i="3"/>
  <c r="J29" i="3" s="1"/>
  <c r="K29" i="3" s="1"/>
  <c r="H96" i="2"/>
  <c r="F96" i="2"/>
  <c r="N94" i="2"/>
  <c r="E32" i="2"/>
  <c r="C23" i="2"/>
  <c r="AG3" i="1"/>
  <c r="AG7" i="1" s="1"/>
  <c r="E18" i="4" s="1"/>
  <c r="D14" i="3"/>
  <c r="D13" i="3"/>
  <c r="G88" i="2"/>
  <c r="I88" i="2" s="1"/>
  <c r="M88" i="2" s="1"/>
  <c r="N88" i="2" s="1"/>
  <c r="H36" i="3"/>
  <c r="D11" i="3"/>
  <c r="D32" i="2"/>
  <c r="M32" i="2"/>
  <c r="L32" i="2"/>
  <c r="O32" i="2"/>
  <c r="J32" i="2"/>
  <c r="N32" i="2"/>
  <c r="I32" i="2"/>
  <c r="C17" i="2"/>
  <c r="D10" i="3"/>
  <c r="H34" i="3"/>
  <c r="H19" i="3"/>
  <c r="AD205" i="3"/>
  <c r="E12" i="4" s="1"/>
  <c r="C79" i="2"/>
  <c r="I87" i="2"/>
  <c r="M87" i="2" s="1"/>
  <c r="C65" i="2"/>
  <c r="I93" i="2"/>
  <c r="M93" i="2" s="1"/>
  <c r="N93" i="2" s="1"/>
  <c r="P76" i="2"/>
  <c r="AF202" i="2"/>
  <c r="E11" i="4" s="1"/>
  <c r="I89" i="2"/>
  <c r="M89" i="2" s="1"/>
  <c r="N89" i="2" s="1"/>
  <c r="N92" i="2"/>
  <c r="I90" i="2"/>
  <c r="M90" i="2" s="1"/>
  <c r="N90" i="2" s="1"/>
  <c r="C60" i="2"/>
  <c r="C54" i="2"/>
  <c r="C31" i="2"/>
  <c r="AB30" i="3" l="1"/>
  <c r="AB29" i="3"/>
  <c r="G96" i="2"/>
  <c r="I96" i="2"/>
  <c r="E6" i="4"/>
  <c r="A205" i="3"/>
  <c r="E8" i="4" s="1"/>
  <c r="C32" i="2"/>
  <c r="C69" i="2"/>
  <c r="E100" i="4"/>
  <c r="M96" i="2"/>
  <c r="N87" i="2" l="1"/>
  <c r="N96" i="2" s="1"/>
  <c r="A202" i="2" l="1"/>
  <c r="E7" i="4" s="1"/>
  <c r="E10" i="4" s="1"/>
  <c r="E13" i="4" s="1"/>
  <c r="B10" i="5" s="1"/>
</calcChain>
</file>

<file path=xl/sharedStrings.xml><?xml version="1.0" encoding="utf-8"?>
<sst xmlns="http://schemas.openxmlformats.org/spreadsheetml/2006/main" count="391" uniqueCount="203">
  <si>
    <t>DATOS DEL ESTABLECIMIENTO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</si>
  <si>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</si>
  <si>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</si>
  <si>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</si>
  <si>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</si>
  <si>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</si>
  <si>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</si>
  <si>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</si>
  <si>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SERVICIO DE SALUD</t>
  </si>
  <si>
    <t>Jefe de Estadisticas</t>
  </si>
  <si>
    <t>FEBRERO</t>
  </si>
  <si>
    <t>MUNICIPAL</t>
  </si>
  <si>
    <t>MARZO</t>
  </si>
  <si>
    <t>ABRIL</t>
  </si>
  <si>
    <t>MINSAL - DEIS</t>
  </si>
  <si>
    <t>MAYO</t>
  </si>
  <si>
    <t>JUNIO</t>
  </si>
  <si>
    <t>SERIE D</t>
  </si>
  <si>
    <t>JULIO</t>
  </si>
  <si>
    <t>AGOSTO</t>
  </si>
  <si>
    <t>SEPTIEMBRE</t>
  </si>
  <si>
    <t>OCTUBRE</t>
  </si>
  <si>
    <t>NOVIEMBRE</t>
  </si>
  <si>
    <t>DICIEMBRE</t>
  </si>
  <si>
    <t>TOTAL</t>
  </si>
  <si>
    <t>0 - 2 meses</t>
  </si>
  <si>
    <t>3 - 5 meses</t>
  </si>
  <si>
    <t>6 - 11 meses</t>
  </si>
  <si>
    <t>12 - 17 meses</t>
  </si>
  <si>
    <t xml:space="preserve"> 18 - 23 meses</t>
  </si>
  <si>
    <t xml:space="preserve"> 24 - 47 meses</t>
  </si>
  <si>
    <t xml:space="preserve"> 48 - 71 meses</t>
  </si>
  <si>
    <t>Bajo peso</t>
  </si>
  <si>
    <t>Saldo Mes Anterior</t>
  </si>
  <si>
    <t>Necesidades</t>
  </si>
  <si>
    <t>Planta</t>
  </si>
  <si>
    <t>Por traspaso</t>
  </si>
  <si>
    <t>Traspaso</t>
  </si>
  <si>
    <t>Bodega del 
estableci-
miento</t>
  </si>
  <si>
    <t>Bodegas Centrales</t>
  </si>
  <si>
    <t>Total</t>
  </si>
  <si>
    <t>Otros: 
(demostraciones, 
donaciones, etc.)</t>
  </si>
  <si>
    <t>NÚMERO DE ERRORES  SEGÚN :</t>
  </si>
  <si>
    <t>A.- OMISIÓN DE INFORMACIÓN</t>
  </si>
  <si>
    <t>B: VALIDACIÓN DE LOS DATOS</t>
  </si>
  <si>
    <t>REM</t>
  </si>
  <si>
    <t>REM
SIN DATOS</t>
  </si>
  <si>
    <t>CAUSAL</t>
  </si>
  <si>
    <t>OTRA CAUSAL (indicar)</t>
  </si>
  <si>
    <t>HOJA NOMBRE</t>
  </si>
  <si>
    <t>Licencia médica</t>
  </si>
  <si>
    <t>REM 15</t>
  </si>
  <si>
    <t>Feriado Legal</t>
  </si>
  <si>
    <t>REM16</t>
  </si>
  <si>
    <t>No hubo profesional</t>
  </si>
  <si>
    <t>No corresponde REM</t>
  </si>
  <si>
    <t>TOTAL REM SIN INFORMACIÓN</t>
  </si>
  <si>
    <t>Otra causa justificada</t>
  </si>
  <si>
    <t>TOTAL DE ERRORES</t>
  </si>
  <si>
    <t>Hoja de Macros y Utilidades</t>
  </si>
  <si>
    <t>COPIA Y PEGA A VALORES TODAS LAS HOJAS
GRABELO CON OTRO NOMBRE</t>
  </si>
  <si>
    <t>Contraseña para copia del archivo :DEIS</t>
  </si>
  <si>
    <t>TOTAL DE ERRORES REM 15</t>
  </si>
  <si>
    <t>TOTAL DE ERRORES REM 16</t>
  </si>
  <si>
    <t>Establecimiento de Mayor Complejidad (EMAYC)</t>
  </si>
  <si>
    <t>Establecimiento de Mediana Complejidad (EMEDC)</t>
  </si>
  <si>
    <t>Establecimiento de Menor Complejidad (EMENC)</t>
  </si>
  <si>
    <t>Centros de Diagnóstico Terapéutico (CDT)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</si>
  <si>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</si>
  <si>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</si>
  <si>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</si>
  <si>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</si>
  <si>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</si>
  <si>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</si>
  <si>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</si>
  <si>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</si>
  <si>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</si>
  <si>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TIPO DE ESTABLECIMIENTO/ESTRATEGIA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</si>
  <si>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</si>
  <si>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</si>
  <si>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</si>
  <si>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</si>
  <si>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OTRA INSTITUCIÓN (Delegado)</t>
  </si>
  <si>
    <t>Laboratorio Clínico o Dental</t>
  </si>
  <si>
    <t>Servicio de Atención Primaria de Urgencia Dental (SAPUDENT)</t>
  </si>
  <si>
    <t>Centro de Rehabilitación (CR)</t>
  </si>
  <si>
    <t>Hospital de Campaña</t>
  </si>
  <si>
    <t>NOMBRE ESTABLECIMIENTO/ESTRATEGIA</t>
  </si>
  <si>
    <t>Consultorio General Urbano(CGU) con SAPU/SAR/SUR</t>
  </si>
  <si>
    <t>Consultorio General Urbano (CGU) - CESFAM con SAPU/SAR/SUR</t>
  </si>
  <si>
    <t>Consultorio General Rural (CGR) con SAPU/SAR/SUR</t>
  </si>
  <si>
    <t>Consultorio General Rural (CGR) - CESFAM con SAPU/SAR/SUR</t>
  </si>
  <si>
    <t>Servicio de Atención Primaria de Urgencia de Alta Resolución (SAR)</t>
  </si>
  <si>
    <t>Leche Purita Fortificada (LPF)</t>
  </si>
  <si>
    <t>Purita Cereal (PC)</t>
  </si>
  <si>
    <t>Purita Mamá (PM)</t>
  </si>
  <si>
    <t>Fórmula de Inicio (FI)</t>
  </si>
  <si>
    <t>Mi Sopita (MS)</t>
  </si>
  <si>
    <t>Fórmula de Prematuros (FP)</t>
  </si>
  <si>
    <t>Fórmula de Continuación (FC)</t>
  </si>
  <si>
    <t>Menores a 6 años</t>
  </si>
  <si>
    <t>Lactancia 
materna 
exclusiva</t>
  </si>
  <si>
    <t>Lactancia 
materna 
predominante</t>
  </si>
  <si>
    <t>Prematuros Extremos</t>
  </si>
  <si>
    <t>Programas Sociales (*)</t>
  </si>
  <si>
    <t>70 años y más (independiente del motivo de ingreso)</t>
  </si>
  <si>
    <t>65 - 69 años con alteración de la funcionalidad</t>
  </si>
  <si>
    <t>65 - 69 años en programa social (Vínculos, Familia, Calle u otro)</t>
  </si>
  <si>
    <t>60 - 69 años con tuberculosis</t>
  </si>
  <si>
    <t>60 - 69 años en ELEAM autorizado o similar</t>
  </si>
  <si>
    <t>70 años y más (independiente del motivo de ingreso</t>
  </si>
  <si>
    <t>REM-D.16.    Programa de Alimentación Complementaria del Adulto Mayor (PACAM)</t>
  </si>
  <si>
    <t>Grupo Programático</t>
  </si>
  <si>
    <t>Crema Años Dorados (CAD)</t>
  </si>
  <si>
    <t>Bebida Láctea Años Dorados (BLAD)</t>
  </si>
  <si>
    <t>Personas 
(que retiran en el mes)</t>
  </si>
  <si>
    <t>Ingresos del mes</t>
  </si>
  <si>
    <t>Inasistentes del mes</t>
  </si>
  <si>
    <t>Sección B: PACAM - Número de personas que retiran</t>
  </si>
  <si>
    <t>Sección A: PACAM - Cantidad distribuida (kg)</t>
  </si>
  <si>
    <t>Sección D: PACAM - Número de personas que retiran, pertenecientes al PRAIS (incluidos en Sección B)</t>
  </si>
  <si>
    <t>Alimentos</t>
  </si>
  <si>
    <t>Saldo mes anterior</t>
  </si>
  <si>
    <t>Ingresos</t>
  </si>
  <si>
    <t>Total disponible</t>
  </si>
  <si>
    <t>Egresos</t>
  </si>
  <si>
    <t>Distribuido a beneficiarios</t>
  </si>
  <si>
    <t>Mermas (Incluye faltantes)</t>
  </si>
  <si>
    <t>Total egresos</t>
  </si>
  <si>
    <t>Saldo mes siguiente</t>
  </si>
  <si>
    <t>Sección C: Existencia y movimiento de productos</t>
  </si>
  <si>
    <t>REM-D.15 - Programa Nacional de Alimentación Complementaria (PNAC)</t>
  </si>
  <si>
    <t>Sección A: PNAC - Cantidad distribuida (kg) a personas intrasistema</t>
  </si>
  <si>
    <t>Subprogramas</t>
  </si>
  <si>
    <t>Productos</t>
  </si>
  <si>
    <t>Gestantes</t>
  </si>
  <si>
    <t>Madre con hijo/a menor a 6 meses</t>
  </si>
  <si>
    <t>Normal, sobrepeso y obesas</t>
  </si>
  <si>
    <t>Fórmula
predominante o exclusiva</t>
  </si>
  <si>
    <t>Básico</t>
  </si>
  <si>
    <t>Refuerzo</t>
  </si>
  <si>
    <t>Subtotal</t>
  </si>
  <si>
    <t>Nota: (*) Información referencial, ya incluida en los subprogramas.</t>
  </si>
  <si>
    <t>Total Disponible</t>
  </si>
  <si>
    <t>Otros: 
demostra-
ciones, dona-
ciones, etc</t>
  </si>
  <si>
    <t>Total Egresos</t>
  </si>
  <si>
    <t>Bodegas centrales</t>
  </si>
  <si>
    <t>Fórmula Prematuros</t>
  </si>
  <si>
    <t>Fórmula Continuación</t>
  </si>
  <si>
    <t>Funcionarios</t>
  </si>
  <si>
    <t>Reevaluaciones efectuadas según tipo de establecimiento</t>
  </si>
  <si>
    <t>Establecimiento del SS</t>
  </si>
  <si>
    <t>Establecimiento Municipal</t>
  </si>
  <si>
    <t>Distribuido</t>
  </si>
  <si>
    <t>Intrasistema</t>
  </si>
  <si>
    <t>Extrasistema</t>
  </si>
  <si>
    <t>Sección B: PNAC - Número de personas intrasistema que retiran</t>
  </si>
  <si>
    <t>Sección F: Número de reevaluaciones antropométricas a población del extrasistema</t>
  </si>
  <si>
    <t>Médico</t>
  </si>
  <si>
    <t>Enfermera</t>
  </si>
  <si>
    <t>Nutricionista</t>
  </si>
  <si>
    <t>Matrona</t>
  </si>
  <si>
    <t>Auxiliar</t>
  </si>
  <si>
    <t>Bodega del 
establecimiento</t>
  </si>
  <si>
    <t>Formula Extensamente Hidrolizada (FEH)</t>
  </si>
  <si>
    <t>Formula aminoacídica (FAA)</t>
  </si>
  <si>
    <t>Alergia a la proteína de la leche de vaca</t>
  </si>
  <si>
    <t>Fórmula Extensamente Hidrolizada (FEH)</t>
  </si>
  <si>
    <t>Fórmula Aminoacídica (FAA)</t>
  </si>
  <si>
    <t>Alergia a la Proteína de la leche de vaca</t>
  </si>
  <si>
    <t>Sección C: PNAC: Cantidad distribuida (kg) a personas extrasistema (incluye modalidad libre elección)</t>
  </si>
  <si>
    <t>Sección D: PNAC - Número de personas extrasistema que retiran</t>
  </si>
  <si>
    <t>Sección E: Existencia y movimiento total de productos (Intrasistema y Extrasistema)</t>
  </si>
  <si>
    <t>Sección G: PNAC Errores Innatos del Metabolismo (EIM) - Cantidad distribuida (kg)</t>
  </si>
  <si>
    <t>Fórmula por patología</t>
  </si>
  <si>
    <t>0 - 4 años</t>
  </si>
  <si>
    <t>5 - 9 años</t>
  </si>
  <si>
    <t>10 - 14 años</t>
  </si>
  <si>
    <t>15 - 19 años</t>
  </si>
  <si>
    <t>20 - 24 años</t>
  </si>
  <si>
    <t>25 - 29 años</t>
  </si>
  <si>
    <t>30-39 años</t>
  </si>
  <si>
    <t>40 - 49 años</t>
  </si>
  <si>
    <t>50 - 59 años</t>
  </si>
  <si>
    <t>60 años y más</t>
  </si>
  <si>
    <t>Fenilcetonuria</t>
  </si>
  <si>
    <t>Enfermedad orina olor a jarabe de arce</t>
  </si>
  <si>
    <t>Acidemia propiónica</t>
  </si>
  <si>
    <t>Acidemia metilmalónica</t>
  </si>
  <si>
    <t>Acidemia isovalérica</t>
  </si>
  <si>
    <t>Defectos del ciclo de la úrea</t>
  </si>
  <si>
    <t>Aciduria glutárica tipo 1</t>
  </si>
  <si>
    <t>Defectos de la betaoxidación</t>
  </si>
  <si>
    <t>Homocistinuria</t>
  </si>
  <si>
    <t>Tirosinemia tipo 1</t>
  </si>
  <si>
    <t>Sección H: PNAC Errores Innatos del Metabolismo (EIM) - Personas que retiran</t>
  </si>
  <si>
    <t>Alergia a la Proteína de la leche de vaca **</t>
  </si>
  <si>
    <t>(**) Exclusivamente para Fuerzas Armadas y de Orden</t>
  </si>
  <si>
    <t>Alergia a la proteína de la leche de vaca **</t>
  </si>
  <si>
    <t>Total (Kg)</t>
  </si>
  <si>
    <t>Total Distribuido</t>
  </si>
  <si>
    <t>Sección I: Existencia y movimiento total de productos (Errores Innatos del Metabolismo)</t>
  </si>
  <si>
    <t>Versión 1.3: Marzo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</si>
</sst>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"/>
    <numFmt numFmtId="165" formatCode="#,##0.0_)"/>
    <numFmt numFmtId="166" formatCode="#,##0_)"/>
    <numFmt numFmtId="167" formatCode="_-[$€]\ * #,##0.00_-;\-[$€]\ * #,##0.00_-;_-[$€]\ * &quot;-&quot;??_-;_-@_-"/>
  </numFmts>
  <fonts count="39" x14ac:knownFonts="1">
    <font>
      <sz val="10"/>
      <name val="Arial"/>
    </font>
    <font>
      <sz val="10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sz val="11"/>
      <name val="Calibri"/>
      <family val="2"/>
    </font>
    <font>
      <b/>
      <sz val="24"/>
      <name val="Verdana"/>
      <family val="2"/>
    </font>
    <font>
      <sz val="8"/>
      <name val="Arial"/>
      <family val="2"/>
    </font>
    <font>
      <sz val="10"/>
      <name val="Comic Sans MS"/>
      <family val="4"/>
    </font>
    <font>
      <b/>
      <sz val="14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1"/>
      <color indexed="60"/>
      <name val="Verdana"/>
      <family val="2"/>
    </font>
    <font>
      <sz val="11"/>
      <name val="Verdana"/>
      <family val="2"/>
    </font>
    <font>
      <sz val="11"/>
      <color indexed="60"/>
      <name val="Verdana"/>
      <family val="2"/>
    </font>
    <font>
      <sz val="11"/>
      <color indexed="42"/>
      <name val="Verdana"/>
      <family val="2"/>
    </font>
    <font>
      <sz val="10"/>
      <color indexed="17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8"/>
      <color indexed="10"/>
      <name val="Verdana"/>
      <family val="2"/>
    </font>
    <font>
      <b/>
      <sz val="8"/>
      <color indexed="8"/>
      <name val="Verdana"/>
      <family val="2"/>
    </font>
    <font>
      <b/>
      <sz val="8"/>
      <color indexed="10"/>
      <name val="Verdana"/>
      <family val="2"/>
    </font>
    <font>
      <sz val="8"/>
      <color indexed="9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indexed="10"/>
      <name val="Verdana"/>
      <family val="2"/>
    </font>
    <font>
      <sz val="8"/>
      <color indexed="8"/>
      <name val="Verdana"/>
      <family val="2"/>
    </font>
    <font>
      <sz val="8"/>
      <color rgb="FFFF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8"/>
      </left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medium">
        <color indexed="58"/>
      </left>
      <right/>
      <top style="medium">
        <color indexed="58"/>
      </top>
      <bottom style="medium">
        <color indexed="58"/>
      </bottom>
      <diagonal/>
    </border>
    <border>
      <left/>
      <right/>
      <top style="medium">
        <color indexed="58"/>
      </top>
      <bottom style="medium">
        <color indexed="58"/>
      </bottom>
      <diagonal/>
    </border>
    <border>
      <left/>
      <right style="medium">
        <color indexed="58"/>
      </right>
      <top style="medium">
        <color indexed="58"/>
      </top>
      <bottom style="medium">
        <color indexed="5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58"/>
      </left>
      <right/>
      <top style="medium">
        <color indexed="58"/>
      </top>
      <bottom/>
      <diagonal/>
    </border>
    <border>
      <left/>
      <right/>
      <top style="medium">
        <color indexed="58"/>
      </top>
      <bottom/>
      <diagonal/>
    </border>
    <border>
      <left/>
      <right style="medium">
        <color indexed="58"/>
      </right>
      <top style="medium">
        <color indexed="58"/>
      </top>
      <bottom/>
      <diagonal/>
    </border>
    <border>
      <left style="medium">
        <color indexed="58"/>
      </left>
      <right/>
      <top/>
      <bottom style="medium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 style="medium">
        <color indexed="58"/>
      </right>
      <top/>
      <bottom style="medium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3">
    <xf numFmtId="0" fontId="0" fillId="0" borderId="0"/>
    <xf numFmtId="0" fontId="1" fillId="2" borderId="1" applyBorder="0">
      <protection locked="0"/>
    </xf>
    <xf numFmtId="0" fontId="26" fillId="2" borderId="1" applyBorder="0">
      <protection locked="0"/>
    </xf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0" fontId="34" fillId="0" borderId="0"/>
    <xf numFmtId="0" fontId="3" fillId="0" borderId="0" applyFont="0" applyBorder="0" applyAlignment="0" applyProtection="0"/>
    <xf numFmtId="0" fontId="14" fillId="0" borderId="0"/>
    <xf numFmtId="0" fontId="15" fillId="0" borderId="0"/>
    <xf numFmtId="0" fontId="15" fillId="0" borderId="0"/>
    <xf numFmtId="0" fontId="1" fillId="0" borderId="0"/>
    <xf numFmtId="9" fontId="1" fillId="0" borderId="0" applyFont="0" applyFill="0" applyBorder="0" applyAlignment="0" applyProtection="0"/>
  </cellStyleXfs>
  <cellXfs count="612">
    <xf numFmtId="0" fontId="0" fillId="0" borderId="0" xfId="0"/>
    <xf numFmtId="0" fontId="6" fillId="0" borderId="0" xfId="7" applyNumberFormat="1" applyFont="1" applyFill="1" applyAlignment="1" applyProtection="1"/>
    <xf numFmtId="0" fontId="7" fillId="0" borderId="2" xfId="0" applyNumberFormat="1" applyFont="1" applyFill="1" applyBorder="1" applyAlignment="1" applyProtection="1">
      <alignment horizontal="left" vertical="center"/>
    </xf>
    <xf numFmtId="0" fontId="2" fillId="3" borderId="3" xfId="7" applyNumberFormat="1" applyFont="1" applyFill="1" applyBorder="1" applyAlignment="1" applyProtection="1">
      <alignment horizontal="center"/>
      <protection locked="0"/>
    </xf>
    <xf numFmtId="0" fontId="2" fillId="3" borderId="4" xfId="7" applyNumberFormat="1" applyFont="1" applyFill="1" applyBorder="1" applyAlignment="1" applyProtection="1">
      <alignment horizontal="center"/>
      <protection locked="0"/>
    </xf>
    <xf numFmtId="0" fontId="2" fillId="3" borderId="5" xfId="7" applyNumberFormat="1" applyFont="1" applyFill="1" applyBorder="1" applyAlignment="1" applyProtection="1">
      <alignment horizontal="center"/>
      <protection locked="0"/>
    </xf>
    <xf numFmtId="0" fontId="8" fillId="0" borderId="0" xfId="7" applyNumberFormat="1" applyFont="1" applyFill="1" applyBorder="1" applyAlignment="1" applyProtection="1">
      <alignment horizontal="center" vertical="center"/>
    </xf>
    <xf numFmtId="0" fontId="6" fillId="3" borderId="0" xfId="7" applyNumberFormat="1" applyFont="1" applyFill="1" applyAlignment="1" applyProtection="1"/>
    <xf numFmtId="0" fontId="2" fillId="0" borderId="0" xfId="7" applyNumberFormat="1" applyFont="1" applyFill="1" applyBorder="1" applyAlignment="1" applyProtection="1">
      <alignment horizontal="center"/>
    </xf>
    <xf numFmtId="0" fontId="8" fillId="0" borderId="0" xfId="7" applyNumberFormat="1" applyFont="1" applyFill="1" applyBorder="1" applyAlignment="1" applyProtection="1">
      <alignment horizontal="left" vertical="center"/>
    </xf>
    <xf numFmtId="0" fontId="8" fillId="0" borderId="0" xfId="7" applyNumberFormat="1" applyFont="1" applyFill="1" applyAlignment="1" applyProtection="1">
      <alignment horizontal="center" vertical="center"/>
    </xf>
    <xf numFmtId="0" fontId="2" fillId="0" borderId="0" xfId="7" applyNumberFormat="1" applyFont="1" applyFill="1" applyAlignment="1" applyProtection="1">
      <alignment horizontal="center"/>
    </xf>
    <xf numFmtId="0" fontId="8" fillId="0" borderId="0" xfId="7" applyNumberFormat="1" applyFont="1" applyFill="1" applyAlignment="1" applyProtection="1">
      <alignment horizontal="left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9" fillId="3" borderId="0" xfId="7" applyNumberFormat="1" applyFont="1" applyFill="1" applyAlignment="1" applyProtection="1"/>
    <xf numFmtId="0" fontId="7" fillId="0" borderId="2" xfId="7" applyNumberFormat="1" applyFont="1" applyFill="1" applyBorder="1" applyAlignment="1" applyProtection="1">
      <alignment horizontal="left" vertical="center"/>
    </xf>
    <xf numFmtId="0" fontId="7" fillId="0" borderId="2" xfId="7" applyNumberFormat="1" applyFont="1" applyFill="1" applyBorder="1" applyAlignment="1" applyProtection="1">
      <alignment horizontal="centerContinuous" vertical="center"/>
    </xf>
    <xf numFmtId="0" fontId="11" fillId="0" borderId="0" xfId="7" applyNumberFormat="1" applyFont="1" applyFill="1" applyAlignment="1" applyProtection="1">
      <alignment horizontal="left"/>
    </xf>
    <xf numFmtId="0" fontId="11" fillId="0" borderId="0" xfId="7" applyNumberFormat="1" applyFont="1" applyFill="1" applyAlignment="1" applyProtection="1"/>
    <xf numFmtId="0" fontId="11" fillId="4" borderId="1" xfId="1" applyNumberFormat="1" applyFont="1" applyFill="1" applyBorder="1" applyAlignment="1" applyProtection="1">
      <alignment horizontal="center"/>
      <protection locked="0"/>
    </xf>
    <xf numFmtId="1" fontId="6" fillId="0" borderId="0" xfId="7" applyNumberFormat="1" applyFont="1" applyFill="1" applyAlignment="1" applyProtection="1">
      <alignment horizontal="right"/>
    </xf>
    <xf numFmtId="49" fontId="6" fillId="0" borderId="0" xfId="7" applyNumberFormat="1" applyFont="1" applyFill="1" applyAlignment="1" applyProtection="1">
      <alignment horizontal="center"/>
    </xf>
    <xf numFmtId="0" fontId="6" fillId="0" borderId="0" xfId="7" applyNumberFormat="1" applyFont="1" applyFill="1" applyAlignment="1" applyProtection="1">
      <alignment horizontal="left"/>
    </xf>
    <xf numFmtId="0" fontId="6" fillId="0" borderId="0" xfId="7" applyNumberFormat="1" applyFont="1" applyFill="1" applyAlignment="1" applyProtection="1">
      <alignment horizontal="center"/>
    </xf>
    <xf numFmtId="0" fontId="9" fillId="0" borderId="0" xfId="11" applyNumberFormat="1" applyFont="1" applyFill="1" applyAlignment="1" applyProtection="1">
      <alignment horizontal="left"/>
    </xf>
    <xf numFmtId="0" fontId="6" fillId="0" borderId="0" xfId="0" applyFont="1" applyBorder="1" applyProtection="1"/>
    <xf numFmtId="0" fontId="6" fillId="0" borderId="0" xfId="0" applyFont="1" applyProtection="1"/>
    <xf numFmtId="0" fontId="7" fillId="0" borderId="0" xfId="0" applyFont="1" applyBorder="1" applyAlignment="1" applyProtection="1">
      <alignment horizontal="center"/>
    </xf>
    <xf numFmtId="0" fontId="9" fillId="0" borderId="0" xfId="8" applyNumberFormat="1" applyFont="1" applyFill="1" applyBorder="1" applyAlignment="1" applyProtection="1">
      <alignment horizontal="center"/>
    </xf>
    <xf numFmtId="0" fontId="9" fillId="0" borderId="0" xfId="9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/>
    <xf numFmtId="0" fontId="6" fillId="0" borderId="11" xfId="9" applyNumberFormat="1" applyFont="1" applyFill="1" applyBorder="1" applyAlignment="1" applyProtection="1"/>
    <xf numFmtId="0" fontId="6" fillId="0" borderId="19" xfId="9" applyNumberFormat="1" applyFont="1" applyFill="1" applyBorder="1" applyAlignment="1" applyProtection="1">
      <alignment horizontal="center"/>
    </xf>
    <xf numFmtId="164" fontId="6" fillId="0" borderId="0" xfId="9" applyNumberFormat="1" applyFont="1" applyFill="1" applyBorder="1" applyAlignment="1" applyProtection="1"/>
    <xf numFmtId="165" fontId="6" fillId="0" borderId="0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>
      <alignment horizontal="centerContinuous"/>
    </xf>
    <xf numFmtId="0" fontId="6" fillId="0" borderId="0" xfId="0" applyFont="1"/>
    <xf numFmtId="0" fontId="6" fillId="0" borderId="0" xfId="0" applyFont="1" applyFill="1"/>
    <xf numFmtId="0" fontId="6" fillId="0" borderId="3" xfId="9" applyNumberFormat="1" applyFont="1" applyFill="1" applyBorder="1" applyAlignment="1" applyProtection="1">
      <alignment horizontal="center" vertical="center" wrapText="1"/>
    </xf>
    <xf numFmtId="0" fontId="6" fillId="0" borderId="5" xfId="9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</xf>
    <xf numFmtId="0" fontId="6" fillId="3" borderId="0" xfId="9" applyNumberFormat="1" applyFont="1" applyFill="1" applyBorder="1" applyAlignment="1" applyProtection="1">
      <protection hidden="1"/>
    </xf>
    <xf numFmtId="0" fontId="6" fillId="0" borderId="34" xfId="9" applyNumberFormat="1" applyFont="1" applyFill="1" applyBorder="1" applyAlignment="1" applyProtection="1"/>
    <xf numFmtId="0" fontId="6" fillId="0" borderId="0" xfId="9" applyNumberFormat="1" applyFont="1" applyFill="1" applyBorder="1" applyAlignment="1" applyProtection="1">
      <alignment horizontal="center"/>
    </xf>
    <xf numFmtId="0" fontId="11" fillId="0" borderId="0" xfId="0" applyFont="1"/>
    <xf numFmtId="0" fontId="6" fillId="7" borderId="1" xfId="9" applyNumberFormat="1" applyFont="1" applyFill="1" applyBorder="1" applyAlignment="1" applyProtection="1">
      <protection hidden="1"/>
    </xf>
    <xf numFmtId="0" fontId="9" fillId="0" borderId="0" xfId="10" applyNumberFormat="1" applyFont="1" applyFill="1" applyBorder="1" applyAlignment="1" applyProtection="1">
      <alignment horizontal="center"/>
    </xf>
    <xf numFmtId="0" fontId="9" fillId="0" borderId="0" xfId="10" applyNumberFormat="1" applyFont="1" applyFill="1" applyBorder="1" applyAlignment="1" applyProtection="1"/>
    <xf numFmtId="9" fontId="18" fillId="0" borderId="0" xfId="12" applyFont="1" applyFill="1" applyBorder="1" applyAlignment="1" applyProtection="1">
      <alignment vertical="center" wrapText="1"/>
    </xf>
    <xf numFmtId="0" fontId="6" fillId="0" borderId="0" xfId="10" applyNumberFormat="1" applyFont="1" applyFill="1" applyBorder="1" applyAlignment="1" applyProtection="1"/>
    <xf numFmtId="0" fontId="6" fillId="0" borderId="0" xfId="10" applyNumberFormat="1" applyFont="1" applyFill="1" applyAlignment="1" applyProtection="1"/>
    <xf numFmtId="0" fontId="9" fillId="0" borderId="19" xfId="10" applyNumberFormat="1" applyFont="1" applyFill="1" applyBorder="1" applyAlignment="1" applyProtection="1">
      <alignment horizontal="center" vertical="center"/>
    </xf>
    <xf numFmtId="166" fontId="6" fillId="0" borderId="0" xfId="10" applyNumberFormat="1" applyFont="1" applyFill="1" applyAlignment="1" applyProtection="1"/>
    <xf numFmtId="0" fontId="6" fillId="7" borderId="1" xfId="10" applyNumberFormat="1" applyFont="1" applyFill="1" applyBorder="1" applyAlignment="1" applyProtection="1">
      <protection hidden="1"/>
    </xf>
    <xf numFmtId="0" fontId="0" fillId="3" borderId="0" xfId="0" applyFill="1" applyProtection="1">
      <protection hidden="1"/>
    </xf>
    <xf numFmtId="0" fontId="18" fillId="0" borderId="44" xfId="0" applyFont="1" applyFill="1" applyBorder="1" applyProtection="1">
      <protection hidden="1"/>
    </xf>
    <xf numFmtId="0" fontId="19" fillId="0" borderId="45" xfId="0" applyFont="1" applyFill="1" applyBorder="1" applyProtection="1">
      <protection hidden="1"/>
    </xf>
    <xf numFmtId="0" fontId="0" fillId="0" borderId="45" xfId="0" applyFill="1" applyBorder="1" applyProtection="1">
      <protection hidden="1"/>
    </xf>
    <xf numFmtId="0" fontId="0" fillId="0" borderId="46" xfId="0" applyFill="1" applyBorder="1" applyProtection="1">
      <protection hidden="1"/>
    </xf>
    <xf numFmtId="0" fontId="0" fillId="3" borderId="0" xfId="0" applyFill="1"/>
    <xf numFmtId="0" fontId="2" fillId="0" borderId="47" xfId="0" applyFont="1" applyFill="1" applyBorder="1" applyAlignment="1" applyProtection="1">
      <protection hidden="1"/>
    </xf>
    <xf numFmtId="0" fontId="19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0" fillId="0" borderId="48" xfId="0" applyFill="1" applyBorder="1" applyProtection="1">
      <protection hidden="1"/>
    </xf>
    <xf numFmtId="0" fontId="2" fillId="0" borderId="49" xfId="0" applyFont="1" applyFill="1" applyBorder="1" applyProtection="1">
      <protection hidden="1"/>
    </xf>
    <xf numFmtId="0" fontId="19" fillId="0" borderId="50" xfId="0" applyFont="1" applyFill="1" applyBorder="1" applyProtection="1">
      <protection hidden="1"/>
    </xf>
    <xf numFmtId="0" fontId="0" fillId="0" borderId="50" xfId="0" applyFill="1" applyBorder="1" applyProtection="1">
      <protection hidden="1"/>
    </xf>
    <xf numFmtId="0" fontId="0" fillId="0" borderId="51" xfId="0" applyFill="1" applyBorder="1" applyProtection="1"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Fill="1" applyBorder="1" applyProtection="1">
      <protection hidden="1"/>
    </xf>
    <xf numFmtId="0" fontId="20" fillId="0" borderId="1" xfId="0" applyFont="1" applyFill="1" applyBorder="1" applyAlignment="1" applyProtection="1">
      <alignment horizontal="center"/>
      <protection hidden="1"/>
    </xf>
    <xf numFmtId="0" fontId="21" fillId="3" borderId="0" xfId="0" applyFont="1" applyFill="1" applyProtection="1">
      <protection hidden="1"/>
    </xf>
    <xf numFmtId="0" fontId="22" fillId="0" borderId="1" xfId="0" applyFont="1" applyFill="1" applyBorder="1" applyProtection="1">
      <protection hidden="1"/>
    </xf>
    <xf numFmtId="0" fontId="22" fillId="0" borderId="1" xfId="0" applyFont="1" applyFill="1" applyBorder="1" applyProtection="1">
      <protection locked="0"/>
    </xf>
    <xf numFmtId="0" fontId="10" fillId="0" borderId="1" xfId="0" applyFont="1" applyFill="1" applyBorder="1" applyAlignment="1" applyProtection="1">
      <alignment horizontal="center"/>
      <protection hidden="1"/>
    </xf>
    <xf numFmtId="0" fontId="23" fillId="3" borderId="0" xfId="0" applyFont="1" applyFill="1" applyProtection="1">
      <protection hidden="1"/>
    </xf>
    <xf numFmtId="0" fontId="24" fillId="3" borderId="0" xfId="0" applyFont="1" applyFill="1" applyProtection="1">
      <protection hidden="1"/>
    </xf>
    <xf numFmtId="0" fontId="0" fillId="7" borderId="0" xfId="0" applyFill="1"/>
    <xf numFmtId="0" fontId="0" fillId="0" borderId="0" xfId="0" applyBorder="1"/>
    <xf numFmtId="0" fontId="3" fillId="8" borderId="52" xfId="0" applyFont="1" applyFill="1" applyBorder="1" applyAlignment="1">
      <alignment horizontal="center" vertical="center" wrapText="1"/>
    </xf>
    <xf numFmtId="0" fontId="0" fillId="9" borderId="53" xfId="0" applyFill="1" applyBorder="1"/>
    <xf numFmtId="0" fontId="0" fillId="9" borderId="54" xfId="0" applyFill="1" applyBorder="1"/>
    <xf numFmtId="0" fontId="0" fillId="9" borderId="55" xfId="0" applyFill="1" applyBorder="1"/>
    <xf numFmtId="0" fontId="26" fillId="0" borderId="0" xfId="0" applyFont="1"/>
    <xf numFmtId="0" fontId="28" fillId="0" borderId="0" xfId="0" applyFont="1" applyFill="1" applyBorder="1" applyAlignment="1"/>
    <xf numFmtId="0" fontId="6" fillId="10" borderId="0" xfId="9" applyNumberFormat="1" applyFont="1" applyFill="1" applyBorder="1" applyAlignment="1" applyProtection="1"/>
    <xf numFmtId="0" fontId="30" fillId="6" borderId="0" xfId="0" applyFont="1" applyFill="1" applyAlignment="1" applyProtection="1">
      <alignment vertical="center"/>
    </xf>
    <xf numFmtId="0" fontId="6" fillId="10" borderId="0" xfId="10" applyNumberFormat="1" applyFont="1" applyFill="1" applyBorder="1" applyAlignment="1" applyProtection="1"/>
    <xf numFmtId="0" fontId="6" fillId="0" borderId="0" xfId="10" applyNumberFormat="1" applyFont="1" applyFill="1" applyAlignment="1" applyProtection="1">
      <protection hidden="1"/>
    </xf>
    <xf numFmtId="0" fontId="0" fillId="10" borderId="0" xfId="0" applyFill="1" applyProtection="1">
      <protection hidden="1"/>
    </xf>
    <xf numFmtId="0" fontId="30" fillId="0" borderId="0" xfId="10" applyNumberFormat="1" applyFont="1" applyFill="1" applyBorder="1" applyAlignment="1" applyProtection="1"/>
    <xf numFmtId="167" fontId="30" fillId="0" borderId="0" xfId="3" applyFont="1" applyFill="1" applyAlignment="1" applyProtection="1">
      <alignment vertical="center"/>
    </xf>
    <xf numFmtId="167" fontId="6" fillId="0" borderId="0" xfId="3" applyFont="1" applyFill="1" applyBorder="1" applyAlignment="1" applyProtection="1"/>
    <xf numFmtId="0" fontId="33" fillId="0" borderId="0" xfId="10" applyNumberFormat="1" applyFont="1" applyFill="1" applyAlignment="1" applyProtection="1"/>
    <xf numFmtId="0" fontId="7" fillId="4" borderId="1" xfId="2" applyNumberFormat="1" applyFont="1" applyFill="1" applyBorder="1" applyAlignment="1" applyProtection="1">
      <alignment horizontal="center"/>
      <protection locked="0"/>
    </xf>
    <xf numFmtId="0" fontId="18" fillId="0" borderId="0" xfId="7" applyNumberFormat="1" applyFont="1" applyFill="1" applyBorder="1" applyAlignment="1" applyProtection="1">
      <alignment horizontal="center" vertical="center" wrapText="1"/>
    </xf>
    <xf numFmtId="0" fontId="32" fillId="0" borderId="0" xfId="7" applyNumberFormat="1" applyFont="1" applyFill="1" applyBorder="1" applyAlignment="1" applyProtection="1">
      <alignment horizontal="left" vertical="center"/>
    </xf>
    <xf numFmtId="0" fontId="32" fillId="0" borderId="56" xfId="7" applyNumberFormat="1" applyFont="1" applyFill="1" applyBorder="1" applyAlignment="1" applyProtection="1">
      <alignment horizontal="left" vertical="center"/>
    </xf>
    <xf numFmtId="0" fontId="8" fillId="0" borderId="0" xfId="7" applyNumberFormat="1" applyFont="1" applyFill="1" applyBorder="1" applyAlignment="1" applyProtection="1">
      <alignment vertical="center" wrapText="1"/>
    </xf>
    <xf numFmtId="0" fontId="7" fillId="3" borderId="0" xfId="0" applyFont="1" applyFill="1" applyAlignment="1" applyProtection="1">
      <alignment vertical="center"/>
      <protection hidden="1"/>
    </xf>
    <xf numFmtId="0" fontId="7" fillId="0" borderId="0" xfId="0" applyFont="1"/>
    <xf numFmtId="0" fontId="26" fillId="0" borderId="0" xfId="5" applyProtection="1"/>
    <xf numFmtId="0" fontId="11" fillId="0" borderId="1" xfId="0" applyFont="1" applyBorder="1" applyAlignment="1" applyProtection="1">
      <alignment wrapText="1"/>
    </xf>
    <xf numFmtId="0" fontId="6" fillId="3" borderId="0" xfId="0" applyFont="1" applyFill="1" applyProtection="1"/>
    <xf numFmtId="0" fontId="11" fillId="0" borderId="21" xfId="0" applyFont="1" applyBorder="1" applyProtection="1"/>
    <xf numFmtId="0" fontId="12" fillId="0" borderId="0" xfId="0" applyFont="1" applyProtection="1"/>
    <xf numFmtId="0" fontId="0" fillId="0" borderId="0" xfId="0" applyProtection="1"/>
    <xf numFmtId="0" fontId="0" fillId="0" borderId="2" xfId="0" applyBorder="1" applyProtection="1"/>
    <xf numFmtId="0" fontId="6" fillId="3" borderId="0" xfId="0" applyFont="1" applyFill="1"/>
    <xf numFmtId="0" fontId="6" fillId="6" borderId="0" xfId="0" applyNumberFormat="1" applyFont="1" applyFill="1" applyAlignment="1" applyProtection="1"/>
    <xf numFmtId="0" fontId="6" fillId="3" borderId="0" xfId="10" applyNumberFormat="1" applyFont="1" applyFill="1" applyBorder="1" applyAlignment="1" applyProtection="1"/>
    <xf numFmtId="0" fontId="6" fillId="2" borderId="0" xfId="0" applyFont="1" applyFill="1" applyProtection="1"/>
    <xf numFmtId="0" fontId="9" fillId="2" borderId="0" xfId="10" applyNumberFormat="1" applyFont="1" applyFill="1" applyBorder="1" applyAlignment="1" applyProtection="1"/>
    <xf numFmtId="0" fontId="6" fillId="2" borderId="0" xfId="10" applyNumberFormat="1" applyFont="1" applyFill="1" applyBorder="1" applyAlignment="1" applyProtection="1"/>
    <xf numFmtId="167" fontId="6" fillId="2" borderId="0" xfId="3" applyFont="1" applyFill="1" applyBorder="1" applyAlignment="1" applyProtection="1"/>
    <xf numFmtId="0" fontId="6" fillId="2" borderId="0" xfId="10" applyNumberFormat="1" applyFont="1" applyFill="1" applyAlignment="1" applyProtection="1"/>
    <xf numFmtId="0" fontId="6" fillId="0" borderId="32" xfId="9" applyNumberFormat="1" applyFont="1" applyFill="1" applyBorder="1" applyAlignment="1" applyProtection="1"/>
    <xf numFmtId="0" fontId="6" fillId="0" borderId="33" xfId="9" applyNumberFormat="1" applyFont="1" applyFill="1" applyBorder="1" applyAlignment="1" applyProtection="1"/>
    <xf numFmtId="0" fontId="6" fillId="0" borderId="66" xfId="9" applyNumberFormat="1" applyFont="1" applyFill="1" applyBorder="1" applyAlignment="1" applyProtection="1"/>
    <xf numFmtId="0" fontId="31" fillId="0" borderId="1" xfId="10" applyNumberFormat="1" applyFont="1" applyFill="1" applyBorder="1" applyAlignment="1" applyProtection="1">
      <alignment horizontal="center" vertical="center"/>
    </xf>
    <xf numFmtId="0" fontId="17" fillId="0" borderId="0" xfId="10" applyNumberFormat="1" applyFont="1" applyFill="1" applyAlignment="1" applyProtection="1"/>
    <xf numFmtId="0" fontId="17" fillId="2" borderId="0" xfId="10" applyNumberFormat="1" applyFont="1" applyFill="1" applyAlignment="1" applyProtection="1"/>
    <xf numFmtId="0" fontId="6" fillId="0" borderId="0" xfId="9" applyNumberFormat="1" applyFont="1" applyFill="1" applyBorder="1" applyAlignment="1" applyProtection="1">
      <alignment horizontal="left" vertical="top"/>
    </xf>
    <xf numFmtId="0" fontId="6" fillId="0" borderId="0" xfId="9" applyNumberFormat="1" applyFont="1" applyFill="1" applyBorder="1" applyAlignment="1" applyProtection="1">
      <alignment horizontal="left" vertical="center" wrapText="1"/>
    </xf>
    <xf numFmtId="1" fontId="17" fillId="0" borderId="0" xfId="4" applyNumberFormat="1" applyFont="1" applyFill="1" applyBorder="1" applyAlignment="1" applyProtection="1"/>
    <xf numFmtId="1" fontId="17" fillId="0" borderId="0" xfId="4" applyNumberFormat="1" applyFont="1" applyFill="1" applyBorder="1" applyAlignment="1" applyProtection="1">
      <protection locked="0"/>
    </xf>
    <xf numFmtId="0" fontId="6" fillId="0" borderId="3" xfId="10" applyNumberFormat="1" applyFont="1" applyFill="1" applyBorder="1" applyAlignment="1" applyProtection="1">
      <alignment horizontal="center" vertical="center" wrapText="1"/>
    </xf>
    <xf numFmtId="0" fontId="6" fillId="0" borderId="4" xfId="10" applyNumberFormat="1" applyFont="1" applyFill="1" applyBorder="1" applyAlignment="1" applyProtection="1">
      <alignment horizontal="center" vertical="center" wrapText="1"/>
    </xf>
    <xf numFmtId="0" fontId="6" fillId="0" borderId="5" xfId="10" applyNumberFormat="1" applyFont="1" applyFill="1" applyBorder="1" applyAlignment="1" applyProtection="1">
      <alignment horizontal="center" vertical="center" wrapText="1"/>
    </xf>
    <xf numFmtId="0" fontId="6" fillId="0" borderId="11" xfId="9" applyNumberFormat="1" applyFont="1" applyFill="1" applyBorder="1" applyAlignment="1" applyProtection="1">
      <alignment horizontal="left" vertical="center" wrapText="1"/>
    </xf>
    <xf numFmtId="0" fontId="6" fillId="0" borderId="34" xfId="9" applyNumberFormat="1" applyFont="1" applyFill="1" applyBorder="1" applyAlignment="1" applyProtection="1">
      <alignment horizontal="left" vertical="center" wrapText="1"/>
    </xf>
    <xf numFmtId="0" fontId="36" fillId="0" borderId="0" xfId="0" applyFont="1"/>
    <xf numFmtId="0" fontId="8" fillId="0" borderId="0" xfId="0" applyFont="1"/>
    <xf numFmtId="1" fontId="6" fillId="4" borderId="32" xfId="1" applyNumberFormat="1" applyFont="1" applyFill="1" applyBorder="1" applyAlignment="1" applyProtection="1">
      <protection locked="0"/>
    </xf>
    <xf numFmtId="1" fontId="6" fillId="4" borderId="7" xfId="1" applyNumberFormat="1" applyFont="1" applyFill="1" applyBorder="1" applyAlignment="1" applyProtection="1">
      <protection locked="0"/>
    </xf>
    <xf numFmtId="1" fontId="6" fillId="4" borderId="65" xfId="1" applyNumberFormat="1" applyFont="1" applyFill="1" applyBorder="1" applyAlignment="1" applyProtection="1">
      <protection locked="0"/>
    </xf>
    <xf numFmtId="1" fontId="6" fillId="4" borderId="33" xfId="1" applyNumberFormat="1" applyFont="1" applyFill="1" applyBorder="1" applyAlignment="1" applyProtection="1">
      <protection locked="0"/>
    </xf>
    <xf numFmtId="1" fontId="6" fillId="4" borderId="16" xfId="1" applyNumberFormat="1" applyFont="1" applyFill="1" applyBorder="1" applyAlignment="1" applyProtection="1">
      <protection locked="0"/>
    </xf>
    <xf numFmtId="1" fontId="6" fillId="4" borderId="12" xfId="1" applyNumberFormat="1" applyFont="1" applyFill="1" applyBorder="1" applyAlignment="1" applyProtection="1">
      <protection locked="0"/>
    </xf>
    <xf numFmtId="166" fontId="6" fillId="0" borderId="3" xfId="10" applyNumberFormat="1" applyFont="1" applyFill="1" applyBorder="1" applyAlignment="1" applyProtection="1">
      <alignment vertical="center"/>
    </xf>
    <xf numFmtId="166" fontId="6" fillId="0" borderId="5" xfId="10" applyNumberFormat="1" applyFont="1" applyFill="1" applyBorder="1" applyAlignment="1" applyProtection="1">
      <alignment vertical="center"/>
    </xf>
    <xf numFmtId="0" fontId="6" fillId="0" borderId="33" xfId="0" applyFont="1" applyBorder="1" applyAlignment="1">
      <alignment vertical="center" wrapText="1"/>
    </xf>
    <xf numFmtId="1" fontId="6" fillId="4" borderId="73" xfId="1" applyNumberFormat="1" applyFont="1" applyFill="1" applyBorder="1" applyAlignment="1" applyProtection="1">
      <protection locked="0"/>
    </xf>
    <xf numFmtId="0" fontId="6" fillId="0" borderId="36" xfId="0" applyFont="1" applyBorder="1" applyAlignment="1">
      <alignment vertical="center" wrapText="1"/>
    </xf>
    <xf numFmtId="0" fontId="6" fillId="0" borderId="66" xfId="0" applyFont="1" applyBorder="1" applyAlignment="1">
      <alignment vertical="center" wrapText="1"/>
    </xf>
    <xf numFmtId="1" fontId="6" fillId="4" borderId="6" xfId="1" applyNumberFormat="1" applyFont="1" applyFill="1" applyBorder="1" applyAlignment="1" applyProtection="1"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1" fontId="6" fillId="4" borderId="90" xfId="1" applyNumberFormat="1" applyFont="1" applyFill="1" applyBorder="1" applyAlignment="1" applyProtection="1">
      <protection locked="0"/>
    </xf>
    <xf numFmtId="1" fontId="6" fillId="4" borderId="38" xfId="1" applyNumberFormat="1" applyFont="1" applyFill="1" applyBorder="1" applyAlignment="1" applyProtection="1">
      <protection locked="0"/>
    </xf>
    <xf numFmtId="1" fontId="6" fillId="4" borderId="34" xfId="1" applyNumberFormat="1" applyFont="1" applyFill="1" applyBorder="1" applyAlignment="1" applyProtection="1">
      <protection locked="0"/>
    </xf>
    <xf numFmtId="1" fontId="6" fillId="4" borderId="13" xfId="1" applyNumberFormat="1" applyFont="1" applyFill="1" applyBorder="1" applyAlignment="1" applyProtection="1">
      <protection locked="0"/>
    </xf>
    <xf numFmtId="166" fontId="6" fillId="0" borderId="20" xfId="10" applyNumberFormat="1" applyFont="1" applyFill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3" xfId="0" applyFont="1" applyBorder="1" applyAlignment="1">
      <alignment vertical="center" wrapText="1"/>
    </xf>
    <xf numFmtId="0" fontId="9" fillId="0" borderId="1" xfId="10" applyNumberFormat="1" applyFont="1" applyFill="1" applyBorder="1" applyAlignment="1" applyProtection="1">
      <alignment horizontal="center" vertical="center"/>
    </xf>
    <xf numFmtId="0" fontId="6" fillId="0" borderId="62" xfId="0" applyFont="1" applyBorder="1" applyAlignment="1">
      <alignment wrapText="1"/>
    </xf>
    <xf numFmtId="1" fontId="6" fillId="4" borderId="29" xfId="1" applyNumberFormat="1" applyFont="1" applyFill="1" applyBorder="1" applyAlignment="1" applyProtection="1">
      <protection locked="0"/>
    </xf>
    <xf numFmtId="1" fontId="6" fillId="4" borderId="30" xfId="1" applyNumberFormat="1" applyFont="1" applyFill="1" applyBorder="1" applyAlignment="1" applyProtection="1">
      <protection locked="0"/>
    </xf>
    <xf numFmtId="1" fontId="6" fillId="4" borderId="10" xfId="1" applyNumberFormat="1" applyFont="1" applyFill="1" applyBorder="1" applyAlignment="1" applyProtection="1">
      <protection locked="0"/>
    </xf>
    <xf numFmtId="0" fontId="6" fillId="0" borderId="34" xfId="0" applyFont="1" applyBorder="1" applyAlignment="1">
      <alignment wrapText="1"/>
    </xf>
    <xf numFmtId="1" fontId="6" fillId="4" borderId="70" xfId="1" applyNumberFormat="1" applyFont="1" applyFill="1" applyBorder="1" applyAlignment="1" applyProtection="1">
      <protection locked="0"/>
    </xf>
    <xf numFmtId="1" fontId="6" fillId="4" borderId="18" xfId="1" applyNumberFormat="1" applyFont="1" applyFill="1" applyBorder="1" applyAlignment="1" applyProtection="1">
      <protection locked="0"/>
    </xf>
    <xf numFmtId="1" fontId="6" fillId="4" borderId="71" xfId="1" applyNumberFormat="1" applyFont="1" applyFill="1" applyBorder="1" applyAlignment="1" applyProtection="1">
      <protection locked="0"/>
    </xf>
    <xf numFmtId="0" fontId="6" fillId="0" borderId="0" xfId="0" applyFont="1" applyAlignment="1">
      <alignment wrapText="1"/>
    </xf>
    <xf numFmtId="1" fontId="6" fillId="4" borderId="35" xfId="1" applyNumberFormat="1" applyFont="1" applyFill="1" applyBorder="1" applyAlignment="1" applyProtection="1">
      <protection locked="0"/>
    </xf>
    <xf numFmtId="1" fontId="6" fillId="4" borderId="17" xfId="1" applyNumberFormat="1" applyFont="1" applyFill="1" applyBorder="1" applyAlignment="1" applyProtection="1">
      <protection locked="0"/>
    </xf>
    <xf numFmtId="0" fontId="6" fillId="0" borderId="38" xfId="0" applyFont="1" applyBorder="1" applyAlignment="1">
      <alignment wrapText="1"/>
    </xf>
    <xf numFmtId="1" fontId="6" fillId="4" borderId="15" xfId="1" applyNumberFormat="1" applyFont="1" applyFill="1" applyBorder="1" applyAlignment="1" applyProtection="1">
      <protection locked="0"/>
    </xf>
    <xf numFmtId="0" fontId="6" fillId="0" borderId="64" xfId="0" applyFont="1" applyBorder="1" applyAlignment="1">
      <alignment wrapText="1"/>
    </xf>
    <xf numFmtId="1" fontId="6" fillId="4" borderId="14" xfId="1" applyNumberFormat="1" applyFont="1" applyFill="1" applyBorder="1" applyAlignment="1" applyProtection="1">
      <protection locked="0"/>
    </xf>
    <xf numFmtId="1" fontId="6" fillId="4" borderId="40" xfId="1" applyNumberFormat="1" applyFont="1" applyFill="1" applyBorder="1" applyAlignment="1" applyProtection="1">
      <protection locked="0"/>
    </xf>
    <xf numFmtId="166" fontId="6" fillId="0" borderId="4" xfId="10" applyNumberFormat="1" applyFont="1" applyFill="1" applyBorder="1" applyAlignment="1" applyProtection="1">
      <alignment vertical="center"/>
    </xf>
    <xf numFmtId="0" fontId="6" fillId="0" borderId="32" xfId="0" applyFont="1" applyBorder="1" applyAlignment="1">
      <alignment wrapText="1"/>
    </xf>
    <xf numFmtId="0" fontId="6" fillId="0" borderId="66" xfId="0" applyFont="1" applyBorder="1" applyAlignment="1">
      <alignment wrapText="1"/>
    </xf>
    <xf numFmtId="1" fontId="6" fillId="4" borderId="37" xfId="1" applyNumberFormat="1" applyFont="1" applyFill="1" applyBorder="1" applyAlignment="1" applyProtection="1">
      <protection locked="0"/>
    </xf>
    <xf numFmtId="166" fontId="6" fillId="0" borderId="64" xfId="1" applyNumberFormat="1" applyFont="1" applyFill="1" applyBorder="1" applyAlignment="1" applyProtection="1">
      <alignment vertical="center"/>
    </xf>
    <xf numFmtId="166" fontId="6" fillId="0" borderId="64" xfId="10" applyNumberFormat="1" applyFont="1" applyFill="1" applyBorder="1" applyAlignment="1" applyProtection="1">
      <alignment vertical="center"/>
    </xf>
    <xf numFmtId="166" fontId="6" fillId="6" borderId="66" xfId="10" applyNumberFormat="1" applyFont="1" applyFill="1" applyBorder="1" applyAlignment="1" applyProtection="1">
      <alignment vertical="center"/>
    </xf>
    <xf numFmtId="1" fontId="6" fillId="4" borderId="66" xfId="1" applyNumberFormat="1" applyFont="1" applyFill="1" applyBorder="1" applyAlignment="1" applyProtection="1">
      <protection locked="0"/>
    </xf>
    <xf numFmtId="1" fontId="6" fillId="4" borderId="62" xfId="1" applyNumberFormat="1" applyFont="1" applyFill="1" applyBorder="1" applyAlignment="1" applyProtection="1">
      <protection locked="0"/>
    </xf>
    <xf numFmtId="0" fontId="6" fillId="0" borderId="72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33" xfId="0" applyFont="1" applyBorder="1" applyAlignment="1">
      <alignment wrapText="1"/>
    </xf>
    <xf numFmtId="1" fontId="6" fillId="4" borderId="64" xfId="1" applyNumberFormat="1" applyFont="1" applyFill="1" applyBorder="1" applyAlignment="1" applyProtection="1">
      <protection locked="0"/>
    </xf>
    <xf numFmtId="0" fontId="38" fillId="6" borderId="0" xfId="0" applyFont="1" applyFill="1" applyAlignment="1" applyProtection="1">
      <alignment vertical="center"/>
    </xf>
    <xf numFmtId="0" fontId="38" fillId="0" borderId="0" xfId="9" applyNumberFormat="1" applyFont="1" applyFill="1" applyBorder="1" applyAlignment="1" applyProtection="1"/>
    <xf numFmtId="164" fontId="38" fillId="0" borderId="0" xfId="9" applyNumberFormat="1" applyFont="1" applyFill="1" applyBorder="1" applyAlignment="1" applyProtection="1"/>
    <xf numFmtId="0" fontId="6" fillId="0" borderId="21" xfId="9" applyNumberFormat="1" applyFont="1" applyFill="1" applyBorder="1" applyAlignment="1" applyProtection="1">
      <alignment vertical="center" wrapText="1"/>
    </xf>
    <xf numFmtId="0" fontId="6" fillId="0" borderId="36" xfId="9" applyNumberFormat="1" applyFont="1" applyFill="1" applyBorder="1" applyAlignment="1" applyProtection="1"/>
    <xf numFmtId="164" fontId="6" fillId="0" borderId="42" xfId="9" applyNumberFormat="1" applyFont="1" applyFill="1" applyBorder="1" applyAlignment="1" applyProtection="1">
      <alignment vertical="center" wrapText="1"/>
    </xf>
    <xf numFmtId="0" fontId="2" fillId="0" borderId="0" xfId="10" applyNumberFormat="1" applyFont="1" applyFill="1" applyBorder="1" applyAlignment="1" applyProtection="1"/>
    <xf numFmtId="0" fontId="6" fillId="0" borderId="88" xfId="0" applyFont="1" applyBorder="1" applyAlignment="1">
      <alignment horizontal="left" vertical="center" wrapText="1"/>
    </xf>
    <xf numFmtId="1" fontId="6" fillId="14" borderId="7" xfId="1" applyNumberFormat="1" applyFont="1" applyFill="1" applyBorder="1" applyAlignment="1" applyProtection="1">
      <protection locked="0"/>
    </xf>
    <xf numFmtId="1" fontId="6" fillId="14" borderId="16" xfId="1" applyNumberFormat="1" applyFont="1" applyFill="1" applyBorder="1" applyAlignment="1" applyProtection="1">
      <protection locked="0"/>
    </xf>
    <xf numFmtId="1" fontId="6" fillId="14" borderId="37" xfId="1" applyNumberFormat="1" applyFont="1" applyFill="1" applyBorder="1" applyAlignment="1" applyProtection="1">
      <protection locked="0"/>
    </xf>
    <xf numFmtId="1" fontId="6" fillId="11" borderId="9" xfId="1" applyNumberFormat="1" applyFont="1" applyFill="1" applyBorder="1" applyAlignment="1" applyProtection="1">
      <protection locked="0"/>
    </xf>
    <xf numFmtId="1" fontId="6" fillId="11" borderId="10" xfId="1" applyNumberFormat="1" applyFont="1" applyFill="1" applyBorder="1" applyAlignment="1" applyProtection="1">
      <protection locked="0"/>
    </xf>
    <xf numFmtId="1" fontId="6" fillId="11" borderId="8" xfId="1" applyNumberFormat="1" applyFont="1" applyFill="1" applyBorder="1" applyAlignment="1" applyProtection="1">
      <protection locked="0"/>
    </xf>
    <xf numFmtId="1" fontId="6" fillId="5" borderId="12" xfId="1" applyNumberFormat="1" applyFont="1" applyFill="1" applyBorder="1" applyAlignment="1" applyProtection="1">
      <alignment horizontal="right"/>
    </xf>
    <xf numFmtId="1" fontId="6" fillId="5" borderId="13" xfId="1" applyNumberFormat="1" applyFont="1" applyFill="1" applyBorder="1" applyAlignment="1" applyProtection="1">
      <alignment horizontal="right"/>
    </xf>
    <xf numFmtId="1" fontId="6" fillId="5" borderId="14" xfId="1" applyNumberFormat="1" applyFont="1" applyFill="1" applyBorder="1" applyAlignment="1" applyProtection="1">
      <alignment horizontal="right"/>
    </xf>
    <xf numFmtId="1" fontId="6" fillId="5" borderId="14" xfId="9" applyNumberFormat="1" applyFont="1" applyFill="1" applyBorder="1" applyAlignment="1" applyProtection="1">
      <alignment horizontal="right"/>
    </xf>
    <xf numFmtId="1" fontId="6" fillId="5" borderId="15" xfId="9" applyNumberFormat="1" applyFont="1" applyFill="1" applyBorder="1" applyAlignment="1" applyProtection="1">
      <alignment horizontal="right"/>
    </xf>
    <xf numFmtId="1" fontId="6" fillId="5" borderId="15" xfId="1" applyNumberFormat="1" applyFont="1" applyFill="1" applyBorder="1" applyAlignment="1" applyProtection="1">
      <alignment horizontal="right"/>
    </xf>
    <xf numFmtId="1" fontId="6" fillId="5" borderId="16" xfId="1" applyNumberFormat="1" applyFont="1" applyFill="1" applyBorder="1" applyAlignment="1" applyProtection="1">
      <alignment horizontal="right"/>
    </xf>
    <xf numFmtId="1" fontId="6" fillId="5" borderId="67" xfId="1" applyNumberFormat="1" applyFont="1" applyFill="1" applyBorder="1" applyAlignment="1" applyProtection="1">
      <alignment horizontal="right"/>
    </xf>
    <xf numFmtId="1" fontId="6" fillId="5" borderId="17" xfId="1" applyNumberFormat="1" applyFont="1" applyFill="1" applyBorder="1" applyAlignment="1" applyProtection="1">
      <alignment horizontal="right"/>
    </xf>
    <xf numFmtId="1" fontId="6" fillId="5" borderId="17" xfId="9" applyNumberFormat="1" applyFont="1" applyFill="1" applyBorder="1" applyAlignment="1" applyProtection="1">
      <alignment horizontal="right"/>
    </xf>
    <xf numFmtId="1" fontId="6" fillId="5" borderId="18" xfId="9" applyNumberFormat="1" applyFont="1" applyFill="1" applyBorder="1" applyAlignment="1" applyProtection="1">
      <alignment horizontal="right"/>
    </xf>
    <xf numFmtId="1" fontId="6" fillId="12" borderId="24" xfId="1" applyNumberFormat="1" applyFont="1" applyFill="1" applyBorder="1" applyAlignment="1" applyProtection="1"/>
    <xf numFmtId="1" fontId="6" fillId="12" borderId="25" xfId="1" applyNumberFormat="1" applyFont="1" applyFill="1" applyBorder="1" applyAlignment="1" applyProtection="1"/>
    <xf numFmtId="1" fontId="6" fillId="12" borderId="23" xfId="1" applyNumberFormat="1" applyFont="1" applyFill="1" applyBorder="1" applyAlignment="1" applyProtection="1"/>
    <xf numFmtId="1" fontId="6" fillId="5" borderId="12" xfId="1" applyNumberFormat="1" applyFont="1" applyFill="1" applyBorder="1" applyAlignment="1" applyProtection="1"/>
    <xf numFmtId="164" fontId="6" fillId="12" borderId="14" xfId="1" applyNumberFormat="1" applyFont="1" applyFill="1" applyBorder="1" applyAlignment="1" applyProtection="1"/>
    <xf numFmtId="1" fontId="6" fillId="5" borderId="14" xfId="1" applyNumberFormat="1" applyFont="1" applyFill="1" applyBorder="1" applyAlignment="1" applyProtection="1"/>
    <xf numFmtId="1" fontId="6" fillId="5" borderId="67" xfId="1" applyNumberFormat="1" applyFont="1" applyFill="1" applyBorder="1" applyAlignment="1" applyProtection="1"/>
    <xf numFmtId="1" fontId="6" fillId="5" borderId="18" xfId="1" applyNumberFormat="1" applyFont="1" applyFill="1" applyBorder="1" applyAlignment="1" applyProtection="1"/>
    <xf numFmtId="1" fontId="6" fillId="5" borderId="17" xfId="1" applyNumberFormat="1" applyFont="1" applyFill="1" applyBorder="1" applyAlignment="1" applyProtection="1"/>
    <xf numFmtId="1" fontId="6" fillId="5" borderId="16" xfId="1" applyNumberFormat="1" applyFont="1" applyFill="1" applyBorder="1" applyAlignment="1" applyProtection="1"/>
    <xf numFmtId="1" fontId="6" fillId="5" borderId="7" xfId="1" applyNumberFormat="1" applyFont="1" applyFill="1" applyBorder="1" applyAlignment="1" applyProtection="1">
      <alignment horizontal="right"/>
    </xf>
    <xf numFmtId="1" fontId="6" fillId="12" borderId="9" xfId="1" applyNumberFormat="1" applyFont="1" applyFill="1" applyBorder="1" applyAlignment="1" applyProtection="1">
      <alignment horizontal="right"/>
    </xf>
    <xf numFmtId="1" fontId="6" fillId="12" borderId="10" xfId="1" applyNumberFormat="1" applyFont="1" applyFill="1" applyBorder="1" applyAlignment="1" applyProtection="1">
      <alignment horizontal="right"/>
    </xf>
    <xf numFmtId="1" fontId="6" fillId="5" borderId="10" xfId="1" applyNumberFormat="1" applyFont="1" applyFill="1" applyBorder="1" applyAlignment="1" applyProtection="1">
      <alignment horizontal="right"/>
    </xf>
    <xf numFmtId="1" fontId="6" fillId="5" borderId="8" xfId="1" applyNumberFormat="1" applyFont="1" applyFill="1" applyBorder="1" applyAlignment="1" applyProtection="1">
      <alignment horizontal="right"/>
    </xf>
    <xf numFmtId="1" fontId="6" fillId="5" borderId="9" xfId="1" applyNumberFormat="1" applyFont="1" applyFill="1" applyBorder="1" applyAlignment="1" applyProtection="1">
      <alignment horizontal="right"/>
    </xf>
    <xf numFmtId="1" fontId="6" fillId="5" borderId="11" xfId="1" applyNumberFormat="1" applyFont="1" applyFill="1" applyBorder="1" applyAlignment="1" applyProtection="1">
      <alignment horizontal="right"/>
    </xf>
    <xf numFmtId="1" fontId="6" fillId="12" borderId="17" xfId="1" applyNumberFormat="1" applyFont="1" applyFill="1" applyBorder="1" applyAlignment="1" applyProtection="1">
      <alignment horizontal="right"/>
    </xf>
    <xf numFmtId="1" fontId="6" fillId="12" borderId="18" xfId="9" applyNumberFormat="1" applyFont="1" applyFill="1" applyBorder="1" applyAlignment="1" applyProtection="1">
      <alignment horizontal="right"/>
    </xf>
    <xf numFmtId="1" fontId="6" fillId="5" borderId="91" xfId="1" applyNumberFormat="1" applyFont="1" applyFill="1" applyBorder="1" applyAlignment="1" applyProtection="1">
      <alignment horizontal="right"/>
    </xf>
    <xf numFmtId="1" fontId="6" fillId="5" borderId="18" xfId="1" applyNumberFormat="1" applyFont="1" applyFill="1" applyBorder="1" applyAlignment="1" applyProtection="1">
      <alignment horizontal="right"/>
    </xf>
    <xf numFmtId="1" fontId="6" fillId="5" borderId="35" xfId="1" applyNumberFormat="1" applyFont="1" applyFill="1" applyBorder="1" applyAlignment="1" applyProtection="1"/>
    <xf numFmtId="1" fontId="6" fillId="12" borderId="70" xfId="1" applyNumberFormat="1" applyFont="1" applyFill="1" applyBorder="1" applyAlignment="1" applyProtection="1">
      <alignment horizontal="right"/>
    </xf>
    <xf numFmtId="1" fontId="6" fillId="12" borderId="89" xfId="9" applyNumberFormat="1" applyFont="1" applyFill="1" applyBorder="1" applyAlignment="1" applyProtection="1">
      <alignment horizontal="right"/>
    </xf>
    <xf numFmtId="1" fontId="6" fillId="5" borderId="92" xfId="1" applyNumberFormat="1" applyFont="1" applyFill="1" applyBorder="1" applyAlignment="1" applyProtection="1"/>
    <xf numFmtId="1" fontId="6" fillId="5" borderId="89" xfId="1" applyNumberFormat="1" applyFont="1" applyFill="1" applyBorder="1" applyAlignment="1" applyProtection="1"/>
    <xf numFmtId="1" fontId="6" fillId="5" borderId="70" xfId="1" applyNumberFormat="1" applyFont="1" applyFill="1" applyBorder="1" applyAlignment="1" applyProtection="1"/>
    <xf numFmtId="1" fontId="6" fillId="5" borderId="93" xfId="1" applyNumberFormat="1" applyFont="1" applyFill="1" applyBorder="1" applyAlignment="1" applyProtection="1"/>
    <xf numFmtId="1" fontId="6" fillId="12" borderId="10" xfId="9" applyNumberFormat="1" applyFont="1" applyFill="1" applyBorder="1" applyAlignment="1" applyProtection="1">
      <alignment horizontal="right"/>
    </xf>
    <xf numFmtId="1" fontId="6" fillId="5" borderId="31" xfId="1" applyNumberFormat="1" applyFont="1" applyFill="1" applyBorder="1" applyAlignment="1" applyProtection="1"/>
    <xf numFmtId="1" fontId="6" fillId="5" borderId="10" xfId="1" applyNumberFormat="1" applyFont="1" applyFill="1" applyBorder="1" applyAlignment="1" applyProtection="1"/>
    <xf numFmtId="1" fontId="6" fillId="5" borderId="94" xfId="1" applyNumberFormat="1" applyFont="1" applyFill="1" applyBorder="1" applyAlignment="1" applyProtection="1"/>
    <xf numFmtId="1" fontId="6" fillId="5" borderId="9" xfId="1" applyNumberFormat="1" applyFont="1" applyFill="1" applyBorder="1" applyAlignment="1" applyProtection="1"/>
    <xf numFmtId="1" fontId="6" fillId="5" borderId="62" xfId="1" applyNumberFormat="1" applyFont="1" applyFill="1" applyBorder="1" applyAlignment="1" applyProtection="1"/>
    <xf numFmtId="1" fontId="6" fillId="12" borderId="40" xfId="1" applyNumberFormat="1" applyFont="1" applyFill="1" applyBorder="1" applyAlignment="1" applyProtection="1">
      <alignment horizontal="right"/>
    </xf>
    <xf numFmtId="1" fontId="6" fillId="12" borderId="41" xfId="9" applyNumberFormat="1" applyFont="1" applyFill="1" applyBorder="1" applyAlignment="1" applyProtection="1">
      <alignment horizontal="right"/>
    </xf>
    <xf numFmtId="1" fontId="6" fillId="5" borderId="78" xfId="1" applyNumberFormat="1" applyFont="1" applyFill="1" applyBorder="1" applyAlignment="1" applyProtection="1"/>
    <xf numFmtId="1" fontId="6" fillId="5" borderId="41" xfId="1" applyNumberFormat="1" applyFont="1" applyFill="1" applyBorder="1" applyAlignment="1" applyProtection="1"/>
    <xf numFmtId="1" fontId="6" fillId="5" borderId="88" xfId="1" applyNumberFormat="1" applyFont="1" applyFill="1" applyBorder="1" applyAlignment="1" applyProtection="1"/>
    <xf numFmtId="1" fontId="6" fillId="5" borderId="40" xfId="1" applyNumberFormat="1" applyFont="1" applyFill="1" applyBorder="1" applyAlignment="1" applyProtection="1"/>
    <xf numFmtId="1" fontId="6" fillId="5" borderId="64" xfId="1" applyNumberFormat="1" applyFont="1" applyFill="1" applyBorder="1" applyAlignment="1" applyProtection="1"/>
    <xf numFmtId="1" fontId="6" fillId="0" borderId="31" xfId="4" applyNumberFormat="1" applyFont="1" applyFill="1" applyBorder="1" applyAlignment="1" applyProtection="1"/>
    <xf numFmtId="1" fontId="6" fillId="5" borderId="10" xfId="4" applyNumberFormat="1" applyFont="1" applyFill="1" applyBorder="1" applyAlignment="1" applyProtection="1"/>
    <xf numFmtId="1" fontId="6" fillId="0" borderId="11" xfId="4" applyNumberFormat="1" applyFont="1" applyFill="1" applyBorder="1" applyAlignment="1" applyProtection="1"/>
    <xf numFmtId="1" fontId="6" fillId="5" borderId="16" xfId="4" applyNumberFormat="1" applyFont="1" applyFill="1" applyBorder="1" applyAlignment="1" applyProtection="1"/>
    <xf numFmtId="1" fontId="6" fillId="0" borderId="36" xfId="4" applyNumberFormat="1" applyFont="1" applyFill="1" applyBorder="1" applyAlignment="1" applyProtection="1"/>
    <xf numFmtId="1" fontId="6" fillId="4" borderId="76" xfId="1" applyNumberFormat="1" applyFont="1" applyFill="1" applyBorder="1" applyAlignment="1" applyProtection="1">
      <protection locked="0"/>
    </xf>
    <xf numFmtId="1" fontId="6" fillId="12" borderId="89" xfId="1" applyNumberFormat="1" applyFont="1" applyFill="1" applyBorder="1" applyAlignment="1" applyProtection="1"/>
    <xf numFmtId="1" fontId="6" fillId="12" borderId="95" xfId="1" applyNumberFormat="1" applyFont="1" applyFill="1" applyBorder="1" applyAlignment="1" applyProtection="1"/>
    <xf numFmtId="1" fontId="6" fillId="0" borderId="66" xfId="4" applyNumberFormat="1" applyFont="1" applyFill="1" applyBorder="1" applyAlignment="1" applyProtection="1"/>
    <xf numFmtId="1" fontId="6" fillId="4" borderId="39" xfId="1" applyNumberFormat="1" applyFont="1" applyFill="1" applyBorder="1" applyAlignment="1" applyProtection="1">
      <protection locked="0"/>
    </xf>
    <xf numFmtId="1" fontId="6" fillId="12" borderId="39" xfId="1" applyNumberFormat="1" applyFont="1" applyFill="1" applyBorder="1" applyAlignment="1" applyProtection="1">
      <alignment horizontal="right"/>
    </xf>
    <xf numFmtId="1" fontId="6" fillId="12" borderId="88" xfId="1" applyNumberFormat="1" applyFont="1" applyFill="1" applyBorder="1" applyAlignment="1" applyProtection="1"/>
    <xf numFmtId="1" fontId="6" fillId="12" borderId="64" xfId="1" applyNumberFormat="1" applyFont="1" applyFill="1" applyBorder="1" applyAlignment="1" applyProtection="1"/>
    <xf numFmtId="1" fontId="6" fillId="0" borderId="1" xfId="4" applyNumberFormat="1" applyFont="1" applyFill="1" applyBorder="1" applyAlignment="1" applyProtection="1"/>
    <xf numFmtId="1" fontId="6" fillId="0" borderId="3" xfId="4" applyNumberFormat="1" applyFont="1" applyFill="1" applyBorder="1" applyAlignment="1" applyProtection="1"/>
    <xf numFmtId="1" fontId="6" fillId="4" borderId="3" xfId="1" applyNumberFormat="1" applyFont="1" applyFill="1" applyBorder="1" applyAlignment="1" applyProtection="1">
      <protection locked="0"/>
    </xf>
    <xf numFmtId="1" fontId="6" fillId="4" borderId="4" xfId="1" applyNumberFormat="1" applyFont="1" applyFill="1" applyBorder="1" applyAlignment="1" applyProtection="1">
      <protection locked="0"/>
    </xf>
    <xf numFmtId="1" fontId="6" fillId="4" borderId="5" xfId="1" applyNumberFormat="1" applyFont="1" applyFill="1" applyBorder="1" applyAlignment="1" applyProtection="1">
      <protection locked="0"/>
    </xf>
    <xf numFmtId="1" fontId="6" fillId="4" borderId="8" xfId="1" applyNumberFormat="1" applyFont="1" applyFill="1" applyBorder="1" applyAlignment="1" applyProtection="1">
      <protection locked="0"/>
    </xf>
    <xf numFmtId="1" fontId="6" fillId="4" borderId="9" xfId="1" applyNumberFormat="1" applyFont="1" applyFill="1" applyBorder="1" applyAlignment="1" applyProtection="1">
      <protection locked="0"/>
    </xf>
    <xf numFmtId="1" fontId="6" fillId="11" borderId="7" xfId="1" applyNumberFormat="1" applyFont="1" applyFill="1" applyBorder="1" applyAlignment="1" applyProtection="1">
      <protection locked="0"/>
    </xf>
    <xf numFmtId="1" fontId="6" fillId="4" borderId="14" xfId="1" applyNumberFormat="1" applyFont="1" applyFill="1" applyBorder="1" applyAlignment="1" applyProtection="1">
      <alignment horizontal="right"/>
      <protection locked="0"/>
    </xf>
    <xf numFmtId="1" fontId="6" fillId="4" borderId="57" xfId="9" applyNumberFormat="1" applyFont="1" applyFill="1" applyBorder="1" applyAlignment="1" applyProtection="1">
      <alignment horizontal="right"/>
      <protection locked="0"/>
    </xf>
    <xf numFmtId="1" fontId="6" fillId="5" borderId="57" xfId="9" applyNumberFormat="1" applyFont="1" applyFill="1" applyBorder="1" applyAlignment="1" applyProtection="1">
      <alignment horizontal="right"/>
    </xf>
    <xf numFmtId="1" fontId="6" fillId="13" borderId="14" xfId="1" applyNumberFormat="1" applyFont="1" applyFill="1" applyBorder="1" applyAlignment="1" applyProtection="1">
      <protection locked="0"/>
    </xf>
    <xf numFmtId="1" fontId="6" fillId="12" borderId="14" xfId="1" applyNumberFormat="1" applyFont="1" applyFill="1" applyBorder="1" applyAlignment="1" applyProtection="1"/>
    <xf numFmtId="1" fontId="6" fillId="12" borderId="14" xfId="1" applyNumberFormat="1" applyFont="1" applyFill="1" applyBorder="1" applyAlignment="1" applyProtection="1">
      <alignment horizontal="right"/>
    </xf>
    <xf numFmtId="1" fontId="6" fillId="12" borderId="57" xfId="9" applyNumberFormat="1" applyFont="1" applyFill="1" applyBorder="1" applyAlignment="1" applyProtection="1">
      <alignment horizontal="right"/>
    </xf>
    <xf numFmtId="1" fontId="6" fillId="12" borderId="16" xfId="1" applyNumberFormat="1" applyFont="1" applyFill="1" applyBorder="1" applyAlignment="1" applyProtection="1"/>
    <xf numFmtId="1" fontId="6" fillId="12" borderId="18" xfId="1" applyNumberFormat="1" applyFont="1" applyFill="1" applyBorder="1" applyAlignment="1" applyProtection="1"/>
    <xf numFmtId="1" fontId="6" fillId="12" borderId="17" xfId="1" applyNumberFormat="1" applyFont="1" applyFill="1" applyBorder="1" applyAlignment="1" applyProtection="1"/>
    <xf numFmtId="1" fontId="6" fillId="12" borderId="41" xfId="0" applyNumberFormat="1" applyFont="1" applyFill="1" applyBorder="1" applyProtection="1"/>
    <xf numFmtId="1" fontId="6" fillId="11" borderId="14" xfId="1" applyNumberFormat="1" applyFont="1" applyFill="1" applyBorder="1" applyAlignment="1" applyProtection="1">
      <protection locked="0"/>
    </xf>
    <xf numFmtId="1" fontId="6" fillId="11" borderId="15" xfId="1" applyNumberFormat="1" applyFont="1" applyFill="1" applyBorder="1" applyAlignment="1" applyProtection="1">
      <protection locked="0"/>
    </xf>
    <xf numFmtId="1" fontId="6" fillId="11" borderId="62" xfId="1" applyNumberFormat="1" applyFont="1" applyFill="1" applyBorder="1" applyAlignment="1" applyProtection="1">
      <protection locked="0"/>
    </xf>
    <xf numFmtId="1" fontId="6" fillId="12" borderId="15" xfId="1" applyNumberFormat="1" applyFont="1" applyFill="1" applyBorder="1" applyAlignment="1" applyProtection="1"/>
    <xf numFmtId="1" fontId="6" fillId="5" borderId="87" xfId="1" applyNumberFormat="1" applyFont="1" applyFill="1" applyBorder="1" applyAlignment="1" applyProtection="1"/>
    <xf numFmtId="1" fontId="6" fillId="5" borderId="13" xfId="1" applyNumberFormat="1" applyFont="1" applyFill="1" applyBorder="1" applyAlignment="1" applyProtection="1"/>
    <xf numFmtId="1" fontId="6" fillId="5" borderId="63" xfId="1" applyNumberFormat="1" applyFont="1" applyFill="1" applyBorder="1" applyAlignment="1" applyProtection="1"/>
    <xf numFmtId="0" fontId="6" fillId="0" borderId="88" xfId="0" applyFont="1" applyBorder="1" applyAlignment="1">
      <alignment horizontal="left" vertical="center"/>
    </xf>
    <xf numFmtId="1" fontId="6" fillId="5" borderId="67" xfId="4" applyNumberFormat="1" applyFont="1" applyFill="1" applyBorder="1" applyAlignment="1" applyProtection="1"/>
    <xf numFmtId="1" fontId="6" fillId="12" borderId="97" xfId="1" applyNumberFormat="1" applyFont="1" applyFill="1" applyBorder="1" applyAlignment="1" applyProtection="1"/>
    <xf numFmtId="1" fontId="6" fillId="0" borderId="20" xfId="4" applyNumberFormat="1" applyFont="1" applyFill="1" applyBorder="1" applyAlignment="1" applyProtection="1"/>
    <xf numFmtId="1" fontId="6" fillId="4" borderId="20" xfId="1" applyNumberFormat="1" applyFont="1" applyFill="1" applyBorder="1" applyAlignment="1" applyProtection="1">
      <protection locked="0"/>
    </xf>
    <xf numFmtId="1" fontId="6" fillId="12" borderId="89" xfId="1" applyNumberFormat="1" applyFont="1" applyFill="1" applyBorder="1" applyAlignment="1" applyProtection="1">
      <alignment horizontal="right"/>
    </xf>
    <xf numFmtId="1" fontId="6" fillId="12" borderId="64" xfId="1" applyNumberFormat="1" applyFont="1" applyFill="1" applyBorder="1" applyAlignment="1" applyProtection="1">
      <alignment horizontal="right"/>
    </xf>
    <xf numFmtId="1" fontId="6" fillId="4" borderId="7" xfId="4" applyNumberFormat="1" applyFont="1" applyFill="1" applyBorder="1" applyAlignment="1" applyProtection="1">
      <protection locked="0"/>
    </xf>
    <xf numFmtId="1" fontId="6" fillId="4" borderId="8" xfId="4" applyNumberFormat="1" applyFont="1" applyFill="1" applyBorder="1" applyAlignment="1" applyProtection="1">
      <protection locked="0"/>
    </xf>
    <xf numFmtId="1" fontId="6" fillId="4" borderId="9" xfId="4" applyNumberFormat="1" applyFont="1" applyFill="1" applyBorder="1" applyAlignment="1" applyProtection="1">
      <protection locked="0"/>
    </xf>
    <xf numFmtId="1" fontId="6" fillId="4" borderId="10" xfId="4" applyNumberFormat="1" applyFont="1" applyFill="1" applyBorder="1" applyAlignment="1" applyProtection="1">
      <protection locked="0"/>
    </xf>
    <xf numFmtId="1" fontId="6" fillId="4" borderId="16" xfId="4" applyNumberFormat="1" applyFont="1" applyFill="1" applyBorder="1" applyAlignment="1" applyProtection="1">
      <protection locked="0"/>
    </xf>
    <xf numFmtId="1" fontId="6" fillId="4" borderId="67" xfId="4" applyNumberFormat="1" applyFont="1" applyFill="1" applyBorder="1" applyAlignment="1" applyProtection="1">
      <protection locked="0"/>
    </xf>
    <xf numFmtId="1" fontId="6" fillId="4" borderId="17" xfId="4" applyNumberFormat="1" applyFont="1" applyFill="1" applyBorder="1" applyAlignment="1" applyProtection="1">
      <protection locked="0"/>
    </xf>
    <xf numFmtId="1" fontId="6" fillId="4" borderId="18" xfId="4" applyNumberFormat="1" applyFont="1" applyFill="1" applyBorder="1" applyAlignment="1" applyProtection="1">
      <protection locked="0"/>
    </xf>
    <xf numFmtId="1" fontId="6" fillId="4" borderId="40" xfId="4" applyNumberFormat="1" applyFont="1" applyFill="1" applyBorder="1" applyAlignment="1" applyProtection="1">
      <protection locked="0"/>
    </xf>
    <xf numFmtId="1" fontId="6" fillId="5" borderId="64" xfId="4" applyNumberFormat="1" applyFont="1" applyFill="1" applyBorder="1" applyAlignment="1" applyProtection="1"/>
    <xf numFmtId="1" fontId="6" fillId="0" borderId="42" xfId="4" applyNumberFormat="1" applyFont="1" applyFill="1" applyBorder="1" applyAlignment="1" applyProtection="1"/>
    <xf numFmtId="1" fontId="6" fillId="0" borderId="22" xfId="4" applyNumberFormat="1" applyFont="1" applyFill="1" applyBorder="1" applyAlignment="1" applyProtection="1"/>
    <xf numFmtId="1" fontId="6" fillId="4" borderId="42" xfId="4" applyNumberFormat="1" applyFont="1" applyFill="1" applyBorder="1" applyAlignment="1" applyProtection="1">
      <protection locked="0"/>
    </xf>
    <xf numFmtId="1" fontId="6" fillId="4" borderId="61" xfId="4" applyNumberFormat="1" applyFont="1" applyFill="1" applyBorder="1" applyAlignment="1" applyProtection="1">
      <protection locked="0"/>
    </xf>
    <xf numFmtId="1" fontId="6" fillId="13" borderId="40" xfId="4" applyNumberFormat="1" applyFont="1" applyFill="1" applyBorder="1" applyAlignment="1" applyProtection="1">
      <protection locked="0"/>
    </xf>
    <xf numFmtId="1" fontId="6" fillId="13" borderId="63" xfId="4" applyNumberFormat="1" applyFont="1" applyFill="1" applyBorder="1" applyAlignment="1" applyProtection="1">
      <protection locked="0"/>
    </xf>
    <xf numFmtId="1" fontId="6" fillId="13" borderId="37" xfId="4" applyNumberFormat="1" applyFont="1" applyFill="1" applyBorder="1" applyAlignment="1" applyProtection="1">
      <protection locked="0"/>
    </xf>
    <xf numFmtId="1" fontId="6" fillId="13" borderId="61" xfId="4" applyNumberFormat="1" applyFont="1" applyFill="1" applyBorder="1" applyAlignment="1" applyProtection="1">
      <protection locked="0"/>
    </xf>
    <xf numFmtId="1" fontId="6" fillId="13" borderId="39" xfId="4" applyNumberFormat="1" applyFont="1" applyFill="1" applyBorder="1" applyAlignment="1" applyProtection="1">
      <protection locked="0"/>
    </xf>
    <xf numFmtId="1" fontId="6" fillId="13" borderId="43" xfId="4" applyNumberFormat="1" applyFont="1" applyFill="1" applyBorder="1" applyAlignment="1" applyProtection="1">
      <protection locked="0"/>
    </xf>
    <xf numFmtId="166" fontId="6" fillId="4" borderId="12" xfId="1" applyNumberFormat="1" applyFont="1" applyFill="1" applyBorder="1" applyAlignment="1" applyProtection="1">
      <protection locked="0"/>
    </xf>
    <xf numFmtId="166" fontId="6" fillId="4" borderId="15" xfId="1" applyNumberFormat="1" applyFont="1" applyFill="1" applyBorder="1" applyAlignment="1" applyProtection="1">
      <protection locked="0"/>
    </xf>
    <xf numFmtId="166" fontId="6" fillId="4" borderId="16" xfId="1" applyNumberFormat="1" applyFont="1" applyFill="1" applyBorder="1" applyAlignment="1" applyProtection="1">
      <protection locked="0"/>
    </xf>
    <xf numFmtId="166" fontId="6" fillId="4" borderId="18" xfId="1" applyNumberFormat="1" applyFont="1" applyFill="1" applyBorder="1" applyAlignment="1" applyProtection="1">
      <protection locked="0"/>
    </xf>
    <xf numFmtId="166" fontId="6" fillId="4" borderId="37" xfId="1" applyNumberFormat="1" applyFont="1" applyFill="1" applyBorder="1" applyAlignment="1" applyProtection="1">
      <protection locked="0"/>
    </xf>
    <xf numFmtId="166" fontId="6" fillId="4" borderId="41" xfId="1" applyNumberFormat="1" applyFont="1" applyFill="1" applyBorder="1" applyAlignment="1" applyProtection="1">
      <protection locked="0"/>
    </xf>
    <xf numFmtId="1" fontId="6" fillId="4" borderId="22" xfId="4" applyNumberFormat="1" applyFont="1" applyFill="1" applyBorder="1" applyAlignment="1" applyProtection="1">
      <protection locked="0"/>
    </xf>
    <xf numFmtId="1" fontId="6" fillId="4" borderId="23" xfId="4" applyNumberFormat="1" applyFont="1" applyFill="1" applyBorder="1" applyAlignment="1" applyProtection="1">
      <protection locked="0"/>
    </xf>
    <xf numFmtId="1" fontId="6" fillId="5" borderId="22" xfId="4" applyNumberFormat="1" applyFont="1" applyFill="1" applyBorder="1" applyAlignment="1" applyProtection="1"/>
    <xf numFmtId="1" fontId="6" fillId="5" borderId="61" xfId="4" applyNumberFormat="1" applyFont="1" applyFill="1" applyBorder="1" applyAlignment="1" applyProtection="1"/>
    <xf numFmtId="1" fontId="6" fillId="5" borderId="23" xfId="4" applyNumberFormat="1" applyFont="1" applyFill="1" applyBorder="1" applyAlignment="1" applyProtection="1"/>
    <xf numFmtId="1" fontId="6" fillId="0" borderId="33" xfId="4" applyNumberFormat="1" applyFont="1" applyFill="1" applyBorder="1" applyAlignment="1" applyProtection="1"/>
    <xf numFmtId="1" fontId="6" fillId="5" borderId="18" xfId="4" applyNumberFormat="1" applyFont="1" applyFill="1" applyBorder="1" applyAlignment="1" applyProtection="1"/>
    <xf numFmtId="1" fontId="6" fillId="5" borderId="17" xfId="4" applyNumberFormat="1" applyFont="1" applyFill="1" applyBorder="1" applyAlignment="1" applyProtection="1"/>
    <xf numFmtId="1" fontId="6" fillId="5" borderId="34" xfId="4" applyNumberFormat="1" applyFont="1" applyFill="1" applyBorder="1" applyAlignment="1" applyProtection="1"/>
    <xf numFmtId="1" fontId="6" fillId="4" borderId="15" xfId="9" applyNumberFormat="1" applyFont="1" applyFill="1" applyBorder="1" applyAlignment="1" applyProtection="1">
      <alignment horizontal="right"/>
      <protection locked="0"/>
    </xf>
    <xf numFmtId="1" fontId="6" fillId="4" borderId="67" xfId="1" applyNumberFormat="1" applyFont="1" applyFill="1" applyBorder="1" applyAlignment="1" applyProtection="1">
      <protection locked="0"/>
    </xf>
    <xf numFmtId="2" fontId="6" fillId="4" borderId="22" xfId="1" applyNumberFormat="1" applyFont="1" applyFill="1" applyBorder="1" applyAlignment="1" applyProtection="1">
      <protection locked="0"/>
    </xf>
    <xf numFmtId="2" fontId="6" fillId="4" borderId="24" xfId="1" applyNumberFormat="1" applyFont="1" applyFill="1" applyBorder="1" applyAlignment="1" applyProtection="1">
      <protection locked="0"/>
    </xf>
    <xf numFmtId="1" fontId="6" fillId="13" borderId="18" xfId="1" applyNumberFormat="1" applyFont="1" applyFill="1" applyBorder="1" applyAlignment="1" applyProtection="1">
      <protection locked="0"/>
    </xf>
    <xf numFmtId="2" fontId="6" fillId="4" borderId="7" xfId="1" applyNumberFormat="1" applyFont="1" applyFill="1" applyBorder="1" applyAlignment="1" applyProtection="1">
      <protection locked="0"/>
    </xf>
    <xf numFmtId="2" fontId="6" fillId="4" borderId="8" xfId="1" applyNumberFormat="1" applyFont="1" applyFill="1" applyBorder="1" applyAlignment="1" applyProtection="1">
      <protection locked="0"/>
    </xf>
    <xf numFmtId="2" fontId="6" fillId="4" borderId="9" xfId="1" applyNumberFormat="1" applyFont="1" applyFill="1" applyBorder="1" applyAlignment="1" applyProtection="1">
      <protection locked="0"/>
    </xf>
    <xf numFmtId="2" fontId="6" fillId="4" borderId="17" xfId="1" applyNumberFormat="1" applyFont="1" applyFill="1" applyBorder="1" applyAlignment="1" applyProtection="1">
      <protection locked="0"/>
    </xf>
    <xf numFmtId="2" fontId="6" fillId="4" borderId="37" xfId="1" applyNumberFormat="1" applyFont="1" applyFill="1" applyBorder="1" applyAlignment="1" applyProtection="1">
      <protection locked="0"/>
    </xf>
    <xf numFmtId="2" fontId="6" fillId="4" borderId="39" xfId="1" applyNumberFormat="1" applyFont="1" applyFill="1" applyBorder="1" applyAlignment="1" applyProtection="1">
      <protection locked="0"/>
    </xf>
    <xf numFmtId="2" fontId="6" fillId="4" borderId="40" xfId="1" applyNumberFormat="1" applyFont="1" applyFill="1" applyBorder="1" applyAlignment="1" applyProtection="1">
      <protection locked="0"/>
    </xf>
    <xf numFmtId="2" fontId="6" fillId="0" borderId="3" xfId="9" applyNumberFormat="1" applyFont="1" applyFill="1" applyBorder="1" applyAlignment="1" applyProtection="1"/>
    <xf numFmtId="2" fontId="6" fillId="0" borderId="20" xfId="9" applyNumberFormat="1" applyFont="1" applyFill="1" applyBorder="1" applyAlignment="1" applyProtection="1"/>
    <xf numFmtId="2" fontId="6" fillId="0" borderId="4" xfId="9" applyNumberFormat="1" applyFont="1" applyFill="1" applyBorder="1" applyAlignment="1" applyProtection="1"/>
    <xf numFmtId="2" fontId="6" fillId="0" borderId="5" xfId="9" applyNumberFormat="1" applyFont="1" applyFill="1" applyBorder="1" applyAlignment="1" applyProtection="1"/>
    <xf numFmtId="2" fontId="6" fillId="0" borderId="58" xfId="9" applyNumberFormat="1" applyFont="1" applyFill="1" applyBorder="1" applyAlignment="1" applyProtection="1"/>
    <xf numFmtId="2" fontId="6" fillId="0" borderId="22" xfId="9" applyNumberFormat="1" applyFont="1" applyFill="1" applyBorder="1" applyAlignment="1" applyProtection="1"/>
    <xf numFmtId="2" fontId="6" fillId="0" borderId="6" xfId="9" applyNumberFormat="1" applyFont="1" applyFill="1" applyBorder="1" applyAlignment="1" applyProtection="1"/>
    <xf numFmtId="2" fontId="6" fillId="0" borderId="1" xfId="9" applyNumberFormat="1" applyFont="1" applyFill="1" applyBorder="1" applyAlignment="1" applyProtection="1"/>
    <xf numFmtId="2" fontId="6" fillId="0" borderId="73" xfId="9" applyNumberFormat="1" applyFont="1" applyFill="1" applyBorder="1" applyAlignment="1" applyProtection="1"/>
    <xf numFmtId="2" fontId="6" fillId="0" borderId="32" xfId="9" applyNumberFormat="1" applyFont="1" applyFill="1" applyBorder="1" applyAlignment="1" applyProtection="1"/>
    <xf numFmtId="2" fontId="6" fillId="0" borderId="66" xfId="9" applyNumberFormat="1" applyFont="1" applyFill="1" applyBorder="1" applyAlignment="1" applyProtection="1"/>
    <xf numFmtId="2" fontId="6" fillId="0" borderId="21" xfId="9" applyNumberFormat="1" applyFont="1" applyFill="1" applyBorder="1" applyAlignment="1" applyProtection="1"/>
    <xf numFmtId="2" fontId="6" fillId="13" borderId="12" xfId="1" applyNumberFormat="1" applyFont="1" applyFill="1" applyBorder="1" applyAlignment="1" applyProtection="1">
      <protection locked="0"/>
    </xf>
    <xf numFmtId="2" fontId="6" fillId="13" borderId="13" xfId="1" applyNumberFormat="1" applyFont="1" applyFill="1" applyBorder="1" applyAlignment="1" applyProtection="1">
      <protection locked="0"/>
    </xf>
    <xf numFmtId="2" fontId="6" fillId="13" borderId="14" xfId="1" applyNumberFormat="1" applyFont="1" applyFill="1" applyBorder="1" applyAlignment="1" applyProtection="1">
      <protection locked="0"/>
    </xf>
    <xf numFmtId="1" fontId="6" fillId="4" borderId="59" xfId="1" applyNumberFormat="1" applyFont="1" applyFill="1" applyBorder="1" applyAlignment="1" applyProtection="1">
      <protection locked="0"/>
    </xf>
    <xf numFmtId="2" fontId="6" fillId="4" borderId="14" xfId="1" applyNumberFormat="1" applyFont="1" applyFill="1" applyBorder="1" applyAlignment="1" applyProtection="1">
      <protection locked="0"/>
    </xf>
    <xf numFmtId="2" fontId="6" fillId="0" borderId="22" xfId="1" applyNumberFormat="1" applyFont="1" applyFill="1" applyBorder="1" applyAlignment="1" applyProtection="1"/>
    <xf numFmtId="2" fontId="6" fillId="0" borderId="23" xfId="9" applyNumberFormat="1" applyFont="1" applyFill="1" applyBorder="1" applyAlignment="1" applyProtection="1"/>
    <xf numFmtId="2" fontId="6" fillId="4" borderId="10" xfId="1" applyNumberFormat="1" applyFont="1" applyFill="1" applyBorder="1" applyAlignment="1" applyProtection="1">
      <protection locked="0"/>
    </xf>
    <xf numFmtId="2" fontId="6" fillId="4" borderId="16" xfId="1" applyNumberFormat="1" applyFont="1" applyFill="1" applyBorder="1" applyAlignment="1" applyProtection="1">
      <protection locked="0"/>
    </xf>
    <xf numFmtId="2" fontId="6" fillId="4" borderId="18" xfId="1" applyNumberFormat="1" applyFont="1" applyFill="1" applyBorder="1" applyAlignment="1" applyProtection="1">
      <protection locked="0"/>
    </xf>
    <xf numFmtId="2" fontId="6" fillId="4" borderId="41" xfId="1" applyNumberFormat="1" applyFont="1" applyFill="1" applyBorder="1" applyAlignment="1" applyProtection="1">
      <protection locked="0"/>
    </xf>
    <xf numFmtId="2" fontId="6" fillId="4" borderId="13" xfId="1" applyNumberFormat="1" applyFont="1" applyFill="1" applyBorder="1" applyAlignment="1" applyProtection="1">
      <protection locked="0"/>
    </xf>
    <xf numFmtId="2" fontId="6" fillId="4" borderId="67" xfId="1" applyNumberFormat="1" applyFont="1" applyFill="1" applyBorder="1" applyAlignment="1" applyProtection="1">
      <protection locked="0"/>
    </xf>
    <xf numFmtId="2" fontId="6" fillId="4" borderId="12" xfId="1" applyNumberFormat="1" applyFont="1" applyFill="1" applyBorder="1" applyAlignment="1" applyProtection="1">
      <protection locked="0"/>
    </xf>
    <xf numFmtId="2" fontId="6" fillId="6" borderId="32" xfId="4" applyNumberFormat="1" applyFont="1" applyFill="1" applyBorder="1" applyAlignment="1" applyProtection="1"/>
    <xf numFmtId="2" fontId="6" fillId="0" borderId="10" xfId="4" applyNumberFormat="1" applyFont="1" applyFill="1" applyBorder="1" applyAlignment="1" applyProtection="1">
      <alignment horizontal="right"/>
    </xf>
    <xf numFmtId="2" fontId="6" fillId="6" borderId="33" xfId="4" applyNumberFormat="1" applyFont="1" applyFill="1" applyBorder="1" applyAlignment="1" applyProtection="1"/>
    <xf numFmtId="2" fontId="6" fillId="0" borderId="18" xfId="4" applyNumberFormat="1" applyFont="1" applyFill="1" applyBorder="1" applyAlignment="1" applyProtection="1">
      <alignment horizontal="right"/>
    </xf>
    <xf numFmtId="2" fontId="6" fillId="6" borderId="16" xfId="4" applyNumberFormat="1" applyFont="1" applyFill="1" applyBorder="1" applyAlignment="1" applyProtection="1"/>
    <xf numFmtId="2" fontId="6" fillId="6" borderId="17" xfId="4" applyNumberFormat="1" applyFont="1" applyFill="1" applyBorder="1" applyAlignment="1" applyProtection="1"/>
    <xf numFmtId="2" fontId="6" fillId="6" borderId="67" xfId="4" applyNumberFormat="1" applyFont="1" applyFill="1" applyBorder="1" applyAlignment="1" applyProtection="1"/>
    <xf numFmtId="2" fontId="6" fillId="6" borderId="66" xfId="4" applyNumberFormat="1" applyFont="1" applyFill="1" applyBorder="1" applyAlignment="1" applyProtection="1"/>
    <xf numFmtId="2" fontId="6" fillId="6" borderId="39" xfId="4" applyNumberFormat="1" applyFont="1" applyFill="1" applyBorder="1" applyAlignment="1" applyProtection="1"/>
    <xf numFmtId="2" fontId="6" fillId="6" borderId="40" xfId="4" applyNumberFormat="1" applyFont="1" applyFill="1" applyBorder="1" applyAlignment="1" applyProtection="1"/>
    <xf numFmtId="2" fontId="6" fillId="0" borderId="41" xfId="4" applyNumberFormat="1" applyFont="1" applyFill="1" applyBorder="1" applyAlignment="1" applyProtection="1">
      <alignment horizontal="right"/>
    </xf>
    <xf numFmtId="2" fontId="6" fillId="6" borderId="8" xfId="4" applyNumberFormat="1" applyFont="1" applyFill="1" applyBorder="1" applyAlignment="1" applyProtection="1"/>
    <xf numFmtId="2" fontId="6" fillId="6" borderId="9" xfId="4" applyNumberFormat="1" applyFont="1" applyFill="1" applyBorder="1" applyAlignment="1" applyProtection="1"/>
    <xf numFmtId="2" fontId="6" fillId="6" borderId="1" xfId="4" applyNumberFormat="1" applyFont="1" applyFill="1" applyBorder="1" applyAlignment="1" applyProtection="1"/>
    <xf numFmtId="2" fontId="6" fillId="6" borderId="74" xfId="4" applyNumberFormat="1" applyFont="1" applyFill="1" applyBorder="1" applyAlignment="1" applyProtection="1"/>
    <xf numFmtId="2" fontId="6" fillId="6" borderId="75" xfId="4" applyNumberFormat="1" applyFont="1" applyFill="1" applyBorder="1" applyAlignment="1" applyProtection="1"/>
    <xf numFmtId="2" fontId="6" fillId="0" borderId="32" xfId="4" applyNumberFormat="1" applyFont="1" applyFill="1" applyBorder="1" applyAlignment="1" applyProtection="1"/>
    <xf numFmtId="2" fontId="6" fillId="0" borderId="91" xfId="4" applyNumberFormat="1" applyFont="1" applyFill="1" applyBorder="1" applyAlignment="1" applyProtection="1"/>
    <xf numFmtId="2" fontId="6" fillId="0" borderId="33" xfId="4" applyNumberFormat="1" applyFont="1" applyFill="1" applyBorder="1" applyAlignment="1" applyProtection="1"/>
    <xf numFmtId="2" fontId="6" fillId="0" borderId="94" xfId="4" applyNumberFormat="1" applyFont="1" applyFill="1" applyBorder="1" applyAlignment="1" applyProtection="1"/>
    <xf numFmtId="2" fontId="6" fillId="6" borderId="19" xfId="4" applyNumberFormat="1" applyFont="1" applyFill="1" applyBorder="1" applyAlignment="1" applyProtection="1"/>
    <xf numFmtId="2" fontId="6" fillId="4" borderId="94" xfId="1" applyNumberFormat="1" applyFont="1" applyFill="1" applyBorder="1" applyAlignment="1" applyProtection="1">
      <protection locked="0"/>
    </xf>
    <xf numFmtId="2" fontId="6" fillId="4" borderId="91" xfId="1" applyNumberFormat="1" applyFont="1" applyFill="1" applyBorder="1" applyAlignment="1" applyProtection="1">
      <protection locked="0"/>
    </xf>
    <xf numFmtId="2" fontId="6" fillId="4" borderId="33" xfId="1" applyNumberFormat="1" applyFont="1" applyFill="1" applyBorder="1" applyAlignment="1" applyProtection="1">
      <protection locked="0"/>
    </xf>
    <xf numFmtId="2" fontId="6" fillId="4" borderId="66" xfId="1" applyNumberFormat="1" applyFont="1" applyFill="1" applyBorder="1" applyAlignment="1" applyProtection="1">
      <protection locked="0"/>
    </xf>
    <xf numFmtId="2" fontId="6" fillId="14" borderId="7" xfId="1" applyNumberFormat="1" applyFont="1" applyFill="1" applyBorder="1" applyAlignment="1" applyProtection="1">
      <protection locked="0"/>
    </xf>
    <xf numFmtId="2" fontId="6" fillId="14" borderId="16" xfId="1" applyNumberFormat="1" applyFont="1" applyFill="1" applyBorder="1" applyAlignment="1" applyProtection="1">
      <protection locked="0"/>
    </xf>
    <xf numFmtId="2" fontId="6" fillId="14" borderId="37" xfId="1" applyNumberFormat="1" applyFont="1" applyFill="1" applyBorder="1" applyAlignment="1" applyProtection="1">
      <protection locked="0"/>
    </xf>
    <xf numFmtId="2" fontId="6" fillId="0" borderId="33" xfId="9" applyNumberFormat="1" applyFont="1" applyFill="1" applyBorder="1" applyAlignment="1" applyProtection="1"/>
    <xf numFmtId="2" fontId="6" fillId="0" borderId="61" xfId="9" applyNumberFormat="1" applyFont="1" applyFill="1" applyBorder="1" applyAlignment="1" applyProtection="1">
      <alignment vertical="center" wrapText="1"/>
    </xf>
    <xf numFmtId="2" fontId="6" fillId="0" borderId="62" xfId="4" applyNumberFormat="1" applyFont="1" applyFill="1" applyBorder="1" applyAlignment="1" applyProtection="1"/>
    <xf numFmtId="2" fontId="6" fillId="0" borderId="34" xfId="4" applyNumberFormat="1" applyFont="1" applyFill="1" applyBorder="1" applyAlignment="1" applyProtection="1"/>
    <xf numFmtId="2" fontId="6" fillId="0" borderId="64" xfId="4" applyNumberFormat="1" applyFont="1" applyFill="1" applyBorder="1" applyAlignment="1" applyProtection="1"/>
    <xf numFmtId="2" fontId="6" fillId="0" borderId="66" xfId="4" applyNumberFormat="1" applyFont="1" applyFill="1" applyBorder="1" applyAlignment="1" applyProtection="1"/>
    <xf numFmtId="2" fontId="6" fillId="0" borderId="32" xfId="4" applyNumberFormat="1" applyFont="1" applyFill="1" applyBorder="1" applyAlignment="1" applyProtection="1">
      <alignment horizontal="right"/>
    </xf>
    <xf numFmtId="2" fontId="6" fillId="0" borderId="33" xfId="4" applyNumberFormat="1" applyFont="1" applyFill="1" applyBorder="1" applyAlignment="1" applyProtection="1">
      <alignment horizontal="right"/>
    </xf>
    <xf numFmtId="2" fontId="6" fillId="0" borderId="66" xfId="4" applyNumberFormat="1" applyFont="1" applyFill="1" applyBorder="1" applyAlignment="1" applyProtection="1">
      <alignment horizontal="right"/>
    </xf>
    <xf numFmtId="0" fontId="6" fillId="0" borderId="1" xfId="9" applyNumberFormat="1" applyFont="1" applyFill="1" applyBorder="1" applyAlignment="1" applyProtection="1">
      <alignment horizontal="center"/>
    </xf>
    <xf numFmtId="2" fontId="6" fillId="6" borderId="62" xfId="4" applyNumberFormat="1" applyFont="1" applyFill="1" applyBorder="1" applyAlignment="1" applyProtection="1"/>
    <xf numFmtId="2" fontId="6" fillId="6" borderId="34" xfId="4" applyNumberFormat="1" applyFont="1" applyFill="1" applyBorder="1" applyAlignment="1" applyProtection="1"/>
    <xf numFmtId="1" fontId="6" fillId="0" borderId="32" xfId="9" applyNumberFormat="1" applyFont="1" applyFill="1" applyBorder="1" applyAlignment="1" applyProtection="1"/>
    <xf numFmtId="1" fontId="6" fillId="0" borderId="33" xfId="9" applyNumberFormat="1" applyFont="1" applyFill="1" applyBorder="1" applyAlignment="1" applyProtection="1"/>
    <xf numFmtId="1" fontId="6" fillId="0" borderId="66" xfId="9" applyNumberFormat="1" applyFont="1" applyFill="1" applyBorder="1" applyAlignment="1" applyProtection="1"/>
    <xf numFmtId="1" fontId="6" fillId="0" borderId="61" xfId="9" applyNumberFormat="1" applyFont="1" applyFill="1" applyBorder="1" applyAlignment="1" applyProtection="1">
      <alignment vertical="center" wrapText="1"/>
    </xf>
    <xf numFmtId="1" fontId="6" fillId="0" borderId="21" xfId="9" applyNumberFormat="1" applyFont="1" applyFill="1" applyBorder="1" applyAlignment="1" applyProtection="1"/>
    <xf numFmtId="164" fontId="6" fillId="4" borderId="7" xfId="1" applyNumberFormat="1" applyFont="1" applyFill="1" applyBorder="1" applyAlignment="1" applyProtection="1">
      <protection locked="0"/>
    </xf>
    <xf numFmtId="164" fontId="6" fillId="4" borderId="32" xfId="1" applyNumberFormat="1" applyFont="1" applyFill="1" applyBorder="1" applyAlignment="1" applyProtection="1">
      <protection locked="0"/>
    </xf>
    <xf numFmtId="164" fontId="6" fillId="0" borderId="62" xfId="1" applyNumberFormat="1" applyFont="1" applyFill="1" applyBorder="1" applyAlignment="1" applyProtection="1">
      <alignment vertical="center"/>
    </xf>
    <xf numFmtId="164" fontId="6" fillId="0" borderId="62" xfId="10" applyNumberFormat="1" applyFont="1" applyFill="1" applyBorder="1" applyAlignment="1" applyProtection="1">
      <alignment vertical="center"/>
    </xf>
    <xf numFmtId="164" fontId="6" fillId="6" borderId="32" xfId="10" applyNumberFormat="1" applyFont="1" applyFill="1" applyBorder="1" applyAlignment="1" applyProtection="1">
      <alignment vertical="center"/>
    </xf>
    <xf numFmtId="166" fontId="37" fillId="0" borderId="75" xfId="10" applyNumberFormat="1" applyFont="1" applyFill="1" applyBorder="1" applyAlignment="1" applyProtection="1">
      <alignment vertical="center"/>
    </xf>
    <xf numFmtId="166" fontId="37" fillId="0" borderId="19" xfId="10" applyNumberFormat="1" applyFont="1" applyFill="1" applyBorder="1" applyAlignment="1" applyProtection="1">
      <alignment vertical="center"/>
    </xf>
    <xf numFmtId="166" fontId="37" fillId="0" borderId="1" xfId="10" applyNumberFormat="1" applyFont="1" applyFill="1" applyBorder="1" applyAlignment="1" applyProtection="1">
      <alignment vertical="center"/>
    </xf>
    <xf numFmtId="164" fontId="6" fillId="0" borderId="7" xfId="1" applyNumberFormat="1" applyFont="1" applyFill="1" applyBorder="1" applyAlignment="1" applyProtection="1">
      <protection locked="0"/>
    </xf>
    <xf numFmtId="1" fontId="6" fillId="0" borderId="37" xfId="1" applyNumberFormat="1" applyFont="1" applyFill="1" applyBorder="1" applyAlignment="1" applyProtection="1">
      <protection locked="0"/>
    </xf>
    <xf numFmtId="2" fontId="6" fillId="4" borderId="32" xfId="1" applyNumberFormat="1" applyFont="1" applyFill="1" applyBorder="1" applyAlignment="1" applyProtection="1">
      <protection locked="0"/>
    </xf>
    <xf numFmtId="2" fontId="6" fillId="4" borderId="6" xfId="1" applyNumberFormat="1" applyFont="1" applyFill="1" applyBorder="1" applyAlignment="1" applyProtection="1">
      <protection locked="0"/>
    </xf>
    <xf numFmtId="2" fontId="6" fillId="4" borderId="21" xfId="1" applyNumberFormat="1" applyFont="1" applyFill="1" applyBorder="1" applyAlignment="1" applyProtection="1">
      <protection locked="0"/>
    </xf>
    <xf numFmtId="2" fontId="6" fillId="6" borderId="3" xfId="4" applyNumberFormat="1" applyFont="1" applyFill="1" applyBorder="1" applyAlignment="1" applyProtection="1"/>
    <xf numFmtId="2" fontId="6" fillId="6" borderId="4" xfId="4" applyNumberFormat="1" applyFont="1" applyFill="1" applyBorder="1" applyAlignment="1" applyProtection="1"/>
    <xf numFmtId="2" fontId="6" fillId="4" borderId="31" xfId="1" applyNumberFormat="1" applyFont="1" applyFill="1" applyBorder="1" applyAlignment="1" applyProtection="1">
      <protection locked="0"/>
    </xf>
    <xf numFmtId="0" fontId="6" fillId="15" borderId="0" xfId="9" applyNumberFormat="1" applyFont="1" applyFill="1" applyBorder="1" applyAlignment="1" applyProtection="1"/>
    <xf numFmtId="0" fontId="6" fillId="15" borderId="0" xfId="9" applyNumberFormat="1" applyFont="1" applyFill="1" applyBorder="1" applyAlignment="1" applyProtection="1">
      <protection hidden="1"/>
    </xf>
    <xf numFmtId="165" fontId="6" fillId="15" borderId="0" xfId="9" applyNumberFormat="1" applyFont="1" applyFill="1" applyBorder="1" applyAlignment="1" applyProtection="1"/>
    <xf numFmtId="0" fontId="6" fillId="15" borderId="0" xfId="0" applyFont="1" applyFill="1" applyProtection="1"/>
    <xf numFmtId="0" fontId="9" fillId="15" borderId="0" xfId="9" applyNumberFormat="1" applyFont="1" applyFill="1" applyBorder="1" applyAlignment="1" applyProtection="1"/>
    <xf numFmtId="0" fontId="6" fillId="16" borderId="0" xfId="9" applyNumberFormat="1" applyFont="1" applyFill="1" applyBorder="1" applyAlignment="1" applyProtection="1">
      <protection hidden="1"/>
    </xf>
    <xf numFmtId="2" fontId="6" fillId="0" borderId="61" xfId="9" applyNumberFormat="1" applyFont="1" applyFill="1" applyBorder="1" applyAlignment="1" applyProtection="1"/>
    <xf numFmtId="2" fontId="6" fillId="0" borderId="74" xfId="9" applyNumberFormat="1" applyFont="1" applyFill="1" applyBorder="1" applyAlignment="1" applyProtection="1"/>
    <xf numFmtId="2" fontId="6" fillId="4" borderId="15" xfId="1" applyNumberFormat="1" applyFont="1" applyFill="1" applyBorder="1" applyAlignment="1" applyProtection="1">
      <protection locked="0"/>
    </xf>
    <xf numFmtId="2" fontId="6" fillId="4" borderId="25" xfId="1" applyNumberFormat="1" applyFont="1" applyFill="1" applyBorder="1" applyAlignment="1" applyProtection="1">
      <protection locked="0"/>
    </xf>
    <xf numFmtId="0" fontId="13" fillId="3" borderId="72" xfId="7" applyNumberFormat="1" applyFont="1" applyFill="1" applyBorder="1" applyAlignment="1" applyProtection="1">
      <alignment horizontal="center" vertical="center" wrapText="1"/>
    </xf>
    <xf numFmtId="0" fontId="0" fillId="0" borderId="73" xfId="0" applyBorder="1" applyAlignment="1" applyProtection="1">
      <alignment horizontal="center" vertical="center" wrapText="1"/>
    </xf>
    <xf numFmtId="0" fontId="0" fillId="0" borderId="21" xfId="0" applyBorder="1" applyAlignment="1" applyProtection="1">
      <alignment horizontal="center" vertical="center" wrapText="1"/>
    </xf>
    <xf numFmtId="0" fontId="2" fillId="10" borderId="19" xfId="7" applyNumberFormat="1" applyFont="1" applyFill="1" applyBorder="1" applyAlignment="1" applyProtection="1">
      <alignment horizontal="center" vertical="center" wrapText="1"/>
    </xf>
    <xf numFmtId="0" fontId="4" fillId="0" borderId="74" xfId="0" applyFont="1" applyBorder="1" applyAlignment="1" applyProtection="1">
      <alignment horizontal="center" vertical="center" wrapText="1"/>
    </xf>
    <xf numFmtId="0" fontId="5" fillId="10" borderId="19" xfId="7" applyNumberFormat="1" applyFont="1" applyFill="1" applyBorder="1" applyAlignment="1" applyProtection="1">
      <alignment horizontal="center" vertical="center" wrapText="1"/>
    </xf>
    <xf numFmtId="0" fontId="5" fillId="10" borderId="75" xfId="7" applyNumberFormat="1" applyFont="1" applyFill="1" applyBorder="1" applyAlignment="1" applyProtection="1">
      <alignment horizontal="center" vertical="center" wrapText="1"/>
    </xf>
    <xf numFmtId="0" fontId="5" fillId="10" borderId="74" xfId="7" applyNumberFormat="1" applyFont="1" applyFill="1" applyBorder="1" applyAlignment="1" applyProtection="1">
      <alignment horizontal="center" vertical="center" wrapText="1"/>
    </xf>
    <xf numFmtId="0" fontId="10" fillId="3" borderId="19" xfId="7" applyNumberFormat="1" applyFont="1" applyFill="1" applyBorder="1" applyAlignment="1" applyProtection="1">
      <alignment horizontal="center" vertical="center"/>
    </xf>
    <xf numFmtId="0" fontId="10" fillId="3" borderId="74" xfId="7" applyNumberFormat="1" applyFont="1" applyFill="1" applyBorder="1" applyAlignment="1" applyProtection="1">
      <alignment horizontal="center" vertical="center"/>
    </xf>
    <xf numFmtId="0" fontId="7" fillId="10" borderId="19" xfId="7" applyNumberFormat="1" applyFont="1" applyFill="1" applyBorder="1" applyAlignment="1" applyProtection="1">
      <alignment horizontal="center" vertical="center"/>
    </xf>
    <xf numFmtId="0" fontId="7" fillId="10" borderId="74" xfId="7" applyNumberFormat="1" applyFont="1" applyFill="1" applyBorder="1" applyAlignment="1" applyProtection="1">
      <alignment horizontal="center" vertical="center"/>
    </xf>
    <xf numFmtId="0" fontId="9" fillId="0" borderId="19" xfId="9" applyNumberFormat="1" applyFont="1" applyFill="1" applyBorder="1" applyAlignment="1" applyProtection="1">
      <alignment horizontal="center" vertical="center"/>
    </xf>
    <xf numFmtId="0" fontId="9" fillId="0" borderId="74" xfId="9" applyNumberFormat="1" applyFont="1" applyFill="1" applyBorder="1" applyAlignment="1" applyProtection="1">
      <alignment horizontal="center" vertical="center"/>
    </xf>
    <xf numFmtId="0" fontId="9" fillId="0" borderId="75" xfId="9" applyNumberFormat="1" applyFont="1" applyFill="1" applyBorder="1" applyAlignment="1" applyProtection="1">
      <alignment horizontal="center" vertical="center" wrapText="1"/>
    </xf>
    <xf numFmtId="0" fontId="9" fillId="0" borderId="74" xfId="9" applyNumberFormat="1" applyFont="1" applyFill="1" applyBorder="1" applyAlignment="1" applyProtection="1">
      <alignment horizontal="center" vertical="center" wrapText="1"/>
    </xf>
    <xf numFmtId="0" fontId="6" fillId="0" borderId="27" xfId="9" applyNumberFormat="1" applyFont="1" applyFill="1" applyBorder="1" applyAlignment="1" applyProtection="1">
      <alignment horizontal="center" vertical="center" wrapText="1"/>
    </xf>
    <xf numFmtId="0" fontId="6" fillId="0" borderId="65" xfId="9" applyNumberFormat="1" applyFont="1" applyFill="1" applyBorder="1" applyAlignment="1" applyProtection="1">
      <alignment horizontal="center" vertical="center" wrapText="1"/>
    </xf>
    <xf numFmtId="0" fontId="6" fillId="0" borderId="22" xfId="9" applyNumberFormat="1" applyFont="1" applyFill="1" applyBorder="1" applyAlignment="1" applyProtection="1">
      <alignment horizontal="center" vertical="center" wrapText="1"/>
    </xf>
    <xf numFmtId="0" fontId="6" fillId="0" borderId="30" xfId="9" applyNumberFormat="1" applyFont="1" applyFill="1" applyBorder="1" applyAlignment="1" applyProtection="1">
      <alignment horizontal="center" vertical="center"/>
    </xf>
    <xf numFmtId="0" fontId="6" fillId="0" borderId="71" xfId="9" applyNumberFormat="1" applyFont="1" applyFill="1" applyBorder="1" applyAlignment="1" applyProtection="1">
      <alignment horizontal="center" vertical="center"/>
    </xf>
    <xf numFmtId="0" fontId="6" fillId="0" borderId="25" xfId="9" applyNumberFormat="1" applyFont="1" applyFill="1" applyBorder="1" applyAlignment="1" applyProtection="1">
      <alignment horizontal="center" vertical="center"/>
    </xf>
    <xf numFmtId="0" fontId="6" fillId="0" borderId="30" xfId="9" applyNumberFormat="1" applyFont="1" applyFill="1" applyBorder="1" applyAlignment="1" applyProtection="1">
      <alignment horizontal="center" vertical="center" wrapText="1"/>
    </xf>
    <xf numFmtId="0" fontId="6" fillId="0" borderId="71" xfId="9" applyNumberFormat="1" applyFont="1" applyFill="1" applyBorder="1" applyAlignment="1" applyProtection="1">
      <alignment horizontal="center" vertical="center" wrapText="1"/>
    </xf>
    <xf numFmtId="0" fontId="6" fillId="0" borderId="25" xfId="9" applyNumberFormat="1" applyFont="1" applyFill="1" applyBorder="1" applyAlignment="1" applyProtection="1">
      <alignment horizontal="center" vertical="center" wrapText="1"/>
    </xf>
    <xf numFmtId="0" fontId="6" fillId="0" borderId="28" xfId="9" applyNumberFormat="1" applyFont="1" applyFill="1" applyBorder="1" applyAlignment="1" applyProtection="1">
      <alignment horizontal="center" vertical="center" wrapText="1"/>
    </xf>
    <xf numFmtId="0" fontId="6" fillId="0" borderId="77" xfId="9" applyNumberFormat="1" applyFont="1" applyFill="1" applyBorder="1" applyAlignment="1" applyProtection="1">
      <alignment horizontal="center" vertical="center" wrapText="1"/>
    </xf>
    <xf numFmtId="0" fontId="6" fillId="0" borderId="23" xfId="9" applyNumberFormat="1" applyFont="1" applyFill="1" applyBorder="1" applyAlignment="1" applyProtection="1">
      <alignment horizontal="center" vertical="center" wrapText="1"/>
    </xf>
    <xf numFmtId="0" fontId="6" fillId="0" borderId="27" xfId="9" quotePrefix="1" applyNumberFormat="1" applyFont="1" applyFill="1" applyBorder="1" applyAlignment="1" applyProtection="1">
      <alignment horizontal="center" vertical="center"/>
    </xf>
    <xf numFmtId="0" fontId="6" fillId="0" borderId="65" xfId="9" quotePrefix="1" applyNumberFormat="1" applyFont="1" applyFill="1" applyBorder="1" applyAlignment="1" applyProtection="1">
      <alignment horizontal="center" vertical="center"/>
    </xf>
    <xf numFmtId="0" fontId="6" fillId="0" borderId="22" xfId="9" quotePrefix="1" applyNumberFormat="1" applyFont="1" applyFill="1" applyBorder="1" applyAlignment="1" applyProtection="1">
      <alignment horizontal="center" vertical="center"/>
    </xf>
    <xf numFmtId="0" fontId="6" fillId="0" borderId="7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1" xfId="0" applyFont="1" applyBorder="1" applyAlignment="1" applyProtection="1">
      <alignment horizontal="center" vertical="center" wrapText="1"/>
    </xf>
    <xf numFmtId="0" fontId="6" fillId="0" borderId="19" xfId="9" applyNumberFormat="1" applyFont="1" applyFill="1" applyBorder="1" applyAlignment="1" applyProtection="1">
      <alignment horizontal="center" vertical="center"/>
    </xf>
    <xf numFmtId="0" fontId="6" fillId="0" borderId="74" xfId="9" applyNumberFormat="1" applyFont="1" applyFill="1" applyBorder="1" applyAlignment="1" applyProtection="1">
      <alignment horizontal="center" vertical="center"/>
    </xf>
    <xf numFmtId="0" fontId="6" fillId="0" borderId="21" xfId="9" applyNumberFormat="1" applyFont="1" applyFill="1" applyBorder="1" applyAlignment="1" applyProtection="1">
      <alignment horizontal="center"/>
    </xf>
    <xf numFmtId="0" fontId="6" fillId="0" borderId="32" xfId="9" applyNumberFormat="1" applyFont="1" applyFill="1" applyBorder="1" applyAlignment="1" applyProtection="1">
      <alignment horizontal="left" vertical="center" wrapText="1"/>
    </xf>
    <xf numFmtId="0" fontId="6" fillId="0" borderId="33" xfId="9" applyNumberFormat="1" applyFont="1" applyFill="1" applyBorder="1" applyAlignment="1" applyProtection="1">
      <alignment horizontal="left" vertical="center" wrapText="1"/>
    </xf>
    <xf numFmtId="164" fontId="6" fillId="0" borderId="33" xfId="9" applyNumberFormat="1" applyFont="1" applyFill="1" applyBorder="1" applyAlignment="1" applyProtection="1">
      <alignment horizontal="left" vertical="center" wrapText="1"/>
    </xf>
    <xf numFmtId="0" fontId="6" fillId="0" borderId="78" xfId="9" applyNumberFormat="1" applyFont="1" applyFill="1" applyBorder="1" applyAlignment="1" applyProtection="1">
      <alignment horizontal="left" vertical="center" wrapText="1"/>
    </xf>
    <xf numFmtId="0" fontId="6" fillId="0" borderId="64" xfId="9" applyNumberFormat="1" applyFont="1" applyFill="1" applyBorder="1" applyAlignment="1" applyProtection="1">
      <alignment horizontal="left" vertical="center" wrapText="1"/>
    </xf>
    <xf numFmtId="0" fontId="6" fillId="0" borderId="7" xfId="9" applyNumberFormat="1" applyFont="1" applyFill="1" applyBorder="1" applyAlignment="1" applyProtection="1">
      <alignment horizontal="left" vertical="center"/>
    </xf>
    <xf numFmtId="0" fontId="6" fillId="0" borderId="96" xfId="9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35" xfId="9" applyNumberFormat="1" applyFont="1" applyFill="1" applyBorder="1" applyAlignment="1" applyProtection="1">
      <alignment horizontal="left" vertical="center"/>
    </xf>
    <xf numFmtId="0" fontId="6" fillId="0" borderId="95" xfId="9" applyNumberFormat="1" applyFont="1" applyFill="1" applyBorder="1" applyAlignment="1" applyProtection="1">
      <alignment horizontal="left" vertical="center"/>
    </xf>
    <xf numFmtId="0" fontId="6" fillId="0" borderId="5" xfId="9" applyNumberFormat="1" applyFont="1" applyFill="1" applyBorder="1" applyAlignment="1" applyProtection="1">
      <alignment horizontal="center" vertical="center" wrapText="1"/>
    </xf>
    <xf numFmtId="0" fontId="6" fillId="0" borderId="1" xfId="9" applyNumberFormat="1" applyFont="1" applyFill="1" applyBorder="1" applyAlignment="1" applyProtection="1">
      <alignment horizontal="center" vertical="center" wrapText="1"/>
    </xf>
    <xf numFmtId="0" fontId="6" fillId="0" borderId="3" xfId="9" applyNumberFormat="1" applyFont="1" applyFill="1" applyBorder="1" applyAlignment="1" applyProtection="1">
      <alignment horizontal="center" vertical="center" wrapText="1"/>
    </xf>
    <xf numFmtId="0" fontId="6" fillId="0" borderId="4" xfId="9" applyNumberFormat="1" applyFont="1" applyFill="1" applyBorder="1" applyAlignment="1" applyProtection="1">
      <alignment horizontal="center" vertical="center" wrapText="1"/>
    </xf>
    <xf numFmtId="0" fontId="6" fillId="0" borderId="11" xfId="9" applyNumberFormat="1" applyFont="1" applyFill="1" applyBorder="1" applyAlignment="1" applyProtection="1">
      <alignment horizontal="left" vertical="center"/>
    </xf>
    <xf numFmtId="0" fontId="6" fillId="0" borderId="91" xfId="9" applyNumberFormat="1" applyFont="1" applyFill="1" applyBorder="1" applyAlignment="1" applyProtection="1">
      <alignment horizontal="left" vertical="center"/>
    </xf>
    <xf numFmtId="0" fontId="6" fillId="0" borderId="78" xfId="9" applyNumberFormat="1" applyFont="1" applyFill="1" applyBorder="1" applyAlignment="1" applyProtection="1">
      <alignment horizontal="left" vertical="center"/>
    </xf>
    <xf numFmtId="0" fontId="6" fillId="0" borderId="88" xfId="9" applyNumberFormat="1" applyFont="1" applyFill="1" applyBorder="1" applyAlignment="1" applyProtection="1">
      <alignment horizontal="left" vertical="center"/>
    </xf>
    <xf numFmtId="0" fontId="6" fillId="0" borderId="29" xfId="9" applyNumberFormat="1" applyFont="1" applyFill="1" applyBorder="1" applyAlignment="1" applyProtection="1">
      <alignment horizontal="center" vertical="center" wrapText="1"/>
    </xf>
    <xf numFmtId="0" fontId="6" fillId="0" borderId="76" xfId="9" applyNumberFormat="1" applyFont="1" applyFill="1" applyBorder="1" applyAlignment="1" applyProtection="1">
      <alignment horizontal="center" vertical="center" wrapText="1"/>
    </xf>
    <xf numFmtId="0" fontId="6" fillId="0" borderId="24" xfId="9" applyNumberFormat="1" applyFont="1" applyFill="1" applyBorder="1" applyAlignment="1" applyProtection="1">
      <alignment horizontal="center" vertical="center" wrapText="1"/>
    </xf>
    <xf numFmtId="0" fontId="6" fillId="0" borderId="31" xfId="9" applyNumberFormat="1" applyFont="1" applyFill="1" applyBorder="1" applyAlignment="1" applyProtection="1">
      <alignment horizontal="left" vertical="center" wrapText="1"/>
    </xf>
    <xf numFmtId="0" fontId="6" fillId="0" borderId="62" xfId="9" applyNumberFormat="1" applyFont="1" applyFill="1" applyBorder="1" applyAlignment="1" applyProtection="1">
      <alignment horizontal="left" vertical="center" wrapText="1"/>
    </xf>
    <xf numFmtId="0" fontId="6" fillId="0" borderId="72" xfId="9" applyNumberFormat="1" applyFont="1" applyFill="1" applyBorder="1" applyAlignment="1" applyProtection="1">
      <alignment horizontal="center" vertical="center" wrapText="1"/>
    </xf>
    <xf numFmtId="0" fontId="6" fillId="0" borderId="73" xfId="9" applyNumberFormat="1" applyFont="1" applyFill="1" applyBorder="1" applyAlignment="1" applyProtection="1">
      <alignment horizontal="center" vertical="center" wrapText="1"/>
    </xf>
    <xf numFmtId="0" fontId="6" fillId="0" borderId="21" xfId="9" applyNumberFormat="1" applyFont="1" applyFill="1" applyBorder="1" applyAlignment="1" applyProtection="1">
      <alignment horizontal="center" vertical="center" wrapText="1"/>
    </xf>
    <xf numFmtId="0" fontId="6" fillId="0" borderId="26" xfId="9" applyNumberFormat="1" applyFont="1" applyFill="1" applyBorder="1" applyAlignment="1" applyProtection="1">
      <alignment horizontal="center" vertical="center" wrapText="1"/>
    </xf>
    <xf numFmtId="0" fontId="6" fillId="0" borderId="56" xfId="9" applyNumberFormat="1" applyFont="1" applyFill="1" applyBorder="1" applyAlignment="1" applyProtection="1">
      <alignment horizontal="center" vertical="center" wrapText="1"/>
    </xf>
    <xf numFmtId="0" fontId="6" fillId="0" borderId="42" xfId="9" applyNumberFormat="1" applyFont="1" applyFill="1" applyBorder="1" applyAlignment="1" applyProtection="1">
      <alignment horizontal="center" vertical="center" wrapText="1"/>
    </xf>
    <xf numFmtId="0" fontId="6" fillId="0" borderId="79" xfId="9" quotePrefix="1" applyNumberFormat="1" applyFont="1" applyFill="1" applyBorder="1" applyAlignment="1" applyProtection="1">
      <alignment horizontal="center" vertical="center"/>
    </xf>
    <xf numFmtId="0" fontId="6" fillId="0" borderId="80" xfId="9" quotePrefix="1" applyNumberFormat="1" applyFont="1" applyFill="1" applyBorder="1" applyAlignment="1" applyProtection="1">
      <alignment horizontal="center" vertical="center"/>
    </xf>
    <xf numFmtId="0" fontId="6" fillId="0" borderId="60" xfId="9" quotePrefix="1" applyNumberFormat="1" applyFont="1" applyFill="1" applyBorder="1" applyAlignment="1" applyProtection="1">
      <alignment horizontal="center" vertical="center"/>
    </xf>
    <xf numFmtId="0" fontId="9" fillId="0" borderId="75" xfId="9" applyNumberFormat="1" applyFont="1" applyFill="1" applyBorder="1" applyAlignment="1" applyProtection="1">
      <alignment horizontal="center" vertical="center"/>
    </xf>
    <xf numFmtId="164" fontId="6" fillId="0" borderId="19" xfId="9" applyNumberFormat="1" applyFont="1" applyFill="1" applyBorder="1" applyAlignment="1" applyProtection="1">
      <alignment horizontal="center" vertical="center" wrapText="1"/>
    </xf>
    <xf numFmtId="164" fontId="6" fillId="0" borderId="75" xfId="9" applyNumberFormat="1" applyFont="1" applyFill="1" applyBorder="1" applyAlignment="1" applyProtection="1">
      <alignment horizontal="center" vertical="center" wrapText="1"/>
    </xf>
    <xf numFmtId="0" fontId="6" fillId="0" borderId="19" xfId="9" applyNumberFormat="1" applyFont="1" applyFill="1" applyBorder="1" applyAlignment="1" applyProtection="1">
      <alignment horizontal="left" vertical="center" wrapText="1"/>
    </xf>
    <xf numFmtId="0" fontId="6" fillId="0" borderId="75" xfId="9" applyNumberFormat="1" applyFont="1" applyFill="1" applyBorder="1" applyAlignment="1" applyProtection="1">
      <alignment horizontal="left" vertical="center" wrapText="1"/>
    </xf>
    <xf numFmtId="0" fontId="6" fillId="0" borderId="29" xfId="9" quotePrefix="1" applyNumberFormat="1" applyFont="1" applyFill="1" applyBorder="1" applyAlignment="1" applyProtection="1">
      <alignment horizontal="center" vertical="center"/>
    </xf>
    <xf numFmtId="0" fontId="6" fillId="0" borderId="76" xfId="9" quotePrefix="1" applyNumberFormat="1" applyFont="1" applyFill="1" applyBorder="1" applyAlignment="1" applyProtection="1">
      <alignment horizontal="center" vertical="center"/>
    </xf>
    <xf numFmtId="0" fontId="6" fillId="0" borderId="24" xfId="9" quotePrefix="1" applyNumberFormat="1" applyFont="1" applyFill="1" applyBorder="1" applyAlignment="1" applyProtection="1">
      <alignment horizontal="center" vertical="center"/>
    </xf>
    <xf numFmtId="0" fontId="6" fillId="0" borderId="19" xfId="9" applyNumberFormat="1" applyFont="1" applyFill="1" applyBorder="1" applyAlignment="1" applyProtection="1">
      <alignment horizontal="center" vertical="center" wrapText="1"/>
    </xf>
    <xf numFmtId="0" fontId="6" fillId="0" borderId="75" xfId="9" applyNumberFormat="1" applyFont="1" applyFill="1" applyBorder="1" applyAlignment="1" applyProtection="1">
      <alignment horizontal="center" vertical="center" wrapText="1"/>
    </xf>
    <xf numFmtId="0" fontId="6" fillId="0" borderId="30" xfId="9" quotePrefix="1" applyNumberFormat="1" applyFont="1" applyFill="1" applyBorder="1" applyAlignment="1" applyProtection="1">
      <alignment horizontal="center" vertical="center"/>
    </xf>
    <xf numFmtId="0" fontId="6" fillId="0" borderId="71" xfId="9" quotePrefix="1" applyNumberFormat="1" applyFont="1" applyFill="1" applyBorder="1" applyAlignment="1" applyProtection="1">
      <alignment horizontal="center" vertical="center"/>
    </xf>
    <xf numFmtId="0" fontId="6" fillId="0" borderId="25" xfId="9" quotePrefix="1" applyNumberFormat="1" applyFont="1" applyFill="1" applyBorder="1" applyAlignment="1" applyProtection="1">
      <alignment horizontal="center" vertical="center"/>
    </xf>
    <xf numFmtId="0" fontId="6" fillId="0" borderId="29" xfId="9" applyNumberFormat="1" applyFont="1" applyFill="1" applyBorder="1" applyAlignment="1" applyProtection="1">
      <alignment horizontal="center" vertical="center"/>
    </xf>
    <xf numFmtId="0" fontId="6" fillId="0" borderId="76" xfId="9" applyNumberFormat="1" applyFont="1" applyFill="1" applyBorder="1" applyAlignment="1" applyProtection="1">
      <alignment horizontal="center" vertical="center"/>
    </xf>
    <xf numFmtId="0" fontId="6" fillId="0" borderId="24" xfId="9" applyNumberFormat="1" applyFont="1" applyFill="1" applyBorder="1" applyAlignment="1" applyProtection="1">
      <alignment horizontal="center" vertical="center"/>
    </xf>
    <xf numFmtId="0" fontId="9" fillId="0" borderId="19" xfId="9" applyNumberFormat="1" applyFont="1" applyFill="1" applyBorder="1" applyAlignment="1" applyProtection="1">
      <alignment horizontal="center" vertical="center" wrapText="1"/>
    </xf>
    <xf numFmtId="0" fontId="9" fillId="0" borderId="3" xfId="9" applyNumberFormat="1" applyFont="1" applyFill="1" applyBorder="1" applyAlignment="1" applyProtection="1">
      <alignment horizontal="center" vertical="center"/>
    </xf>
    <xf numFmtId="0" fontId="9" fillId="0" borderId="58" xfId="9" applyNumberFormat="1" applyFont="1" applyFill="1" applyBorder="1" applyAlignment="1" applyProtection="1">
      <alignment horizontal="center" vertical="center"/>
    </xf>
    <xf numFmtId="0" fontId="6" fillId="0" borderId="68" xfId="9" applyNumberFormat="1" applyFont="1" applyFill="1" applyBorder="1" applyAlignment="1" applyProtection="1">
      <alignment horizontal="center" vertical="center" wrapText="1"/>
    </xf>
    <xf numFmtId="0" fontId="6" fillId="0" borderId="69" xfId="9" applyNumberFormat="1" applyFont="1" applyFill="1" applyBorder="1" applyAlignment="1" applyProtection="1">
      <alignment horizontal="center" vertical="center" wrapText="1"/>
    </xf>
    <xf numFmtId="0" fontId="6" fillId="0" borderId="27" xfId="9" applyNumberFormat="1" applyFont="1" applyFill="1" applyBorder="1" applyAlignment="1" applyProtection="1">
      <alignment horizontal="center" vertical="center"/>
    </xf>
    <xf numFmtId="0" fontId="6" fillId="0" borderId="22" xfId="9" applyNumberFormat="1" applyFont="1" applyFill="1" applyBorder="1" applyAlignment="1" applyProtection="1">
      <alignment horizontal="center" vertical="center"/>
    </xf>
    <xf numFmtId="0" fontId="6" fillId="0" borderId="9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1" xfId="9" applyNumberFormat="1" applyFont="1" applyFill="1" applyBorder="1" applyAlignment="1" applyProtection="1">
      <alignment horizontal="center" vertical="center"/>
    </xf>
    <xf numFmtId="0" fontId="6" fillId="0" borderId="73" xfId="0" applyFont="1" applyBorder="1" applyAlignment="1" applyProtection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</xf>
    <xf numFmtId="0" fontId="6" fillId="0" borderId="72" xfId="9" applyNumberFormat="1" applyFont="1" applyFill="1" applyBorder="1" applyAlignment="1" applyProtection="1">
      <alignment horizontal="center" vertical="center"/>
    </xf>
    <xf numFmtId="0" fontId="6" fillId="0" borderId="73" xfId="9" applyNumberFormat="1" applyFont="1" applyFill="1" applyBorder="1" applyAlignment="1" applyProtection="1">
      <alignment horizontal="center" vertical="center"/>
    </xf>
    <xf numFmtId="0" fontId="6" fillId="0" borderId="21" xfId="9" applyNumberFormat="1" applyFont="1" applyFill="1" applyBorder="1" applyAlignment="1" applyProtection="1">
      <alignment horizontal="center" vertical="center"/>
    </xf>
    <xf numFmtId="0" fontId="9" fillId="0" borderId="0" xfId="8" applyNumberFormat="1" applyFont="1" applyFill="1" applyBorder="1" applyAlignment="1" applyProtection="1">
      <alignment horizontal="center"/>
    </xf>
    <xf numFmtId="0" fontId="16" fillId="0" borderId="0" xfId="9" applyNumberFormat="1" applyFont="1" applyFill="1" applyBorder="1" applyAlignment="1" applyProtection="1">
      <alignment horizontal="center" vertical="center" wrapText="1"/>
    </xf>
    <xf numFmtId="0" fontId="6" fillId="0" borderId="43" xfId="9" applyNumberFormat="1" applyFont="1" applyFill="1" applyBorder="1" applyAlignment="1" applyProtection="1">
      <alignment horizontal="center" vertical="center" wrapText="1"/>
    </xf>
    <xf numFmtId="0" fontId="6" fillId="0" borderId="11" xfId="9" applyNumberFormat="1" applyFont="1" applyFill="1" applyBorder="1" applyAlignment="1" applyProtection="1">
      <alignment horizontal="left"/>
    </xf>
    <xf numFmtId="0" fontId="6" fillId="0" borderId="34" xfId="9" applyNumberFormat="1" applyFont="1" applyFill="1" applyBorder="1" applyAlignment="1" applyProtection="1">
      <alignment horizontal="left"/>
    </xf>
    <xf numFmtId="0" fontId="6" fillId="0" borderId="78" xfId="9" applyNumberFormat="1" applyFont="1" applyFill="1" applyBorder="1" applyAlignment="1" applyProtection="1">
      <alignment horizontal="left"/>
    </xf>
    <xf numFmtId="0" fontId="6" fillId="0" borderId="64" xfId="9" applyNumberFormat="1" applyFont="1" applyFill="1" applyBorder="1" applyAlignment="1" applyProtection="1">
      <alignment horizontal="left"/>
    </xf>
    <xf numFmtId="0" fontId="6" fillId="0" borderId="31" xfId="9" applyNumberFormat="1" applyFont="1" applyFill="1" applyBorder="1" applyAlignment="1" applyProtection="1">
      <alignment horizontal="left"/>
    </xf>
    <xf numFmtId="0" fontId="6" fillId="0" borderId="62" xfId="9" applyNumberFormat="1" applyFont="1" applyFill="1" applyBorder="1" applyAlignment="1" applyProtection="1">
      <alignment horizontal="left"/>
    </xf>
    <xf numFmtId="0" fontId="6" fillId="0" borderId="1" xfId="9" quotePrefix="1" applyNumberFormat="1" applyFont="1" applyFill="1" applyBorder="1" applyAlignment="1" applyProtection="1">
      <alignment horizontal="center" vertical="center"/>
    </xf>
    <xf numFmtId="0" fontId="6" fillId="0" borderId="61" xfId="9" applyNumberFormat="1" applyFont="1" applyFill="1" applyBorder="1" applyAlignment="1" applyProtection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68" xfId="0" applyFont="1" applyBorder="1" applyAlignment="1" applyProtection="1">
      <alignment horizontal="center" vertical="center" wrapText="1"/>
    </xf>
    <xf numFmtId="0" fontId="6" fillId="0" borderId="43" xfId="0" applyFont="1" applyBorder="1" applyAlignment="1" applyProtection="1">
      <alignment horizontal="center" vertical="center" wrapText="1"/>
    </xf>
    <xf numFmtId="0" fontId="6" fillId="0" borderId="74" xfId="0" applyFont="1" applyBorder="1" applyAlignment="1" applyProtection="1">
      <alignment horizontal="center" vertical="center" wrapText="1"/>
    </xf>
    <xf numFmtId="0" fontId="6" fillId="0" borderId="61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16" xfId="9" applyNumberFormat="1" applyFont="1" applyFill="1" applyBorder="1" applyAlignment="1" applyProtection="1">
      <alignment horizontal="left"/>
    </xf>
    <xf numFmtId="0" fontId="6" fillId="0" borderId="18" xfId="9" applyNumberFormat="1" applyFont="1" applyFill="1" applyBorder="1" applyAlignment="1" applyProtection="1">
      <alignment horizontal="left"/>
    </xf>
    <xf numFmtId="0" fontId="6" fillId="0" borderId="59" xfId="9" applyNumberFormat="1" applyFont="1" applyFill="1" applyBorder="1" applyAlignment="1" applyProtection="1">
      <alignment horizontal="left"/>
    </xf>
    <xf numFmtId="0" fontId="6" fillId="0" borderId="19" xfId="9" applyNumberFormat="1" applyFont="1" applyFill="1" applyBorder="1" applyAlignment="1" applyProtection="1">
      <alignment horizontal="center"/>
    </xf>
    <xf numFmtId="0" fontId="6" fillId="0" borderId="74" xfId="9" applyNumberFormat="1" applyFont="1" applyFill="1" applyBorder="1" applyAlignment="1" applyProtection="1">
      <alignment horizontal="center"/>
    </xf>
    <xf numFmtId="0" fontId="6" fillId="0" borderId="37" xfId="9" applyNumberFormat="1" applyFont="1" applyFill="1" applyBorder="1" applyAlignment="1" applyProtection="1">
      <alignment horizontal="left"/>
    </xf>
    <xf numFmtId="0" fontId="6" fillId="0" borderId="63" xfId="9" applyNumberFormat="1" applyFont="1" applyFill="1" applyBorder="1" applyAlignment="1" applyProtection="1">
      <alignment horizontal="left"/>
    </xf>
    <xf numFmtId="0" fontId="6" fillId="0" borderId="7" xfId="9" applyNumberFormat="1" applyFont="1" applyFill="1" applyBorder="1" applyAlignment="1" applyProtection="1">
      <alignment horizontal="left"/>
    </xf>
    <xf numFmtId="0" fontId="6" fillId="0" borderId="10" xfId="9" applyNumberFormat="1" applyFont="1" applyFill="1" applyBorder="1" applyAlignment="1" applyProtection="1">
      <alignment horizontal="left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75" xfId="0" applyFont="1" applyBorder="1" applyAlignment="1" applyProtection="1">
      <alignment horizontal="center" vertical="center" wrapText="1"/>
    </xf>
    <xf numFmtId="0" fontId="30" fillId="6" borderId="56" xfId="0" applyFont="1" applyFill="1" applyBorder="1" applyAlignment="1" applyProtection="1">
      <alignment horizontal="left" vertical="top"/>
    </xf>
    <xf numFmtId="0" fontId="30" fillId="6" borderId="0" xfId="0" applyFont="1" applyFill="1" applyAlignment="1" applyProtection="1">
      <alignment horizontal="left" vertical="top"/>
    </xf>
    <xf numFmtId="0" fontId="30" fillId="6" borderId="56" xfId="0" applyFont="1" applyFill="1" applyBorder="1" applyAlignment="1" applyProtection="1">
      <alignment horizontal="left" vertical="center"/>
    </xf>
    <xf numFmtId="0" fontId="30" fillId="6" borderId="0" xfId="0" applyFont="1" applyFill="1" applyAlignment="1" applyProtection="1">
      <alignment horizontal="left" vertical="center"/>
    </xf>
    <xf numFmtId="9" fontId="18" fillId="0" borderId="0" xfId="12" applyFont="1" applyFill="1" applyBorder="1" applyAlignment="1" applyProtection="1">
      <alignment horizontal="center" vertical="center" wrapText="1"/>
    </xf>
    <xf numFmtId="0" fontId="6" fillId="0" borderId="72" xfId="10" applyNumberFormat="1" applyFont="1" applyFill="1" applyBorder="1" applyAlignment="1" applyProtection="1">
      <alignment horizontal="center" vertical="center" wrapText="1"/>
    </xf>
    <xf numFmtId="0" fontId="6" fillId="0" borderId="21" xfId="10" applyNumberFormat="1" applyFont="1" applyFill="1" applyBorder="1" applyAlignment="1" applyProtection="1">
      <alignment horizontal="center" vertical="center" wrapText="1"/>
    </xf>
    <xf numFmtId="0" fontId="6" fillId="0" borderId="3" xfId="10" applyNumberFormat="1" applyFont="1" applyFill="1" applyBorder="1" applyAlignment="1" applyProtection="1">
      <alignment horizontal="center" vertical="center" wrapText="1"/>
    </xf>
    <xf numFmtId="0" fontId="6" fillId="0" borderId="4" xfId="10" applyNumberFormat="1" applyFont="1" applyFill="1" applyBorder="1" applyAlignment="1" applyProtection="1">
      <alignment horizontal="center" vertical="center" wrapText="1"/>
    </xf>
    <xf numFmtId="0" fontId="6" fillId="0" borderId="5" xfId="10" applyNumberFormat="1" applyFont="1" applyFill="1" applyBorder="1" applyAlignment="1" applyProtection="1">
      <alignment horizontal="center" vertical="center" wrapText="1"/>
    </xf>
    <xf numFmtId="0" fontId="6" fillId="0" borderId="73" xfId="10" applyNumberFormat="1" applyFont="1" applyFill="1" applyBorder="1" applyAlignment="1" applyProtection="1">
      <alignment horizontal="center" vertical="center"/>
    </xf>
    <xf numFmtId="0" fontId="6" fillId="0" borderId="21" xfId="10" applyNumberFormat="1" applyFont="1" applyFill="1" applyBorder="1" applyAlignment="1" applyProtection="1">
      <alignment horizontal="center" vertical="center"/>
    </xf>
    <xf numFmtId="0" fontId="6" fillId="0" borderId="73" xfId="10" applyNumberFormat="1" applyFont="1" applyFill="1" applyBorder="1" applyAlignment="1" applyProtection="1">
      <alignment horizontal="center" vertical="center" wrapText="1"/>
    </xf>
    <xf numFmtId="0" fontId="6" fillId="0" borderId="30" xfId="10" applyNumberFormat="1" applyFont="1" applyFill="1" applyBorder="1" applyAlignment="1" applyProtection="1">
      <alignment horizontal="center" vertical="center" wrapText="1"/>
    </xf>
    <xf numFmtId="0" fontId="6" fillId="0" borderId="25" xfId="10" applyNumberFormat="1" applyFont="1" applyFill="1" applyBorder="1" applyAlignment="1" applyProtection="1">
      <alignment horizontal="center" vertical="center" wrapText="1"/>
    </xf>
    <xf numFmtId="0" fontId="6" fillId="0" borderId="43" xfId="9" applyNumberFormat="1" applyFont="1" applyFill="1" applyBorder="1" applyAlignment="1" applyProtection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27" xfId="10" applyNumberFormat="1" applyFont="1" applyFill="1" applyBorder="1" applyAlignment="1" applyProtection="1">
      <alignment horizontal="center" vertical="center" wrapText="1"/>
    </xf>
    <xf numFmtId="0" fontId="6" fillId="0" borderId="22" xfId="10" applyNumberFormat="1" applyFont="1" applyFill="1" applyBorder="1" applyAlignment="1" applyProtection="1">
      <alignment horizontal="center" vertical="center" wrapText="1"/>
    </xf>
    <xf numFmtId="0" fontId="9" fillId="0" borderId="19" xfId="10" applyNumberFormat="1" applyFont="1" applyFill="1" applyBorder="1" applyAlignment="1" applyProtection="1">
      <alignment horizontal="center" vertical="center" wrapText="1"/>
    </xf>
    <xf numFmtId="0" fontId="9" fillId="0" borderId="74" xfId="0" applyFont="1" applyBorder="1" applyAlignment="1" applyProtection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9" fillId="0" borderId="19" xfId="10" applyNumberFormat="1" applyFont="1" applyFill="1" applyBorder="1" applyAlignment="1" applyProtection="1">
      <alignment horizontal="center" vertical="center"/>
    </xf>
    <xf numFmtId="0" fontId="9" fillId="0" borderId="75" xfId="10" applyNumberFormat="1" applyFont="1" applyFill="1" applyBorder="1" applyAlignment="1" applyProtection="1">
      <alignment horizontal="center" vertical="center"/>
    </xf>
    <xf numFmtId="0" fontId="9" fillId="0" borderId="74" xfId="10" applyNumberFormat="1" applyFont="1" applyFill="1" applyBorder="1" applyAlignment="1" applyProtection="1">
      <alignment horizontal="center" vertical="center"/>
    </xf>
    <xf numFmtId="0" fontId="25" fillId="8" borderId="53" xfId="0" applyFont="1" applyFill="1" applyBorder="1" applyAlignment="1">
      <alignment horizontal="center" vertical="center" wrapText="1"/>
    </xf>
    <xf numFmtId="0" fontId="25" fillId="8" borderId="54" xfId="0" applyFont="1" applyFill="1" applyBorder="1" applyAlignment="1">
      <alignment horizontal="center" vertical="center" wrapText="1"/>
    </xf>
    <xf numFmtId="0" fontId="25" fillId="8" borderId="55" xfId="0" applyFont="1" applyFill="1" applyBorder="1" applyAlignment="1">
      <alignment horizontal="center" vertical="center" wrapText="1"/>
    </xf>
    <xf numFmtId="0" fontId="27" fillId="8" borderId="81" xfId="0" applyFont="1" applyFill="1" applyBorder="1" applyAlignment="1">
      <alignment horizontal="center" vertical="center" wrapText="1"/>
    </xf>
    <xf numFmtId="0" fontId="27" fillId="8" borderId="82" xfId="0" applyFont="1" applyFill="1" applyBorder="1" applyAlignment="1">
      <alignment horizontal="center" vertical="center" wrapText="1"/>
    </xf>
    <xf numFmtId="0" fontId="27" fillId="8" borderId="83" xfId="0" applyFont="1" applyFill="1" applyBorder="1" applyAlignment="1">
      <alignment horizontal="center" vertical="center" wrapText="1"/>
    </xf>
    <xf numFmtId="0" fontId="27" fillId="8" borderId="84" xfId="0" applyFont="1" applyFill="1" applyBorder="1" applyAlignment="1">
      <alignment horizontal="center" vertical="center" wrapText="1"/>
    </xf>
    <xf numFmtId="0" fontId="27" fillId="8" borderId="85" xfId="0" applyFont="1" applyFill="1" applyBorder="1" applyAlignment="1">
      <alignment horizontal="center" vertical="center" wrapText="1"/>
    </xf>
    <xf numFmtId="0" fontId="27" fillId="8" borderId="86" xfId="0" applyFont="1" applyFill="1" applyBorder="1" applyAlignment="1">
      <alignment horizontal="center" vertical="center" wrapText="1"/>
    </xf>
  </cellXfs>
  <cellStyles count="13">
    <cellStyle name="Escribir" xfId="1"/>
    <cellStyle name="Escribir 2" xfId="2"/>
    <cellStyle name="Euro" xfId="3"/>
    <cellStyle name="Millares" xfId="4" builtinId="3"/>
    <cellStyle name="Normal" xfId="0" builtinId="0"/>
    <cellStyle name="Normal 2" xfId="5"/>
    <cellStyle name="Normal 2 3" xfId="6"/>
    <cellStyle name="Normal_nombre" xfId="7"/>
    <cellStyle name="Normal_REM 05-2002" xfId="8"/>
    <cellStyle name="Normal_REM 15-2002" xfId="9"/>
    <cellStyle name="Normal_REM 16-2002" xfId="10"/>
    <cellStyle name="Normal_RMC_0" xfId="11"/>
    <cellStyle name="Porcentaje" xfId="1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CFDFC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</xdr:row>
          <xdr:rowOff>66675</xdr:rowOff>
        </xdr:from>
        <xdr:to>
          <xdr:col>7</xdr:col>
          <xdr:colOff>476250</xdr:colOff>
          <xdr:row>6</xdr:row>
          <xdr:rowOff>323850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C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ACEPTAR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I36"/>
  <sheetViews>
    <sheetView showGridLines="0" tabSelected="1" zoomScaleNormal="100" workbookViewId="0">
      <selection sqref="A1:B1"/>
    </sheetView>
  </sheetViews>
  <sheetFormatPr baseColWidth="10" defaultRowHeight="12" customHeight="1" x14ac:dyDescent="0.15"/>
  <cols>
    <col min="1" max="1" width="50" style="22" customWidth="1"/>
    <col min="2" max="2" width="60.28515625" style="1" customWidth="1"/>
    <col min="3" max="6" width="3.7109375" style="1" customWidth="1"/>
    <col min="7" max="7" width="4.140625" style="1" customWidth="1"/>
    <col min="8" max="8" width="4.7109375" style="1" customWidth="1"/>
    <col min="9" max="9" width="7.28515625" style="1" customWidth="1"/>
    <col min="10" max="10" width="4.28515625" style="1" customWidth="1"/>
    <col min="11" max="11" width="5.42578125" style="1" customWidth="1"/>
    <col min="12" max="12" width="7" style="1" customWidth="1"/>
    <col min="13" max="13" width="9.42578125" style="1" customWidth="1"/>
    <col min="14" max="26" width="19.28515625" style="1" customWidth="1"/>
    <col min="27" max="27" width="10" style="1" hidden="1" customWidth="1"/>
    <col min="28" max="28" width="53.42578125" style="1" hidden="1" customWidth="1"/>
    <col min="29" max="29" width="8.28515625" style="1" hidden="1" customWidth="1"/>
    <col min="30" max="30" width="11.85546875" style="1" hidden="1" customWidth="1"/>
    <col min="31" max="31" width="7.7109375" style="1" hidden="1" customWidth="1"/>
    <col min="32" max="32" width="8" style="1" hidden="1" customWidth="1"/>
    <col min="33" max="33" width="8.140625" style="1" hidden="1" customWidth="1"/>
    <col min="34" max="34" width="9.28515625" style="1" hidden="1" customWidth="1"/>
    <col min="35" max="35" width="12" style="1" hidden="1" customWidth="1"/>
    <col min="36" max="36" width="9.85546875" style="1" customWidth="1"/>
    <col min="37" max="37" width="11.85546875" style="1" customWidth="1"/>
    <col min="38" max="16384" width="11.42578125" style="1"/>
  </cols>
  <sheetData>
    <row r="1" spans="1:33" ht="51" customHeight="1" x14ac:dyDescent="0.2">
      <c r="A1" s="449" t="s">
        <v>0</v>
      </c>
      <c r="B1" s="450"/>
      <c r="C1" s="451" t="s">
        <v>1</v>
      </c>
      <c r="D1" s="452"/>
      <c r="E1" s="452"/>
      <c r="F1" s="452"/>
      <c r="G1" s="453"/>
      <c r="H1" s="8"/>
    </row>
    <row r="2" spans="1:33" ht="18" customHeight="1" x14ac:dyDescent="0.2">
      <c r="A2" s="2" t="s">
        <v>2</v>
      </c>
      <c r="B2" s="98"/>
      <c r="C2" s="3"/>
      <c r="D2" s="4"/>
      <c r="E2" s="4"/>
      <c r="F2" s="4"/>
      <c r="G2" s="5"/>
      <c r="H2" s="99"/>
      <c r="I2" s="100" t="str">
        <f>IF(OR(NOMBRE!C2="",NOMBRE!E2="",NOMBRE!D2="",NOMBRE!E2="",NOMBRE!F2="",NOMBRE!G2=""),"Falta Cód. Com.","")</f>
        <v>Falta Cód. Com.</v>
      </c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D2" s="6"/>
      <c r="AG2" s="7">
        <f>IF(I2&gt;"",1,0)</f>
        <v>1</v>
      </c>
    </row>
    <row r="3" spans="1:33" ht="18" customHeight="1" x14ac:dyDescent="0.2">
      <c r="A3" s="2" t="s">
        <v>87</v>
      </c>
      <c r="B3" s="98"/>
      <c r="C3" s="3"/>
      <c r="D3" s="4"/>
      <c r="E3" s="4"/>
      <c r="F3" s="4"/>
      <c r="G3" s="4"/>
      <c r="H3" s="5"/>
      <c r="I3" s="101" t="str">
        <f>IF(OR(NOMBRE!C3="",NOMBRE!D3="",NOMBRE!E3="",NOMBRE!F3="",NOMBRE!G3="",NOMBRE!H3=""),"Falta Cód. Estab.","")</f>
        <v>Falta Cód. Estab.</v>
      </c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D3" s="6"/>
      <c r="AG3" s="7">
        <f>IF(I3&gt;"",1,0)</f>
        <v>1</v>
      </c>
    </row>
    <row r="4" spans="1:33" ht="18" customHeight="1" x14ac:dyDescent="0.2">
      <c r="A4" s="2" t="s">
        <v>77</v>
      </c>
      <c r="B4" s="98"/>
      <c r="C4" s="105"/>
      <c r="D4" s="105"/>
      <c r="E4" s="105"/>
      <c r="F4" s="105"/>
      <c r="G4" s="105"/>
      <c r="H4" s="105"/>
      <c r="I4" s="100" t="str">
        <f>IF(OR(NOMBRE!B4=""),"Falta TIPO Estab.","")</f>
        <v>Falta TIPO Estab.</v>
      </c>
      <c r="J4" s="9"/>
      <c r="K4" s="1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D4" s="6"/>
      <c r="AG4" s="7">
        <f>IF(I4&gt;"",1,0)</f>
        <v>1</v>
      </c>
    </row>
    <row r="5" spans="1:33" ht="18" customHeight="1" x14ac:dyDescent="0.2">
      <c r="A5" s="2" t="s">
        <v>3</v>
      </c>
      <c r="B5" s="98"/>
      <c r="C5" s="105"/>
      <c r="D5" s="105"/>
      <c r="E5" s="105"/>
      <c r="F5" s="105"/>
      <c r="G5" s="105"/>
      <c r="H5" s="105"/>
      <c r="I5" s="100" t="str">
        <f>IF(OR(NOMBRE!B5=""),"Falta DEPENDENCIA Estab.","")</f>
        <v>Falta DEPENDENCIA Estab.</v>
      </c>
      <c r="J5" s="9"/>
      <c r="K5" s="1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D5" s="6"/>
      <c r="AG5" s="7">
        <f>IF(I5&gt;"",1,0)</f>
        <v>1</v>
      </c>
    </row>
    <row r="6" spans="1:33" ht="18" customHeight="1" x14ac:dyDescent="0.2">
      <c r="A6" s="2" t="s">
        <v>4</v>
      </c>
      <c r="B6" s="98"/>
      <c r="C6" s="4"/>
      <c r="D6" s="5"/>
      <c r="E6" s="11"/>
      <c r="F6" s="11"/>
      <c r="G6" s="11"/>
      <c r="H6" s="11"/>
      <c r="I6" s="100" t="str">
        <f>IF(OR(NOMBRE!C6="",NOMBRE!D6=""),"Falta el Mes","")</f>
        <v>Falta el Mes</v>
      </c>
      <c r="J6" s="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D6" s="6"/>
      <c r="AG6" s="7">
        <f>IF(I6&gt;"",1,0)</f>
        <v>1</v>
      </c>
    </row>
    <row r="7" spans="1:33" ht="18" customHeight="1" x14ac:dyDescent="0.2">
      <c r="A7" s="2" t="s">
        <v>5</v>
      </c>
      <c r="B7" s="13">
        <v>2017</v>
      </c>
      <c r="AG7" s="14">
        <f>SUM(AG2:AG6)</f>
        <v>5</v>
      </c>
    </row>
    <row r="8" spans="1:33" ht="12" customHeight="1" x14ac:dyDescent="0.15">
      <c r="A8" s="15"/>
      <c r="B8" s="16"/>
    </row>
    <row r="9" spans="1:33" ht="27.75" customHeight="1" x14ac:dyDescent="0.15">
      <c r="A9" s="454" t="s">
        <v>202</v>
      </c>
      <c r="B9" s="455"/>
    </row>
    <row r="10" spans="1:33" ht="12" customHeight="1" x14ac:dyDescent="0.2">
      <c r="A10" s="17"/>
      <c r="B10" s="18"/>
    </row>
    <row r="11" spans="1:33" ht="30" customHeight="1" x14ac:dyDescent="0.2">
      <c r="A11" s="106" t="s">
        <v>6</v>
      </c>
      <c r="B11" s="19"/>
      <c r="L11" s="20"/>
      <c r="M11" s="20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107" t="s">
        <v>7</v>
      </c>
      <c r="AB11" s="112" t="s">
        <v>64</v>
      </c>
      <c r="AC11" s="112" t="s">
        <v>8</v>
      </c>
    </row>
    <row r="12" spans="1:33" ht="27.75" customHeight="1" x14ac:dyDescent="0.25">
      <c r="A12" s="108" t="s">
        <v>9</v>
      </c>
      <c r="B12" s="19"/>
      <c r="K12" s="109"/>
      <c r="L12" s="20"/>
      <c r="M12" s="20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07" t="s">
        <v>10</v>
      </c>
      <c r="AB12" s="112" t="s">
        <v>65</v>
      </c>
      <c r="AC12" s="112" t="s">
        <v>11</v>
      </c>
    </row>
    <row r="13" spans="1:33" ht="21" customHeight="1" x14ac:dyDescent="0.25">
      <c r="A13" s="110"/>
      <c r="B13" s="111"/>
      <c r="K13" s="109"/>
      <c r="L13" s="20"/>
      <c r="M13" s="20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07" t="s">
        <v>12</v>
      </c>
      <c r="AB13" s="112" t="s">
        <v>66</v>
      </c>
      <c r="AC13" s="112" t="s">
        <v>82</v>
      </c>
    </row>
    <row r="14" spans="1:33" ht="21" customHeight="1" x14ac:dyDescent="0.25">
      <c r="K14" s="109"/>
      <c r="L14" s="20"/>
      <c r="M14" s="20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107" t="s">
        <v>13</v>
      </c>
      <c r="AB14" s="112" t="s">
        <v>67</v>
      </c>
    </row>
    <row r="15" spans="1:33" ht="21" customHeight="1" x14ac:dyDescent="0.25">
      <c r="A15" s="456" t="s">
        <v>14</v>
      </c>
      <c r="B15" s="457"/>
      <c r="K15" s="109"/>
      <c r="L15" s="20"/>
      <c r="M15" s="20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107" t="s">
        <v>15</v>
      </c>
      <c r="AB15" s="112" t="s">
        <v>68</v>
      </c>
    </row>
    <row r="16" spans="1:33" ht="21" customHeight="1" x14ac:dyDescent="0.25">
      <c r="K16" s="109"/>
      <c r="L16" s="20"/>
      <c r="M16" s="20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107" t="s">
        <v>16</v>
      </c>
      <c r="AB16" s="112" t="s">
        <v>69</v>
      </c>
    </row>
    <row r="17" spans="2:29" ht="21" customHeight="1" x14ac:dyDescent="0.15">
      <c r="B17" s="446" t="s">
        <v>17</v>
      </c>
      <c r="L17" s="20"/>
      <c r="M17" s="20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107" t="s">
        <v>18</v>
      </c>
      <c r="AB17" s="112" t="s">
        <v>70</v>
      </c>
    </row>
    <row r="18" spans="2:29" ht="21" customHeight="1" x14ac:dyDescent="0.15">
      <c r="B18" s="447"/>
      <c r="I18" s="23"/>
      <c r="J18" s="23"/>
      <c r="L18" s="20"/>
      <c r="M18" s="20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107" t="s">
        <v>19</v>
      </c>
      <c r="AB18" s="112" t="s">
        <v>88</v>
      </c>
    </row>
    <row r="19" spans="2:29" ht="21" customHeight="1" x14ac:dyDescent="0.15">
      <c r="B19" s="448"/>
      <c r="I19" s="23"/>
      <c r="J19" s="23"/>
      <c r="L19" s="20"/>
      <c r="M19" s="20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107" t="s">
        <v>20</v>
      </c>
      <c r="AB19" s="112" t="s">
        <v>89</v>
      </c>
    </row>
    <row r="20" spans="2:29" ht="21" customHeight="1" x14ac:dyDescent="0.15">
      <c r="I20" s="23"/>
      <c r="J20" s="23"/>
      <c r="L20" s="20"/>
      <c r="M20" s="20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107" t="s">
        <v>21</v>
      </c>
      <c r="AB20" s="112" t="s">
        <v>71</v>
      </c>
    </row>
    <row r="21" spans="2:29" ht="21" customHeight="1" x14ac:dyDescent="0.15">
      <c r="I21" s="23"/>
      <c r="J21" s="23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107" t="s">
        <v>22</v>
      </c>
      <c r="AB21" s="112" t="s">
        <v>72</v>
      </c>
    </row>
    <row r="22" spans="2:29" ht="21" customHeight="1" x14ac:dyDescent="0.15">
      <c r="I22" s="23"/>
      <c r="J22" s="23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107" t="s">
        <v>23</v>
      </c>
      <c r="AB22" s="112" t="s">
        <v>90</v>
      </c>
    </row>
    <row r="23" spans="2:29" ht="17.25" customHeight="1" x14ac:dyDescent="0.15">
      <c r="I23" s="23"/>
      <c r="J23" s="23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B23" s="112" t="s">
        <v>91</v>
      </c>
    </row>
    <row r="24" spans="2:29" ht="18.75" customHeight="1" x14ac:dyDescent="0.15">
      <c r="I24" s="23"/>
      <c r="J24" s="23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B24" s="112" t="s">
        <v>73</v>
      </c>
    </row>
    <row r="25" spans="2:29" ht="18" customHeight="1" x14ac:dyDescent="0.15">
      <c r="I25" s="23"/>
      <c r="J25" s="23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B25" s="112" t="s">
        <v>74</v>
      </c>
    </row>
    <row r="26" spans="2:29" ht="19.5" customHeight="1" x14ac:dyDescent="0.15"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B26" s="112" t="s">
        <v>75</v>
      </c>
    </row>
    <row r="27" spans="2:29" ht="19.5" customHeight="1" x14ac:dyDescent="0.15"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B27" s="112" t="s">
        <v>76</v>
      </c>
    </row>
    <row r="28" spans="2:29" ht="18.75" customHeight="1" x14ac:dyDescent="0.15"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B28" s="112" t="s">
        <v>78</v>
      </c>
    </row>
    <row r="29" spans="2:29" ht="18.75" customHeight="1" x14ac:dyDescent="0.2"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110"/>
      <c r="AB29" s="112" t="s">
        <v>79</v>
      </c>
      <c r="AC29"/>
    </row>
    <row r="30" spans="2:29" ht="18.75" customHeight="1" x14ac:dyDescent="0.2"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110"/>
      <c r="AB30" s="112" t="s">
        <v>80</v>
      </c>
      <c r="AC30"/>
    </row>
    <row r="31" spans="2:29" ht="12" customHeight="1" x14ac:dyDescent="0.2"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110"/>
      <c r="AB31" s="112" t="s">
        <v>81</v>
      </c>
      <c r="AC31"/>
    </row>
    <row r="32" spans="2:29" ht="12" customHeight="1" x14ac:dyDescent="0.15"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B32" s="112" t="s">
        <v>92</v>
      </c>
      <c r="AC32" s="113"/>
    </row>
    <row r="33" spans="14:29" ht="12" customHeight="1" x14ac:dyDescent="0.15"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B33" s="112" t="s">
        <v>83</v>
      </c>
      <c r="AC33" s="113"/>
    </row>
    <row r="34" spans="14:29" ht="12" customHeight="1" x14ac:dyDescent="0.15"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B34" s="112" t="s">
        <v>84</v>
      </c>
      <c r="AC34" s="113"/>
    </row>
    <row r="35" spans="14:29" ht="12" customHeight="1" x14ac:dyDescent="0.15">
      <c r="AB35" s="112" t="s">
        <v>85</v>
      </c>
      <c r="AC35" s="113"/>
    </row>
    <row r="36" spans="14:29" ht="12" customHeight="1" x14ac:dyDescent="0.15">
      <c r="AB36" s="112" t="s">
        <v>86</v>
      </c>
    </row>
  </sheetData>
  <sheetProtection algorithmName="SHA-512" hashValue="iar6V3Y93DU22vnwXVqXci4L/vkIFdIgAHj+eN1fXdZe4EHkk5lW+MU/Jlp+uJ6WGTUh8e7smoy5+ffJkS8VVA==" saltValue="ZES8aupPd6cXgo6E/6fXQQ==" spinCount="100000" sheet="1" objects="1" scenarios="1"/>
  <mergeCells count="5">
    <mergeCell ref="B17:B19"/>
    <mergeCell ref="A1:B1"/>
    <mergeCell ref="C1:G1"/>
    <mergeCell ref="A9:B9"/>
    <mergeCell ref="A15:B15"/>
  </mergeCells>
  <phoneticPr fontId="29" type="noConversion"/>
  <dataValidations count="18">
    <dataValidation type="whole" allowBlank="1" showInputMessage="1" showErrorMessage="1" promptTitle="DIGITO ESTABLECIMIENTO:" prompt="Tercer: Entre 0 y 9" sqref="H1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error="DIGITE EL CODIGO DEL MES CORRESPONDIENTE AL SELECCIONADO EN LA LISTA._x000a__x000a_EQUIPO REM-DEIS" promptTitle="DIGITO MES:" prompt="Primero: Entre 0 y 1" sqref="C6">
      <formula1>0</formula1>
      <formula2>1</formula2>
    </dataValidation>
    <dataValidation type="whole" allowBlank="1" showInputMessage="1" showErrorMessage="1" error="DIGITE EL CODIGO DEL MES CORRESPONDIENTE AL SELECCIONADO EN LA LISTA._x000a__x000a_EQUIPO REM-DEIS" promptTitle="DIGITO MES:" prompt="Segundo: Entre 0 y 9" sqref="D6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$AC$11:$AC$13</formula1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$AB$11:$AB$36</formula1>
    </dataValidation>
    <dataValidation type="list" allowBlank="1" showInputMessage="1" showErrorMessage="1" sqref="AB11">
      <formula1>$AB$11:$AB$36</formula1>
    </dataValidation>
  </dataValidation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203"/>
  <sheetViews>
    <sheetView showGridLines="0" zoomScaleNormal="100" workbookViewId="0"/>
  </sheetViews>
  <sheetFormatPr baseColWidth="10" defaultColWidth="11.7109375" defaultRowHeight="10.5" x14ac:dyDescent="0.15"/>
  <cols>
    <col min="1" max="1" width="37.85546875" style="31" customWidth="1"/>
    <col min="2" max="2" width="33.7109375" style="31" customWidth="1"/>
    <col min="3" max="3" width="15" style="31" customWidth="1"/>
    <col min="4" max="4" width="14.85546875" style="31" customWidth="1"/>
    <col min="5" max="5" width="11.28515625" style="31" bestFit="1" customWidth="1"/>
    <col min="6" max="6" width="11.7109375" style="31" customWidth="1"/>
    <col min="7" max="7" width="13.7109375" style="31" customWidth="1"/>
    <col min="8" max="9" width="12.42578125" style="31" customWidth="1"/>
    <col min="10" max="10" width="13" style="31" customWidth="1"/>
    <col min="11" max="11" width="13.5703125" style="31" customWidth="1"/>
    <col min="12" max="12" width="12.28515625" style="31" customWidth="1"/>
    <col min="13" max="13" width="12.42578125" style="31" customWidth="1"/>
    <col min="14" max="14" width="13.42578125" style="31" customWidth="1"/>
    <col min="15" max="15" width="14.140625" style="31" customWidth="1"/>
    <col min="16" max="16" width="11.85546875" style="31" customWidth="1"/>
    <col min="17" max="21" width="11.7109375" style="31" customWidth="1"/>
    <col min="22" max="25" width="17" style="31" customWidth="1"/>
    <col min="26" max="26" width="17" style="436" customWidth="1"/>
    <col min="27" max="27" width="17" style="31" hidden="1" customWidth="1"/>
    <col min="28" max="28" width="32.28515625" style="31" hidden="1" customWidth="1"/>
    <col min="29" max="30" width="17" style="31" hidden="1" customWidth="1"/>
    <col min="31" max="31" width="17" style="436" hidden="1" customWidth="1"/>
    <col min="32" max="36" width="17" style="31" hidden="1" customWidth="1"/>
    <col min="37" max="42" width="17" style="31" customWidth="1"/>
    <col min="43" max="16384" width="11.7109375" style="31"/>
  </cols>
  <sheetData>
    <row r="1" spans="1:35" s="26" customFormat="1" ht="12.75" customHeight="1" x14ac:dyDescent="0.15">
      <c r="A1" s="24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Z1" s="439"/>
      <c r="AE1" s="439"/>
    </row>
    <row r="2" spans="1:35" s="26" customFormat="1" ht="12.75" customHeight="1" x14ac:dyDescent="0.15">
      <c r="A2" s="24" t="str">
        <f>CONCATENATE("COMUNA: ",NOMBRE!$B$2," - ","( ",NOMBRE!$C$2,NOMBRE!$D$2,NOMBRE!$E$2,NOMBRE!$F$2,NOMBRE!$G$2," )")</f>
        <v>COMUNA:  - (  )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Z2" s="439"/>
      <c r="AE2" s="439"/>
    </row>
    <row r="3" spans="1:35" s="26" customFormat="1" ht="12.75" customHeight="1" x14ac:dyDescent="0.2">
      <c r="A3" s="24" t="str">
        <f>CONCATENATE("ESTABLECIMIENTO/ESTRATEGIA: ",NOMBRE!$B$3," - ","( ",NOMBRE!$C$3,NOMBRE!$D$3,NOMBRE!$E$3,NOMBRE!$F$3,NOMBRE!$G$3,NOMBRE!$H$3," )")</f>
        <v>ESTABLECIMIENTO/ESTRATEGIA:  - (  )</v>
      </c>
      <c r="B3" s="25"/>
      <c r="C3" s="25"/>
      <c r="D3" s="27"/>
      <c r="E3" s="25"/>
      <c r="F3" s="25"/>
      <c r="G3" s="25"/>
      <c r="H3" s="25"/>
      <c r="I3" s="25"/>
      <c r="J3" s="25"/>
      <c r="K3" s="25"/>
      <c r="L3" s="25"/>
      <c r="Z3" s="439"/>
      <c r="AE3" s="439"/>
    </row>
    <row r="4" spans="1:35" s="26" customFormat="1" ht="12.75" customHeight="1" x14ac:dyDescent="0.15">
      <c r="A4" s="24" t="str">
        <f>CONCATENATE("MES: ",NOMBRE!$B$6," - ","( ",NOMBRE!$C$6,NOMBRE!$D$6," )")</f>
        <v>MES:  - (  )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Z4" s="439"/>
      <c r="AE4" s="439"/>
    </row>
    <row r="5" spans="1:35" s="26" customFormat="1" ht="12.75" customHeight="1" x14ac:dyDescent="0.15">
      <c r="A5" s="24" t="str">
        <f>CONCATENATE("AÑO: ",NOMBRE!$B$7)</f>
        <v>AÑO: 2017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Z5" s="439"/>
      <c r="AE5" s="439"/>
    </row>
    <row r="6" spans="1:35" s="29" customFormat="1" x14ac:dyDescent="0.15">
      <c r="A6" s="546"/>
      <c r="B6" s="546"/>
      <c r="C6" s="546"/>
      <c r="D6" s="546"/>
      <c r="E6" s="546"/>
      <c r="F6" s="546"/>
      <c r="G6" s="546"/>
      <c r="H6" s="546"/>
      <c r="I6" s="546"/>
      <c r="J6" s="546"/>
      <c r="K6" s="546"/>
      <c r="L6" s="28"/>
      <c r="Z6" s="440"/>
      <c r="AE6" s="440"/>
    </row>
    <row r="7" spans="1:35" s="29" customFormat="1" ht="33" customHeight="1" x14ac:dyDescent="0.15">
      <c r="A7" s="547" t="s">
        <v>131</v>
      </c>
      <c r="B7" s="547"/>
      <c r="C7" s="547"/>
      <c r="D7" s="547"/>
      <c r="E7" s="547"/>
      <c r="F7" s="547"/>
      <c r="G7" s="547"/>
      <c r="H7" s="547"/>
      <c r="I7" s="547"/>
      <c r="J7" s="547"/>
      <c r="K7" s="547"/>
      <c r="L7" s="547"/>
      <c r="M7" s="547"/>
      <c r="N7" s="547"/>
      <c r="O7" s="547"/>
      <c r="P7" s="547"/>
      <c r="Q7" s="547"/>
      <c r="Z7" s="440"/>
      <c r="AE7" s="440"/>
    </row>
    <row r="8" spans="1:35" ht="30" customHeight="1" x14ac:dyDescent="0.2">
      <c r="A8" s="30" t="s">
        <v>132</v>
      </c>
      <c r="B8" s="126"/>
    </row>
    <row r="9" spans="1:35" ht="32.1" customHeight="1" x14ac:dyDescent="0.15">
      <c r="A9" s="506" t="s">
        <v>133</v>
      </c>
      <c r="B9" s="543" t="s">
        <v>134</v>
      </c>
      <c r="C9" s="543" t="s">
        <v>40</v>
      </c>
      <c r="D9" s="458" t="s">
        <v>100</v>
      </c>
      <c r="E9" s="515"/>
      <c r="F9" s="515"/>
      <c r="G9" s="515"/>
      <c r="H9" s="515"/>
      <c r="I9" s="515"/>
      <c r="J9" s="515"/>
      <c r="K9" s="458" t="s">
        <v>135</v>
      </c>
      <c r="L9" s="459"/>
      <c r="M9" s="531" t="s">
        <v>136</v>
      </c>
      <c r="N9" s="460"/>
      <c r="O9" s="461"/>
    </row>
    <row r="10" spans="1:35" ht="12.75" customHeight="1" x14ac:dyDescent="0.15">
      <c r="A10" s="507"/>
      <c r="B10" s="544"/>
      <c r="C10" s="544"/>
      <c r="D10" s="474" t="s">
        <v>25</v>
      </c>
      <c r="E10" s="474" t="s">
        <v>26</v>
      </c>
      <c r="F10" s="520" t="s">
        <v>27</v>
      </c>
      <c r="G10" s="528" t="s">
        <v>28</v>
      </c>
      <c r="H10" s="520" t="s">
        <v>29</v>
      </c>
      <c r="I10" s="520" t="s">
        <v>30</v>
      </c>
      <c r="J10" s="525" t="s">
        <v>31</v>
      </c>
      <c r="K10" s="471" t="s">
        <v>137</v>
      </c>
      <c r="L10" s="465" t="s">
        <v>32</v>
      </c>
      <c r="M10" s="462" t="s">
        <v>101</v>
      </c>
      <c r="N10" s="501" t="s">
        <v>102</v>
      </c>
      <c r="O10" s="468" t="s">
        <v>138</v>
      </c>
    </row>
    <row r="11" spans="1:35" ht="12.75" customHeight="1" x14ac:dyDescent="0.15">
      <c r="A11" s="507"/>
      <c r="B11" s="544"/>
      <c r="C11" s="544"/>
      <c r="D11" s="475"/>
      <c r="E11" s="475"/>
      <c r="F11" s="521"/>
      <c r="G11" s="529"/>
      <c r="H11" s="521"/>
      <c r="I11" s="521"/>
      <c r="J11" s="526"/>
      <c r="K11" s="472"/>
      <c r="L11" s="466"/>
      <c r="M11" s="463"/>
      <c r="N11" s="502"/>
      <c r="O11" s="469"/>
    </row>
    <row r="12" spans="1:35" ht="16.5" customHeight="1" x14ac:dyDescent="0.15">
      <c r="A12" s="508"/>
      <c r="B12" s="545"/>
      <c r="C12" s="545"/>
      <c r="D12" s="476"/>
      <c r="E12" s="476"/>
      <c r="F12" s="522"/>
      <c r="G12" s="530"/>
      <c r="H12" s="522"/>
      <c r="I12" s="522"/>
      <c r="J12" s="527"/>
      <c r="K12" s="473"/>
      <c r="L12" s="467"/>
      <c r="M12" s="464"/>
      <c r="N12" s="503"/>
      <c r="O12" s="470"/>
    </row>
    <row r="13" spans="1:35" ht="15" customHeight="1" x14ac:dyDescent="0.15">
      <c r="A13" s="506" t="s">
        <v>139</v>
      </c>
      <c r="B13" s="120" t="s">
        <v>93</v>
      </c>
      <c r="C13" s="355">
        <f>SUM(D13:K13)+M13+N13+O13+L13</f>
        <v>0</v>
      </c>
      <c r="D13" s="138"/>
      <c r="E13" s="274"/>
      <c r="F13" s="275"/>
      <c r="G13" s="275"/>
      <c r="H13" s="201"/>
      <c r="I13" s="201"/>
      <c r="J13" s="202"/>
      <c r="K13" s="203"/>
      <c r="L13" s="203"/>
      <c r="M13" s="203"/>
      <c r="N13" s="201"/>
      <c r="O13" s="202"/>
      <c r="P13" s="190" t="str">
        <f>AA13&amp;" "&amp;AB13</f>
        <v xml:space="preserve"> </v>
      </c>
      <c r="AA13" s="437"/>
      <c r="AB13" s="437"/>
      <c r="AC13" s="437"/>
      <c r="AD13" s="437"/>
      <c r="AE13" s="437"/>
      <c r="AF13" s="437"/>
      <c r="AG13" s="437"/>
      <c r="AH13" s="437"/>
      <c r="AI13" s="437"/>
    </row>
    <row r="14" spans="1:35" ht="15" customHeight="1" x14ac:dyDescent="0.15">
      <c r="A14" s="507"/>
      <c r="B14" s="121" t="s">
        <v>94</v>
      </c>
      <c r="C14" s="355">
        <f>SUM(H14:J14)</f>
        <v>0</v>
      </c>
      <c r="D14" s="204"/>
      <c r="E14" s="205"/>
      <c r="F14" s="206"/>
      <c r="G14" s="207"/>
      <c r="H14" s="277"/>
      <c r="I14" s="277"/>
      <c r="J14" s="337"/>
      <c r="K14" s="205"/>
      <c r="L14" s="208"/>
      <c r="M14" s="205"/>
      <c r="N14" s="207"/>
      <c r="O14" s="209"/>
      <c r="P14" s="190"/>
      <c r="AA14" s="437"/>
      <c r="AB14" s="437"/>
      <c r="AC14" s="437"/>
      <c r="AD14" s="437"/>
      <c r="AE14" s="437"/>
      <c r="AF14" s="437"/>
      <c r="AG14" s="437"/>
      <c r="AH14" s="437"/>
      <c r="AI14" s="437"/>
    </row>
    <row r="15" spans="1:35" ht="15" customHeight="1" x14ac:dyDescent="0.15">
      <c r="A15" s="507"/>
      <c r="B15" s="121" t="s">
        <v>95</v>
      </c>
      <c r="C15" s="355">
        <f>SUM(M15:O15)+K15+L15</f>
        <v>0</v>
      </c>
      <c r="D15" s="210"/>
      <c r="E15" s="211"/>
      <c r="F15" s="212"/>
      <c r="G15" s="213"/>
      <c r="H15" s="212"/>
      <c r="I15" s="212"/>
      <c r="J15" s="214"/>
      <c r="K15" s="338"/>
      <c r="L15" s="208"/>
      <c r="M15" s="338"/>
      <c r="N15" s="171"/>
      <c r="O15" s="167"/>
      <c r="P15" s="190" t="str">
        <f>AA15&amp;" "&amp;AB15&amp;" "&amp;AC15&amp;" "&amp;AD15</f>
        <v xml:space="preserve">   </v>
      </c>
      <c r="AA15" s="44" t="str">
        <f>IF(K13+K15=K38,""," No olvide escribir el Nº Correcto según kg por persona que retira alimento de la sección B en el grupo de Gestantes Normal, Sobrepeso y Obesas")</f>
        <v/>
      </c>
      <c r="AB15" s="44" t="str">
        <f>IF(M13+M15=(M38*2),"","No olvide escribir el Nº Correcto según kg por persona que retira alimento de la sección B en el grupo de Madre con hijo/a menor a 6 meses con Lactancia materna exclusiva")</f>
        <v/>
      </c>
      <c r="AC15" s="44" t="str">
        <f>IF(N13+N15=N38,"","No olvide escribir el Nº Correcto según kg por persona que retira alimento de la sección B en el grupo de Madre con hijo/a menor a 6 meses con Lactancia materna predominante")</f>
        <v/>
      </c>
      <c r="AD15" s="44" t="str">
        <f>IF(O13+O15=O38,"","No olvide escribir el Nº Correcto según kg por persona que retira alimento de la sección B en el grupo de Madre con hijo/a menor a 6 meses con Formula predominantes o exclusiva")</f>
        <v/>
      </c>
      <c r="AF15" s="44">
        <f>IF(K15=K38,0,1)</f>
        <v>0</v>
      </c>
      <c r="AG15" s="44">
        <f>IF(M15=(M38*2),0,1)</f>
        <v>0</v>
      </c>
      <c r="AH15" s="44">
        <f>IF(N15=N38,0,1)</f>
        <v>0</v>
      </c>
      <c r="AI15" s="44">
        <f>IF(O15=O38,0,1)</f>
        <v>0</v>
      </c>
    </row>
    <row r="16" spans="1:35" ht="15" customHeight="1" x14ac:dyDescent="0.15">
      <c r="A16" s="507"/>
      <c r="B16" s="122" t="s">
        <v>96</v>
      </c>
      <c r="C16" s="355">
        <f>SUM(D16:F16)</f>
        <v>0</v>
      </c>
      <c r="D16" s="339"/>
      <c r="E16" s="340"/>
      <c r="F16" s="340"/>
      <c r="G16" s="215"/>
      <c r="H16" s="215"/>
      <c r="I16" s="215"/>
      <c r="J16" s="216"/>
      <c r="K16" s="217"/>
      <c r="L16" s="216"/>
      <c r="M16" s="217"/>
      <c r="N16" s="215"/>
      <c r="O16" s="216"/>
      <c r="P16" s="191"/>
    </row>
    <row r="17" spans="1:35" ht="15" customHeight="1" x14ac:dyDescent="0.15">
      <c r="A17" s="508"/>
      <c r="B17" s="33" t="s">
        <v>141</v>
      </c>
      <c r="C17" s="356">
        <f>SUM(D17:O17)</f>
        <v>0</v>
      </c>
      <c r="D17" s="349">
        <f t="shared" ref="D17:O17" si="0">SUM(D13:D16)</f>
        <v>0</v>
      </c>
      <c r="E17" s="350">
        <f>SUM(E13:E16)</f>
        <v>0</v>
      </c>
      <c r="F17" s="351">
        <f>SUM(F13:F16)</f>
        <v>0</v>
      </c>
      <c r="G17" s="351">
        <f>SUM(G13:G16)</f>
        <v>0</v>
      </c>
      <c r="H17" s="351">
        <f>SUM(H13:H16)</f>
        <v>0</v>
      </c>
      <c r="I17" s="351">
        <f t="shared" si="0"/>
        <v>0</v>
      </c>
      <c r="J17" s="352">
        <f t="shared" si="0"/>
        <v>0</v>
      </c>
      <c r="K17" s="350">
        <f t="shared" si="0"/>
        <v>0</v>
      </c>
      <c r="L17" s="352">
        <f t="shared" si="0"/>
        <v>0</v>
      </c>
      <c r="M17" s="350">
        <f t="shared" si="0"/>
        <v>0</v>
      </c>
      <c r="N17" s="351">
        <f t="shared" si="0"/>
        <v>0</v>
      </c>
      <c r="O17" s="352">
        <f t="shared" si="0"/>
        <v>0</v>
      </c>
      <c r="P17" s="191"/>
      <c r="AA17" s="436"/>
      <c r="AB17" s="436"/>
      <c r="AC17" s="436"/>
      <c r="AD17" s="436"/>
      <c r="AF17" s="436"/>
      <c r="AG17" s="436"/>
      <c r="AH17" s="436"/>
      <c r="AI17" s="436"/>
    </row>
    <row r="18" spans="1:35" ht="15" customHeight="1" x14ac:dyDescent="0.15">
      <c r="A18" s="506" t="s">
        <v>140</v>
      </c>
      <c r="B18" s="121" t="s">
        <v>93</v>
      </c>
      <c r="C18" s="355">
        <f>SUM(D18:J18)+SUM(L18:O18)+K18</f>
        <v>0</v>
      </c>
      <c r="D18" s="142"/>
      <c r="E18" s="155"/>
      <c r="F18" s="175"/>
      <c r="G18" s="175"/>
      <c r="H18" s="288"/>
      <c r="I18" s="288"/>
      <c r="J18" s="289"/>
      <c r="K18" s="203"/>
      <c r="L18" s="202"/>
      <c r="M18" s="203"/>
      <c r="N18" s="201"/>
      <c r="O18" s="202"/>
      <c r="P18" s="190" t="str">
        <f>AA18&amp;" "&amp;AB18</f>
        <v xml:space="preserve"> </v>
      </c>
      <c r="AA18" s="441" t="str">
        <f>IF(K18 = K23, "","el valor de la Leche Purita Fortificada (LPF) deben ser igual al subotal Normal, sobrepeso y obesas del gestante")</f>
        <v/>
      </c>
      <c r="AB18" s="437"/>
      <c r="AC18" s="437"/>
      <c r="AD18" s="437"/>
      <c r="AE18" s="437"/>
      <c r="AF18" s="437"/>
      <c r="AG18" s="437"/>
      <c r="AH18" s="437"/>
      <c r="AI18" s="437"/>
    </row>
    <row r="19" spans="1:35" ht="15" customHeight="1" x14ac:dyDescent="0.15">
      <c r="A19" s="507"/>
      <c r="B19" s="121" t="s">
        <v>94</v>
      </c>
      <c r="C19" s="355">
        <f>SUM(H19:J19)</f>
        <v>0</v>
      </c>
      <c r="D19" s="218"/>
      <c r="E19" s="219"/>
      <c r="F19" s="220"/>
      <c r="G19" s="220"/>
      <c r="H19" s="277"/>
      <c r="I19" s="277"/>
      <c r="J19" s="337"/>
      <c r="K19" s="221"/>
      <c r="L19" s="222"/>
      <c r="M19" s="221"/>
      <c r="N19" s="223"/>
      <c r="O19" s="222"/>
      <c r="P19" s="190"/>
      <c r="AA19" s="437"/>
      <c r="AB19" s="437"/>
      <c r="AC19" s="437"/>
      <c r="AD19" s="437"/>
      <c r="AE19" s="437"/>
      <c r="AF19" s="437"/>
      <c r="AG19" s="437"/>
      <c r="AH19" s="437"/>
      <c r="AI19" s="437"/>
    </row>
    <row r="20" spans="1:35" ht="15" customHeight="1" x14ac:dyDescent="0.15">
      <c r="A20" s="507"/>
      <c r="B20" s="121" t="s">
        <v>97</v>
      </c>
      <c r="C20" s="355">
        <f>SUM(E20:J20)</f>
        <v>0</v>
      </c>
      <c r="D20" s="218"/>
      <c r="E20" s="175"/>
      <c r="F20" s="175"/>
      <c r="G20" s="171"/>
      <c r="H20" s="171"/>
      <c r="I20" s="171"/>
      <c r="J20" s="167"/>
      <c r="K20" s="221"/>
      <c r="L20" s="222"/>
      <c r="M20" s="221"/>
      <c r="N20" s="223"/>
      <c r="O20" s="222"/>
      <c r="P20" s="190" t="str">
        <f>AA20&amp;" "&amp;AB20&amp;" "&amp;AC20&amp;" "&amp;AD20&amp;" "&amp;AA21&amp;" "&amp;AB21</f>
        <v xml:space="preserve">     </v>
      </c>
      <c r="Q20" s="34"/>
      <c r="R20" s="34"/>
      <c r="AA20" s="437"/>
      <c r="AB20" s="437"/>
      <c r="AC20" s="437"/>
      <c r="AD20" s="437"/>
      <c r="AF20" s="437"/>
      <c r="AG20" s="437"/>
      <c r="AH20" s="437"/>
      <c r="AI20" s="437"/>
    </row>
    <row r="21" spans="1:35" ht="15" customHeight="1" x14ac:dyDescent="0.15">
      <c r="A21" s="507"/>
      <c r="B21" s="121" t="s">
        <v>95</v>
      </c>
      <c r="C21" s="355">
        <f>SUM(K21:O21)</f>
        <v>0</v>
      </c>
      <c r="D21" s="224"/>
      <c r="E21" s="219"/>
      <c r="F21" s="223"/>
      <c r="G21" s="223"/>
      <c r="H21" s="212"/>
      <c r="I21" s="212"/>
      <c r="J21" s="214"/>
      <c r="K21" s="221"/>
      <c r="L21" s="341"/>
      <c r="M21" s="338"/>
      <c r="N21" s="171"/>
      <c r="O21" s="167"/>
      <c r="P21" s="190"/>
      <c r="AA21" s="437"/>
      <c r="AB21" s="437"/>
      <c r="AC21" s="436"/>
      <c r="AD21" s="436"/>
      <c r="AF21" s="437"/>
      <c r="AG21" s="437"/>
      <c r="AH21" s="436"/>
      <c r="AI21" s="436"/>
    </row>
    <row r="22" spans="1:35" ht="15" customHeight="1" x14ac:dyDescent="0.15">
      <c r="A22" s="507"/>
      <c r="B22" s="121" t="s">
        <v>96</v>
      </c>
      <c r="C22" s="355">
        <f>SUM(D22:F22)</f>
        <v>0</v>
      </c>
      <c r="D22" s="339"/>
      <c r="E22" s="340"/>
      <c r="F22" s="340"/>
      <c r="G22" s="215"/>
      <c r="H22" s="215"/>
      <c r="I22" s="215"/>
      <c r="J22" s="216"/>
      <c r="K22" s="217"/>
      <c r="L22" s="216"/>
      <c r="M22" s="217"/>
      <c r="N22" s="215"/>
      <c r="O22" s="216"/>
      <c r="P22" s="191"/>
      <c r="AA22" s="436"/>
      <c r="AB22" s="436"/>
      <c r="AC22" s="436"/>
      <c r="AD22" s="436"/>
      <c r="AF22" s="436"/>
      <c r="AG22" s="436"/>
      <c r="AH22" s="436"/>
      <c r="AI22" s="436"/>
    </row>
    <row r="23" spans="1:35" ht="15" customHeight="1" x14ac:dyDescent="0.15">
      <c r="A23" s="508"/>
      <c r="B23" s="33" t="s">
        <v>141</v>
      </c>
      <c r="C23" s="356">
        <f>SUM(D23:O23)</f>
        <v>0</v>
      </c>
      <c r="D23" s="349">
        <f t="shared" ref="D23:O23" si="1">SUM(D18:D22)</f>
        <v>0</v>
      </c>
      <c r="E23" s="350">
        <f t="shared" si="1"/>
        <v>0</v>
      </c>
      <c r="F23" s="351">
        <f t="shared" si="1"/>
        <v>0</v>
      </c>
      <c r="G23" s="351">
        <f t="shared" si="1"/>
        <v>0</v>
      </c>
      <c r="H23" s="351">
        <f t="shared" si="1"/>
        <v>0</v>
      </c>
      <c r="I23" s="351">
        <f t="shared" si="1"/>
        <v>0</v>
      </c>
      <c r="J23" s="352">
        <f t="shared" si="1"/>
        <v>0</v>
      </c>
      <c r="K23" s="352">
        <f t="shared" si="1"/>
        <v>0</v>
      </c>
      <c r="L23" s="352">
        <f t="shared" si="1"/>
        <v>0</v>
      </c>
      <c r="M23" s="350">
        <f t="shared" si="1"/>
        <v>0</v>
      </c>
      <c r="N23" s="351">
        <f t="shared" si="1"/>
        <v>0</v>
      </c>
      <c r="O23" s="352">
        <f t="shared" si="1"/>
        <v>0</v>
      </c>
      <c r="P23" s="192"/>
      <c r="Q23" s="34"/>
      <c r="R23" s="34"/>
      <c r="AA23" s="436"/>
      <c r="AB23" s="436"/>
      <c r="AC23" s="436"/>
      <c r="AD23" s="436"/>
      <c r="AF23" s="436"/>
      <c r="AG23" s="436"/>
      <c r="AH23" s="436"/>
      <c r="AI23" s="436"/>
    </row>
    <row r="24" spans="1:35" ht="15" customHeight="1" x14ac:dyDescent="0.15">
      <c r="A24" s="506" t="s">
        <v>103</v>
      </c>
      <c r="B24" s="121" t="s">
        <v>98</v>
      </c>
      <c r="C24" s="355">
        <f>SUM(D24:F24)</f>
        <v>0</v>
      </c>
      <c r="D24" s="342"/>
      <c r="E24" s="343"/>
      <c r="F24" s="344"/>
      <c r="G24" s="225"/>
      <c r="H24" s="226"/>
      <c r="I24" s="226"/>
      <c r="J24" s="227"/>
      <c r="K24" s="225"/>
      <c r="L24" s="228"/>
      <c r="M24" s="229"/>
      <c r="N24" s="230"/>
      <c r="O24" s="228"/>
      <c r="P24" s="190"/>
      <c r="AA24" s="437"/>
      <c r="AB24" s="437"/>
      <c r="AC24" s="437"/>
      <c r="AD24" s="437"/>
      <c r="AE24" s="437"/>
      <c r="AF24" s="437"/>
      <c r="AG24" s="437"/>
      <c r="AH24" s="437"/>
      <c r="AI24" s="437"/>
    </row>
    <row r="25" spans="1:35" ht="15" customHeight="1" x14ac:dyDescent="0.15">
      <c r="A25" s="507"/>
      <c r="B25" s="121" t="s">
        <v>99</v>
      </c>
      <c r="C25" s="355">
        <f>F25</f>
        <v>0</v>
      </c>
      <c r="D25" s="231"/>
      <c r="E25" s="212"/>
      <c r="F25" s="345"/>
      <c r="G25" s="210"/>
      <c r="H25" s="232"/>
      <c r="I25" s="232"/>
      <c r="J25" s="233"/>
      <c r="K25" s="224"/>
      <c r="L25" s="222"/>
      <c r="M25" s="221"/>
      <c r="N25" s="223"/>
      <c r="O25" s="222"/>
      <c r="P25" s="190"/>
      <c r="AA25" s="437"/>
      <c r="AB25" s="437"/>
      <c r="AC25" s="437"/>
      <c r="AD25" s="437"/>
      <c r="AE25" s="437"/>
      <c r="AF25" s="437"/>
      <c r="AG25" s="437"/>
      <c r="AH25" s="437"/>
      <c r="AI25" s="437"/>
    </row>
    <row r="26" spans="1:35" ht="15" customHeight="1" x14ac:dyDescent="0.15">
      <c r="A26" s="507"/>
      <c r="B26" s="121" t="s">
        <v>93</v>
      </c>
      <c r="C26" s="355">
        <f>SUM(G26:H26)</f>
        <v>0</v>
      </c>
      <c r="D26" s="210"/>
      <c r="E26" s="234"/>
      <c r="F26" s="212"/>
      <c r="G26" s="171"/>
      <c r="H26" s="171"/>
      <c r="I26" s="232"/>
      <c r="J26" s="233"/>
      <c r="K26" s="224"/>
      <c r="L26" s="235"/>
      <c r="M26" s="221"/>
      <c r="N26" s="223"/>
      <c r="O26" s="222"/>
      <c r="P26" s="192"/>
      <c r="Q26" s="34"/>
      <c r="R26" s="34"/>
      <c r="AA26" s="437"/>
      <c r="AB26" s="437"/>
      <c r="AC26" s="437"/>
      <c r="AD26" s="436"/>
      <c r="AF26" s="436"/>
      <c r="AG26" s="436"/>
      <c r="AH26" s="436"/>
      <c r="AI26" s="436"/>
    </row>
    <row r="27" spans="1:35" s="35" customFormat="1" ht="15" customHeight="1" x14ac:dyDescent="0.15">
      <c r="A27" s="507"/>
      <c r="B27" s="194" t="s">
        <v>97</v>
      </c>
      <c r="C27" s="357">
        <f>SUM(E27:H27)</f>
        <v>0</v>
      </c>
      <c r="D27" s="236"/>
      <c r="E27" s="166"/>
      <c r="F27" s="166"/>
      <c r="G27" s="166"/>
      <c r="H27" s="166"/>
      <c r="I27" s="237"/>
      <c r="J27" s="238"/>
      <c r="K27" s="239"/>
      <c r="L27" s="240"/>
      <c r="M27" s="239"/>
      <c r="N27" s="241"/>
      <c r="O27" s="242"/>
      <c r="P27" s="191"/>
      <c r="Q27" s="31"/>
      <c r="R27" s="31"/>
      <c r="Z27" s="438"/>
      <c r="AA27" s="438"/>
      <c r="AB27" s="438"/>
      <c r="AC27" s="438"/>
      <c r="AD27" s="438"/>
      <c r="AE27" s="438"/>
      <c r="AF27" s="438"/>
      <c r="AG27" s="438"/>
      <c r="AH27" s="438"/>
      <c r="AI27" s="438"/>
    </row>
    <row r="28" spans="1:35" s="35" customFormat="1" ht="15" customHeight="1" x14ac:dyDescent="0.15">
      <c r="A28" s="193"/>
      <c r="B28" s="33" t="s">
        <v>141</v>
      </c>
      <c r="C28" s="356">
        <f>SUM(D28:O28)</f>
        <v>0</v>
      </c>
      <c r="D28" s="349">
        <f>D24</f>
        <v>0</v>
      </c>
      <c r="E28" s="350">
        <f>SUM(E24,E27)</f>
        <v>0</v>
      </c>
      <c r="F28" s="351">
        <f>SUM(F24,F25,F27)</f>
        <v>0</v>
      </c>
      <c r="G28" s="351">
        <f>SUM(G26:G27)</f>
        <v>0</v>
      </c>
      <c r="H28" s="351">
        <f>SUM(H26:H27)</f>
        <v>0</v>
      </c>
      <c r="I28" s="351">
        <v>0</v>
      </c>
      <c r="J28" s="353">
        <v>0</v>
      </c>
      <c r="K28" s="349">
        <v>0</v>
      </c>
      <c r="L28" s="352">
        <v>0</v>
      </c>
      <c r="M28" s="350">
        <v>0</v>
      </c>
      <c r="N28" s="351">
        <v>0</v>
      </c>
      <c r="O28" s="352">
        <v>0</v>
      </c>
      <c r="P28" s="191"/>
      <c r="Q28" s="31"/>
      <c r="R28" s="31"/>
      <c r="Z28" s="438"/>
      <c r="AA28" s="438"/>
      <c r="AB28" s="438"/>
      <c r="AC28" s="438"/>
      <c r="AD28" s="438"/>
      <c r="AE28" s="438"/>
      <c r="AF28" s="438"/>
      <c r="AG28" s="438"/>
      <c r="AH28" s="438"/>
      <c r="AI28" s="438"/>
    </row>
    <row r="29" spans="1:35" s="35" customFormat="1" ht="15" customHeight="1" x14ac:dyDescent="0.15">
      <c r="A29" s="506" t="s">
        <v>166</v>
      </c>
      <c r="B29" s="120" t="s">
        <v>167</v>
      </c>
      <c r="C29" s="358">
        <f>SUM(D29:H29)</f>
        <v>0</v>
      </c>
      <c r="D29" s="342"/>
      <c r="E29" s="343"/>
      <c r="F29" s="344"/>
      <c r="G29" s="344"/>
      <c r="H29" s="344"/>
      <c r="I29" s="226"/>
      <c r="J29" s="243"/>
      <c r="K29" s="244"/>
      <c r="L29" s="245"/>
      <c r="M29" s="246"/>
      <c r="N29" s="247"/>
      <c r="O29" s="248"/>
      <c r="P29" s="191"/>
      <c r="Q29" s="31"/>
      <c r="R29" s="31"/>
      <c r="Z29" s="438"/>
      <c r="AA29" s="438"/>
      <c r="AB29" s="438"/>
      <c r="AC29" s="438"/>
      <c r="AD29" s="438"/>
      <c r="AE29" s="438"/>
      <c r="AF29" s="438"/>
      <c r="AG29" s="438"/>
      <c r="AH29" s="438"/>
      <c r="AI29" s="438"/>
    </row>
    <row r="30" spans="1:35" s="35" customFormat="1" ht="15" customHeight="1" x14ac:dyDescent="0.15">
      <c r="A30" s="507"/>
      <c r="B30" s="122" t="s">
        <v>168</v>
      </c>
      <c r="C30" s="359">
        <f>SUM(D30:H30)</f>
        <v>0</v>
      </c>
      <c r="D30" s="346"/>
      <c r="E30" s="347"/>
      <c r="F30" s="348"/>
      <c r="G30" s="348"/>
      <c r="H30" s="348"/>
      <c r="I30" s="249"/>
      <c r="J30" s="250"/>
      <c r="K30" s="251"/>
      <c r="L30" s="252"/>
      <c r="M30" s="253"/>
      <c r="N30" s="254"/>
      <c r="O30" s="255"/>
      <c r="P30" s="191"/>
      <c r="Q30" s="31"/>
      <c r="R30" s="31"/>
      <c r="Z30" s="438"/>
      <c r="AA30" s="438"/>
      <c r="AB30" s="438"/>
      <c r="AC30" s="438"/>
      <c r="AD30" s="438"/>
      <c r="AE30" s="438"/>
      <c r="AF30" s="438"/>
      <c r="AG30" s="438"/>
      <c r="AH30" s="438"/>
      <c r="AI30" s="438"/>
    </row>
    <row r="31" spans="1:35" ht="15" customHeight="1" x14ac:dyDescent="0.15">
      <c r="A31" s="508"/>
      <c r="B31" s="33" t="s">
        <v>141</v>
      </c>
      <c r="C31" s="356">
        <f>SUM(D31:O31)</f>
        <v>0</v>
      </c>
      <c r="D31" s="349">
        <f>SUM(D29:D30)</f>
        <v>0</v>
      </c>
      <c r="E31" s="349">
        <f t="shared" ref="E31:H31" si="2">SUM(E29:E30)</f>
        <v>0</v>
      </c>
      <c r="F31" s="349">
        <f t="shared" si="2"/>
        <v>0</v>
      </c>
      <c r="G31" s="349">
        <f t="shared" si="2"/>
        <v>0</v>
      </c>
      <c r="H31" s="349">
        <f t="shared" si="2"/>
        <v>0</v>
      </c>
      <c r="I31" s="349">
        <v>0</v>
      </c>
      <c r="J31" s="349">
        <v>0</v>
      </c>
      <c r="K31" s="349">
        <v>0</v>
      </c>
      <c r="L31" s="349">
        <v>0</v>
      </c>
      <c r="M31" s="349">
        <v>0</v>
      </c>
      <c r="N31" s="349">
        <v>0</v>
      </c>
      <c r="O31" s="349">
        <v>0</v>
      </c>
      <c r="P31" s="192"/>
      <c r="Q31" s="34"/>
      <c r="R31" s="34"/>
      <c r="AA31" s="436"/>
      <c r="AB31" s="436"/>
      <c r="AC31" s="436"/>
      <c r="AD31" s="436"/>
      <c r="AF31" s="436"/>
      <c r="AG31" s="436"/>
      <c r="AH31" s="436"/>
      <c r="AI31" s="436"/>
    </row>
    <row r="32" spans="1:35" ht="15" customHeight="1" x14ac:dyDescent="0.15">
      <c r="A32" s="516" t="s">
        <v>40</v>
      </c>
      <c r="B32" s="517"/>
      <c r="C32" s="360">
        <f>SUM(D32:O32)</f>
        <v>0</v>
      </c>
      <c r="D32" s="354">
        <f>+D17+D23+D31+D28</f>
        <v>0</v>
      </c>
      <c r="E32" s="354">
        <f t="shared" ref="E32:O32" si="3">+E17+E23+E31+E28</f>
        <v>0</v>
      </c>
      <c r="F32" s="354">
        <f t="shared" si="3"/>
        <v>0</v>
      </c>
      <c r="G32" s="354">
        <f t="shared" si="3"/>
        <v>0</v>
      </c>
      <c r="H32" s="354">
        <f t="shared" si="3"/>
        <v>0</v>
      </c>
      <c r="I32" s="354">
        <f t="shared" si="3"/>
        <v>0</v>
      </c>
      <c r="J32" s="354">
        <f t="shared" si="3"/>
        <v>0</v>
      </c>
      <c r="K32" s="354">
        <f t="shared" si="3"/>
        <v>0</v>
      </c>
      <c r="L32" s="354">
        <f t="shared" si="3"/>
        <v>0</v>
      </c>
      <c r="M32" s="354">
        <f t="shared" si="3"/>
        <v>0</v>
      </c>
      <c r="N32" s="354">
        <f t="shared" si="3"/>
        <v>0</v>
      </c>
      <c r="O32" s="354">
        <f t="shared" si="3"/>
        <v>0</v>
      </c>
      <c r="P32" s="192"/>
      <c r="Q32" s="34"/>
      <c r="R32" s="34"/>
      <c r="AA32" s="436"/>
      <c r="AB32" s="436"/>
      <c r="AC32" s="436"/>
      <c r="AD32" s="436"/>
      <c r="AF32" s="436"/>
      <c r="AG32" s="436"/>
      <c r="AH32" s="436"/>
      <c r="AI32" s="436"/>
    </row>
    <row r="33" spans="1:35" ht="30" customHeight="1" x14ac:dyDescent="0.2">
      <c r="A33" s="30" t="s">
        <v>156</v>
      </c>
      <c r="C33" s="36"/>
      <c r="AA33" s="436"/>
      <c r="AB33" s="436"/>
      <c r="AC33" s="436"/>
      <c r="AD33" s="436"/>
      <c r="AF33" s="436"/>
      <c r="AG33" s="436"/>
      <c r="AH33" s="436"/>
      <c r="AI33" s="436"/>
    </row>
    <row r="34" spans="1:35" ht="19.5" customHeight="1" x14ac:dyDescent="0.15">
      <c r="A34" s="509" t="s">
        <v>133</v>
      </c>
      <c r="B34" s="534"/>
      <c r="C34" s="506" t="s">
        <v>40</v>
      </c>
      <c r="D34" s="458" t="s">
        <v>100</v>
      </c>
      <c r="E34" s="515"/>
      <c r="F34" s="515"/>
      <c r="G34" s="515"/>
      <c r="H34" s="515"/>
      <c r="I34" s="515"/>
      <c r="J34" s="459"/>
      <c r="K34" s="532" t="s">
        <v>135</v>
      </c>
      <c r="L34" s="533"/>
      <c r="M34" s="531" t="s">
        <v>136</v>
      </c>
      <c r="N34" s="460"/>
      <c r="O34" s="461"/>
      <c r="R34" s="37"/>
      <c r="AA34" s="436"/>
      <c r="AB34" s="436"/>
      <c r="AC34" s="436"/>
      <c r="AD34" s="436"/>
      <c r="AF34" s="436"/>
      <c r="AG34" s="436"/>
      <c r="AH34" s="436"/>
      <c r="AI34" s="436"/>
    </row>
    <row r="35" spans="1:35" ht="15" customHeight="1" x14ac:dyDescent="0.15">
      <c r="A35" s="510"/>
      <c r="B35" s="535"/>
      <c r="C35" s="510"/>
      <c r="D35" s="474" t="s">
        <v>25</v>
      </c>
      <c r="E35" s="520" t="s">
        <v>26</v>
      </c>
      <c r="F35" s="520" t="s">
        <v>27</v>
      </c>
      <c r="G35" s="528" t="s">
        <v>28</v>
      </c>
      <c r="H35" s="520" t="s">
        <v>29</v>
      </c>
      <c r="I35" s="520" t="s">
        <v>30</v>
      </c>
      <c r="J35" s="525" t="s">
        <v>31</v>
      </c>
      <c r="K35" s="471" t="s">
        <v>137</v>
      </c>
      <c r="L35" s="465" t="s">
        <v>32</v>
      </c>
      <c r="M35" s="471" t="s">
        <v>101</v>
      </c>
      <c r="N35" s="501" t="s">
        <v>102</v>
      </c>
      <c r="O35" s="468" t="s">
        <v>138</v>
      </c>
      <c r="R35" s="37"/>
      <c r="AA35" s="436"/>
      <c r="AB35" s="436"/>
      <c r="AC35" s="436"/>
      <c r="AD35" s="436"/>
      <c r="AF35" s="436"/>
      <c r="AG35" s="436"/>
      <c r="AH35" s="436"/>
      <c r="AI35" s="436"/>
    </row>
    <row r="36" spans="1:35" ht="24" customHeight="1" x14ac:dyDescent="0.15">
      <c r="A36" s="510"/>
      <c r="B36" s="535"/>
      <c r="C36" s="510"/>
      <c r="D36" s="475"/>
      <c r="E36" s="521"/>
      <c r="F36" s="521"/>
      <c r="G36" s="529"/>
      <c r="H36" s="521"/>
      <c r="I36" s="521"/>
      <c r="J36" s="526"/>
      <c r="K36" s="472"/>
      <c r="L36" s="466"/>
      <c r="M36" s="472"/>
      <c r="N36" s="502"/>
      <c r="O36" s="469"/>
      <c r="R36" s="37"/>
      <c r="AA36" s="436"/>
      <c r="AB36" s="436"/>
      <c r="AC36" s="436"/>
      <c r="AD36" s="436"/>
      <c r="AF36" s="436"/>
      <c r="AG36" s="436"/>
      <c r="AH36" s="436"/>
      <c r="AI36" s="436"/>
    </row>
    <row r="37" spans="1:35" ht="14.25" customHeight="1" x14ac:dyDescent="0.15">
      <c r="A37" s="511"/>
      <c r="B37" s="548"/>
      <c r="C37" s="510"/>
      <c r="D37" s="476"/>
      <c r="E37" s="522"/>
      <c r="F37" s="522"/>
      <c r="G37" s="530"/>
      <c r="H37" s="522"/>
      <c r="I37" s="522"/>
      <c r="J37" s="527"/>
      <c r="K37" s="473"/>
      <c r="L37" s="467"/>
      <c r="M37" s="473"/>
      <c r="N37" s="503"/>
      <c r="O37" s="470"/>
      <c r="R37" s="37"/>
      <c r="AA37" s="436"/>
      <c r="AB37" s="436"/>
      <c r="AC37" s="436"/>
      <c r="AD37" s="436"/>
      <c r="AF37" s="436"/>
      <c r="AG37" s="436"/>
      <c r="AH37" s="436"/>
      <c r="AI37" s="436"/>
    </row>
    <row r="38" spans="1:35" ht="12" customHeight="1" x14ac:dyDescent="0.15">
      <c r="A38" s="504" t="s">
        <v>139</v>
      </c>
      <c r="B38" s="505"/>
      <c r="C38" s="256">
        <f>SUM(D38:K38)+M38+N38+O38</f>
        <v>0</v>
      </c>
      <c r="D38" s="175"/>
      <c r="E38" s="175"/>
      <c r="F38" s="175"/>
      <c r="G38" s="175"/>
      <c r="H38" s="175"/>
      <c r="I38" s="175"/>
      <c r="J38" s="164"/>
      <c r="K38" s="155"/>
      <c r="L38" s="257"/>
      <c r="M38" s="155"/>
      <c r="N38" s="175"/>
      <c r="O38" s="175"/>
      <c r="P38" s="190" t="str">
        <f>$AA38&amp;" "&amp;$AB38&amp;" "&amp;$AC38&amp;" "&amp;$AD38&amp;" "&amp;$AA39&amp;" "&amp;$AB39&amp;" "&amp;$AC39&amp;" "&amp;$AD39</f>
        <v xml:space="preserve">       </v>
      </c>
      <c r="R38" s="37"/>
      <c r="AA38" s="437"/>
      <c r="AB38" s="437"/>
      <c r="AC38" s="437"/>
      <c r="AD38" s="437"/>
      <c r="AE38" s="437"/>
      <c r="AF38" s="437"/>
      <c r="AG38" s="437"/>
      <c r="AH38" s="437"/>
      <c r="AI38" s="437"/>
    </row>
    <row r="39" spans="1:35" ht="12.75" customHeight="1" x14ac:dyDescent="0.15">
      <c r="A39" s="133" t="s">
        <v>140</v>
      </c>
      <c r="B39" s="134"/>
      <c r="C39" s="258">
        <f>SUM(D39:J39)+SUM(L39:O39)</f>
        <v>0</v>
      </c>
      <c r="D39" s="175"/>
      <c r="E39" s="175"/>
      <c r="F39" s="175"/>
      <c r="G39" s="175"/>
      <c r="H39" s="175"/>
      <c r="I39" s="175"/>
      <c r="J39" s="173"/>
      <c r="K39" s="296"/>
      <c r="L39" s="173"/>
      <c r="M39" s="155"/>
      <c r="N39" s="175"/>
      <c r="O39" s="175"/>
      <c r="P39" s="190" t="str">
        <f>$AA42&amp;" "&amp;$AB42&amp;""&amp;$AC42&amp;""&amp;$AD42&amp;""&amp;$AA40&amp;" "&amp;$AB40&amp;""&amp;$AC40&amp;""&amp;$AD40&amp;""&amp;$AA43&amp;" "&amp;$AB43&amp;" "&amp;$AC43</f>
        <v xml:space="preserve">    </v>
      </c>
      <c r="R39" s="37"/>
      <c r="AA39" s="437"/>
      <c r="AB39" s="437"/>
      <c r="AC39" s="437"/>
      <c r="AD39" s="437"/>
      <c r="AE39" s="437"/>
      <c r="AF39" s="437"/>
      <c r="AG39" s="437"/>
      <c r="AH39" s="437"/>
      <c r="AI39" s="437"/>
    </row>
    <row r="40" spans="1:35" ht="15" customHeight="1" x14ac:dyDescent="0.15">
      <c r="A40" s="538" t="s">
        <v>103</v>
      </c>
      <c r="B40" s="539"/>
      <c r="C40" s="260">
        <f>SUM(D40:H40)</f>
        <v>0</v>
      </c>
      <c r="D40" s="261"/>
      <c r="E40" s="261"/>
      <c r="F40" s="261"/>
      <c r="G40" s="261"/>
      <c r="H40" s="261"/>
      <c r="I40" s="237"/>
      <c r="J40" s="300"/>
      <c r="K40" s="297"/>
      <c r="L40" s="262"/>
      <c r="M40" s="297"/>
      <c r="N40" s="263"/>
      <c r="O40" s="262"/>
      <c r="P40" s="191"/>
      <c r="R40" s="37"/>
      <c r="AA40" s="437"/>
      <c r="AB40" s="437"/>
      <c r="AC40" s="437"/>
      <c r="AD40" s="437"/>
      <c r="AE40" s="437"/>
      <c r="AF40" s="437"/>
      <c r="AG40" s="437"/>
      <c r="AH40" s="437"/>
      <c r="AI40" s="437"/>
    </row>
    <row r="41" spans="1:35" ht="15" customHeight="1" x14ac:dyDescent="0.15">
      <c r="A41" s="295" t="s">
        <v>169</v>
      </c>
      <c r="B41" s="197"/>
      <c r="C41" s="264">
        <f>SUM(D41:H41)</f>
        <v>0</v>
      </c>
      <c r="D41" s="265"/>
      <c r="E41" s="265"/>
      <c r="F41" s="265"/>
      <c r="G41" s="265"/>
      <c r="H41" s="265"/>
      <c r="I41" s="266"/>
      <c r="J41" s="301"/>
      <c r="K41" s="267"/>
      <c r="L41" s="268"/>
      <c r="M41" s="267"/>
      <c r="N41" s="267"/>
      <c r="O41" s="268"/>
      <c r="P41" s="191"/>
      <c r="R41" s="37"/>
      <c r="AA41" s="437"/>
      <c r="AB41" s="437"/>
      <c r="AC41" s="437"/>
      <c r="AD41" s="437"/>
      <c r="AE41" s="437"/>
      <c r="AF41" s="437"/>
      <c r="AG41" s="437"/>
      <c r="AH41" s="437"/>
      <c r="AI41" s="437"/>
    </row>
    <row r="42" spans="1:35" ht="15" customHeight="1" x14ac:dyDescent="0.15">
      <c r="A42" s="523" t="s">
        <v>24</v>
      </c>
      <c r="B42" s="524"/>
      <c r="C42" s="269">
        <f>SUM(D42:O42)</f>
        <v>0</v>
      </c>
      <c r="D42" s="270">
        <f>SUM(D38:D41)</f>
        <v>0</v>
      </c>
      <c r="E42" s="270">
        <f t="shared" ref="E42:G42" si="4">SUM(E38:E41)</f>
        <v>0</v>
      </c>
      <c r="F42" s="270">
        <f t="shared" si="4"/>
        <v>0</v>
      </c>
      <c r="G42" s="270">
        <f t="shared" si="4"/>
        <v>0</v>
      </c>
      <c r="H42" s="270">
        <f>SUM(H38:H41)</f>
        <v>0</v>
      </c>
      <c r="I42" s="270">
        <f>SUM(I38:I39)</f>
        <v>0</v>
      </c>
      <c r="J42" s="269">
        <f>SUM(J38:J39)</f>
        <v>0</v>
      </c>
      <c r="K42" s="298">
        <f>K38</f>
        <v>0</v>
      </c>
      <c r="L42" s="269">
        <f>L39</f>
        <v>0</v>
      </c>
      <c r="M42" s="298">
        <f>SUM(M38:M39)</f>
        <v>0</v>
      </c>
      <c r="N42" s="270">
        <f>SUM(N38:N39)</f>
        <v>0</v>
      </c>
      <c r="O42" s="270">
        <f>SUM(O38:O39)</f>
        <v>0</v>
      </c>
      <c r="P42" s="191"/>
      <c r="R42" s="38"/>
      <c r="AA42" s="437"/>
      <c r="AB42" s="437"/>
      <c r="AC42" s="437"/>
      <c r="AD42" s="437"/>
      <c r="AE42" s="437"/>
      <c r="AF42" s="437"/>
      <c r="AG42" s="437"/>
      <c r="AH42" s="437"/>
      <c r="AI42" s="437"/>
    </row>
    <row r="43" spans="1:35" ht="15" customHeight="1" x14ac:dyDescent="0.15">
      <c r="A43" s="518" t="s">
        <v>104</v>
      </c>
      <c r="B43" s="519"/>
      <c r="C43" s="269">
        <f>SUM(D43:O43)</f>
        <v>0</v>
      </c>
      <c r="D43" s="271"/>
      <c r="E43" s="272"/>
      <c r="F43" s="272"/>
      <c r="G43" s="272"/>
      <c r="H43" s="272"/>
      <c r="I43" s="272"/>
      <c r="J43" s="273"/>
      <c r="K43" s="299"/>
      <c r="L43" s="273"/>
      <c r="M43" s="299"/>
      <c r="N43" s="272"/>
      <c r="O43" s="273"/>
      <c r="P43" s="191"/>
      <c r="Q43" s="37"/>
      <c r="AA43" s="437"/>
      <c r="AB43" s="437"/>
      <c r="AC43" s="437"/>
      <c r="AD43" s="436"/>
      <c r="AF43" s="437"/>
      <c r="AG43" s="437"/>
      <c r="AH43" s="437"/>
      <c r="AI43" s="436"/>
    </row>
    <row r="44" spans="1:35" ht="15" customHeight="1" x14ac:dyDescent="0.15">
      <c r="A44" s="31" t="s">
        <v>142</v>
      </c>
      <c r="AA44" s="437"/>
      <c r="AB44" s="437"/>
      <c r="AC44" s="437"/>
      <c r="AD44" s="437"/>
      <c r="AE44" s="437"/>
      <c r="AF44" s="437"/>
      <c r="AG44" s="437"/>
      <c r="AH44" s="437"/>
      <c r="AI44" s="437"/>
    </row>
    <row r="45" spans="1:35" ht="30" customHeight="1" x14ac:dyDescent="0.2">
      <c r="A45" s="30" t="s">
        <v>170</v>
      </c>
      <c r="AA45" s="437"/>
      <c r="AB45" s="436"/>
      <c r="AC45" s="436"/>
      <c r="AD45" s="436"/>
      <c r="AF45" s="436"/>
      <c r="AG45" s="436"/>
      <c r="AH45" s="436"/>
      <c r="AI45" s="436"/>
    </row>
    <row r="46" spans="1:35" ht="15" customHeight="1" x14ac:dyDescent="0.15">
      <c r="A46" s="506" t="s">
        <v>133</v>
      </c>
      <c r="B46" s="543" t="s">
        <v>134</v>
      </c>
      <c r="C46" s="543" t="s">
        <v>40</v>
      </c>
      <c r="D46" s="458" t="s">
        <v>100</v>
      </c>
      <c r="E46" s="515"/>
      <c r="F46" s="515"/>
      <c r="G46" s="515"/>
      <c r="H46" s="515"/>
      <c r="I46" s="515"/>
      <c r="J46" s="515"/>
      <c r="K46" s="458" t="s">
        <v>135</v>
      </c>
      <c r="L46" s="459"/>
      <c r="M46" s="531" t="s">
        <v>136</v>
      </c>
      <c r="N46" s="460"/>
      <c r="O46" s="461"/>
      <c r="AA46" s="436"/>
      <c r="AB46" s="437"/>
      <c r="AC46" s="436"/>
      <c r="AD46" s="436"/>
      <c r="AF46" s="436"/>
      <c r="AG46" s="436"/>
      <c r="AH46" s="436"/>
      <c r="AI46" s="436"/>
    </row>
    <row r="47" spans="1:35" ht="15" customHeight="1" x14ac:dyDescent="0.15">
      <c r="A47" s="507"/>
      <c r="B47" s="544"/>
      <c r="C47" s="544"/>
      <c r="D47" s="474" t="s">
        <v>25</v>
      </c>
      <c r="E47" s="474" t="s">
        <v>26</v>
      </c>
      <c r="F47" s="520" t="s">
        <v>27</v>
      </c>
      <c r="G47" s="528" t="s">
        <v>28</v>
      </c>
      <c r="H47" s="520" t="s">
        <v>29</v>
      </c>
      <c r="I47" s="520" t="s">
        <v>30</v>
      </c>
      <c r="J47" s="512" t="s">
        <v>31</v>
      </c>
      <c r="K47" s="462" t="s">
        <v>137</v>
      </c>
      <c r="L47" s="465" t="s">
        <v>32</v>
      </c>
      <c r="M47" s="462" t="s">
        <v>101</v>
      </c>
      <c r="N47" s="501" t="s">
        <v>102</v>
      </c>
      <c r="O47" s="468" t="s">
        <v>138</v>
      </c>
      <c r="AA47" s="436"/>
      <c r="AB47" s="437"/>
      <c r="AC47" s="436"/>
      <c r="AD47" s="436"/>
      <c r="AF47" s="436"/>
      <c r="AG47" s="436"/>
      <c r="AH47" s="436"/>
      <c r="AI47" s="436"/>
    </row>
    <row r="48" spans="1:35" ht="15" customHeight="1" x14ac:dyDescent="0.15">
      <c r="A48" s="507"/>
      <c r="B48" s="544"/>
      <c r="C48" s="544"/>
      <c r="D48" s="475"/>
      <c r="E48" s="475"/>
      <c r="F48" s="521"/>
      <c r="G48" s="529"/>
      <c r="H48" s="521"/>
      <c r="I48" s="521"/>
      <c r="J48" s="513"/>
      <c r="K48" s="463"/>
      <c r="L48" s="466"/>
      <c r="M48" s="463"/>
      <c r="N48" s="502"/>
      <c r="O48" s="469"/>
      <c r="AA48" s="436"/>
      <c r="AB48" s="437"/>
      <c r="AC48" s="436"/>
      <c r="AD48" s="436"/>
      <c r="AF48" s="436"/>
      <c r="AG48" s="436"/>
      <c r="AH48" s="436"/>
      <c r="AI48" s="436"/>
    </row>
    <row r="49" spans="1:35" x14ac:dyDescent="0.15">
      <c r="A49" s="508"/>
      <c r="B49" s="545"/>
      <c r="C49" s="545"/>
      <c r="D49" s="476"/>
      <c r="E49" s="476"/>
      <c r="F49" s="522"/>
      <c r="G49" s="530"/>
      <c r="H49" s="522"/>
      <c r="I49" s="522"/>
      <c r="J49" s="514"/>
      <c r="K49" s="464"/>
      <c r="L49" s="467"/>
      <c r="M49" s="464"/>
      <c r="N49" s="503"/>
      <c r="O49" s="470"/>
      <c r="AA49" s="436"/>
      <c r="AB49" s="436"/>
      <c r="AC49" s="436"/>
      <c r="AD49" s="436"/>
      <c r="AF49" s="436"/>
      <c r="AG49" s="436"/>
      <c r="AH49" s="436"/>
      <c r="AI49" s="436"/>
    </row>
    <row r="50" spans="1:35" ht="15" customHeight="1" x14ac:dyDescent="0.15">
      <c r="A50" s="506" t="s">
        <v>139</v>
      </c>
      <c r="B50" s="121" t="s">
        <v>93</v>
      </c>
      <c r="C50" s="355">
        <f>SUM(D50:K50)+M50+N50+O50</f>
        <v>0</v>
      </c>
      <c r="D50" s="138"/>
      <c r="E50" s="274"/>
      <c r="F50" s="275"/>
      <c r="G50" s="275"/>
      <c r="H50" s="201"/>
      <c r="I50" s="201"/>
      <c r="J50" s="202"/>
      <c r="K50" s="276"/>
      <c r="L50" s="203"/>
      <c r="M50" s="276"/>
      <c r="N50" s="201"/>
      <c r="O50" s="202"/>
      <c r="P50" s="575" t="str">
        <f>AA50&amp;" "&amp;AB50</f>
        <v xml:space="preserve"> </v>
      </c>
      <c r="Q50" s="576"/>
      <c r="R50" s="576"/>
      <c r="S50" s="576"/>
      <c r="T50" s="576"/>
      <c r="U50" s="576"/>
      <c r="V50" s="576"/>
      <c r="AA50" s="437"/>
      <c r="AB50" s="437"/>
      <c r="AC50" s="437"/>
      <c r="AD50" s="437"/>
      <c r="AE50" s="437"/>
      <c r="AF50" s="437"/>
      <c r="AG50" s="437"/>
      <c r="AH50" s="437"/>
      <c r="AI50" s="437"/>
    </row>
    <row r="51" spans="1:35" ht="15" customHeight="1" x14ac:dyDescent="0.15">
      <c r="A51" s="507"/>
      <c r="B51" s="121" t="s">
        <v>94</v>
      </c>
      <c r="C51" s="355">
        <f>SUM(H51:J51)</f>
        <v>0</v>
      </c>
      <c r="D51" s="204"/>
      <c r="E51" s="205"/>
      <c r="F51" s="206"/>
      <c r="G51" s="207"/>
      <c r="H51" s="277"/>
      <c r="I51" s="277"/>
      <c r="J51" s="278"/>
      <c r="K51" s="204"/>
      <c r="L51" s="208"/>
      <c r="M51" s="204"/>
      <c r="N51" s="207"/>
      <c r="O51" s="209"/>
      <c r="P51" s="90"/>
      <c r="AA51" s="437"/>
      <c r="AB51" s="437"/>
      <c r="AC51" s="437"/>
      <c r="AD51" s="437"/>
      <c r="AE51" s="437"/>
      <c r="AF51" s="437"/>
      <c r="AG51" s="437"/>
      <c r="AH51" s="437"/>
      <c r="AI51" s="437"/>
    </row>
    <row r="52" spans="1:35" ht="15" customHeight="1" x14ac:dyDescent="0.15">
      <c r="A52" s="507"/>
      <c r="B52" s="121" t="s">
        <v>95</v>
      </c>
      <c r="C52" s="355">
        <f>SUM(M52:O52)+K52</f>
        <v>0</v>
      </c>
      <c r="D52" s="204"/>
      <c r="E52" s="205"/>
      <c r="F52" s="206"/>
      <c r="G52" s="207"/>
      <c r="H52" s="206"/>
      <c r="I52" s="206"/>
      <c r="J52" s="279"/>
      <c r="K52" s="141"/>
      <c r="L52" s="208"/>
      <c r="M52" s="141"/>
      <c r="N52" s="171"/>
      <c r="O52" s="167"/>
      <c r="P52" s="575" t="str">
        <f>AA52&amp;" "&amp;AB52&amp;" "&amp;AC52&amp;" "&amp;AD52</f>
        <v xml:space="preserve">   </v>
      </c>
      <c r="Q52" s="576"/>
      <c r="R52" s="576"/>
      <c r="S52" s="576"/>
      <c r="T52" s="576"/>
      <c r="U52" s="576"/>
      <c r="V52" s="576"/>
      <c r="AA52" s="44" t="str">
        <f>IF(K50+K52=K75,""," No olvide escribir el Nº Correcto según kg por persona que retira alimento de la sección D en el grupo de Gestantes Normal, Sobrepeso y Obesas.")</f>
        <v/>
      </c>
      <c r="AB52" s="44" t="str">
        <f>IF(M50+M52=M75*2,"","No olvide escribir el Nº Correcto según kg por persona que retira alimento de la sección D en el grupo de Madre con hijo/a menor a 6 meses con Lactancia materna exclusiva")</f>
        <v/>
      </c>
      <c r="AC52" s="44" t="str">
        <f>IF(N50+N52=N75,"","No olvide escribir el Nº Correcto según kg por persona que retira alimento de la sección D en el grupo de Madre con hijo/a menor a 6 meses con Lactancia materna predominante")</f>
        <v/>
      </c>
      <c r="AD52" s="44" t="str">
        <f>IF(O50+O52=O75,"","No olvide escribir el Nº Correcto según kg por persona que retira alimento de la sección D en el grupo de Madre con hijo/a menor a 6 meses con Fórmula predominantes o exclusiva")</f>
        <v/>
      </c>
      <c r="AF52" s="44">
        <f>IF(K52=K75,0,1)</f>
        <v>0</v>
      </c>
      <c r="AG52" s="44">
        <f>IF(M52=(M75*2),0,1)</f>
        <v>0</v>
      </c>
      <c r="AH52" s="44">
        <f>IF(N52=N75,0,1)</f>
        <v>0</v>
      </c>
      <c r="AI52" s="44">
        <f>IF(O52=O75,0,1)</f>
        <v>0</v>
      </c>
    </row>
    <row r="53" spans="1:35" ht="15" customHeight="1" x14ac:dyDescent="0.15">
      <c r="A53" s="507"/>
      <c r="B53" s="121" t="s">
        <v>96</v>
      </c>
      <c r="C53" s="355">
        <f>SUM(D53:F53)</f>
        <v>0</v>
      </c>
      <c r="D53" s="361"/>
      <c r="E53" s="362"/>
      <c r="F53" s="363"/>
      <c r="G53" s="281"/>
      <c r="H53" s="282"/>
      <c r="I53" s="282"/>
      <c r="J53" s="283"/>
      <c r="K53" s="284"/>
      <c r="L53" s="285"/>
      <c r="M53" s="284"/>
      <c r="N53" s="286"/>
      <c r="O53" s="287"/>
    </row>
    <row r="54" spans="1:35" ht="15" customHeight="1" x14ac:dyDescent="0.15">
      <c r="A54" s="508"/>
      <c r="B54" s="33" t="s">
        <v>141</v>
      </c>
      <c r="C54" s="356">
        <f>SUM(D54:O54)</f>
        <v>0</v>
      </c>
      <c r="D54" s="349">
        <f t="shared" ref="D54:K54" si="5">SUM(D50:D53)</f>
        <v>0</v>
      </c>
      <c r="E54" s="350">
        <f t="shared" si="5"/>
        <v>0</v>
      </c>
      <c r="F54" s="351">
        <f t="shared" si="5"/>
        <v>0</v>
      </c>
      <c r="G54" s="351">
        <f t="shared" si="5"/>
        <v>0</v>
      </c>
      <c r="H54" s="351">
        <f t="shared" si="5"/>
        <v>0</v>
      </c>
      <c r="I54" s="351">
        <f t="shared" si="5"/>
        <v>0</v>
      </c>
      <c r="J54" s="353">
        <f t="shared" si="5"/>
        <v>0</v>
      </c>
      <c r="K54" s="349">
        <f t="shared" si="5"/>
        <v>0</v>
      </c>
      <c r="L54" s="352">
        <f t="shared" ref="L54:O54" si="6">SUM(L50:L53)</f>
        <v>0</v>
      </c>
      <c r="M54" s="349">
        <f t="shared" si="6"/>
        <v>0</v>
      </c>
      <c r="N54" s="351">
        <f t="shared" si="6"/>
        <v>0</v>
      </c>
      <c r="O54" s="352">
        <f t="shared" si="6"/>
        <v>0</v>
      </c>
      <c r="AA54" s="436"/>
      <c r="AB54" s="436"/>
      <c r="AC54" s="436"/>
      <c r="AD54" s="436"/>
      <c r="AF54" s="436"/>
      <c r="AG54" s="436"/>
      <c r="AH54" s="436"/>
      <c r="AI54" s="436"/>
    </row>
    <row r="55" spans="1:35" ht="15" customHeight="1" x14ac:dyDescent="0.15">
      <c r="A55" s="506" t="s">
        <v>140</v>
      </c>
      <c r="B55" s="121" t="s">
        <v>93</v>
      </c>
      <c r="C55" s="355">
        <f>SUM(D55:O55)</f>
        <v>0</v>
      </c>
      <c r="D55" s="142"/>
      <c r="E55" s="155"/>
      <c r="F55" s="175"/>
      <c r="G55" s="175"/>
      <c r="H55" s="288"/>
      <c r="I55" s="288"/>
      <c r="J55" s="289"/>
      <c r="K55" s="276"/>
      <c r="L55" s="290"/>
      <c r="M55" s="276"/>
      <c r="N55" s="201"/>
      <c r="O55" s="202"/>
      <c r="P55" s="577" t="str">
        <f>AA55&amp;" "&amp;AB55</f>
        <v xml:space="preserve"> </v>
      </c>
      <c r="Q55" s="578"/>
      <c r="R55" s="578"/>
      <c r="S55" s="578"/>
      <c r="T55" s="578"/>
      <c r="U55" s="578"/>
      <c r="V55" s="578"/>
      <c r="AA55" s="437"/>
      <c r="AB55" s="437"/>
      <c r="AC55" s="437"/>
      <c r="AD55" s="437"/>
      <c r="AE55" s="437"/>
      <c r="AF55" s="437"/>
      <c r="AG55" s="437"/>
      <c r="AH55" s="437"/>
      <c r="AI55" s="437"/>
    </row>
    <row r="56" spans="1:35" ht="15" customHeight="1" x14ac:dyDescent="0.15">
      <c r="A56" s="507"/>
      <c r="B56" s="121" t="s">
        <v>94</v>
      </c>
      <c r="C56" s="355">
        <f>SUM(H56:J56)</f>
        <v>0</v>
      </c>
      <c r="D56" s="218"/>
      <c r="E56" s="219"/>
      <c r="F56" s="220"/>
      <c r="G56" s="220"/>
      <c r="H56" s="277"/>
      <c r="I56" s="277"/>
      <c r="J56" s="278"/>
      <c r="K56" s="224"/>
      <c r="L56" s="222"/>
      <c r="M56" s="224"/>
      <c r="N56" s="223"/>
      <c r="O56" s="222"/>
      <c r="P56" s="575" t="str">
        <f>AA56&amp;" "&amp;AB56&amp;" "&amp;AC56&amp;" "&amp;AD56</f>
        <v xml:space="preserve">   </v>
      </c>
      <c r="Q56" s="576"/>
      <c r="R56" s="576"/>
      <c r="S56" s="576"/>
      <c r="T56" s="576"/>
      <c r="U56" s="576"/>
      <c r="V56" s="576"/>
      <c r="AA56" s="437"/>
      <c r="AB56" s="437"/>
      <c r="AC56" s="437"/>
      <c r="AD56" s="437"/>
      <c r="AE56" s="437"/>
      <c r="AF56" s="437"/>
      <c r="AG56" s="437"/>
      <c r="AH56" s="437"/>
      <c r="AI56" s="437"/>
    </row>
    <row r="57" spans="1:35" ht="15" customHeight="1" x14ac:dyDescent="0.15">
      <c r="A57" s="507"/>
      <c r="B57" s="121" t="s">
        <v>97</v>
      </c>
      <c r="C57" s="355">
        <f>SUM(E57:J57)</f>
        <v>0</v>
      </c>
      <c r="D57" s="218"/>
      <c r="E57" s="175"/>
      <c r="F57" s="175"/>
      <c r="G57" s="171"/>
      <c r="H57" s="171"/>
      <c r="I57" s="171"/>
      <c r="J57" s="364"/>
      <c r="K57" s="224"/>
      <c r="L57" s="222"/>
      <c r="M57" s="224"/>
      <c r="N57" s="223"/>
      <c r="O57" s="222"/>
      <c r="P57" s="575" t="str">
        <f>AA57&amp;" "&amp;AB57&amp;" "&amp;AC57&amp;" "&amp;AD57&amp;" "&amp;AA58&amp;" "&amp;AB58</f>
        <v xml:space="preserve">     </v>
      </c>
      <c r="Q57" s="576"/>
      <c r="R57" s="576"/>
      <c r="S57" s="576"/>
      <c r="T57" s="576"/>
      <c r="U57" s="576"/>
      <c r="V57" s="576"/>
      <c r="AA57" s="44"/>
      <c r="AB57" s="44"/>
      <c r="AC57" s="44"/>
      <c r="AD57" s="44"/>
      <c r="AF57" s="44">
        <f>IF(K57=K80,0,1)</f>
        <v>0</v>
      </c>
      <c r="AG57" s="44">
        <f>IF(M57=(M80*2),0,1)</f>
        <v>0</v>
      </c>
      <c r="AH57" s="44">
        <f>IF(N57=N80,0,1)</f>
        <v>0</v>
      </c>
      <c r="AI57" s="44">
        <f>IF(O57=O80,0,1)</f>
        <v>0</v>
      </c>
    </row>
    <row r="58" spans="1:35" ht="15" customHeight="1" x14ac:dyDescent="0.15">
      <c r="A58" s="507"/>
      <c r="B58" s="121" t="s">
        <v>95</v>
      </c>
      <c r="C58" s="355">
        <f>SUM(K58:O58)</f>
        <v>0</v>
      </c>
      <c r="D58" s="218"/>
      <c r="E58" s="219"/>
      <c r="F58" s="220"/>
      <c r="G58" s="220"/>
      <c r="H58" s="206"/>
      <c r="I58" s="206"/>
      <c r="J58" s="279"/>
      <c r="K58" s="224"/>
      <c r="L58" s="341"/>
      <c r="M58" s="141"/>
      <c r="N58" s="171"/>
      <c r="O58" s="167"/>
      <c r="P58" s="575" t="str">
        <f>AC58&amp;" "&amp;AD58</f>
        <v xml:space="preserve"> </v>
      </c>
      <c r="Q58" s="576"/>
      <c r="R58" s="576"/>
      <c r="S58" s="576"/>
      <c r="T58" s="576"/>
      <c r="U58" s="576"/>
      <c r="V58" s="576"/>
      <c r="AA58" s="437"/>
      <c r="AB58" s="437"/>
      <c r="AC58" s="436"/>
      <c r="AD58" s="436"/>
      <c r="AF58" s="437"/>
      <c r="AG58" s="437"/>
      <c r="AH58" s="436"/>
      <c r="AI58" s="436"/>
    </row>
    <row r="59" spans="1:35" ht="15" customHeight="1" x14ac:dyDescent="0.15">
      <c r="A59" s="507"/>
      <c r="B59" s="121" t="s">
        <v>96</v>
      </c>
      <c r="C59" s="355">
        <f>SUM(D59:F59)</f>
        <v>0</v>
      </c>
      <c r="D59" s="365"/>
      <c r="E59" s="365"/>
      <c r="F59" s="365"/>
      <c r="G59" s="219"/>
      <c r="H59" s="219"/>
      <c r="I59" s="219"/>
      <c r="J59" s="219"/>
      <c r="K59" s="284"/>
      <c r="L59" s="285"/>
      <c r="M59" s="284"/>
      <c r="N59" s="286"/>
      <c r="O59" s="285"/>
      <c r="AA59" s="436"/>
      <c r="AB59" s="436"/>
      <c r="AC59" s="436"/>
      <c r="AD59" s="436"/>
      <c r="AF59" s="436"/>
      <c r="AG59" s="436"/>
      <c r="AH59" s="436"/>
      <c r="AI59" s="436"/>
    </row>
    <row r="60" spans="1:35" ht="15" customHeight="1" x14ac:dyDescent="0.15">
      <c r="A60" s="508"/>
      <c r="B60" s="33" t="s">
        <v>141</v>
      </c>
      <c r="C60" s="356">
        <f>SUM(D60:O60)</f>
        <v>0</v>
      </c>
      <c r="D60" s="349">
        <f t="shared" ref="D60:O60" si="7">SUM(D55:D59)</f>
        <v>0</v>
      </c>
      <c r="E60" s="350">
        <f t="shared" si="7"/>
        <v>0</v>
      </c>
      <c r="F60" s="351">
        <f t="shared" si="7"/>
        <v>0</v>
      </c>
      <c r="G60" s="351">
        <f t="shared" si="7"/>
        <v>0</v>
      </c>
      <c r="H60" s="351">
        <f t="shared" si="7"/>
        <v>0</v>
      </c>
      <c r="I60" s="351">
        <f t="shared" si="7"/>
        <v>0</v>
      </c>
      <c r="J60" s="353">
        <f t="shared" si="7"/>
        <v>0</v>
      </c>
      <c r="K60" s="349">
        <f t="shared" si="7"/>
        <v>0</v>
      </c>
      <c r="L60" s="352">
        <f t="shared" si="7"/>
        <v>0</v>
      </c>
      <c r="M60" s="349">
        <f t="shared" si="7"/>
        <v>0</v>
      </c>
      <c r="N60" s="351">
        <f t="shared" si="7"/>
        <v>0</v>
      </c>
      <c r="O60" s="352">
        <f t="shared" si="7"/>
        <v>0</v>
      </c>
      <c r="P60" s="34"/>
      <c r="Q60" s="34"/>
      <c r="R60" s="34"/>
      <c r="AA60" s="436"/>
      <c r="AB60" s="436"/>
      <c r="AC60" s="436"/>
      <c r="AD60" s="436"/>
      <c r="AF60" s="436"/>
      <c r="AG60" s="436"/>
      <c r="AH60" s="436"/>
      <c r="AI60" s="436"/>
    </row>
    <row r="61" spans="1:35" ht="15" customHeight="1" x14ac:dyDescent="0.15">
      <c r="A61" s="506" t="s">
        <v>103</v>
      </c>
      <c r="B61" s="121" t="s">
        <v>98</v>
      </c>
      <c r="C61" s="355">
        <f>SUM(D61:F61)</f>
        <v>0</v>
      </c>
      <c r="D61" s="361"/>
      <c r="E61" s="362"/>
      <c r="F61" s="363"/>
      <c r="G61" s="281"/>
      <c r="H61" s="281"/>
      <c r="I61" s="281"/>
      <c r="J61" s="291"/>
      <c r="K61" s="204"/>
      <c r="L61" s="209"/>
      <c r="M61" s="204"/>
      <c r="N61" s="206"/>
      <c r="O61" s="209"/>
      <c r="P61" s="90"/>
      <c r="AA61" s="437"/>
      <c r="AB61" s="437"/>
      <c r="AC61" s="437"/>
      <c r="AD61" s="437"/>
      <c r="AE61" s="437"/>
      <c r="AF61" s="437"/>
      <c r="AG61" s="437"/>
      <c r="AH61" s="437"/>
      <c r="AI61" s="437"/>
    </row>
    <row r="62" spans="1:35" ht="15" customHeight="1" x14ac:dyDescent="0.15">
      <c r="A62" s="507"/>
      <c r="B62" s="121" t="s">
        <v>99</v>
      </c>
      <c r="C62" s="355">
        <f>F62</f>
        <v>0</v>
      </c>
      <c r="D62" s="292"/>
      <c r="E62" s="223"/>
      <c r="F62" s="363"/>
      <c r="G62" s="282"/>
      <c r="H62" s="282"/>
      <c r="I62" s="282"/>
      <c r="J62" s="283"/>
      <c r="K62" s="224"/>
      <c r="L62" s="222"/>
      <c r="M62" s="224"/>
      <c r="N62" s="223"/>
      <c r="O62" s="222"/>
      <c r="P62" s="90"/>
      <c r="AA62" s="437"/>
      <c r="AB62" s="437"/>
      <c r="AC62" s="437"/>
      <c r="AD62" s="437"/>
      <c r="AE62" s="437"/>
      <c r="AF62" s="437"/>
      <c r="AG62" s="437"/>
      <c r="AH62" s="437"/>
      <c r="AI62" s="437"/>
    </row>
    <row r="63" spans="1:35" ht="15" customHeight="1" x14ac:dyDescent="0.15">
      <c r="A63" s="507"/>
      <c r="B63" s="121" t="s">
        <v>93</v>
      </c>
      <c r="C63" s="355">
        <f>SUM(G63:H63)</f>
        <v>0</v>
      </c>
      <c r="D63" s="292"/>
      <c r="E63" s="223"/>
      <c r="F63" s="293"/>
      <c r="G63" s="280"/>
      <c r="H63" s="280"/>
      <c r="I63" s="282"/>
      <c r="J63" s="283"/>
      <c r="K63" s="224"/>
      <c r="L63" s="209"/>
      <c r="M63" s="224"/>
      <c r="N63" s="223"/>
      <c r="O63" s="222"/>
      <c r="P63" s="34"/>
      <c r="Q63" s="34"/>
      <c r="R63" s="34"/>
      <c r="AA63" s="436"/>
      <c r="AB63" s="436"/>
      <c r="AC63" s="436"/>
      <c r="AD63" s="436"/>
      <c r="AF63" s="436"/>
      <c r="AG63" s="436"/>
      <c r="AH63" s="436"/>
      <c r="AI63" s="436"/>
    </row>
    <row r="64" spans="1:35" ht="15" customHeight="1" x14ac:dyDescent="0.15">
      <c r="A64" s="507"/>
      <c r="B64" s="121" t="s">
        <v>97</v>
      </c>
      <c r="C64" s="355">
        <f>SUM(E64:H64)</f>
        <v>0</v>
      </c>
      <c r="D64" s="218"/>
      <c r="E64" s="280"/>
      <c r="F64" s="280"/>
      <c r="G64" s="280"/>
      <c r="H64" s="175"/>
      <c r="I64" s="282"/>
      <c r="J64" s="283"/>
      <c r="K64" s="292"/>
      <c r="L64" s="252"/>
      <c r="M64" s="292"/>
      <c r="N64" s="294"/>
      <c r="O64" s="254"/>
      <c r="AA64" s="436"/>
      <c r="AB64" s="436"/>
      <c r="AC64" s="436"/>
      <c r="AD64" s="436"/>
      <c r="AF64" s="436"/>
      <c r="AG64" s="436"/>
      <c r="AH64" s="436"/>
      <c r="AI64" s="436"/>
    </row>
    <row r="65" spans="1:35" ht="15" customHeight="1" x14ac:dyDescent="0.15">
      <c r="A65" s="508"/>
      <c r="B65" s="33" t="s">
        <v>141</v>
      </c>
      <c r="C65" s="356">
        <f>SUM(D65:O65)</f>
        <v>0</v>
      </c>
      <c r="D65" s="349">
        <f t="shared" ref="D65:O65" si="8">SUM(D61:D64)</f>
        <v>0</v>
      </c>
      <c r="E65" s="350">
        <f t="shared" si="8"/>
        <v>0</v>
      </c>
      <c r="F65" s="351">
        <f t="shared" si="8"/>
        <v>0</v>
      </c>
      <c r="G65" s="351">
        <f t="shared" si="8"/>
        <v>0</v>
      </c>
      <c r="H65" s="351">
        <f t="shared" si="8"/>
        <v>0</v>
      </c>
      <c r="I65" s="351">
        <f t="shared" si="8"/>
        <v>0</v>
      </c>
      <c r="J65" s="353">
        <f t="shared" si="8"/>
        <v>0</v>
      </c>
      <c r="K65" s="349">
        <f t="shared" si="8"/>
        <v>0</v>
      </c>
      <c r="L65" s="352">
        <f t="shared" si="8"/>
        <v>0</v>
      </c>
      <c r="M65" s="349">
        <f t="shared" si="8"/>
        <v>0</v>
      </c>
      <c r="N65" s="351">
        <f t="shared" si="8"/>
        <v>0</v>
      </c>
      <c r="O65" s="352">
        <f t="shared" si="8"/>
        <v>0</v>
      </c>
      <c r="P65" s="34"/>
      <c r="Q65" s="34"/>
      <c r="R65" s="34"/>
      <c r="AA65" s="436"/>
      <c r="AB65" s="436"/>
      <c r="AC65" s="436"/>
      <c r="AD65" s="436"/>
      <c r="AF65" s="436"/>
      <c r="AG65" s="436"/>
      <c r="AH65" s="436"/>
      <c r="AI65" s="436"/>
    </row>
    <row r="66" spans="1:35" ht="15" customHeight="1" x14ac:dyDescent="0.15">
      <c r="A66" s="509" t="s">
        <v>198</v>
      </c>
      <c r="B66" s="120" t="s">
        <v>167</v>
      </c>
      <c r="C66" s="358">
        <f>SUM(D66:H66)</f>
        <v>0</v>
      </c>
      <c r="D66" s="342"/>
      <c r="E66" s="343"/>
      <c r="F66" s="344"/>
      <c r="G66" s="344"/>
      <c r="H66" s="344"/>
      <c r="I66" s="226"/>
      <c r="J66" s="243"/>
      <c r="K66" s="244"/>
      <c r="L66" s="245"/>
      <c r="M66" s="246"/>
      <c r="N66" s="247"/>
      <c r="O66" s="248"/>
      <c r="P66" s="34"/>
      <c r="Q66" s="34"/>
      <c r="R66" s="34"/>
      <c r="AA66" s="436"/>
      <c r="AB66" s="436"/>
      <c r="AC66" s="436"/>
      <c r="AD66" s="436"/>
      <c r="AF66" s="436"/>
      <c r="AG66" s="436"/>
      <c r="AH66" s="436"/>
      <c r="AI66" s="436"/>
    </row>
    <row r="67" spans="1:35" ht="15" customHeight="1" x14ac:dyDescent="0.15">
      <c r="A67" s="510"/>
      <c r="B67" s="122" t="s">
        <v>168</v>
      </c>
      <c r="C67" s="359">
        <f>SUM(D67:H67)</f>
        <v>0</v>
      </c>
      <c r="D67" s="346"/>
      <c r="E67" s="347"/>
      <c r="F67" s="348"/>
      <c r="G67" s="348"/>
      <c r="H67" s="348"/>
      <c r="I67" s="249"/>
      <c r="J67" s="250"/>
      <c r="K67" s="251"/>
      <c r="L67" s="252"/>
      <c r="M67" s="253"/>
      <c r="N67" s="254"/>
      <c r="O67" s="255"/>
      <c r="P67" s="34"/>
      <c r="Q67" s="34"/>
      <c r="R67" s="34"/>
      <c r="AA67" s="436"/>
      <c r="AB67" s="436"/>
      <c r="AC67" s="436"/>
      <c r="AD67" s="436"/>
      <c r="AF67" s="436"/>
      <c r="AG67" s="436"/>
      <c r="AH67" s="436"/>
      <c r="AI67" s="436"/>
    </row>
    <row r="68" spans="1:35" ht="15" customHeight="1" x14ac:dyDescent="0.15">
      <c r="A68" s="511"/>
      <c r="B68" s="412" t="s">
        <v>141</v>
      </c>
      <c r="C68" s="360">
        <f>SUM(D68:O68)</f>
        <v>0</v>
      </c>
      <c r="D68" s="366">
        <f>SUM(D66:D67)</f>
        <v>0</v>
      </c>
      <c r="E68" s="366">
        <f t="shared" ref="E68:O68" si="9">SUM(E66:E67)</f>
        <v>0</v>
      </c>
      <c r="F68" s="366">
        <f t="shared" si="9"/>
        <v>0</v>
      </c>
      <c r="G68" s="366">
        <f t="shared" si="9"/>
        <v>0</v>
      </c>
      <c r="H68" s="366">
        <f t="shared" si="9"/>
        <v>0</v>
      </c>
      <c r="I68" s="366">
        <f t="shared" si="9"/>
        <v>0</v>
      </c>
      <c r="J68" s="366">
        <f t="shared" si="9"/>
        <v>0</v>
      </c>
      <c r="K68" s="366">
        <f t="shared" si="9"/>
        <v>0</v>
      </c>
      <c r="L68" s="366">
        <f t="shared" si="9"/>
        <v>0</v>
      </c>
      <c r="M68" s="366">
        <f t="shared" si="9"/>
        <v>0</v>
      </c>
      <c r="N68" s="366">
        <f t="shared" si="9"/>
        <v>0</v>
      </c>
      <c r="O68" s="366">
        <f t="shared" si="9"/>
        <v>0</v>
      </c>
      <c r="P68" s="34"/>
      <c r="Q68" s="34"/>
      <c r="R68" s="34"/>
      <c r="AA68" s="436"/>
      <c r="AB68" s="436"/>
      <c r="AC68" s="436"/>
      <c r="AD68" s="436"/>
      <c r="AF68" s="436"/>
      <c r="AG68" s="436"/>
      <c r="AH68" s="436"/>
      <c r="AI68" s="436"/>
    </row>
    <row r="69" spans="1:35" ht="15" customHeight="1" x14ac:dyDescent="0.15">
      <c r="A69" s="516" t="s">
        <v>40</v>
      </c>
      <c r="B69" s="517"/>
      <c r="C69" s="360">
        <f>SUM(D69:O69)</f>
        <v>0</v>
      </c>
      <c r="D69" s="354">
        <f>+D54+D60+D65+D68</f>
        <v>0</v>
      </c>
      <c r="E69" s="367">
        <f>+E54+E60+E65+E68</f>
        <v>0</v>
      </c>
      <c r="F69" s="367">
        <f t="shared" ref="F69:L69" si="10">+F54+F60+F65+F68</f>
        <v>0</v>
      </c>
      <c r="G69" s="367">
        <f t="shared" si="10"/>
        <v>0</v>
      </c>
      <c r="H69" s="367">
        <f t="shared" si="10"/>
        <v>0</v>
      </c>
      <c r="I69" s="367">
        <f t="shared" si="10"/>
        <v>0</v>
      </c>
      <c r="J69" s="442">
        <f t="shared" si="10"/>
        <v>0</v>
      </c>
      <c r="K69" s="349">
        <f t="shared" si="10"/>
        <v>0</v>
      </c>
      <c r="L69" s="443">
        <f t="shared" si="10"/>
        <v>0</v>
      </c>
      <c r="M69" s="367">
        <f t="shared" ref="M69" si="11">+M54+M60+M65+M68</f>
        <v>0</v>
      </c>
      <c r="N69" s="367">
        <f t="shared" ref="N69" si="12">+N54+N60+N65+N68</f>
        <v>0</v>
      </c>
      <c r="O69" s="367">
        <f t="shared" ref="O69" si="13">+O54+O60+O65+O68</f>
        <v>0</v>
      </c>
      <c r="P69" s="34"/>
      <c r="Q69" s="34"/>
      <c r="R69" s="34"/>
      <c r="AA69" s="436"/>
      <c r="AB69" s="436"/>
      <c r="AC69" s="436"/>
      <c r="AD69" s="436"/>
      <c r="AF69" s="436"/>
      <c r="AG69" s="436"/>
      <c r="AH69" s="436"/>
      <c r="AI69" s="436"/>
    </row>
    <row r="70" spans="1:35" ht="29.25" customHeight="1" x14ac:dyDescent="0.2">
      <c r="A70" s="30" t="s">
        <v>171</v>
      </c>
      <c r="C70" s="36"/>
      <c r="AA70" s="436"/>
      <c r="AB70" s="436"/>
      <c r="AC70" s="436"/>
      <c r="AD70" s="436"/>
      <c r="AF70" s="436"/>
      <c r="AG70" s="436"/>
      <c r="AH70" s="436"/>
      <c r="AI70" s="436"/>
    </row>
    <row r="71" spans="1:35" ht="12.75" customHeight="1" x14ac:dyDescent="0.15">
      <c r="A71" s="509" t="s">
        <v>133</v>
      </c>
      <c r="B71" s="534"/>
      <c r="C71" s="506" t="s">
        <v>40</v>
      </c>
      <c r="D71" s="458" t="s">
        <v>100</v>
      </c>
      <c r="E71" s="515"/>
      <c r="F71" s="515"/>
      <c r="G71" s="515"/>
      <c r="H71" s="515"/>
      <c r="I71" s="515"/>
      <c r="J71" s="459"/>
      <c r="K71" s="458" t="s">
        <v>135</v>
      </c>
      <c r="L71" s="459"/>
      <c r="M71" s="460" t="s">
        <v>136</v>
      </c>
      <c r="N71" s="460"/>
      <c r="O71" s="461"/>
      <c r="R71" s="37"/>
      <c r="AA71" s="436"/>
      <c r="AB71" s="436"/>
      <c r="AC71" s="436"/>
      <c r="AD71" s="436"/>
      <c r="AF71" s="436"/>
      <c r="AG71" s="436"/>
      <c r="AH71" s="436"/>
      <c r="AI71" s="436"/>
    </row>
    <row r="72" spans="1:35" ht="20.100000000000001" customHeight="1" x14ac:dyDescent="0.15">
      <c r="A72" s="510"/>
      <c r="B72" s="535"/>
      <c r="C72" s="510"/>
      <c r="D72" s="474" t="s">
        <v>25</v>
      </c>
      <c r="E72" s="474" t="s">
        <v>26</v>
      </c>
      <c r="F72" s="520" t="s">
        <v>27</v>
      </c>
      <c r="G72" s="528" t="s">
        <v>28</v>
      </c>
      <c r="H72" s="520" t="s">
        <v>29</v>
      </c>
      <c r="I72" s="520" t="s">
        <v>30</v>
      </c>
      <c r="J72" s="525" t="s">
        <v>31</v>
      </c>
      <c r="K72" s="462" t="s">
        <v>137</v>
      </c>
      <c r="L72" s="465" t="s">
        <v>32</v>
      </c>
      <c r="M72" s="471" t="s">
        <v>101</v>
      </c>
      <c r="N72" s="501" t="s">
        <v>102</v>
      </c>
      <c r="O72" s="468" t="s">
        <v>138</v>
      </c>
      <c r="R72" s="37"/>
      <c r="AA72" s="436"/>
      <c r="AB72" s="436"/>
      <c r="AC72" s="436"/>
      <c r="AD72" s="436"/>
      <c r="AF72" s="436"/>
      <c r="AG72" s="436"/>
      <c r="AH72" s="436"/>
      <c r="AI72" s="436"/>
    </row>
    <row r="73" spans="1:35" ht="15" customHeight="1" x14ac:dyDescent="0.15">
      <c r="A73" s="510"/>
      <c r="B73" s="535"/>
      <c r="C73" s="510"/>
      <c r="D73" s="475"/>
      <c r="E73" s="475"/>
      <c r="F73" s="521"/>
      <c r="G73" s="529"/>
      <c r="H73" s="521"/>
      <c r="I73" s="521"/>
      <c r="J73" s="526"/>
      <c r="K73" s="463"/>
      <c r="L73" s="466"/>
      <c r="M73" s="472"/>
      <c r="N73" s="502"/>
      <c r="O73" s="469"/>
      <c r="R73" s="37"/>
      <c r="AA73" s="436"/>
      <c r="AB73" s="436"/>
      <c r="AC73" s="436"/>
      <c r="AD73" s="436"/>
      <c r="AF73" s="436"/>
      <c r="AG73" s="436"/>
      <c r="AH73" s="436"/>
      <c r="AI73" s="436"/>
    </row>
    <row r="74" spans="1:35" ht="15" customHeight="1" x14ac:dyDescent="0.15">
      <c r="A74" s="511"/>
      <c r="B74" s="548"/>
      <c r="C74" s="510"/>
      <c r="D74" s="476"/>
      <c r="E74" s="476"/>
      <c r="F74" s="522"/>
      <c r="G74" s="530"/>
      <c r="H74" s="522"/>
      <c r="I74" s="522"/>
      <c r="J74" s="527"/>
      <c r="K74" s="464"/>
      <c r="L74" s="467"/>
      <c r="M74" s="473"/>
      <c r="N74" s="503"/>
      <c r="O74" s="470"/>
      <c r="R74" s="37"/>
      <c r="AA74" s="436"/>
      <c r="AB74" s="436"/>
      <c r="AC74" s="436"/>
      <c r="AD74" s="436"/>
      <c r="AF74" s="436"/>
      <c r="AG74" s="436"/>
      <c r="AH74" s="436"/>
      <c r="AI74" s="436"/>
    </row>
    <row r="75" spans="1:35" ht="15" customHeight="1" x14ac:dyDescent="0.15">
      <c r="A75" s="504" t="s">
        <v>139</v>
      </c>
      <c r="B75" s="505"/>
      <c r="C75" s="256">
        <f>SUM(D75:K75)+SUM(M75:O75)</f>
        <v>0</v>
      </c>
      <c r="D75" s="302"/>
      <c r="E75" s="303"/>
      <c r="F75" s="304"/>
      <c r="G75" s="304"/>
      <c r="H75" s="304"/>
      <c r="I75" s="304"/>
      <c r="J75" s="305"/>
      <c r="K75" s="302"/>
      <c r="L75" s="257"/>
      <c r="M75" s="303"/>
      <c r="N75" s="304"/>
      <c r="O75" s="305"/>
      <c r="P75" s="90"/>
      <c r="R75" s="37"/>
      <c r="AA75" s="437"/>
      <c r="AB75" s="437"/>
      <c r="AC75" s="437"/>
      <c r="AD75" s="437"/>
      <c r="AE75" s="437"/>
      <c r="AF75" s="437"/>
      <c r="AG75" s="437"/>
      <c r="AH75" s="437"/>
      <c r="AI75" s="437"/>
    </row>
    <row r="76" spans="1:35" ht="20.25" customHeight="1" x14ac:dyDescent="0.15">
      <c r="A76" s="133" t="s">
        <v>140</v>
      </c>
      <c r="B76" s="134"/>
      <c r="C76" s="258">
        <f>SUM(D76:J76)+SUM(L76:O76)</f>
        <v>0</v>
      </c>
      <c r="D76" s="306"/>
      <c r="E76" s="307"/>
      <c r="F76" s="308"/>
      <c r="G76" s="308"/>
      <c r="H76" s="308"/>
      <c r="I76" s="308"/>
      <c r="J76" s="309"/>
      <c r="K76" s="259"/>
      <c r="L76" s="309"/>
      <c r="M76" s="307"/>
      <c r="N76" s="308"/>
      <c r="O76" s="309"/>
      <c r="P76" s="575" t="str">
        <f>$AA79&amp;" "&amp;$AB79&amp;""&amp;$AC79&amp;""&amp;$AD79&amp;""&amp;$AA77&amp;" "&amp;$AB77&amp;""&amp;$AC77&amp;""&amp;$AD77&amp;""&amp;$AA105&amp;" "&amp;$AB105&amp;" "&amp;$AC105</f>
        <v xml:space="preserve">    </v>
      </c>
      <c r="Q76" s="576"/>
      <c r="R76" s="576"/>
      <c r="S76" s="576"/>
      <c r="T76" s="576"/>
      <c r="U76" s="576"/>
      <c r="V76" s="576"/>
      <c r="AA76" s="437"/>
      <c r="AB76" s="437"/>
      <c r="AC76" s="437"/>
      <c r="AD76" s="437"/>
      <c r="AE76" s="437"/>
      <c r="AF76" s="437"/>
      <c r="AG76" s="437"/>
      <c r="AH76" s="437"/>
      <c r="AI76" s="437"/>
    </row>
    <row r="77" spans="1:35" ht="15" customHeight="1" x14ac:dyDescent="0.15">
      <c r="A77" s="557" t="s">
        <v>103</v>
      </c>
      <c r="B77" s="558"/>
      <c r="C77" s="333">
        <f>SUM(D77:H77)</f>
        <v>0</v>
      </c>
      <c r="D77" s="306"/>
      <c r="E77" s="307"/>
      <c r="F77" s="308"/>
      <c r="G77" s="308"/>
      <c r="H77" s="308"/>
      <c r="I77" s="259"/>
      <c r="J77" s="259"/>
      <c r="K77" s="259"/>
      <c r="L77" s="334"/>
      <c r="M77" s="296"/>
      <c r="N77" s="335"/>
      <c r="O77" s="336"/>
      <c r="R77" s="37"/>
      <c r="AA77" s="437"/>
      <c r="AB77" s="437"/>
      <c r="AC77" s="437"/>
      <c r="AD77" s="437"/>
      <c r="AE77" s="437"/>
      <c r="AF77" s="437"/>
      <c r="AG77" s="437"/>
      <c r="AH77" s="437"/>
      <c r="AI77" s="437"/>
    </row>
    <row r="78" spans="1:35" ht="15" customHeight="1" x14ac:dyDescent="0.15">
      <c r="A78" s="562" t="s">
        <v>196</v>
      </c>
      <c r="B78" s="563"/>
      <c r="C78" s="312">
        <f>SUM(D78:H78)</f>
        <v>0</v>
      </c>
      <c r="D78" s="328"/>
      <c r="E78" s="329"/>
      <c r="F78" s="329"/>
      <c r="G78" s="329"/>
      <c r="H78" s="329"/>
      <c r="I78" s="330"/>
      <c r="J78" s="330"/>
      <c r="K78" s="330"/>
      <c r="L78" s="311"/>
      <c r="M78" s="332"/>
      <c r="N78" s="332"/>
      <c r="O78" s="331"/>
      <c r="R78" s="37"/>
      <c r="AA78" s="437"/>
      <c r="AB78" s="437"/>
      <c r="AC78" s="437"/>
      <c r="AD78" s="437"/>
      <c r="AE78" s="437"/>
      <c r="AF78" s="437"/>
      <c r="AG78" s="437"/>
      <c r="AH78" s="437"/>
      <c r="AI78" s="437"/>
    </row>
    <row r="79" spans="1:35" ht="15" customHeight="1" x14ac:dyDescent="0.15">
      <c r="A79" s="511" t="s">
        <v>40</v>
      </c>
      <c r="B79" s="556"/>
      <c r="C79" s="312">
        <f>SUM(D79:O79)</f>
        <v>0</v>
      </c>
      <c r="D79" s="313">
        <f>SUM(D75:D78)</f>
        <v>0</v>
      </c>
      <c r="E79" s="313">
        <f t="shared" ref="E79:O79" si="14">SUM(E75:E78)</f>
        <v>0</v>
      </c>
      <c r="F79" s="313">
        <f t="shared" si="14"/>
        <v>0</v>
      </c>
      <c r="G79" s="313">
        <f t="shared" si="14"/>
        <v>0</v>
      </c>
      <c r="H79" s="313">
        <f t="shared" si="14"/>
        <v>0</v>
      </c>
      <c r="I79" s="313">
        <f t="shared" si="14"/>
        <v>0</v>
      </c>
      <c r="J79" s="313">
        <f t="shared" si="14"/>
        <v>0</v>
      </c>
      <c r="K79" s="313">
        <f t="shared" si="14"/>
        <v>0</v>
      </c>
      <c r="L79" s="313">
        <f t="shared" si="14"/>
        <v>0</v>
      </c>
      <c r="M79" s="313">
        <f t="shared" si="14"/>
        <v>0</v>
      </c>
      <c r="N79" s="313">
        <f t="shared" si="14"/>
        <v>0</v>
      </c>
      <c r="O79" s="313">
        <f t="shared" si="14"/>
        <v>0</v>
      </c>
      <c r="R79" s="37"/>
      <c r="AA79" s="437"/>
      <c r="AB79" s="437"/>
      <c r="AC79" s="437"/>
      <c r="AD79" s="437"/>
      <c r="AE79" s="437"/>
      <c r="AF79" s="437"/>
      <c r="AG79" s="437"/>
      <c r="AH79" s="437"/>
      <c r="AI79" s="437"/>
    </row>
    <row r="80" spans="1:35" ht="15" customHeight="1" x14ac:dyDescent="0.15">
      <c r="A80" s="518" t="s">
        <v>104</v>
      </c>
      <c r="B80" s="519"/>
      <c r="C80" s="269">
        <f>SUM(D80:O80)</f>
        <v>0</v>
      </c>
      <c r="D80" s="314"/>
      <c r="E80" s="310"/>
      <c r="F80" s="310"/>
      <c r="G80" s="310"/>
      <c r="H80" s="315"/>
      <c r="I80" s="316"/>
      <c r="J80" s="317"/>
      <c r="K80" s="318"/>
      <c r="L80" s="319"/>
      <c r="M80" s="318"/>
      <c r="N80" s="320"/>
      <c r="O80" s="321"/>
      <c r="R80" s="37"/>
      <c r="AA80" s="437"/>
      <c r="AB80" s="437"/>
      <c r="AC80" s="437"/>
      <c r="AD80" s="437"/>
      <c r="AE80" s="437"/>
      <c r="AF80" s="437"/>
      <c r="AG80" s="437"/>
      <c r="AH80" s="437"/>
      <c r="AI80" s="437"/>
    </row>
    <row r="81" spans="1:35" ht="15" customHeight="1" x14ac:dyDescent="0.15">
      <c r="A81" s="31" t="s">
        <v>142</v>
      </c>
      <c r="B81" s="127"/>
      <c r="C81" s="128"/>
      <c r="D81" s="129"/>
      <c r="E81" s="129"/>
      <c r="F81" s="129"/>
      <c r="G81" s="129"/>
      <c r="H81" s="129"/>
      <c r="I81" s="128"/>
      <c r="J81" s="128"/>
      <c r="K81" s="128"/>
      <c r="L81" s="128"/>
      <c r="M81" s="128"/>
      <c r="N81" s="128"/>
      <c r="O81" s="128"/>
      <c r="R81" s="37"/>
      <c r="AA81" s="437"/>
      <c r="AB81" s="437"/>
      <c r="AC81" s="437"/>
      <c r="AD81" s="437"/>
      <c r="AE81" s="437"/>
      <c r="AF81" s="437"/>
      <c r="AG81" s="437"/>
      <c r="AH81" s="437"/>
      <c r="AI81" s="437"/>
    </row>
    <row r="82" spans="1:35" ht="15" customHeight="1" x14ac:dyDescent="0.15">
      <c r="A82" s="31" t="s">
        <v>197</v>
      </c>
      <c r="B82" s="127"/>
      <c r="C82" s="128"/>
      <c r="D82" s="129"/>
      <c r="E82" s="129"/>
      <c r="F82" s="129"/>
      <c r="G82" s="129"/>
      <c r="H82" s="129"/>
      <c r="I82" s="128"/>
      <c r="J82" s="128"/>
      <c r="K82" s="128"/>
      <c r="L82" s="128"/>
      <c r="M82" s="128"/>
      <c r="N82" s="128"/>
      <c r="O82" s="128"/>
      <c r="R82" s="37"/>
      <c r="AA82" s="437"/>
      <c r="AB82" s="437"/>
      <c r="AC82" s="437"/>
      <c r="AD82" s="437"/>
      <c r="AE82" s="437"/>
      <c r="AF82" s="437"/>
      <c r="AG82" s="437"/>
      <c r="AH82" s="437"/>
      <c r="AI82" s="437"/>
    </row>
    <row r="83" spans="1:35" ht="30.75" customHeight="1" x14ac:dyDescent="0.2">
      <c r="A83" s="30" t="s">
        <v>172</v>
      </c>
      <c r="G83" s="36"/>
      <c r="H83" s="36"/>
      <c r="R83" s="37"/>
      <c r="AA83" s="437"/>
      <c r="AB83" s="437"/>
      <c r="AC83" s="437"/>
      <c r="AD83" s="437"/>
      <c r="AE83" s="437"/>
      <c r="AF83" s="437"/>
      <c r="AG83" s="437"/>
      <c r="AH83" s="437"/>
      <c r="AI83" s="437"/>
    </row>
    <row r="84" spans="1:35" ht="21" customHeight="1" x14ac:dyDescent="0.15">
      <c r="A84" s="509" t="s">
        <v>134</v>
      </c>
      <c r="B84" s="534"/>
      <c r="C84" s="506" t="s">
        <v>33</v>
      </c>
      <c r="D84" s="480" t="s">
        <v>123</v>
      </c>
      <c r="E84" s="481"/>
      <c r="F84" s="506" t="s">
        <v>143</v>
      </c>
      <c r="G84" s="490" t="s">
        <v>125</v>
      </c>
      <c r="H84" s="490"/>
      <c r="I84" s="490"/>
      <c r="J84" s="490"/>
      <c r="K84" s="490"/>
      <c r="L84" s="490"/>
      <c r="M84" s="490"/>
      <c r="N84" s="477" t="s">
        <v>129</v>
      </c>
      <c r="O84" s="480" t="s">
        <v>34</v>
      </c>
      <c r="P84" s="481"/>
      <c r="R84" s="37"/>
      <c r="AA84" s="437"/>
      <c r="AB84" s="437"/>
      <c r="AC84" s="437"/>
      <c r="AD84" s="437"/>
      <c r="AE84" s="437"/>
      <c r="AF84" s="437"/>
      <c r="AG84" s="437"/>
      <c r="AH84" s="437"/>
      <c r="AI84" s="437"/>
    </row>
    <row r="85" spans="1:35" ht="23.25" customHeight="1" x14ac:dyDescent="0.15">
      <c r="A85" s="510"/>
      <c r="B85" s="535"/>
      <c r="C85" s="507"/>
      <c r="D85" s="536" t="s">
        <v>35</v>
      </c>
      <c r="E85" s="465" t="s">
        <v>36</v>
      </c>
      <c r="F85" s="541"/>
      <c r="G85" s="540" t="s">
        <v>153</v>
      </c>
      <c r="H85" s="540"/>
      <c r="I85" s="540"/>
      <c r="J85" s="495" t="s">
        <v>127</v>
      </c>
      <c r="K85" s="496" t="s">
        <v>144</v>
      </c>
      <c r="L85" s="493" t="s">
        <v>37</v>
      </c>
      <c r="M85" s="494" t="s">
        <v>145</v>
      </c>
      <c r="N85" s="478"/>
      <c r="O85" s="462" t="s">
        <v>163</v>
      </c>
      <c r="P85" s="468" t="s">
        <v>146</v>
      </c>
      <c r="R85" s="37"/>
      <c r="AA85" s="437"/>
      <c r="AB85" s="437"/>
      <c r="AC85" s="437"/>
      <c r="AD85" s="437"/>
      <c r="AE85" s="437"/>
      <c r="AF85" s="437"/>
      <c r="AG85" s="437"/>
      <c r="AH85" s="437"/>
      <c r="AI85" s="437"/>
    </row>
    <row r="86" spans="1:35" ht="26.25" customHeight="1" x14ac:dyDescent="0.15">
      <c r="A86" s="510"/>
      <c r="B86" s="535"/>
      <c r="C86" s="508"/>
      <c r="D86" s="537"/>
      <c r="E86" s="467"/>
      <c r="F86" s="542"/>
      <c r="G86" s="41" t="s">
        <v>154</v>
      </c>
      <c r="H86" s="42" t="s">
        <v>155</v>
      </c>
      <c r="I86" s="43" t="s">
        <v>40</v>
      </c>
      <c r="J86" s="495"/>
      <c r="K86" s="496"/>
      <c r="L86" s="493"/>
      <c r="M86" s="494"/>
      <c r="N86" s="479"/>
      <c r="O86" s="464"/>
      <c r="P86" s="470"/>
      <c r="R86" s="37"/>
      <c r="AA86" s="437"/>
      <c r="AB86" s="437"/>
      <c r="AC86" s="437"/>
      <c r="AD86" s="437"/>
      <c r="AE86" s="437"/>
      <c r="AF86" s="437"/>
      <c r="AG86" s="437"/>
      <c r="AH86" s="437"/>
      <c r="AI86" s="437"/>
    </row>
    <row r="87" spans="1:35" ht="15" customHeight="1" x14ac:dyDescent="0.15">
      <c r="A87" s="483" t="s">
        <v>93</v>
      </c>
      <c r="B87" s="483"/>
      <c r="C87" s="430"/>
      <c r="D87" s="342"/>
      <c r="E87" s="372"/>
      <c r="F87" s="375">
        <f t="shared" ref="F87:F93" si="15">SUM(C87:E87)</f>
        <v>0</v>
      </c>
      <c r="G87" s="375">
        <f>C13+C18+C26</f>
        <v>0</v>
      </c>
      <c r="H87" s="375">
        <f>+C50+C55+C63</f>
        <v>0</v>
      </c>
      <c r="I87" s="376">
        <f t="shared" ref="I87:I88" si="16">+G87+H87</f>
        <v>0</v>
      </c>
      <c r="J87" s="365"/>
      <c r="K87" s="365"/>
      <c r="L87" s="365"/>
      <c r="M87" s="391">
        <f>SUM(I87:L87)</f>
        <v>0</v>
      </c>
      <c r="N87" s="392">
        <f t="shared" ref="N87:N93" si="17">F87-M87</f>
        <v>0</v>
      </c>
      <c r="O87" s="435"/>
      <c r="P87" s="368"/>
      <c r="R87" s="37"/>
      <c r="AA87" s="437"/>
      <c r="AB87" s="437"/>
      <c r="AC87" s="437"/>
      <c r="AD87" s="437"/>
      <c r="AE87" s="437"/>
      <c r="AF87" s="437"/>
      <c r="AG87" s="437"/>
      <c r="AH87" s="437"/>
      <c r="AI87" s="437"/>
    </row>
    <row r="88" spans="1:35" ht="15" customHeight="1" x14ac:dyDescent="0.15">
      <c r="A88" s="484" t="s">
        <v>94</v>
      </c>
      <c r="B88" s="484"/>
      <c r="C88" s="431"/>
      <c r="D88" s="374"/>
      <c r="E88" s="372"/>
      <c r="F88" s="377">
        <f t="shared" si="15"/>
        <v>0</v>
      </c>
      <c r="G88" s="377">
        <f>C14+C19</f>
        <v>0</v>
      </c>
      <c r="H88" s="377">
        <f>+C51+C56</f>
        <v>0</v>
      </c>
      <c r="I88" s="378">
        <f t="shared" si="16"/>
        <v>0</v>
      </c>
      <c r="J88" s="365"/>
      <c r="K88" s="365"/>
      <c r="L88" s="365"/>
      <c r="M88" s="393">
        <f t="shared" ref="M88:M93" si="18">SUM(I88:L88)</f>
        <v>0</v>
      </c>
      <c r="N88" s="392">
        <f t="shared" si="17"/>
        <v>0</v>
      </c>
      <c r="O88" s="374"/>
      <c r="P88" s="444"/>
      <c r="R88" s="37"/>
      <c r="AA88" s="437"/>
      <c r="AB88" s="437"/>
      <c r="AC88" s="437"/>
      <c r="AD88" s="437"/>
      <c r="AE88" s="437"/>
      <c r="AF88" s="437"/>
      <c r="AG88" s="437"/>
      <c r="AH88" s="437"/>
      <c r="AI88" s="437"/>
    </row>
    <row r="89" spans="1:35" ht="15" customHeight="1" x14ac:dyDescent="0.15">
      <c r="A89" s="485" t="s">
        <v>97</v>
      </c>
      <c r="B89" s="485"/>
      <c r="C89" s="431"/>
      <c r="D89" s="374"/>
      <c r="E89" s="372"/>
      <c r="F89" s="377">
        <f t="shared" si="15"/>
        <v>0</v>
      </c>
      <c r="G89" s="379">
        <f>C27+C20</f>
        <v>0</v>
      </c>
      <c r="H89" s="380">
        <f>+C57+C64</f>
        <v>0</v>
      </c>
      <c r="I89" s="378">
        <f>+G89+H89</f>
        <v>0</v>
      </c>
      <c r="J89" s="365"/>
      <c r="K89" s="365"/>
      <c r="L89" s="365"/>
      <c r="M89" s="393">
        <f t="shared" si="18"/>
        <v>0</v>
      </c>
      <c r="N89" s="392">
        <f t="shared" si="17"/>
        <v>0</v>
      </c>
      <c r="O89" s="374"/>
      <c r="P89" s="444"/>
      <c r="R89" s="37"/>
      <c r="AA89" s="437"/>
      <c r="AB89" s="437"/>
      <c r="AC89" s="437"/>
      <c r="AD89" s="437"/>
      <c r="AE89" s="437"/>
      <c r="AF89" s="437"/>
      <c r="AG89" s="437"/>
      <c r="AH89" s="437"/>
      <c r="AI89" s="437"/>
    </row>
    <row r="90" spans="1:35" ht="15" customHeight="1" x14ac:dyDescent="0.15">
      <c r="A90" s="32" t="s">
        <v>95</v>
      </c>
      <c r="B90" s="45"/>
      <c r="C90" s="431"/>
      <c r="D90" s="374"/>
      <c r="E90" s="372"/>
      <c r="F90" s="377">
        <f t="shared" si="15"/>
        <v>0</v>
      </c>
      <c r="G90" s="381">
        <f>+C15+C21</f>
        <v>0</v>
      </c>
      <c r="H90" s="380">
        <f>+C52+C58</f>
        <v>0</v>
      </c>
      <c r="I90" s="378">
        <f>+G90+H90</f>
        <v>0</v>
      </c>
      <c r="J90" s="365"/>
      <c r="K90" s="365"/>
      <c r="L90" s="365"/>
      <c r="M90" s="393">
        <f t="shared" si="18"/>
        <v>0</v>
      </c>
      <c r="N90" s="392">
        <f t="shared" si="17"/>
        <v>0</v>
      </c>
      <c r="O90" s="374"/>
      <c r="P90" s="444"/>
      <c r="R90" s="37"/>
      <c r="AA90" s="437"/>
      <c r="AB90" s="437"/>
      <c r="AC90" s="437"/>
      <c r="AD90" s="437"/>
      <c r="AE90" s="437"/>
      <c r="AF90" s="437"/>
      <c r="AG90" s="437"/>
      <c r="AH90" s="437"/>
      <c r="AI90" s="437"/>
    </row>
    <row r="91" spans="1:35" ht="15" customHeight="1" x14ac:dyDescent="0.15">
      <c r="A91" s="486" t="s">
        <v>96</v>
      </c>
      <c r="B91" s="487"/>
      <c r="C91" s="432"/>
      <c r="D91" s="374"/>
      <c r="E91" s="372"/>
      <c r="F91" s="382">
        <f t="shared" si="15"/>
        <v>0</v>
      </c>
      <c r="G91" s="383">
        <f>C16+C22</f>
        <v>0</v>
      </c>
      <c r="H91" s="384">
        <f>+C53+C59</f>
        <v>0</v>
      </c>
      <c r="I91" s="385">
        <f>+G91+H91</f>
        <v>0</v>
      </c>
      <c r="J91" s="365"/>
      <c r="K91" s="365"/>
      <c r="L91" s="365"/>
      <c r="M91" s="393">
        <f t="shared" si="18"/>
        <v>0</v>
      </c>
      <c r="N91" s="392">
        <f t="shared" si="17"/>
        <v>0</v>
      </c>
      <c r="O91" s="374"/>
      <c r="P91" s="445"/>
      <c r="R91" s="37"/>
      <c r="AA91" s="437"/>
      <c r="AB91" s="437"/>
      <c r="AC91" s="437"/>
      <c r="AD91" s="437"/>
      <c r="AE91" s="437"/>
      <c r="AF91" s="437"/>
      <c r="AG91" s="437"/>
      <c r="AH91" s="437"/>
      <c r="AI91" s="437"/>
    </row>
    <row r="92" spans="1:35" ht="15" customHeight="1" x14ac:dyDescent="0.15">
      <c r="A92" s="488" t="s">
        <v>147</v>
      </c>
      <c r="B92" s="489"/>
      <c r="C92" s="342"/>
      <c r="D92" s="342"/>
      <c r="E92" s="343"/>
      <c r="F92" s="375">
        <f t="shared" si="15"/>
        <v>0</v>
      </c>
      <c r="G92" s="386">
        <f>C24</f>
        <v>0</v>
      </c>
      <c r="H92" s="387">
        <f>C61</f>
        <v>0</v>
      </c>
      <c r="I92" s="376">
        <f>+G92+H92</f>
        <v>0</v>
      </c>
      <c r="J92" s="342"/>
      <c r="K92" s="344"/>
      <c r="L92" s="343"/>
      <c r="M92" s="391">
        <f t="shared" si="18"/>
        <v>0</v>
      </c>
      <c r="N92" s="394">
        <f t="shared" si="17"/>
        <v>0</v>
      </c>
      <c r="O92" s="342"/>
      <c r="P92" s="368"/>
      <c r="R92" s="37"/>
      <c r="AA92" s="437"/>
      <c r="AB92" s="437"/>
      <c r="AC92" s="437"/>
      <c r="AD92" s="437"/>
      <c r="AE92" s="437"/>
      <c r="AF92" s="437"/>
      <c r="AG92" s="437"/>
      <c r="AH92" s="437"/>
      <c r="AI92" s="437"/>
    </row>
    <row r="93" spans="1:35" ht="15" customHeight="1" x14ac:dyDescent="0.15">
      <c r="A93" s="491" t="s">
        <v>148</v>
      </c>
      <c r="B93" s="492"/>
      <c r="C93" s="369"/>
      <c r="D93" s="369"/>
      <c r="E93" s="373"/>
      <c r="F93" s="377">
        <f t="shared" si="15"/>
        <v>0</v>
      </c>
      <c r="G93" s="381">
        <f>C25</f>
        <v>0</v>
      </c>
      <c r="H93" s="380">
        <f>C62</f>
        <v>0</v>
      </c>
      <c r="I93" s="378">
        <f>+G93+H93</f>
        <v>0</v>
      </c>
      <c r="J93" s="369"/>
      <c r="K93" s="345"/>
      <c r="L93" s="373"/>
      <c r="M93" s="393">
        <f t="shared" si="18"/>
        <v>0</v>
      </c>
      <c r="N93" s="392">
        <f t="shared" si="17"/>
        <v>0</v>
      </c>
      <c r="O93" s="369"/>
      <c r="P93" s="370"/>
      <c r="R93" s="37"/>
      <c r="AA93" s="437"/>
      <c r="AB93" s="437"/>
      <c r="AC93" s="437"/>
      <c r="AD93" s="437"/>
      <c r="AE93" s="437"/>
      <c r="AF93" s="437"/>
      <c r="AG93" s="437"/>
      <c r="AH93" s="437"/>
      <c r="AI93" s="437"/>
    </row>
    <row r="94" spans="1:35" ht="15" customHeight="1" x14ac:dyDescent="0.15">
      <c r="A94" s="497" t="s">
        <v>164</v>
      </c>
      <c r="B94" s="498"/>
      <c r="C94" s="369"/>
      <c r="D94" s="369"/>
      <c r="E94" s="373"/>
      <c r="F94" s="377">
        <f t="shared" ref="F94:F95" si="19">SUM(C94:E94)</f>
        <v>0</v>
      </c>
      <c r="G94" s="381">
        <f>C29</f>
        <v>0</v>
      </c>
      <c r="H94" s="380">
        <f>C66</f>
        <v>0</v>
      </c>
      <c r="I94" s="378">
        <f t="shared" ref="I94:I95" si="20">+G94+H94</f>
        <v>0</v>
      </c>
      <c r="J94" s="369"/>
      <c r="K94" s="345"/>
      <c r="L94" s="373"/>
      <c r="M94" s="393">
        <f t="shared" ref="M94:M95" si="21">SUM(I94:L94)</f>
        <v>0</v>
      </c>
      <c r="N94" s="392">
        <f t="shared" ref="N94:N95" si="22">F94-M94</f>
        <v>0</v>
      </c>
      <c r="O94" s="369"/>
      <c r="P94" s="370"/>
      <c r="R94" s="37"/>
      <c r="AA94" s="437"/>
      <c r="AB94" s="437"/>
      <c r="AC94" s="437"/>
      <c r="AD94" s="437"/>
      <c r="AE94" s="437"/>
      <c r="AF94" s="437"/>
      <c r="AG94" s="437"/>
      <c r="AH94" s="437"/>
      <c r="AI94" s="437"/>
    </row>
    <row r="95" spans="1:35" ht="15" customHeight="1" x14ac:dyDescent="0.15">
      <c r="A95" s="499" t="s">
        <v>165</v>
      </c>
      <c r="B95" s="500"/>
      <c r="C95" s="369"/>
      <c r="D95" s="369"/>
      <c r="E95" s="373"/>
      <c r="F95" s="377">
        <f t="shared" si="19"/>
        <v>0</v>
      </c>
      <c r="G95" s="381">
        <f>C30</f>
        <v>0</v>
      </c>
      <c r="H95" s="380">
        <f>C67</f>
        <v>0</v>
      </c>
      <c r="I95" s="378">
        <f t="shared" si="20"/>
        <v>0</v>
      </c>
      <c r="J95" s="369"/>
      <c r="K95" s="345"/>
      <c r="L95" s="373"/>
      <c r="M95" s="393">
        <f t="shared" si="21"/>
        <v>0</v>
      </c>
      <c r="N95" s="392">
        <f t="shared" si="22"/>
        <v>0</v>
      </c>
      <c r="O95" s="346"/>
      <c r="P95" s="371"/>
      <c r="R95" s="37"/>
      <c r="AA95" s="437"/>
      <c r="AB95" s="437"/>
      <c r="AC95" s="437"/>
      <c r="AD95" s="437"/>
      <c r="AE95" s="437"/>
      <c r="AF95" s="437"/>
      <c r="AG95" s="437"/>
      <c r="AH95" s="437"/>
      <c r="AI95" s="437"/>
    </row>
    <row r="96" spans="1:35" ht="15" customHeight="1" x14ac:dyDescent="0.15">
      <c r="A96" s="482" t="s">
        <v>199</v>
      </c>
      <c r="B96" s="482"/>
      <c r="C96" s="388">
        <f>SUM(C87:C95)</f>
        <v>0</v>
      </c>
      <c r="D96" s="433">
        <f t="shared" ref="D96:P96" si="23">SUM(D87:D95)</f>
        <v>0</v>
      </c>
      <c r="E96" s="389">
        <f t="shared" si="23"/>
        <v>0</v>
      </c>
      <c r="F96" s="388">
        <f t="shared" si="23"/>
        <v>0</v>
      </c>
      <c r="G96" s="388">
        <f t="shared" si="23"/>
        <v>0</v>
      </c>
      <c r="H96" s="388">
        <f t="shared" si="23"/>
        <v>0</v>
      </c>
      <c r="I96" s="388">
        <f t="shared" si="23"/>
        <v>0</v>
      </c>
      <c r="J96" s="433">
        <f t="shared" si="23"/>
        <v>0</v>
      </c>
      <c r="K96" s="434">
        <f t="shared" si="23"/>
        <v>0</v>
      </c>
      <c r="L96" s="389">
        <f t="shared" si="23"/>
        <v>0</v>
      </c>
      <c r="M96" s="388">
        <f t="shared" si="23"/>
        <v>0</v>
      </c>
      <c r="N96" s="388">
        <f t="shared" si="23"/>
        <v>0</v>
      </c>
      <c r="O96" s="388">
        <f t="shared" si="23"/>
        <v>0</v>
      </c>
      <c r="P96" s="388">
        <f t="shared" si="23"/>
        <v>0</v>
      </c>
      <c r="R96" s="37"/>
      <c r="AA96" s="437"/>
      <c r="AB96" s="437"/>
      <c r="AC96" s="437"/>
      <c r="AD96" s="437"/>
      <c r="AE96" s="437"/>
      <c r="AF96" s="437"/>
      <c r="AG96" s="437"/>
      <c r="AH96" s="437"/>
      <c r="AI96" s="437"/>
    </row>
    <row r="97" spans="1:35" ht="31.5" customHeight="1" x14ac:dyDescent="0.2">
      <c r="A97" s="30" t="s">
        <v>157</v>
      </c>
      <c r="C97" s="46"/>
      <c r="G97" s="129"/>
      <c r="H97" s="129"/>
      <c r="I97" s="128"/>
      <c r="J97" s="128"/>
      <c r="K97" s="128"/>
      <c r="L97" s="128"/>
      <c r="M97" s="128"/>
      <c r="N97" s="128"/>
      <c r="O97" s="128"/>
      <c r="R97" s="37"/>
      <c r="AA97" s="437"/>
      <c r="AB97" s="437"/>
      <c r="AC97" s="437"/>
      <c r="AD97" s="437"/>
      <c r="AE97" s="437"/>
      <c r="AF97" s="437"/>
      <c r="AG97" s="437"/>
      <c r="AH97" s="437"/>
      <c r="AI97" s="437"/>
    </row>
    <row r="98" spans="1:35" ht="24" customHeight="1" x14ac:dyDescent="0.15">
      <c r="A98" s="509" t="s">
        <v>149</v>
      </c>
      <c r="B98" s="559"/>
      <c r="C98" s="523" t="s">
        <v>150</v>
      </c>
      <c r="D98" s="561"/>
      <c r="G98" s="129"/>
      <c r="H98" s="129"/>
      <c r="I98" s="128"/>
      <c r="J98" s="128"/>
      <c r="K98" s="128"/>
      <c r="L98" s="128"/>
      <c r="M98" s="128"/>
      <c r="N98" s="128"/>
      <c r="O98" s="128"/>
      <c r="R98" s="37"/>
      <c r="AA98" s="437"/>
      <c r="AB98" s="437"/>
      <c r="AC98" s="437"/>
      <c r="AD98" s="437"/>
      <c r="AE98" s="437"/>
      <c r="AF98" s="437"/>
      <c r="AG98" s="437"/>
      <c r="AH98" s="437"/>
      <c r="AI98" s="437"/>
    </row>
    <row r="99" spans="1:35" ht="22.5" customHeight="1" x14ac:dyDescent="0.15">
      <c r="A99" s="511"/>
      <c r="B99" s="560"/>
      <c r="C99" s="39" t="s">
        <v>151</v>
      </c>
      <c r="D99" s="40" t="s">
        <v>152</v>
      </c>
      <c r="G99" s="129"/>
      <c r="H99" s="129"/>
      <c r="I99" s="128"/>
      <c r="J99" s="128"/>
      <c r="K99" s="128"/>
      <c r="L99" s="128"/>
      <c r="M99" s="128"/>
      <c r="N99" s="128"/>
      <c r="O99" s="128"/>
      <c r="R99" s="37"/>
      <c r="AA99" s="437"/>
      <c r="AB99" s="437"/>
      <c r="AC99" s="437"/>
      <c r="AD99" s="437"/>
      <c r="AE99" s="437"/>
      <c r="AF99" s="437"/>
      <c r="AG99" s="437"/>
      <c r="AH99" s="437"/>
      <c r="AI99" s="437"/>
    </row>
    <row r="100" spans="1:35" ht="15" customHeight="1" x14ac:dyDescent="0.15">
      <c r="A100" s="553" t="s">
        <v>158</v>
      </c>
      <c r="B100" s="554"/>
      <c r="C100" s="322"/>
      <c r="D100" s="323"/>
      <c r="G100" s="129"/>
      <c r="H100" s="129"/>
      <c r="I100" s="128"/>
      <c r="J100" s="128"/>
      <c r="K100" s="128"/>
      <c r="L100" s="128"/>
      <c r="M100" s="128"/>
      <c r="N100" s="128"/>
      <c r="O100" s="128"/>
      <c r="R100" s="37"/>
      <c r="AA100" s="437"/>
      <c r="AB100" s="437"/>
      <c r="AC100" s="437"/>
      <c r="AD100" s="437"/>
      <c r="AE100" s="437"/>
      <c r="AF100" s="437"/>
      <c r="AG100" s="437"/>
      <c r="AH100" s="437"/>
      <c r="AI100" s="437"/>
    </row>
    <row r="101" spans="1:35" ht="15" customHeight="1" x14ac:dyDescent="0.15">
      <c r="A101" s="549" t="s">
        <v>159</v>
      </c>
      <c r="B101" s="550"/>
      <c r="C101" s="324"/>
      <c r="D101" s="325"/>
      <c r="G101" s="129"/>
      <c r="H101" s="129"/>
      <c r="I101" s="128"/>
      <c r="J101" s="128"/>
      <c r="K101" s="128"/>
      <c r="L101" s="128"/>
      <c r="M101" s="128"/>
      <c r="N101" s="128"/>
      <c r="O101" s="128"/>
      <c r="R101" s="37"/>
      <c r="AA101" s="437"/>
      <c r="AB101" s="437"/>
      <c r="AC101" s="437"/>
      <c r="AD101" s="437"/>
      <c r="AE101" s="437"/>
      <c r="AF101" s="437"/>
      <c r="AG101" s="437"/>
      <c r="AH101" s="437"/>
      <c r="AI101" s="437"/>
    </row>
    <row r="102" spans="1:35" ht="15" customHeight="1" x14ac:dyDescent="0.15">
      <c r="A102" s="549" t="s">
        <v>160</v>
      </c>
      <c r="B102" s="550"/>
      <c r="C102" s="324"/>
      <c r="D102" s="325"/>
      <c r="G102" s="129"/>
      <c r="H102" s="129"/>
      <c r="I102" s="128"/>
      <c r="J102" s="128"/>
      <c r="K102" s="128"/>
      <c r="L102" s="128"/>
      <c r="M102" s="128"/>
      <c r="N102" s="128"/>
      <c r="O102" s="128"/>
      <c r="R102" s="37"/>
      <c r="AA102" s="437"/>
      <c r="AB102" s="437"/>
      <c r="AC102" s="437"/>
      <c r="AD102" s="437"/>
      <c r="AE102" s="437"/>
      <c r="AF102" s="437"/>
      <c r="AG102" s="437"/>
      <c r="AH102" s="437"/>
      <c r="AI102" s="437"/>
    </row>
    <row r="103" spans="1:35" ht="15" customHeight="1" x14ac:dyDescent="0.15">
      <c r="A103" s="549" t="s">
        <v>161</v>
      </c>
      <c r="B103" s="550"/>
      <c r="C103" s="324"/>
      <c r="D103" s="325"/>
      <c r="G103" s="129"/>
      <c r="H103" s="129"/>
      <c r="I103" s="128"/>
      <c r="J103" s="128"/>
      <c r="K103" s="128"/>
      <c r="L103" s="128"/>
      <c r="M103" s="128"/>
      <c r="N103" s="128"/>
      <c r="O103" s="128"/>
      <c r="R103" s="37"/>
      <c r="AA103" s="437"/>
      <c r="AB103" s="437"/>
      <c r="AC103" s="437"/>
      <c r="AD103" s="437"/>
      <c r="AE103" s="437"/>
      <c r="AF103" s="437"/>
      <c r="AG103" s="437"/>
      <c r="AH103" s="437"/>
      <c r="AI103" s="437"/>
    </row>
    <row r="104" spans="1:35" ht="15" customHeight="1" x14ac:dyDescent="0.15">
      <c r="A104" s="551" t="s">
        <v>162</v>
      </c>
      <c r="B104" s="552"/>
      <c r="C104" s="326"/>
      <c r="D104" s="327"/>
      <c r="G104" s="129"/>
      <c r="H104" s="129"/>
      <c r="I104" s="128"/>
      <c r="J104" s="128"/>
      <c r="K104" s="128"/>
      <c r="L104" s="128"/>
      <c r="M104" s="128"/>
      <c r="N104" s="128"/>
      <c r="O104" s="128"/>
      <c r="R104" s="37"/>
      <c r="AA104" s="437"/>
      <c r="AB104" s="437"/>
      <c r="AC104" s="437"/>
      <c r="AD104" s="437"/>
      <c r="AE104" s="437"/>
      <c r="AF104" s="437"/>
      <c r="AG104" s="437"/>
      <c r="AH104" s="437"/>
      <c r="AI104" s="437"/>
    </row>
    <row r="105" spans="1:35" ht="30" customHeight="1" x14ac:dyDescent="0.2">
      <c r="A105" s="30" t="s">
        <v>173</v>
      </c>
      <c r="C105" s="46"/>
      <c r="AA105" s="437"/>
      <c r="AB105" s="437"/>
      <c r="AC105" s="437"/>
      <c r="AD105" s="436"/>
      <c r="AF105" s="437"/>
      <c r="AG105" s="437"/>
      <c r="AH105" s="437"/>
      <c r="AI105" s="436"/>
    </row>
    <row r="106" spans="1:35" ht="15" customHeight="1" x14ac:dyDescent="0.15">
      <c r="A106" s="543" t="s">
        <v>174</v>
      </c>
      <c r="B106" s="543" t="s">
        <v>40</v>
      </c>
      <c r="C106" s="555" t="s">
        <v>175</v>
      </c>
      <c r="D106" s="555" t="s">
        <v>176</v>
      </c>
      <c r="E106" s="555" t="s">
        <v>177</v>
      </c>
      <c r="F106" s="540" t="s">
        <v>178</v>
      </c>
      <c r="G106" s="555" t="s">
        <v>179</v>
      </c>
      <c r="H106" s="555" t="s">
        <v>180</v>
      </c>
      <c r="I106" s="555" t="s">
        <v>181</v>
      </c>
      <c r="J106" s="494" t="s">
        <v>182</v>
      </c>
      <c r="K106" s="540" t="s">
        <v>183</v>
      </c>
      <c r="L106" s="494" t="s">
        <v>184</v>
      </c>
      <c r="AA106" s="437"/>
      <c r="AB106" s="437"/>
      <c r="AC106" s="437"/>
      <c r="AD106" s="437"/>
      <c r="AE106" s="437"/>
      <c r="AF106" s="437"/>
      <c r="AG106" s="437"/>
      <c r="AH106" s="437"/>
      <c r="AI106" s="437"/>
    </row>
    <row r="107" spans="1:35" ht="17.25" customHeight="1" x14ac:dyDescent="0.15">
      <c r="A107" s="544"/>
      <c r="B107" s="544"/>
      <c r="C107" s="555"/>
      <c r="D107" s="555"/>
      <c r="E107" s="555"/>
      <c r="F107" s="540"/>
      <c r="G107" s="555"/>
      <c r="H107" s="555"/>
      <c r="I107" s="555"/>
      <c r="J107" s="494"/>
      <c r="K107" s="540"/>
      <c r="L107" s="494"/>
      <c r="AA107" s="437"/>
      <c r="AB107" s="437"/>
      <c r="AC107" s="437"/>
      <c r="AD107" s="437"/>
      <c r="AE107" s="437"/>
      <c r="AF107" s="437"/>
      <c r="AG107" s="437"/>
      <c r="AH107" s="437"/>
      <c r="AI107" s="437"/>
    </row>
    <row r="108" spans="1:35" ht="15" customHeight="1" x14ac:dyDescent="0.15">
      <c r="A108" s="545"/>
      <c r="B108" s="545"/>
      <c r="C108" s="555"/>
      <c r="D108" s="555"/>
      <c r="E108" s="555"/>
      <c r="F108" s="540"/>
      <c r="G108" s="555"/>
      <c r="H108" s="555"/>
      <c r="I108" s="555"/>
      <c r="J108" s="494"/>
      <c r="K108" s="540"/>
      <c r="L108" s="494"/>
      <c r="AA108" s="436"/>
      <c r="AB108" s="436"/>
      <c r="AC108" s="436"/>
      <c r="AD108" s="436"/>
      <c r="AF108" s="436"/>
      <c r="AG108" s="436"/>
      <c r="AH108" s="436"/>
      <c r="AI108" s="436"/>
    </row>
    <row r="109" spans="1:35" ht="15" customHeight="1" x14ac:dyDescent="0.15">
      <c r="A109" s="120" t="s">
        <v>185</v>
      </c>
      <c r="B109" s="358">
        <f>SUM(C109:L109)</f>
        <v>0</v>
      </c>
      <c r="C109" s="342"/>
      <c r="D109" s="342"/>
      <c r="E109" s="342"/>
      <c r="F109" s="342"/>
      <c r="G109" s="342"/>
      <c r="H109" s="400"/>
      <c r="I109" s="400"/>
      <c r="J109" s="400"/>
      <c r="K109" s="400"/>
      <c r="L109" s="400"/>
    </row>
    <row r="110" spans="1:35" ht="15" customHeight="1" x14ac:dyDescent="0.15">
      <c r="A110" s="121" t="s">
        <v>186</v>
      </c>
      <c r="B110" s="403">
        <f t="shared" ref="B110:B118" si="24">SUM(C110:L110)</f>
        <v>0</v>
      </c>
      <c r="C110" s="369"/>
      <c r="D110" s="369"/>
      <c r="E110" s="369"/>
      <c r="F110" s="369"/>
      <c r="G110" s="369"/>
      <c r="H110" s="401"/>
      <c r="I110" s="401"/>
      <c r="J110" s="401"/>
      <c r="K110" s="401"/>
      <c r="L110" s="401"/>
    </row>
    <row r="111" spans="1:35" ht="15" customHeight="1" x14ac:dyDescent="0.15">
      <c r="A111" s="121" t="s">
        <v>187</v>
      </c>
      <c r="B111" s="403">
        <f t="shared" si="24"/>
        <v>0</v>
      </c>
      <c r="C111" s="369"/>
      <c r="D111" s="369"/>
      <c r="E111" s="369"/>
      <c r="F111" s="369"/>
      <c r="G111" s="369"/>
      <c r="H111" s="401"/>
      <c r="I111" s="401"/>
      <c r="J111" s="401"/>
      <c r="K111" s="401"/>
      <c r="L111" s="401"/>
    </row>
    <row r="112" spans="1:35" ht="14.25" customHeight="1" x14ac:dyDescent="0.15">
      <c r="A112" s="121" t="s">
        <v>188</v>
      </c>
      <c r="B112" s="403">
        <f t="shared" si="24"/>
        <v>0</v>
      </c>
      <c r="C112" s="369"/>
      <c r="D112" s="369"/>
      <c r="E112" s="369"/>
      <c r="F112" s="369"/>
      <c r="G112" s="369"/>
      <c r="H112" s="401"/>
      <c r="I112" s="401"/>
      <c r="J112" s="401"/>
      <c r="K112" s="401"/>
      <c r="L112" s="401"/>
    </row>
    <row r="113" spans="1:16" ht="14.25" customHeight="1" x14ac:dyDescent="0.15">
      <c r="A113" s="121" t="s">
        <v>189</v>
      </c>
      <c r="B113" s="403">
        <f t="shared" si="24"/>
        <v>0</v>
      </c>
      <c r="C113" s="369"/>
      <c r="D113" s="369"/>
      <c r="E113" s="369"/>
      <c r="F113" s="369"/>
      <c r="G113" s="369"/>
      <c r="H113" s="401"/>
      <c r="I113" s="401"/>
      <c r="J113" s="401"/>
      <c r="K113" s="401"/>
      <c r="L113" s="401"/>
    </row>
    <row r="114" spans="1:16" ht="14.25" customHeight="1" x14ac:dyDescent="0.15">
      <c r="A114" s="121" t="s">
        <v>190</v>
      </c>
      <c r="B114" s="403">
        <f t="shared" si="24"/>
        <v>0</v>
      </c>
      <c r="C114" s="369"/>
      <c r="D114" s="369"/>
      <c r="E114" s="369"/>
      <c r="F114" s="369"/>
      <c r="G114" s="369"/>
      <c r="H114" s="401"/>
      <c r="I114" s="401"/>
      <c r="J114" s="401"/>
      <c r="K114" s="401"/>
      <c r="L114" s="401"/>
    </row>
    <row r="115" spans="1:16" ht="14.25" customHeight="1" x14ac:dyDescent="0.15">
      <c r="A115" s="121" t="s">
        <v>191</v>
      </c>
      <c r="B115" s="403">
        <f t="shared" si="24"/>
        <v>0</v>
      </c>
      <c r="C115" s="369"/>
      <c r="D115" s="369"/>
      <c r="E115" s="369"/>
      <c r="F115" s="369"/>
      <c r="G115" s="369"/>
      <c r="H115" s="401"/>
      <c r="I115" s="401"/>
      <c r="J115" s="401"/>
      <c r="K115" s="401"/>
      <c r="L115" s="401"/>
    </row>
    <row r="116" spans="1:16" ht="14.25" customHeight="1" x14ac:dyDescent="0.15">
      <c r="A116" s="121" t="s">
        <v>192</v>
      </c>
      <c r="B116" s="403">
        <f t="shared" si="24"/>
        <v>0</v>
      </c>
      <c r="C116" s="369"/>
      <c r="D116" s="369"/>
      <c r="E116" s="369"/>
      <c r="F116" s="369"/>
      <c r="G116" s="369"/>
      <c r="H116" s="401"/>
      <c r="I116" s="401"/>
      <c r="J116" s="401"/>
      <c r="K116" s="401"/>
      <c r="L116" s="401"/>
    </row>
    <row r="117" spans="1:16" ht="14.25" customHeight="1" x14ac:dyDescent="0.15">
      <c r="A117" s="121" t="s">
        <v>193</v>
      </c>
      <c r="B117" s="403">
        <f t="shared" si="24"/>
        <v>0</v>
      </c>
      <c r="C117" s="369"/>
      <c r="D117" s="369"/>
      <c r="E117" s="369"/>
      <c r="F117" s="369"/>
      <c r="G117" s="369"/>
      <c r="H117" s="401"/>
      <c r="I117" s="401"/>
      <c r="J117" s="401"/>
      <c r="K117" s="401"/>
      <c r="L117" s="401"/>
    </row>
    <row r="118" spans="1:16" ht="14.25" customHeight="1" x14ac:dyDescent="0.15">
      <c r="A118" s="122" t="s">
        <v>194</v>
      </c>
      <c r="B118" s="359">
        <f t="shared" si="24"/>
        <v>0</v>
      </c>
      <c r="C118" s="369"/>
      <c r="D118" s="369"/>
      <c r="E118" s="369"/>
      <c r="F118" s="369"/>
      <c r="G118" s="346"/>
      <c r="H118" s="402"/>
      <c r="I118" s="402"/>
      <c r="J118" s="402"/>
      <c r="K118" s="402"/>
      <c r="L118" s="402"/>
    </row>
    <row r="119" spans="1:16" ht="14.25" customHeight="1" x14ac:dyDescent="0.15">
      <c r="A119" s="195" t="s">
        <v>40</v>
      </c>
      <c r="B119" s="404">
        <f t="shared" ref="B119:L119" si="25">SUM(B109:B118)</f>
        <v>0</v>
      </c>
      <c r="C119" s="360">
        <f t="shared" si="25"/>
        <v>0</v>
      </c>
      <c r="D119" s="360">
        <f t="shared" si="25"/>
        <v>0</v>
      </c>
      <c r="E119" s="360">
        <f t="shared" si="25"/>
        <v>0</v>
      </c>
      <c r="F119" s="360">
        <f t="shared" si="25"/>
        <v>0</v>
      </c>
      <c r="G119" s="360">
        <f t="shared" si="25"/>
        <v>0</v>
      </c>
      <c r="H119" s="360">
        <f t="shared" si="25"/>
        <v>0</v>
      </c>
      <c r="I119" s="360">
        <f t="shared" si="25"/>
        <v>0</v>
      </c>
      <c r="J119" s="360">
        <f t="shared" si="25"/>
        <v>0</v>
      </c>
      <c r="K119" s="360">
        <f t="shared" si="25"/>
        <v>0</v>
      </c>
      <c r="L119" s="360">
        <f t="shared" si="25"/>
        <v>0</v>
      </c>
      <c r="M119" s="26"/>
      <c r="P119" s="26"/>
    </row>
    <row r="120" spans="1:16" ht="30" customHeight="1" x14ac:dyDescent="0.2">
      <c r="A120" s="30" t="s">
        <v>195</v>
      </c>
      <c r="C120" s="46"/>
      <c r="M120" s="26"/>
      <c r="P120" s="26"/>
    </row>
    <row r="121" spans="1:16" ht="10.5" customHeight="1" x14ac:dyDescent="0.15">
      <c r="A121" s="543" t="s">
        <v>174</v>
      </c>
      <c r="B121" s="543" t="s">
        <v>40</v>
      </c>
      <c r="C121" s="555" t="s">
        <v>175</v>
      </c>
      <c r="D121" s="555" t="s">
        <v>176</v>
      </c>
      <c r="E121" s="555" t="s">
        <v>177</v>
      </c>
      <c r="F121" s="540" t="s">
        <v>178</v>
      </c>
      <c r="G121" s="555" t="s">
        <v>179</v>
      </c>
      <c r="H121" s="555" t="s">
        <v>180</v>
      </c>
      <c r="I121" s="555" t="s">
        <v>181</v>
      </c>
      <c r="J121" s="494" t="s">
        <v>182</v>
      </c>
      <c r="K121" s="540" t="s">
        <v>183</v>
      </c>
      <c r="L121" s="494" t="s">
        <v>184</v>
      </c>
      <c r="M121" s="26"/>
      <c r="P121" s="26"/>
    </row>
    <row r="122" spans="1:16" ht="13.5" customHeight="1" x14ac:dyDescent="0.15">
      <c r="A122" s="544"/>
      <c r="B122" s="544"/>
      <c r="C122" s="555"/>
      <c r="D122" s="555"/>
      <c r="E122" s="555"/>
      <c r="F122" s="540"/>
      <c r="G122" s="555"/>
      <c r="H122" s="555"/>
      <c r="I122" s="555"/>
      <c r="J122" s="494"/>
      <c r="K122" s="540"/>
      <c r="L122" s="494"/>
    </row>
    <row r="123" spans="1:16" ht="13.5" customHeight="1" x14ac:dyDescent="0.15">
      <c r="A123" s="545"/>
      <c r="B123" s="545"/>
      <c r="C123" s="555"/>
      <c r="D123" s="555"/>
      <c r="E123" s="555"/>
      <c r="F123" s="540"/>
      <c r="G123" s="555"/>
      <c r="H123" s="555"/>
      <c r="I123" s="555"/>
      <c r="J123" s="494"/>
      <c r="K123" s="540"/>
      <c r="L123" s="494"/>
    </row>
    <row r="124" spans="1:16" ht="15.75" customHeight="1" x14ac:dyDescent="0.15">
      <c r="A124" s="120" t="s">
        <v>185</v>
      </c>
      <c r="B124" s="415">
        <f>SUM(C124:L124)</f>
        <v>0</v>
      </c>
      <c r="C124" s="138"/>
      <c r="D124" s="138"/>
      <c r="E124" s="138"/>
      <c r="F124" s="138"/>
      <c r="G124" s="138"/>
      <c r="H124" s="198"/>
      <c r="I124" s="198"/>
      <c r="J124" s="198"/>
      <c r="K124" s="198"/>
      <c r="L124" s="198"/>
    </row>
    <row r="125" spans="1:16" ht="15.75" customHeight="1" x14ac:dyDescent="0.15">
      <c r="A125" s="121" t="s">
        <v>186</v>
      </c>
      <c r="B125" s="416">
        <f t="shared" ref="B125:B133" si="26">SUM(C125:L125)</f>
        <v>0</v>
      </c>
      <c r="C125" s="141"/>
      <c r="D125" s="141"/>
      <c r="E125" s="141"/>
      <c r="F125" s="141"/>
      <c r="G125" s="141"/>
      <c r="H125" s="199"/>
      <c r="I125" s="199"/>
      <c r="J125" s="199"/>
      <c r="K125" s="199"/>
      <c r="L125" s="199"/>
    </row>
    <row r="126" spans="1:16" ht="15.75" customHeight="1" x14ac:dyDescent="0.15">
      <c r="A126" s="121" t="s">
        <v>187</v>
      </c>
      <c r="B126" s="416">
        <f t="shared" si="26"/>
        <v>0</v>
      </c>
      <c r="C126" s="141"/>
      <c r="D126" s="141"/>
      <c r="E126" s="141"/>
      <c r="F126" s="141"/>
      <c r="G126" s="141"/>
      <c r="H126" s="199"/>
      <c r="I126" s="199"/>
      <c r="J126" s="199"/>
      <c r="K126" s="199"/>
      <c r="L126" s="199"/>
    </row>
    <row r="127" spans="1:16" ht="15.75" customHeight="1" x14ac:dyDescent="0.15">
      <c r="A127" s="121" t="s">
        <v>188</v>
      </c>
      <c r="B127" s="416">
        <f t="shared" si="26"/>
        <v>0</v>
      </c>
      <c r="C127" s="141"/>
      <c r="D127" s="141"/>
      <c r="E127" s="141"/>
      <c r="F127" s="141"/>
      <c r="G127" s="141"/>
      <c r="H127" s="199"/>
      <c r="I127" s="199"/>
      <c r="J127" s="199"/>
      <c r="K127" s="199"/>
      <c r="L127" s="199"/>
    </row>
    <row r="128" spans="1:16" ht="15.75" customHeight="1" x14ac:dyDescent="0.15">
      <c r="A128" s="121" t="s">
        <v>189</v>
      </c>
      <c r="B128" s="416">
        <f t="shared" si="26"/>
        <v>0</v>
      </c>
      <c r="C128" s="141"/>
      <c r="D128" s="141"/>
      <c r="E128" s="141"/>
      <c r="F128" s="141"/>
      <c r="G128" s="141"/>
      <c r="H128" s="199"/>
      <c r="I128" s="199"/>
      <c r="J128" s="199"/>
      <c r="K128" s="199"/>
      <c r="L128" s="199"/>
    </row>
    <row r="129" spans="1:30" ht="15.75" customHeight="1" x14ac:dyDescent="0.15">
      <c r="A129" s="121" t="s">
        <v>190</v>
      </c>
      <c r="B129" s="416">
        <f t="shared" si="26"/>
        <v>0</v>
      </c>
      <c r="C129" s="141"/>
      <c r="D129" s="141"/>
      <c r="E129" s="141"/>
      <c r="F129" s="141"/>
      <c r="G129" s="141"/>
      <c r="H129" s="199"/>
      <c r="I129" s="199"/>
      <c r="J129" s="199"/>
      <c r="K129" s="199"/>
      <c r="L129" s="199"/>
      <c r="AB129" s="436"/>
      <c r="AC129" s="436"/>
      <c r="AD129" s="436"/>
    </row>
    <row r="130" spans="1:30" ht="15.75" customHeight="1" x14ac:dyDescent="0.15">
      <c r="A130" s="121" t="s">
        <v>191</v>
      </c>
      <c r="B130" s="416">
        <f t="shared" si="26"/>
        <v>0</v>
      </c>
      <c r="C130" s="141"/>
      <c r="D130" s="141"/>
      <c r="E130" s="141"/>
      <c r="F130" s="141"/>
      <c r="G130" s="141"/>
      <c r="H130" s="199"/>
      <c r="I130" s="199"/>
      <c r="J130" s="199"/>
      <c r="K130" s="199"/>
      <c r="L130" s="199"/>
      <c r="AB130" s="436"/>
      <c r="AC130" s="436"/>
      <c r="AD130" s="436"/>
    </row>
    <row r="131" spans="1:30" ht="15.75" customHeight="1" x14ac:dyDescent="0.15">
      <c r="A131" s="121" t="s">
        <v>192</v>
      </c>
      <c r="B131" s="416">
        <f t="shared" si="26"/>
        <v>0</v>
      </c>
      <c r="C131" s="141"/>
      <c r="D131" s="141"/>
      <c r="E131" s="141"/>
      <c r="F131" s="141"/>
      <c r="G131" s="141"/>
      <c r="H131" s="199"/>
      <c r="I131" s="199"/>
      <c r="J131" s="199"/>
      <c r="K131" s="199"/>
      <c r="L131" s="199"/>
      <c r="AB131" s="436"/>
      <c r="AC131" s="436"/>
      <c r="AD131" s="436"/>
    </row>
    <row r="132" spans="1:30" ht="15.75" customHeight="1" x14ac:dyDescent="0.15">
      <c r="A132" s="121" t="s">
        <v>193</v>
      </c>
      <c r="B132" s="416">
        <f t="shared" si="26"/>
        <v>0</v>
      </c>
      <c r="C132" s="141"/>
      <c r="D132" s="141"/>
      <c r="E132" s="141"/>
      <c r="F132" s="141"/>
      <c r="G132" s="141"/>
      <c r="H132" s="199"/>
      <c r="I132" s="199"/>
      <c r="J132" s="199"/>
      <c r="K132" s="199"/>
      <c r="L132" s="199"/>
      <c r="AB132" s="436"/>
      <c r="AC132" s="436"/>
      <c r="AD132" s="436"/>
    </row>
    <row r="133" spans="1:30" ht="15.75" customHeight="1" x14ac:dyDescent="0.15">
      <c r="A133" s="122" t="s">
        <v>194</v>
      </c>
      <c r="B133" s="417">
        <f t="shared" si="26"/>
        <v>0</v>
      </c>
      <c r="C133" s="180"/>
      <c r="D133" s="180"/>
      <c r="E133" s="180"/>
      <c r="F133" s="180"/>
      <c r="G133" s="180"/>
      <c r="H133" s="200"/>
      <c r="I133" s="200"/>
      <c r="J133" s="200"/>
      <c r="K133" s="200"/>
      <c r="L133" s="200"/>
      <c r="AB133" s="436"/>
      <c r="AC133" s="436"/>
      <c r="AD133" s="436"/>
    </row>
    <row r="134" spans="1:30" ht="15.75" customHeight="1" x14ac:dyDescent="0.15">
      <c r="A134" s="195" t="s">
        <v>40</v>
      </c>
      <c r="B134" s="418">
        <f t="shared" ref="B134:L134" si="27">SUM(B124:B133)</f>
        <v>0</v>
      </c>
      <c r="C134" s="419">
        <f t="shared" si="27"/>
        <v>0</v>
      </c>
      <c r="D134" s="419">
        <f t="shared" si="27"/>
        <v>0</v>
      </c>
      <c r="E134" s="419">
        <f t="shared" si="27"/>
        <v>0</v>
      </c>
      <c r="F134" s="419">
        <f t="shared" si="27"/>
        <v>0</v>
      </c>
      <c r="G134" s="419">
        <f t="shared" si="27"/>
        <v>0</v>
      </c>
      <c r="H134" s="419">
        <f t="shared" si="27"/>
        <v>0</v>
      </c>
      <c r="I134" s="419">
        <f t="shared" si="27"/>
        <v>0</v>
      </c>
      <c r="J134" s="419">
        <f t="shared" si="27"/>
        <v>0</v>
      </c>
      <c r="K134" s="419">
        <f t="shared" si="27"/>
        <v>0</v>
      </c>
      <c r="L134" s="419">
        <f t="shared" si="27"/>
        <v>0</v>
      </c>
      <c r="X134" s="436"/>
      <c r="AB134" s="436"/>
      <c r="AC134" s="436"/>
      <c r="AD134" s="436"/>
    </row>
    <row r="135" spans="1:30" ht="24" customHeight="1" x14ac:dyDescent="0.2">
      <c r="A135" s="30" t="s">
        <v>201</v>
      </c>
      <c r="X135" s="436"/>
      <c r="AB135" s="436"/>
      <c r="AC135" s="436"/>
      <c r="AD135" s="436"/>
    </row>
    <row r="136" spans="1:30" ht="15" customHeight="1" x14ac:dyDescent="0.15">
      <c r="A136" s="509" t="s">
        <v>134</v>
      </c>
      <c r="B136" s="534"/>
      <c r="C136" s="506" t="s">
        <v>33</v>
      </c>
      <c r="D136" s="480" t="s">
        <v>123</v>
      </c>
      <c r="E136" s="481"/>
      <c r="F136" s="506" t="s">
        <v>143</v>
      </c>
      <c r="G136" s="573" t="s">
        <v>125</v>
      </c>
      <c r="H136" s="574"/>
      <c r="I136" s="574"/>
      <c r="J136" s="574"/>
      <c r="K136" s="561"/>
      <c r="L136" s="477" t="s">
        <v>129</v>
      </c>
      <c r="X136" s="436"/>
      <c r="AB136" s="436"/>
      <c r="AC136" s="436"/>
      <c r="AD136" s="436"/>
    </row>
    <row r="137" spans="1:30" x14ac:dyDescent="0.15">
      <c r="A137" s="510"/>
      <c r="B137" s="535"/>
      <c r="C137" s="510"/>
      <c r="D137" s="536" t="s">
        <v>35</v>
      </c>
      <c r="E137" s="465" t="s">
        <v>36</v>
      </c>
      <c r="F137" s="541"/>
      <c r="G137" s="543" t="s">
        <v>200</v>
      </c>
      <c r="H137" s="495" t="s">
        <v>127</v>
      </c>
      <c r="I137" s="496" t="s">
        <v>144</v>
      </c>
      <c r="J137" s="493" t="s">
        <v>37</v>
      </c>
      <c r="K137" s="494" t="s">
        <v>145</v>
      </c>
      <c r="L137" s="541"/>
      <c r="X137" s="436"/>
      <c r="AB137" s="436"/>
      <c r="AC137" s="436"/>
      <c r="AD137" s="436"/>
    </row>
    <row r="138" spans="1:30" ht="21" customHeight="1" x14ac:dyDescent="0.15">
      <c r="A138" s="511"/>
      <c r="B138" s="548"/>
      <c r="C138" s="511"/>
      <c r="D138" s="537"/>
      <c r="E138" s="467"/>
      <c r="F138" s="542"/>
      <c r="G138" s="545"/>
      <c r="H138" s="495"/>
      <c r="I138" s="496"/>
      <c r="J138" s="493"/>
      <c r="K138" s="494"/>
      <c r="L138" s="542"/>
      <c r="X138" s="436"/>
      <c r="AB138" s="436"/>
      <c r="AC138" s="436"/>
      <c r="AD138" s="436"/>
    </row>
    <row r="139" spans="1:30" ht="15" customHeight="1" x14ac:dyDescent="0.15">
      <c r="A139" s="571" t="s">
        <v>185</v>
      </c>
      <c r="B139" s="572"/>
      <c r="C139" s="396"/>
      <c r="D139" s="342"/>
      <c r="E139" s="368"/>
      <c r="F139" s="413">
        <f t="shared" ref="F139:F145" si="28">SUM(C139:E139)</f>
        <v>0</v>
      </c>
      <c r="G139" s="409">
        <f t="shared" ref="G139:G148" si="29">B109</f>
        <v>0</v>
      </c>
      <c r="H139" s="343"/>
      <c r="I139" s="343"/>
      <c r="J139" s="343"/>
      <c r="K139" s="391">
        <f t="shared" ref="K139:K145" si="30">SUM(G139:J139)</f>
        <v>0</v>
      </c>
      <c r="L139" s="405">
        <f t="shared" ref="L139:L148" si="31">F139-K139</f>
        <v>0</v>
      </c>
      <c r="X139" s="436"/>
      <c r="AB139" s="436"/>
      <c r="AC139" s="436"/>
      <c r="AD139" s="436"/>
    </row>
    <row r="140" spans="1:30" ht="15" customHeight="1" x14ac:dyDescent="0.15">
      <c r="A140" s="564" t="s">
        <v>186</v>
      </c>
      <c r="B140" s="565"/>
      <c r="C140" s="397"/>
      <c r="D140" s="369"/>
      <c r="E140" s="370"/>
      <c r="F140" s="414">
        <f t="shared" si="28"/>
        <v>0</v>
      </c>
      <c r="G140" s="410">
        <f t="shared" si="29"/>
        <v>0</v>
      </c>
      <c r="H140" s="373"/>
      <c r="I140" s="345"/>
      <c r="J140" s="370"/>
      <c r="K140" s="393">
        <f t="shared" si="30"/>
        <v>0</v>
      </c>
      <c r="L140" s="406">
        <f t="shared" si="31"/>
        <v>0</v>
      </c>
      <c r="X140" s="436"/>
      <c r="AB140" s="436"/>
      <c r="AC140" s="436"/>
      <c r="AD140" s="436"/>
    </row>
    <row r="141" spans="1:30" ht="15" customHeight="1" x14ac:dyDescent="0.15">
      <c r="A141" s="564" t="s">
        <v>187</v>
      </c>
      <c r="B141" s="565"/>
      <c r="C141" s="397"/>
      <c r="D141" s="369"/>
      <c r="E141" s="370"/>
      <c r="F141" s="414">
        <f t="shared" si="28"/>
        <v>0</v>
      </c>
      <c r="G141" s="410">
        <f t="shared" si="29"/>
        <v>0</v>
      </c>
      <c r="H141" s="373"/>
      <c r="I141" s="345"/>
      <c r="J141" s="370"/>
      <c r="K141" s="393">
        <f t="shared" si="30"/>
        <v>0</v>
      </c>
      <c r="L141" s="406">
        <f t="shared" si="31"/>
        <v>0</v>
      </c>
      <c r="X141" s="436"/>
      <c r="AB141" s="436"/>
      <c r="AC141" s="436"/>
      <c r="AD141" s="436"/>
    </row>
    <row r="142" spans="1:30" ht="15" customHeight="1" x14ac:dyDescent="0.15">
      <c r="A142" s="564" t="s">
        <v>188</v>
      </c>
      <c r="B142" s="565"/>
      <c r="C142" s="397"/>
      <c r="D142" s="369"/>
      <c r="E142" s="370"/>
      <c r="F142" s="414">
        <f t="shared" si="28"/>
        <v>0</v>
      </c>
      <c r="G142" s="410">
        <f t="shared" si="29"/>
        <v>0</v>
      </c>
      <c r="H142" s="373"/>
      <c r="I142" s="345"/>
      <c r="J142" s="370"/>
      <c r="K142" s="393">
        <f t="shared" si="30"/>
        <v>0</v>
      </c>
      <c r="L142" s="406">
        <f t="shared" si="31"/>
        <v>0</v>
      </c>
      <c r="X142" s="436"/>
      <c r="AB142" s="436"/>
      <c r="AC142" s="436"/>
      <c r="AD142" s="436"/>
    </row>
    <row r="143" spans="1:30" ht="15" customHeight="1" x14ac:dyDescent="0.15">
      <c r="A143" s="564" t="s">
        <v>189</v>
      </c>
      <c r="B143" s="565"/>
      <c r="C143" s="398"/>
      <c r="D143" s="369"/>
      <c r="E143" s="370"/>
      <c r="F143" s="414">
        <f t="shared" si="28"/>
        <v>0</v>
      </c>
      <c r="G143" s="410">
        <f t="shared" si="29"/>
        <v>0</v>
      </c>
      <c r="H143" s="373"/>
      <c r="I143" s="345"/>
      <c r="J143" s="370"/>
      <c r="K143" s="393">
        <f t="shared" si="30"/>
        <v>0</v>
      </c>
      <c r="L143" s="406">
        <f t="shared" si="31"/>
        <v>0</v>
      </c>
      <c r="X143" s="436"/>
      <c r="AB143" s="436"/>
      <c r="AC143" s="436"/>
      <c r="AD143" s="436"/>
    </row>
    <row r="144" spans="1:30" ht="15" customHeight="1" x14ac:dyDescent="0.15">
      <c r="A144" s="564" t="s">
        <v>190</v>
      </c>
      <c r="B144" s="566"/>
      <c r="C144" s="398"/>
      <c r="D144" s="369"/>
      <c r="E144" s="370"/>
      <c r="F144" s="414">
        <f t="shared" si="28"/>
        <v>0</v>
      </c>
      <c r="G144" s="410">
        <f t="shared" si="29"/>
        <v>0</v>
      </c>
      <c r="H144" s="373"/>
      <c r="I144" s="345"/>
      <c r="J144" s="370"/>
      <c r="K144" s="393">
        <f t="shared" si="30"/>
        <v>0</v>
      </c>
      <c r="L144" s="406">
        <f t="shared" si="31"/>
        <v>0</v>
      </c>
      <c r="X144" s="436"/>
      <c r="AB144" s="436"/>
      <c r="AC144" s="436"/>
      <c r="AD144" s="436"/>
    </row>
    <row r="145" spans="1:30" ht="15" customHeight="1" x14ac:dyDescent="0.15">
      <c r="A145" s="564" t="s">
        <v>191</v>
      </c>
      <c r="B145" s="566"/>
      <c r="C145" s="398"/>
      <c r="D145" s="369"/>
      <c r="E145" s="370"/>
      <c r="F145" s="414">
        <f t="shared" si="28"/>
        <v>0</v>
      </c>
      <c r="G145" s="410">
        <f t="shared" si="29"/>
        <v>0</v>
      </c>
      <c r="H145" s="373"/>
      <c r="I145" s="345"/>
      <c r="J145" s="370"/>
      <c r="K145" s="393">
        <f t="shared" si="30"/>
        <v>0</v>
      </c>
      <c r="L145" s="406">
        <f t="shared" si="31"/>
        <v>0</v>
      </c>
      <c r="X145" s="436"/>
      <c r="AB145" s="436"/>
      <c r="AC145" s="436"/>
      <c r="AD145" s="436"/>
    </row>
    <row r="146" spans="1:30" ht="15" customHeight="1" x14ac:dyDescent="0.15">
      <c r="A146" s="564" t="s">
        <v>192</v>
      </c>
      <c r="B146" s="566"/>
      <c r="C146" s="398"/>
      <c r="D146" s="369"/>
      <c r="E146" s="370"/>
      <c r="F146" s="414">
        <f t="shared" ref="F146:F148" si="32">SUM(C146:E146)</f>
        <v>0</v>
      </c>
      <c r="G146" s="410">
        <f t="shared" si="29"/>
        <v>0</v>
      </c>
      <c r="H146" s="373"/>
      <c r="I146" s="345"/>
      <c r="J146" s="370"/>
      <c r="K146" s="393">
        <f t="shared" ref="K146:K148" si="33">SUM(G146:J146)</f>
        <v>0</v>
      </c>
      <c r="L146" s="406">
        <f t="shared" si="31"/>
        <v>0</v>
      </c>
      <c r="X146" s="436"/>
      <c r="AB146" s="436"/>
      <c r="AC146" s="436"/>
      <c r="AD146" s="436"/>
    </row>
    <row r="147" spans="1:30" ht="15" customHeight="1" x14ac:dyDescent="0.15">
      <c r="A147" s="564" t="s">
        <v>193</v>
      </c>
      <c r="B147" s="566"/>
      <c r="C147" s="398"/>
      <c r="D147" s="369"/>
      <c r="E147" s="370"/>
      <c r="F147" s="414">
        <f t="shared" si="32"/>
        <v>0</v>
      </c>
      <c r="G147" s="410">
        <f t="shared" si="29"/>
        <v>0</v>
      </c>
      <c r="H147" s="373"/>
      <c r="I147" s="345"/>
      <c r="J147" s="370"/>
      <c r="K147" s="393">
        <f t="shared" si="33"/>
        <v>0</v>
      </c>
      <c r="L147" s="406">
        <f t="shared" si="31"/>
        <v>0</v>
      </c>
      <c r="X147" s="436"/>
      <c r="AB147" s="436"/>
      <c r="AC147" s="436"/>
      <c r="AD147" s="436"/>
    </row>
    <row r="148" spans="1:30" ht="15" customHeight="1" x14ac:dyDescent="0.15">
      <c r="A148" s="569" t="s">
        <v>194</v>
      </c>
      <c r="B148" s="570"/>
      <c r="C148" s="399"/>
      <c r="D148" s="346"/>
      <c r="E148" s="371"/>
      <c r="F148" s="414">
        <f t="shared" si="32"/>
        <v>0</v>
      </c>
      <c r="G148" s="411">
        <f t="shared" si="29"/>
        <v>0</v>
      </c>
      <c r="H148" s="347"/>
      <c r="I148" s="347"/>
      <c r="J148" s="347"/>
      <c r="K148" s="408">
        <f t="shared" si="33"/>
        <v>0</v>
      </c>
      <c r="L148" s="407">
        <f t="shared" si="31"/>
        <v>0</v>
      </c>
      <c r="X148" s="436"/>
      <c r="AB148" s="436"/>
      <c r="AC148" s="436"/>
      <c r="AD148" s="436"/>
    </row>
    <row r="149" spans="1:30" ht="14.25" customHeight="1" x14ac:dyDescent="0.15">
      <c r="A149" s="567" t="s">
        <v>199</v>
      </c>
      <c r="B149" s="568"/>
      <c r="C149" s="395">
        <f>SUM(C139:C148)</f>
        <v>0</v>
      </c>
      <c r="D149" s="395">
        <f t="shared" ref="D149:L149" si="34">SUM(D139:D148)</f>
        <v>0</v>
      </c>
      <c r="E149" s="388">
        <f t="shared" si="34"/>
        <v>0</v>
      </c>
      <c r="F149" s="390">
        <f t="shared" si="34"/>
        <v>0</v>
      </c>
      <c r="G149" s="388">
        <f t="shared" si="34"/>
        <v>0</v>
      </c>
      <c r="H149" s="390">
        <f t="shared" si="34"/>
        <v>0</v>
      </c>
      <c r="I149" s="395">
        <f t="shared" si="34"/>
        <v>0</v>
      </c>
      <c r="J149" s="388">
        <f t="shared" si="34"/>
        <v>0</v>
      </c>
      <c r="K149" s="388">
        <f t="shared" si="34"/>
        <v>0</v>
      </c>
      <c r="L149" s="389">
        <f t="shared" si="34"/>
        <v>0</v>
      </c>
      <c r="X149" s="436"/>
      <c r="AB149" s="436"/>
      <c r="AC149" s="436"/>
      <c r="AD149" s="436"/>
    </row>
    <row r="150" spans="1:30" x14ac:dyDescent="0.15">
      <c r="X150" s="436"/>
      <c r="AB150" s="436"/>
      <c r="AC150" s="436"/>
      <c r="AD150" s="436"/>
    </row>
    <row r="151" spans="1:30" x14ac:dyDescent="0.15">
      <c r="X151" s="436"/>
      <c r="AB151" s="436"/>
      <c r="AC151" s="436"/>
      <c r="AD151" s="436"/>
    </row>
    <row r="152" spans="1:30" x14ac:dyDescent="0.15">
      <c r="AB152" s="436"/>
      <c r="AC152" s="436"/>
      <c r="AD152" s="436"/>
    </row>
    <row r="153" spans="1:30" x14ac:dyDescent="0.15">
      <c r="AB153" s="436"/>
      <c r="AC153" s="436"/>
      <c r="AD153" s="436"/>
    </row>
    <row r="154" spans="1:30" x14ac:dyDescent="0.15">
      <c r="AB154" s="436"/>
      <c r="AC154" s="436"/>
      <c r="AD154" s="436"/>
    </row>
    <row r="155" spans="1:30" x14ac:dyDescent="0.15">
      <c r="AB155" s="436"/>
      <c r="AC155" s="436"/>
      <c r="AD155" s="436"/>
    </row>
    <row r="156" spans="1:30" x14ac:dyDescent="0.15">
      <c r="AB156" s="436"/>
      <c r="AC156" s="436"/>
      <c r="AD156" s="436"/>
    </row>
    <row r="157" spans="1:30" x14ac:dyDescent="0.15">
      <c r="AB157" s="436"/>
      <c r="AC157" s="436"/>
      <c r="AD157" s="436"/>
    </row>
    <row r="158" spans="1:30" x14ac:dyDescent="0.15">
      <c r="AB158" s="436"/>
      <c r="AC158" s="436"/>
      <c r="AD158" s="436"/>
    </row>
    <row r="159" spans="1:30" x14ac:dyDescent="0.15">
      <c r="AB159" s="436"/>
      <c r="AC159" s="436"/>
      <c r="AD159" s="436"/>
    </row>
    <row r="160" spans="1:30" x14ac:dyDescent="0.15">
      <c r="AB160" s="436"/>
      <c r="AC160" s="436"/>
      <c r="AD160" s="436"/>
    </row>
    <row r="201" spans="1:32" ht="18.75" customHeight="1" x14ac:dyDescent="0.15"/>
    <row r="202" spans="1:32" ht="18.75" hidden="1" customHeight="1" x14ac:dyDescent="0.15">
      <c r="A202" s="48">
        <f>SUM(A8:Q113)</f>
        <v>0</v>
      </c>
      <c r="AF202" s="89">
        <f>SUM(AF1:AI201)</f>
        <v>0</v>
      </c>
    </row>
    <row r="203" spans="1:32" ht="18.75" customHeight="1" x14ac:dyDescent="0.15"/>
  </sheetData>
  <sheetProtection algorithmName="SHA-512" hashValue="+4PFIHVtGKRVvTSAlbxB1giM1WPM6WKMpz8XdqYwYchvOKi/yT6YeNlNRP3tIpM14q4jM/Qfu3aTXg7lXEeS+w==" saltValue="fnPbE9pCuEbmblXBO3ZH+w==" spinCount="100000" sheet="1" objects="1" scenarios="1"/>
  <mergeCells count="178">
    <mergeCell ref="P50:V50"/>
    <mergeCell ref="P52:V52"/>
    <mergeCell ref="P55:V55"/>
    <mergeCell ref="P56:V56"/>
    <mergeCell ref="P57:V57"/>
    <mergeCell ref="P58:V58"/>
    <mergeCell ref="P76:V76"/>
    <mergeCell ref="A140:B140"/>
    <mergeCell ref="A141:B141"/>
    <mergeCell ref="L106:L108"/>
    <mergeCell ref="A121:A123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J121:J123"/>
    <mergeCell ref="K121:K123"/>
    <mergeCell ref="L121:L123"/>
    <mergeCell ref="A106:A108"/>
    <mergeCell ref="B106:B108"/>
    <mergeCell ref="A143:B143"/>
    <mergeCell ref="A144:B144"/>
    <mergeCell ref="A145:B145"/>
    <mergeCell ref="A146:B146"/>
    <mergeCell ref="A147:B147"/>
    <mergeCell ref="A149:B149"/>
    <mergeCell ref="A142:B142"/>
    <mergeCell ref="A148:B148"/>
    <mergeCell ref="L136:L138"/>
    <mergeCell ref="D137:D138"/>
    <mergeCell ref="E137:E138"/>
    <mergeCell ref="H137:H138"/>
    <mergeCell ref="I137:I138"/>
    <mergeCell ref="J137:J138"/>
    <mergeCell ref="K137:K138"/>
    <mergeCell ref="A139:B139"/>
    <mergeCell ref="G137:G138"/>
    <mergeCell ref="G136:K136"/>
    <mergeCell ref="A136:B138"/>
    <mergeCell ref="C136:C138"/>
    <mergeCell ref="D136:E136"/>
    <mergeCell ref="F136:F138"/>
    <mergeCell ref="A71:B74"/>
    <mergeCell ref="C71:C74"/>
    <mergeCell ref="D71:J71"/>
    <mergeCell ref="I72:I74"/>
    <mergeCell ref="J72:J74"/>
    <mergeCell ref="A79:B79"/>
    <mergeCell ref="A77:B77"/>
    <mergeCell ref="A98:B99"/>
    <mergeCell ref="C98:D98"/>
    <mergeCell ref="A78:B78"/>
    <mergeCell ref="G72:G74"/>
    <mergeCell ref="H72:H74"/>
    <mergeCell ref="J106:J108"/>
    <mergeCell ref="K106:K108"/>
    <mergeCell ref="A103:B103"/>
    <mergeCell ref="A104:B104"/>
    <mergeCell ref="A102:B102"/>
    <mergeCell ref="A100:B100"/>
    <mergeCell ref="A101:B101"/>
    <mergeCell ref="C106:C108"/>
    <mergeCell ref="D106:D108"/>
    <mergeCell ref="E106:E108"/>
    <mergeCell ref="F106:F108"/>
    <mergeCell ref="G106:G108"/>
    <mergeCell ref="H106:H108"/>
    <mergeCell ref="I106:I108"/>
    <mergeCell ref="A6:K6"/>
    <mergeCell ref="A7:Q7"/>
    <mergeCell ref="A9:A12"/>
    <mergeCell ref="B9:B12"/>
    <mergeCell ref="C9:C12"/>
    <mergeCell ref="D9:J9"/>
    <mergeCell ref="M34:O34"/>
    <mergeCell ref="L10:L12"/>
    <mergeCell ref="K9:L9"/>
    <mergeCell ref="M9:O9"/>
    <mergeCell ref="O10:O12"/>
    <mergeCell ref="A32:B32"/>
    <mergeCell ref="A13:A17"/>
    <mergeCell ref="A18:A23"/>
    <mergeCell ref="F10:F12"/>
    <mergeCell ref="A34:B37"/>
    <mergeCell ref="G10:G12"/>
    <mergeCell ref="D10:D12"/>
    <mergeCell ref="E10:E12"/>
    <mergeCell ref="D34:J34"/>
    <mergeCell ref="D35:D37"/>
    <mergeCell ref="K10:K12"/>
    <mergeCell ref="N10:N12"/>
    <mergeCell ref="M10:M12"/>
    <mergeCell ref="J10:J12"/>
    <mergeCell ref="H10:H12"/>
    <mergeCell ref="I10:I12"/>
    <mergeCell ref="K34:L34"/>
    <mergeCell ref="A43:B43"/>
    <mergeCell ref="A84:B86"/>
    <mergeCell ref="C84:C86"/>
    <mergeCell ref="D85:D86"/>
    <mergeCell ref="A40:B40"/>
    <mergeCell ref="G85:I85"/>
    <mergeCell ref="F84:F86"/>
    <mergeCell ref="C34:C37"/>
    <mergeCell ref="A24:A27"/>
    <mergeCell ref="A50:A54"/>
    <mergeCell ref="A46:A49"/>
    <mergeCell ref="B46:B49"/>
    <mergeCell ref="C46:C49"/>
    <mergeCell ref="I47:I49"/>
    <mergeCell ref="F47:F49"/>
    <mergeCell ref="G47:G49"/>
    <mergeCell ref="H47:H49"/>
    <mergeCell ref="D72:D74"/>
    <mergeCell ref="E72:E74"/>
    <mergeCell ref="F72:F74"/>
    <mergeCell ref="A29:A31"/>
    <mergeCell ref="A66:A68"/>
    <mergeCell ref="J47:J49"/>
    <mergeCell ref="D46:J46"/>
    <mergeCell ref="A55:A60"/>
    <mergeCell ref="A61:A65"/>
    <mergeCell ref="A69:B69"/>
    <mergeCell ref="A80:B80"/>
    <mergeCell ref="O35:O37"/>
    <mergeCell ref="E35:E37"/>
    <mergeCell ref="N35:N37"/>
    <mergeCell ref="A42:B42"/>
    <mergeCell ref="M35:M37"/>
    <mergeCell ref="J35:J37"/>
    <mergeCell ref="K35:K37"/>
    <mergeCell ref="H35:H37"/>
    <mergeCell ref="I35:I37"/>
    <mergeCell ref="A38:B38"/>
    <mergeCell ref="L35:L37"/>
    <mergeCell ref="G35:G37"/>
    <mergeCell ref="F35:F37"/>
    <mergeCell ref="M46:O46"/>
    <mergeCell ref="D47:D49"/>
    <mergeCell ref="N72:N74"/>
    <mergeCell ref="E47:E49"/>
    <mergeCell ref="N84:N86"/>
    <mergeCell ref="O84:P84"/>
    <mergeCell ref="D84:E84"/>
    <mergeCell ref="A96:B96"/>
    <mergeCell ref="A87:B87"/>
    <mergeCell ref="A88:B88"/>
    <mergeCell ref="A89:B89"/>
    <mergeCell ref="A91:B91"/>
    <mergeCell ref="A92:B92"/>
    <mergeCell ref="G84:M84"/>
    <mergeCell ref="P85:P86"/>
    <mergeCell ref="O85:O86"/>
    <mergeCell ref="A93:B93"/>
    <mergeCell ref="E85:E86"/>
    <mergeCell ref="L85:L86"/>
    <mergeCell ref="M85:M86"/>
    <mergeCell ref="J85:J86"/>
    <mergeCell ref="K85:K86"/>
    <mergeCell ref="A94:B94"/>
    <mergeCell ref="A95:B95"/>
    <mergeCell ref="M47:M49"/>
    <mergeCell ref="N47:N49"/>
    <mergeCell ref="A75:B75"/>
    <mergeCell ref="K46:L46"/>
    <mergeCell ref="M71:O71"/>
    <mergeCell ref="K71:L71"/>
    <mergeCell ref="K47:K49"/>
    <mergeCell ref="L47:L49"/>
    <mergeCell ref="O47:O49"/>
    <mergeCell ref="M72:M74"/>
    <mergeCell ref="K72:K74"/>
    <mergeCell ref="L72:L74"/>
    <mergeCell ref="O72:O74"/>
  </mergeCells>
  <phoneticPr fontId="29" type="noConversion"/>
  <dataValidations count="8">
    <dataValidation type="whole" allowBlank="1" showInputMessage="1" showErrorMessage="1" errorTitle="ERROR" error="Por favor ingrese solo Números." sqref="H31:H49 H1:O12 H14:O17 H51:O54 AE1:XFD1048576 H19:H28 G1:G28 F26:F28 D25:E28 D17:F21 D23:F23 D1:F15 H56:H65 G31:G65 F63:F65 D62:E65 D54:F58 D60:F60 D31:F52 A136:A1048576 A1:A134 C1:C86 M97:P1048576 C120:L138 P1:P86 I19:O49 B1:B108 C97:L108 B120:B1048576 C150:L1048576 K56:O86 F69:J86 I56:J68 D68:E86 F68:H68 W1:Z1048576 Q1:V49 Q51:V51 Q53:V54 Q59:V75 Q77:V1048576">
      <formula1>0</formula1>
      <formula2>100000000000000</formula2>
    </dataValidation>
    <dataValidation type="whole" allowBlank="1" showInputMessage="1" showErrorMessage="1" errorTitle="ERROR" error="Por favor ingrese solo Números." promptTitle="Registro :" prompt="Solo para Celíacos." sqref="H13:O13">
      <formula1>0</formula1>
      <formula2>100000000000000</formula2>
    </dataValidation>
    <dataValidation type="whole" allowBlank="1" showInputMessage="1" showErrorMessage="1" errorTitle="ERROR" error="Por favor ingrese solo Números." promptTitle="Registro:" prompt="Solo para Celíacos." sqref="H18:O18 H50:O50 H55:O55">
      <formula1>0</formula1>
      <formula2>100000000000000</formula2>
    </dataValidation>
    <dataValidation type="decimal" allowBlank="1" showInputMessage="1" showErrorMessage="1" errorTitle="ERROR" error="Por favor ingrese solo Números." promptTitle="Registro:" prompt="Recuerde registrar en Kilogramos." sqref="D53:F53 D59:F59 D61:F61 F62 D66:H67">
      <formula1>0</formula1>
      <formula2>100000000000000</formula2>
    </dataValidation>
    <dataValidation type="decimal" allowBlank="1" showInputMessage="1" showErrorMessage="1" errorTitle="ERROR" error="Por favor ingrese solo Números." promptTitle="Registro:" prompt="Recuerde registrar en Kilogramos." sqref="D29:H30 D24:F24 F25 D22:F22 D16:F16">
      <formula1>0</formula1>
      <formula2>100000000000</formula2>
    </dataValidation>
    <dataValidation type="whole" allowBlank="1" showInputMessage="1" showErrorMessage="1" errorTitle="ERROR" error="Por favor ingrese solo Números." sqref="A135">
      <formula1>0</formula1>
      <formula2>100000000000</formula2>
    </dataValidation>
    <dataValidation type="decimal" allowBlank="1" showInputMessage="1" showErrorMessage="1" errorTitle="ERROR" error="Por favor ingrese solo Números." sqref="C87:P96 C139:L149 B109:L119">
      <formula1>0</formula1>
      <formula2>100000000000000</formula2>
    </dataValidation>
    <dataValidation allowBlank="1" showInputMessage="1" showErrorMessage="1" errorTitle="ERROR" error="Por favor ingrese solo Números." sqref="AA1:AD1048576"/>
  </dataValidation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206"/>
  <sheetViews>
    <sheetView showGridLines="0" zoomScaleNormal="100" workbookViewId="0"/>
  </sheetViews>
  <sheetFormatPr baseColWidth="10" defaultColWidth="11.7109375" defaultRowHeight="10.5" x14ac:dyDescent="0.15"/>
  <cols>
    <col min="1" max="1" width="37.140625" style="52" customWidth="1"/>
    <col min="2" max="2" width="13.85546875" style="52" bestFit="1" customWidth="1"/>
    <col min="3" max="3" width="18.140625" style="52" bestFit="1" customWidth="1"/>
    <col min="4" max="4" width="11.7109375" style="52" customWidth="1"/>
    <col min="5" max="5" width="13.42578125" style="52" customWidth="1"/>
    <col min="6" max="6" width="15.7109375" style="52" customWidth="1"/>
    <col min="7" max="7" width="14" style="52" customWidth="1"/>
    <col min="8" max="8" width="13.7109375" style="52" customWidth="1"/>
    <col min="9" max="9" width="15.140625" style="52" customWidth="1"/>
    <col min="10" max="10" width="12.7109375" style="52" customWidth="1"/>
    <col min="11" max="11" width="11.5703125" style="52" customWidth="1"/>
    <col min="12" max="12" width="11.42578125" style="52" customWidth="1"/>
    <col min="13" max="13" width="11" style="52" customWidth="1"/>
    <col min="14" max="15" width="10.85546875" style="52" customWidth="1"/>
    <col min="16" max="17" width="11.7109375" style="52" customWidth="1"/>
    <col min="18" max="22" width="11.28515625" style="52" customWidth="1"/>
    <col min="23" max="23" width="19.85546875" style="52" customWidth="1"/>
    <col min="24" max="25" width="19.85546875" style="52" hidden="1" customWidth="1"/>
    <col min="26" max="26" width="19.85546875" style="117" hidden="1" customWidth="1"/>
    <col min="27" max="28" width="19.85546875" style="52" hidden="1" customWidth="1"/>
    <col min="29" max="29" width="19.85546875" style="117" hidden="1" customWidth="1"/>
    <col min="30" max="39" width="19.85546875" style="52" hidden="1" customWidth="1"/>
    <col min="40" max="16384" width="11.7109375" style="52"/>
  </cols>
  <sheetData>
    <row r="1" spans="1:31" s="26" customFormat="1" ht="12.75" customHeight="1" x14ac:dyDescent="0.15">
      <c r="A1" s="24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Z1" s="115"/>
      <c r="AC1" s="115"/>
    </row>
    <row r="2" spans="1:31" s="26" customFormat="1" ht="12.75" customHeight="1" x14ac:dyDescent="0.15">
      <c r="A2" s="24" t="str">
        <f>CONCATENATE("COMUNA: ",NOMBRE!$B$2," - ","( ",NOMBRE!$C$2,NOMBRE!$D$2,NOMBRE!$E$2,NOMBRE!$F$2,NOMBRE!$G$2," )")</f>
        <v>COMUNA:  - (  )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Z2" s="115"/>
      <c r="AC2" s="115"/>
    </row>
    <row r="3" spans="1:31" s="26" customFormat="1" ht="12.75" customHeight="1" x14ac:dyDescent="0.2">
      <c r="A3" s="24" t="str">
        <f>CONCATENATE("ESTABLECIMIENTO/ESTRATEGIA: ",NOMBRE!$B$3," - ","( ",NOMBRE!$C$3,NOMBRE!$D$3,NOMBRE!$E$3,NOMBRE!$F$3,NOMBRE!$G$3,NOMBRE!$H$3," )")</f>
        <v>ESTABLECIMIENTO/ESTRATEGIA:  - (  )</v>
      </c>
      <c r="B3" s="25"/>
      <c r="C3" s="25"/>
      <c r="D3" s="27"/>
      <c r="E3" s="25"/>
      <c r="F3" s="25"/>
      <c r="G3" s="25"/>
      <c r="H3" s="25"/>
      <c r="I3" s="25"/>
      <c r="J3" s="25"/>
      <c r="K3" s="25"/>
      <c r="L3" s="25"/>
      <c r="Z3" s="115"/>
      <c r="AC3" s="115"/>
    </row>
    <row r="4" spans="1:31" s="26" customFormat="1" ht="12.75" customHeight="1" x14ac:dyDescent="0.15">
      <c r="A4" s="24" t="str">
        <f>CONCATENATE("MES: ",NOMBRE!$B$6," - ","( ",NOMBRE!$C$6,NOMBRE!$D$6," )")</f>
        <v>MES:  - (  )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Z4" s="115"/>
      <c r="AC4" s="115"/>
    </row>
    <row r="5" spans="1:31" s="26" customFormat="1" ht="12.75" customHeight="1" x14ac:dyDescent="0.15">
      <c r="A5" s="24" t="str">
        <f>CONCATENATE("AÑO: ",NOMBRE!$B$7)</f>
        <v>AÑO: 2017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Z5" s="115"/>
      <c r="AC5" s="115"/>
    </row>
    <row r="6" spans="1:31" s="50" customFormat="1" ht="30" customHeight="1" x14ac:dyDescent="0.15">
      <c r="A6" s="24"/>
      <c r="B6" s="49"/>
      <c r="C6" s="49"/>
      <c r="D6" s="49"/>
      <c r="E6" s="49"/>
      <c r="F6" s="49"/>
      <c r="G6" s="49"/>
      <c r="H6" s="49"/>
      <c r="I6" s="49"/>
      <c r="J6" s="49"/>
      <c r="K6" s="49"/>
      <c r="Z6" s="116"/>
      <c r="AC6" s="116"/>
    </row>
    <row r="7" spans="1:31" s="50" customFormat="1" ht="36" customHeight="1" x14ac:dyDescent="0.15">
      <c r="A7" s="579" t="s">
        <v>111</v>
      </c>
      <c r="B7" s="579"/>
      <c r="C7" s="579"/>
      <c r="D7" s="579"/>
      <c r="E7" s="579"/>
      <c r="F7" s="579"/>
      <c r="G7" s="579"/>
      <c r="H7" s="579"/>
      <c r="I7" s="579"/>
      <c r="J7" s="579"/>
      <c r="K7" s="579"/>
      <c r="L7" s="579"/>
      <c r="M7" s="579"/>
      <c r="N7" s="579"/>
      <c r="O7" s="51"/>
      <c r="P7" s="51"/>
      <c r="Z7" s="116"/>
      <c r="AC7" s="116"/>
    </row>
    <row r="8" spans="1:31" ht="26.25" customHeight="1" x14ac:dyDescent="0.2">
      <c r="A8" s="196" t="s">
        <v>119</v>
      </c>
    </row>
    <row r="9" spans="1:31" ht="35.25" customHeight="1" x14ac:dyDescent="0.15">
      <c r="A9" s="157" t="s">
        <v>112</v>
      </c>
      <c r="B9" s="151" t="s">
        <v>113</v>
      </c>
      <c r="C9" s="150" t="s">
        <v>114</v>
      </c>
      <c r="M9" s="53"/>
      <c r="N9" s="53"/>
    </row>
    <row r="10" spans="1:31" ht="30" customHeight="1" x14ac:dyDescent="0.15">
      <c r="A10" s="158" t="s">
        <v>105</v>
      </c>
      <c r="B10" s="152"/>
      <c r="C10" s="149"/>
      <c r="D10" s="90" t="str">
        <f>$AA10&amp;" "&amp;$AB10</f>
        <v xml:space="preserve"> </v>
      </c>
      <c r="M10" s="53"/>
      <c r="N10" s="53"/>
      <c r="AA10" s="52" t="str">
        <f>IF($B10&lt;&gt;$B19," No olvide que el Nº de personas que retira Crema Años Dorados (CAD) en la sección B debe ser igual a los Kilos que retiran en Seccion A.- ","")</f>
        <v/>
      </c>
      <c r="AB10" s="52" t="str">
        <f>IF(C10&lt;&gt;E19," No olvide que el Nº de personas que retira Bebida Láctea Años Dorados (BLAD) en la sección B debe ser igual a los Kilos que retiran en Seccion A.-","")</f>
        <v/>
      </c>
      <c r="AD10" s="52">
        <f>IF($B10&lt;&gt;$B19,1,0)</f>
        <v>0</v>
      </c>
      <c r="AE10" s="52">
        <f>IF(C10&lt;&gt;E19,1,0)</f>
        <v>0</v>
      </c>
    </row>
    <row r="11" spans="1:31" ht="31.5" customHeight="1" x14ac:dyDescent="0.15">
      <c r="A11" s="145" t="s">
        <v>106</v>
      </c>
      <c r="B11" s="153"/>
      <c r="C11" s="146"/>
      <c r="D11" s="90" t="str">
        <f>$AA11&amp;" "&amp;$AB11</f>
        <v xml:space="preserve"> </v>
      </c>
      <c r="M11" s="53"/>
      <c r="N11" s="53"/>
      <c r="AA11" s="52" t="str">
        <f t="shared" ref="AA11:AA14" si="0">IF($B11&lt;&gt;$B20," No olvide que el Nº de personas que retira Crema Años Dorados (CAD) en la sección B debe ser igual a los Kilos que retiran en Seccion A.- ","")</f>
        <v/>
      </c>
      <c r="AB11" s="52" t="str">
        <f t="shared" ref="AB11:AB14" si="1">IF(C11&lt;&gt;E20," No olvide que el Nº de personas que retira Bebida Láctea Años Dorados (BLAD) en la sección B debe ser igual a los Kilos que retiran en Seccion A.-","")</f>
        <v/>
      </c>
      <c r="AD11" s="52">
        <f t="shared" ref="AD11:AD13" si="2">IF($B11&lt;&gt;$B20,1,0)</f>
        <v>0</v>
      </c>
      <c r="AE11" s="52">
        <f t="shared" ref="AE11:AE14" si="3">IF(C11&lt;&gt;E20,1,0)</f>
        <v>0</v>
      </c>
    </row>
    <row r="12" spans="1:31" ht="32.25" customHeight="1" x14ac:dyDescent="0.15">
      <c r="A12" s="159" t="s">
        <v>107</v>
      </c>
      <c r="B12" s="154"/>
      <c r="C12" s="140"/>
      <c r="D12" s="90" t="str">
        <f>$AA12&amp;" "&amp;$AB12</f>
        <v xml:space="preserve"> </v>
      </c>
      <c r="M12" s="53"/>
      <c r="N12" s="53"/>
      <c r="AA12" s="52" t="str">
        <f t="shared" si="0"/>
        <v/>
      </c>
      <c r="AB12" s="52" t="str">
        <f t="shared" si="1"/>
        <v/>
      </c>
      <c r="AD12" s="52">
        <f t="shared" si="2"/>
        <v>0</v>
      </c>
      <c r="AE12" s="52">
        <f t="shared" si="3"/>
        <v>0</v>
      </c>
    </row>
    <row r="13" spans="1:31" ht="15.75" customHeight="1" x14ac:dyDescent="0.15">
      <c r="A13" s="147" t="s">
        <v>108</v>
      </c>
      <c r="B13" s="154"/>
      <c r="C13" s="140"/>
      <c r="D13" s="90" t="str">
        <f>$AA13&amp;" "&amp;$AB13</f>
        <v xml:space="preserve"> </v>
      </c>
      <c r="M13" s="53"/>
      <c r="N13" s="53"/>
      <c r="AA13" s="52" t="str">
        <f t="shared" si="0"/>
        <v/>
      </c>
      <c r="AB13" s="52" t="str">
        <f t="shared" si="1"/>
        <v/>
      </c>
      <c r="AD13" s="52">
        <f t="shared" si="2"/>
        <v>0</v>
      </c>
      <c r="AE13" s="52">
        <f t="shared" si="3"/>
        <v>0</v>
      </c>
    </row>
    <row r="14" spans="1:31" ht="16.5" customHeight="1" x14ac:dyDescent="0.15">
      <c r="A14" s="148" t="s">
        <v>109</v>
      </c>
      <c r="B14" s="155"/>
      <c r="C14" s="149"/>
      <c r="D14" s="90" t="str">
        <f>$AA14&amp;" "&amp;$AB14</f>
        <v xml:space="preserve"> </v>
      </c>
      <c r="M14" s="53"/>
      <c r="N14" s="53"/>
      <c r="AA14" s="52" t="str">
        <f t="shared" si="0"/>
        <v/>
      </c>
      <c r="AB14" s="52" t="str">
        <f t="shared" si="1"/>
        <v/>
      </c>
      <c r="AD14" s="52">
        <f>IF($B14&lt;&gt;$B23,1,0)</f>
        <v>0</v>
      </c>
      <c r="AE14" s="52">
        <f t="shared" si="3"/>
        <v>0</v>
      </c>
    </row>
    <row r="15" spans="1:31" ht="15.75" customHeight="1" x14ac:dyDescent="0.15">
      <c r="A15" s="160" t="s">
        <v>24</v>
      </c>
      <c r="B15" s="156">
        <f>SUM(B10:B14)</f>
        <v>0</v>
      </c>
      <c r="C15" s="144">
        <f>SUM(C10:C14)</f>
        <v>0</v>
      </c>
      <c r="M15" s="53"/>
      <c r="N15" s="53"/>
    </row>
    <row r="16" spans="1:31" ht="30" customHeight="1" x14ac:dyDescent="0.2">
      <c r="A16" s="196" t="s">
        <v>118</v>
      </c>
      <c r="B16" s="50"/>
      <c r="D16" s="50"/>
      <c r="E16" s="50"/>
      <c r="F16" s="50"/>
      <c r="G16" s="50"/>
      <c r="H16" s="50"/>
      <c r="I16" s="50"/>
      <c r="J16" s="50"/>
      <c r="K16" s="50"/>
    </row>
    <row r="17" spans="1:32" ht="18" customHeight="1" x14ac:dyDescent="0.15">
      <c r="A17" s="580" t="s">
        <v>112</v>
      </c>
      <c r="B17" s="582" t="s">
        <v>113</v>
      </c>
      <c r="C17" s="583"/>
      <c r="D17" s="584"/>
      <c r="E17" s="582" t="s">
        <v>114</v>
      </c>
      <c r="F17" s="583"/>
      <c r="G17" s="584"/>
    </row>
    <row r="18" spans="1:32" ht="44.25" customHeight="1" x14ac:dyDescent="0.15">
      <c r="A18" s="581"/>
      <c r="B18" s="130" t="s">
        <v>115</v>
      </c>
      <c r="C18" s="131" t="s">
        <v>116</v>
      </c>
      <c r="D18" s="132" t="s">
        <v>117</v>
      </c>
      <c r="E18" s="130" t="s">
        <v>115</v>
      </c>
      <c r="F18" s="131" t="s">
        <v>116</v>
      </c>
      <c r="G18" s="132" t="s">
        <v>117</v>
      </c>
    </row>
    <row r="19" spans="1:32" ht="27.75" customHeight="1" x14ac:dyDescent="0.15">
      <c r="A19" s="161" t="s">
        <v>110</v>
      </c>
      <c r="B19" s="138"/>
      <c r="C19" s="162"/>
      <c r="D19" s="163"/>
      <c r="E19" s="138"/>
      <c r="F19" s="162"/>
      <c r="G19" s="164"/>
      <c r="H19" s="90" t="str">
        <f>$AA19&amp;" "&amp;$AB19</f>
        <v xml:space="preserve"> </v>
      </c>
      <c r="AA19" s="52" t="str">
        <f>IF(B19&lt;&gt;B10," No olvide que el Nº de personas que retira Crema Años Dorados (CAD) debe ser igual a los Kilos que retiran en Seccion A.- ","")</f>
        <v/>
      </c>
      <c r="AB19" s="52" t="str">
        <f>IF(C10&lt;&gt;E19," No olvide que el Nº de personas que retira Bebida Láctea Años Dorados (BLAD) debe ser igual a los Kilos que retiran en Seccion A.-","")</f>
        <v/>
      </c>
      <c r="AD19" s="52" t="str">
        <f>IF($B19=0,"",IF($B10="",IF($B19="",0,1),""))</f>
        <v/>
      </c>
      <c r="AE19" s="52" t="str">
        <f>IF($E19=0,"",IF($C10="",IF($E19="",0,1),""))</f>
        <v/>
      </c>
    </row>
    <row r="20" spans="1:32" ht="25.5" customHeight="1" x14ac:dyDescent="0.15">
      <c r="A20" s="165" t="s">
        <v>106</v>
      </c>
      <c r="B20" s="139"/>
      <c r="C20" s="166"/>
      <c r="D20" s="167"/>
      <c r="E20" s="139"/>
      <c r="F20" s="166"/>
      <c r="G20" s="168"/>
      <c r="H20" s="90" t="str">
        <f>$AA20&amp;" "&amp;$AB20</f>
        <v xml:space="preserve"> </v>
      </c>
      <c r="AA20" s="52" t="str">
        <f t="shared" ref="AA20:AA23" si="4">IF(B20&lt;&gt;B11," No olvide que el Nº de personas que retira Crema Años Dorados (CAD) debe ser igual a los Kilos que retiran en Seccion A.- ","")</f>
        <v/>
      </c>
      <c r="AB20" s="52" t="str">
        <f t="shared" ref="AB20:AB23" si="5">IF(C11&lt;&gt;E20," No olvide que el Nº de personas que retira Bebida Láctea Años Dorados (BLAD) debe ser igual a los Kilos que retiran en Seccion A.-","")</f>
        <v/>
      </c>
      <c r="AD20" s="52" t="str">
        <f>IF($B20=0,"",IF($B11="",IF($B20="",0,1),""))</f>
        <v/>
      </c>
      <c r="AE20" s="52" t="str">
        <f>IF($E20=0,"",IF($C11="",IF($E20="",0,1),""))</f>
        <v/>
      </c>
    </row>
    <row r="21" spans="1:32" ht="25.5" customHeight="1" x14ac:dyDescent="0.15">
      <c r="A21" s="169" t="s">
        <v>107</v>
      </c>
      <c r="B21" s="141"/>
      <c r="C21" s="166"/>
      <c r="D21" s="168"/>
      <c r="E21" s="170"/>
      <c r="F21" s="171"/>
      <c r="G21" s="167"/>
      <c r="H21" s="90" t="str">
        <f>$AA21&amp;" "&amp;$AB21</f>
        <v xml:space="preserve"> </v>
      </c>
      <c r="AA21" s="52" t="str">
        <f t="shared" si="4"/>
        <v/>
      </c>
      <c r="AB21" s="52" t="str">
        <f t="shared" si="5"/>
        <v/>
      </c>
      <c r="AD21" s="52" t="str">
        <f>IF($B21=0,"",IF($B12="",IF($B21="",0,1),""))</f>
        <v/>
      </c>
      <c r="AE21" s="52" t="str">
        <f>IF($E21=0,"",IF($C12="",IF($E21="",0,1),""))</f>
        <v/>
      </c>
    </row>
    <row r="22" spans="1:32" ht="15" customHeight="1" x14ac:dyDescent="0.15">
      <c r="A22" s="172" t="s">
        <v>108</v>
      </c>
      <c r="B22" s="141"/>
      <c r="C22" s="171"/>
      <c r="D22" s="167"/>
      <c r="E22" s="141"/>
      <c r="F22" s="166"/>
      <c r="G22" s="173"/>
      <c r="H22" s="90" t="str">
        <f>$AA22&amp;" "&amp;$AB22</f>
        <v xml:space="preserve"> </v>
      </c>
      <c r="AA22" s="52" t="str">
        <f t="shared" si="4"/>
        <v/>
      </c>
      <c r="AB22" s="52" t="str">
        <f t="shared" si="5"/>
        <v/>
      </c>
      <c r="AD22" s="52" t="str">
        <f>IF($B22=0,"",IF($B13="",IF($B22="",0,1),""))</f>
        <v/>
      </c>
      <c r="AE22" s="52" t="str">
        <f>IF($E22=0,"",IF($C13="",IF($E22="",0,1),""))</f>
        <v/>
      </c>
    </row>
    <row r="23" spans="1:32" ht="22.5" customHeight="1" x14ac:dyDescent="0.15">
      <c r="A23" s="174" t="s">
        <v>109</v>
      </c>
      <c r="B23" s="142"/>
      <c r="C23" s="175"/>
      <c r="D23" s="173"/>
      <c r="E23" s="142"/>
      <c r="F23" s="176"/>
      <c r="G23" s="173"/>
      <c r="H23" s="90" t="str">
        <f>$AA23&amp;" "&amp;$AB23</f>
        <v xml:space="preserve"> </v>
      </c>
      <c r="AA23" s="52" t="str">
        <f t="shared" si="4"/>
        <v/>
      </c>
      <c r="AB23" s="52" t="str">
        <f t="shared" si="5"/>
        <v/>
      </c>
      <c r="AD23" s="52" t="str">
        <f>IF($B23=0,"",IF($B14="",IF($B23="",0,1),""))</f>
        <v/>
      </c>
      <c r="AE23" s="52" t="str">
        <f>IF($E23=0,"",IF($C14="",IF($E23="",0,1),""))</f>
        <v/>
      </c>
    </row>
    <row r="24" spans="1:32" ht="14.25" customHeight="1" x14ac:dyDescent="0.15">
      <c r="A24" s="54" t="s">
        <v>24</v>
      </c>
      <c r="B24" s="143">
        <f t="shared" ref="B24:G24" si="6">SUM(B19:B23)</f>
        <v>0</v>
      </c>
      <c r="C24" s="177">
        <f t="shared" si="6"/>
        <v>0</v>
      </c>
      <c r="D24" s="144">
        <f t="shared" si="6"/>
        <v>0</v>
      </c>
      <c r="E24" s="143">
        <f t="shared" si="6"/>
        <v>0</v>
      </c>
      <c r="F24" s="177">
        <f t="shared" si="6"/>
        <v>0</v>
      </c>
      <c r="G24" s="144">
        <f t="shared" si="6"/>
        <v>0</v>
      </c>
      <c r="H24" s="95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118"/>
      <c r="AA24" s="96"/>
      <c r="AB24" s="96"/>
      <c r="AC24" s="118"/>
      <c r="AD24" s="96"/>
      <c r="AE24" s="96"/>
      <c r="AF24" s="96"/>
    </row>
    <row r="25" spans="1:32" s="53" customFormat="1" ht="30" customHeight="1" x14ac:dyDescent="0.2">
      <c r="A25" s="196" t="s">
        <v>130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Z25" s="119"/>
      <c r="AC25" s="119"/>
    </row>
    <row r="26" spans="1:32" s="124" customFormat="1" ht="18.75" customHeight="1" x14ac:dyDescent="0.15">
      <c r="A26" s="580" t="s">
        <v>121</v>
      </c>
      <c r="B26" s="580" t="s">
        <v>122</v>
      </c>
      <c r="C26" s="596" t="s">
        <v>123</v>
      </c>
      <c r="D26" s="597"/>
      <c r="E26" s="580" t="s">
        <v>124</v>
      </c>
      <c r="F26" s="600" t="s">
        <v>125</v>
      </c>
      <c r="G26" s="601"/>
      <c r="H26" s="601"/>
      <c r="I26" s="601"/>
      <c r="J26" s="602"/>
      <c r="K26" s="580" t="s">
        <v>129</v>
      </c>
      <c r="L26" s="458" t="s">
        <v>34</v>
      </c>
      <c r="M26" s="459"/>
      <c r="X26" s="125"/>
      <c r="AA26" s="125"/>
    </row>
    <row r="27" spans="1:32" s="124" customFormat="1" ht="33.75" customHeight="1" x14ac:dyDescent="0.15">
      <c r="A27" s="587"/>
      <c r="B27" s="587"/>
      <c r="C27" s="594" t="s">
        <v>35</v>
      </c>
      <c r="D27" s="588" t="s">
        <v>36</v>
      </c>
      <c r="E27" s="587"/>
      <c r="F27" s="509" t="s">
        <v>126</v>
      </c>
      <c r="G27" s="506" t="s">
        <v>127</v>
      </c>
      <c r="H27" s="534" t="s">
        <v>41</v>
      </c>
      <c r="I27" s="506" t="s">
        <v>37</v>
      </c>
      <c r="J27" s="535" t="s">
        <v>128</v>
      </c>
      <c r="K27" s="585"/>
      <c r="L27" s="462" t="s">
        <v>38</v>
      </c>
      <c r="M27" s="468" t="s">
        <v>39</v>
      </c>
      <c r="X27" s="125"/>
      <c r="AA27" s="125"/>
    </row>
    <row r="28" spans="1:32" s="124" customFormat="1" ht="22.5" customHeight="1" x14ac:dyDescent="0.15">
      <c r="A28" s="581"/>
      <c r="B28" s="581"/>
      <c r="C28" s="595"/>
      <c r="D28" s="589"/>
      <c r="E28" s="581"/>
      <c r="F28" s="511"/>
      <c r="G28" s="508"/>
      <c r="H28" s="548"/>
      <c r="I28" s="508"/>
      <c r="J28" s="590"/>
      <c r="K28" s="586"/>
      <c r="L28" s="464"/>
      <c r="M28" s="470"/>
      <c r="X28" s="125"/>
      <c r="AA28" s="125"/>
    </row>
    <row r="29" spans="1:32" s="53" customFormat="1" ht="15" customHeight="1" x14ac:dyDescent="0.15">
      <c r="A29" s="178" t="s">
        <v>113</v>
      </c>
      <c r="B29" s="420"/>
      <c r="C29" s="420"/>
      <c r="D29" s="421"/>
      <c r="E29" s="422">
        <f>SUM(B29:D29)</f>
        <v>0</v>
      </c>
      <c r="F29" s="428">
        <f>B15</f>
        <v>0</v>
      </c>
      <c r="G29" s="420"/>
      <c r="H29" s="420"/>
      <c r="I29" s="421"/>
      <c r="J29" s="423">
        <f>SUM(F29:I29)</f>
        <v>0</v>
      </c>
      <c r="K29" s="424">
        <f>E29-J29</f>
        <v>0</v>
      </c>
      <c r="L29" s="420"/>
      <c r="M29" s="421"/>
      <c r="N29" s="90"/>
      <c r="W29" s="92"/>
      <c r="X29" s="119"/>
      <c r="AA29" s="119"/>
      <c r="AB29" s="97" t="e">
        <f>IF((F29+#REF!)=B15,0,1)</f>
        <v>#REF!</v>
      </c>
    </row>
    <row r="30" spans="1:32" s="53" customFormat="1" ht="15" customHeight="1" x14ac:dyDescent="0.15">
      <c r="A30" s="179" t="s">
        <v>114</v>
      </c>
      <c r="B30" s="180"/>
      <c r="C30" s="180"/>
      <c r="D30" s="184"/>
      <c r="E30" s="181">
        <f>SUM(B30:D30)</f>
        <v>0</v>
      </c>
      <c r="F30" s="429">
        <f>C15</f>
        <v>0</v>
      </c>
      <c r="G30" s="180"/>
      <c r="H30" s="180"/>
      <c r="I30" s="184"/>
      <c r="J30" s="182">
        <f>SUM(F30:I30)</f>
        <v>0</v>
      </c>
      <c r="K30" s="183">
        <f>E30-J30</f>
        <v>0</v>
      </c>
      <c r="L30" s="180"/>
      <c r="M30" s="184"/>
      <c r="N30" s="90"/>
      <c r="W30" s="92"/>
      <c r="X30" s="119"/>
      <c r="AA30" s="119"/>
      <c r="AB30" s="97" t="e">
        <f>IF((F30+#REF!)=C15,0,1)</f>
        <v>#REF!</v>
      </c>
    </row>
    <row r="31" spans="1:32" s="53" customFormat="1" ht="26.25" customHeight="1" x14ac:dyDescent="0.2">
      <c r="A31" s="196" t="s">
        <v>120</v>
      </c>
      <c r="B31" s="94"/>
      <c r="C31" s="94"/>
      <c r="D31" s="94"/>
      <c r="E31" s="94"/>
      <c r="F31" s="94"/>
      <c r="G31" s="94"/>
      <c r="H31" s="94"/>
      <c r="I31" s="135"/>
      <c r="J31" s="135"/>
      <c r="K31" s="135"/>
      <c r="L31" s="47"/>
      <c r="M31" s="47"/>
      <c r="N31" s="47"/>
      <c r="O31" s="47"/>
      <c r="Z31" s="119"/>
      <c r="AC31" s="119"/>
    </row>
    <row r="32" spans="1:32" s="53" customFormat="1" ht="25.5" customHeight="1" x14ac:dyDescent="0.2">
      <c r="A32" s="598" t="s">
        <v>112</v>
      </c>
      <c r="B32" s="591" t="s">
        <v>113</v>
      </c>
      <c r="C32" s="592"/>
      <c r="D32" s="593"/>
      <c r="E32" s="591" t="s">
        <v>114</v>
      </c>
      <c r="F32" s="592"/>
      <c r="G32" s="593"/>
      <c r="H32" s="94"/>
      <c r="I32" s="135"/>
      <c r="J32" s="135"/>
      <c r="K32" s="135"/>
      <c r="L32" s="47"/>
      <c r="M32" s="47"/>
      <c r="N32" s="47"/>
      <c r="O32" s="47"/>
      <c r="Z32" s="119"/>
      <c r="AC32" s="119"/>
    </row>
    <row r="33" spans="1:31" s="53" customFormat="1" ht="50.25" customHeight="1" x14ac:dyDescent="0.2">
      <c r="A33" s="599"/>
      <c r="B33" s="186" t="s">
        <v>115</v>
      </c>
      <c r="C33" s="186" t="s">
        <v>116</v>
      </c>
      <c r="D33" s="187" t="s">
        <v>117</v>
      </c>
      <c r="E33" s="187" t="s">
        <v>115</v>
      </c>
      <c r="F33" s="187" t="s">
        <v>116</v>
      </c>
      <c r="G33" s="187" t="s">
        <v>117</v>
      </c>
      <c r="H33" s="94"/>
      <c r="I33" s="136"/>
      <c r="J33" s="135"/>
      <c r="K33" s="135"/>
      <c r="L33" s="47"/>
      <c r="M33" s="47"/>
      <c r="N33" s="47"/>
      <c r="O33" s="47"/>
      <c r="Z33" s="119"/>
      <c r="AC33" s="119"/>
    </row>
    <row r="34" spans="1:31" s="53" customFormat="1" ht="28.5" customHeight="1" x14ac:dyDescent="0.2">
      <c r="A34" s="178" t="s">
        <v>105</v>
      </c>
      <c r="B34" s="137"/>
      <c r="C34" s="137"/>
      <c r="D34" s="185"/>
      <c r="E34" s="137"/>
      <c r="F34" s="137"/>
      <c r="G34" s="185"/>
      <c r="H34" s="90" t="str">
        <f>$AA34&amp;" "&amp;$AB34</f>
        <v xml:space="preserve"> </v>
      </c>
      <c r="I34" s="135"/>
      <c r="J34" s="135"/>
      <c r="K34" s="135"/>
      <c r="L34" s="47"/>
      <c r="M34" s="47"/>
      <c r="N34" s="47"/>
      <c r="O34" s="47"/>
      <c r="Z34" s="119"/>
      <c r="AA34" s="114"/>
      <c r="AB34" s="114"/>
      <c r="AC34" s="117"/>
      <c r="AD34" s="114"/>
      <c r="AE34" s="114"/>
    </row>
    <row r="35" spans="1:31" s="53" customFormat="1" ht="27" customHeight="1" x14ac:dyDescent="0.2">
      <c r="A35" s="188" t="s">
        <v>106</v>
      </c>
      <c r="B35" s="140"/>
      <c r="C35" s="140"/>
      <c r="D35" s="154"/>
      <c r="E35" s="140"/>
      <c r="F35" s="140"/>
      <c r="G35" s="154"/>
      <c r="H35" s="90" t="str">
        <f>$AA35&amp;" "&amp;$AB35</f>
        <v xml:space="preserve"> </v>
      </c>
      <c r="I35" s="135"/>
      <c r="J35" s="135"/>
      <c r="K35" s="135"/>
      <c r="L35" s="47"/>
      <c r="M35" s="47"/>
      <c r="N35" s="47"/>
      <c r="O35" s="47"/>
      <c r="Z35" s="119"/>
      <c r="AA35" s="114"/>
      <c r="AB35" s="114"/>
      <c r="AC35" s="117"/>
      <c r="AD35" s="114"/>
      <c r="AE35" s="114"/>
    </row>
    <row r="36" spans="1:31" s="53" customFormat="1" ht="26.25" customHeight="1" x14ac:dyDescent="0.2">
      <c r="A36" s="188" t="s">
        <v>107</v>
      </c>
      <c r="B36" s="140"/>
      <c r="C36" s="140"/>
      <c r="D36" s="154"/>
      <c r="E36" s="140"/>
      <c r="F36" s="140"/>
      <c r="G36" s="154"/>
      <c r="H36" s="90" t="str">
        <f>$AA36&amp;" "&amp;$AB36</f>
        <v xml:space="preserve"> </v>
      </c>
      <c r="I36" s="135"/>
      <c r="J36" s="135"/>
      <c r="K36" s="135"/>
      <c r="L36" s="47"/>
      <c r="M36" s="47"/>
      <c r="N36" s="47"/>
      <c r="O36" s="47"/>
      <c r="Z36" s="119"/>
      <c r="AA36" s="114"/>
      <c r="AB36" s="114"/>
      <c r="AC36" s="119"/>
      <c r="AD36" s="114"/>
      <c r="AE36" s="114"/>
    </row>
    <row r="37" spans="1:31" s="53" customFormat="1" ht="18.75" customHeight="1" x14ac:dyDescent="0.2">
      <c r="A37" s="188" t="s">
        <v>108</v>
      </c>
      <c r="B37" s="140"/>
      <c r="C37" s="140"/>
      <c r="D37" s="154"/>
      <c r="E37" s="140"/>
      <c r="F37" s="140"/>
      <c r="G37" s="154"/>
      <c r="H37" s="90" t="str">
        <f>$AA37&amp;" "&amp;$AB37</f>
        <v xml:space="preserve"> </v>
      </c>
      <c r="I37" s="135"/>
      <c r="J37" s="135"/>
      <c r="K37" s="135"/>
      <c r="L37" s="47"/>
      <c r="M37" s="47"/>
      <c r="N37" s="47"/>
      <c r="O37" s="47"/>
      <c r="Z37" s="119"/>
      <c r="AA37" s="114"/>
      <c r="AB37" s="114"/>
      <c r="AC37" s="117"/>
      <c r="AD37" s="114"/>
      <c r="AE37" s="114"/>
    </row>
    <row r="38" spans="1:31" s="53" customFormat="1" ht="25.5" customHeight="1" x14ac:dyDescent="0.2">
      <c r="A38" s="179" t="s">
        <v>109</v>
      </c>
      <c r="B38" s="184"/>
      <c r="C38" s="184"/>
      <c r="D38" s="189"/>
      <c r="E38" s="184"/>
      <c r="F38" s="184"/>
      <c r="G38" s="189"/>
      <c r="H38" s="90" t="str">
        <f>$AA38&amp;" "&amp;$AB38</f>
        <v xml:space="preserve"> </v>
      </c>
      <c r="I38" s="135"/>
      <c r="J38" s="135"/>
      <c r="K38" s="135"/>
      <c r="L38" s="47"/>
      <c r="M38" s="47"/>
      <c r="N38" s="47"/>
      <c r="O38" s="47"/>
      <c r="Z38" s="119"/>
      <c r="AA38" s="114"/>
      <c r="AB38" s="114"/>
      <c r="AC38" s="117"/>
      <c r="AD38" s="114"/>
      <c r="AE38" s="114"/>
    </row>
    <row r="39" spans="1:31" s="53" customFormat="1" ht="12.75" x14ac:dyDescent="0.2">
      <c r="A39" s="123" t="s">
        <v>24</v>
      </c>
      <c r="B39" s="425">
        <f t="shared" ref="B39:G39" si="7">SUM(B34:B38)</f>
        <v>0</v>
      </c>
      <c r="C39" s="426">
        <f t="shared" si="7"/>
        <v>0</v>
      </c>
      <c r="D39" s="427">
        <f t="shared" si="7"/>
        <v>0</v>
      </c>
      <c r="E39" s="425">
        <f t="shared" si="7"/>
        <v>0</v>
      </c>
      <c r="F39" s="426">
        <f t="shared" si="7"/>
        <v>0</v>
      </c>
      <c r="G39" s="427">
        <f t="shared" si="7"/>
        <v>0</v>
      </c>
      <c r="H39" s="90"/>
      <c r="I39" s="135"/>
      <c r="J39" s="135"/>
      <c r="K39" s="135"/>
      <c r="L39" s="47"/>
      <c r="M39" s="47"/>
      <c r="N39" s="47"/>
      <c r="O39" s="47"/>
      <c r="Z39" s="119"/>
      <c r="AA39" s="114"/>
      <c r="AB39" s="114"/>
      <c r="AC39" s="117"/>
      <c r="AD39" s="114"/>
      <c r="AE39" s="114"/>
    </row>
    <row r="40" spans="1:31" s="53" customFormat="1" x14ac:dyDescent="0.15">
      <c r="Z40" s="119"/>
      <c r="AA40" s="114"/>
      <c r="AC40" s="119"/>
    </row>
    <row r="41" spans="1:31" s="53" customFormat="1" x14ac:dyDescent="0.15">
      <c r="A41" s="52"/>
      <c r="Z41" s="119"/>
      <c r="AC41" s="119"/>
    </row>
    <row r="42" spans="1:31" s="53" customFormat="1" x14ac:dyDescent="0.15">
      <c r="Z42" s="119"/>
      <c r="AC42" s="119"/>
    </row>
    <row r="43" spans="1:31" s="53" customFormat="1" x14ac:dyDescent="0.15">
      <c r="Z43" s="119"/>
      <c r="AC43" s="119"/>
    </row>
    <row r="44" spans="1:31" s="53" customFormat="1" x14ac:dyDescent="0.15">
      <c r="Z44" s="119"/>
      <c r="AC44" s="119"/>
    </row>
    <row r="45" spans="1:31" s="53" customFormat="1" x14ac:dyDescent="0.15">
      <c r="A45" s="55"/>
      <c r="Z45" s="119"/>
      <c r="AC45" s="119"/>
    </row>
    <row r="46" spans="1:31" s="53" customFormat="1" x14ac:dyDescent="0.15">
      <c r="Z46" s="119"/>
      <c r="AC46" s="119"/>
    </row>
    <row r="47" spans="1:31" s="53" customFormat="1" x14ac:dyDescent="0.15">
      <c r="Z47" s="119"/>
      <c r="AC47" s="119"/>
    </row>
    <row r="48" spans="1:31" s="53" customFormat="1" ht="15" customHeight="1" x14ac:dyDescent="0.15">
      <c r="Z48" s="119"/>
      <c r="AC48" s="119"/>
    </row>
    <row r="49" spans="26:29" s="53" customFormat="1" x14ac:dyDescent="0.15">
      <c r="Z49" s="119"/>
      <c r="AC49" s="119"/>
    </row>
    <row r="50" spans="26:29" s="53" customFormat="1" x14ac:dyDescent="0.15">
      <c r="Z50" s="119"/>
      <c r="AC50" s="119"/>
    </row>
    <row r="51" spans="26:29" s="53" customFormat="1" x14ac:dyDescent="0.15">
      <c r="Z51" s="119"/>
      <c r="AC51" s="119"/>
    </row>
    <row r="52" spans="26:29" s="53" customFormat="1" x14ac:dyDescent="0.15">
      <c r="Z52" s="119"/>
      <c r="AC52" s="119"/>
    </row>
    <row r="53" spans="26:29" s="53" customFormat="1" ht="15" customHeight="1" x14ac:dyDescent="0.15">
      <c r="Z53" s="119"/>
      <c r="AC53" s="119"/>
    </row>
    <row r="54" spans="26:29" s="53" customFormat="1" x14ac:dyDescent="0.15">
      <c r="Z54" s="119"/>
      <c r="AC54" s="119"/>
    </row>
    <row r="55" spans="26:29" s="53" customFormat="1" x14ac:dyDescent="0.15">
      <c r="Z55" s="119"/>
      <c r="AC55" s="119"/>
    </row>
    <row r="56" spans="26:29" s="53" customFormat="1" x14ac:dyDescent="0.15">
      <c r="Z56" s="119"/>
      <c r="AC56" s="119"/>
    </row>
    <row r="58" spans="26:29" ht="19.5" customHeight="1" x14ac:dyDescent="0.15"/>
    <row r="204" spans="1:30" ht="12.75" customHeight="1" x14ac:dyDescent="0.15"/>
    <row r="205" spans="1:30" ht="12.75" customHeight="1" x14ac:dyDescent="0.15">
      <c r="A205" s="56">
        <f>SUM(A8:N39)</f>
        <v>0</v>
      </c>
      <c r="AD205" s="91">
        <f>SUM(AD1:AE204)</f>
        <v>0</v>
      </c>
    </row>
    <row r="206" spans="1:30" ht="12.75" customHeight="1" x14ac:dyDescent="0.15"/>
  </sheetData>
  <sheetProtection algorithmName="SHA-512" hashValue="4W9LBbKR+feFpfUIL1t0rHSC6bOXwZ7YxW1aF+vvRsavMmG4NpnJY9r6Mgpj4YZEVhCt69gX9MxmpE8X0vV6sg==" saltValue="LYQtk/q2rkSUuosoqotLLw==" spinCount="100000" sheet="1" objects="1" scenarios="1"/>
  <mergeCells count="23">
    <mergeCell ref="B32:D32"/>
    <mergeCell ref="E32:G32"/>
    <mergeCell ref="C27:C28"/>
    <mergeCell ref="A26:A28"/>
    <mergeCell ref="B26:B28"/>
    <mergeCell ref="C26:D26"/>
    <mergeCell ref="A32:A33"/>
    <mergeCell ref="F26:J26"/>
    <mergeCell ref="A7:N7"/>
    <mergeCell ref="A17:A18"/>
    <mergeCell ref="B17:D17"/>
    <mergeCell ref="E17:G17"/>
    <mergeCell ref="K26:K28"/>
    <mergeCell ref="M27:M28"/>
    <mergeCell ref="E26:E28"/>
    <mergeCell ref="D27:D28"/>
    <mergeCell ref="J27:J28"/>
    <mergeCell ref="L27:L28"/>
    <mergeCell ref="F27:F28"/>
    <mergeCell ref="G27:G28"/>
    <mergeCell ref="H27:H28"/>
    <mergeCell ref="I27:I28"/>
    <mergeCell ref="L26:M26"/>
  </mergeCells>
  <phoneticPr fontId="29" type="noConversion"/>
  <dataValidations count="2">
    <dataValidation type="whole" allowBlank="1" showInputMessage="1" showErrorMessage="1" errorTitle="ERROR" error="Por favor ingrese solo Números." sqref="G30:J1048576 K30:L1048576 G1:J25 M30:M1048576 N1:XFD1048576 M1:M25 M27:M28 K1:L28 G27:J28 A1:A1048576 B1:F28 B30:F1048576">
      <formula1>0</formula1>
      <formula2>1000000000000</formula2>
    </dataValidation>
    <dataValidation type="decimal" allowBlank="1" showInputMessage="1" showErrorMessage="1" errorTitle="ERROR" error="Por favor ingrese solo Números." sqref="B29:M29">
      <formula1>0</formula1>
      <formula2>1000000000000</formula2>
    </dataValidation>
  </dataValidation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120"/>
  <sheetViews>
    <sheetView showGridLines="0" zoomScaleNormal="100" workbookViewId="0"/>
  </sheetViews>
  <sheetFormatPr baseColWidth="10" defaultRowHeight="12.75" x14ac:dyDescent="0.2"/>
  <cols>
    <col min="1" max="2" width="1.85546875" customWidth="1"/>
    <col min="3" max="3" width="8.85546875" customWidth="1"/>
    <col min="4" max="4" width="39.28515625" customWidth="1"/>
    <col min="5" max="5" width="34" customWidth="1"/>
    <col min="6" max="6" width="27.140625" customWidth="1"/>
    <col min="7" max="7" width="71" customWidth="1"/>
    <col min="8" max="8" width="17.42578125" customWidth="1"/>
    <col min="11" max="11" width="0" hidden="1" customWidth="1"/>
    <col min="12" max="12" width="13.85546875" hidden="1" customWidth="1"/>
    <col min="13" max="14" width="14.140625" hidden="1" customWidth="1"/>
    <col min="15" max="17" width="14.140625" customWidth="1"/>
  </cols>
  <sheetData>
    <row r="1" spans="1:13" ht="18" customHeight="1" x14ac:dyDescent="0.2">
      <c r="A1" s="57"/>
      <c r="B1" s="57"/>
      <c r="C1" s="58" t="s">
        <v>42</v>
      </c>
      <c r="D1" s="59"/>
      <c r="E1" s="60"/>
      <c r="F1" s="61"/>
      <c r="G1" s="57"/>
      <c r="H1" s="57"/>
      <c r="I1" s="62"/>
      <c r="J1" s="62"/>
      <c r="K1" s="62"/>
      <c r="L1" s="62"/>
    </row>
    <row r="2" spans="1:13" ht="21" customHeight="1" x14ac:dyDescent="0.2">
      <c r="A2" s="57"/>
      <c r="B2" s="57"/>
      <c r="C2" s="63" t="s">
        <v>43</v>
      </c>
      <c r="D2" s="64"/>
      <c r="E2" s="65"/>
      <c r="F2" s="66"/>
      <c r="G2" s="57"/>
      <c r="H2" s="57"/>
      <c r="I2" s="62"/>
      <c r="J2" s="62"/>
      <c r="K2" s="62"/>
      <c r="L2" s="62"/>
    </row>
    <row r="3" spans="1:13" ht="21" customHeight="1" thickBot="1" x14ac:dyDescent="0.25">
      <c r="A3" s="57"/>
      <c r="B3" s="57"/>
      <c r="C3" s="67" t="s">
        <v>44</v>
      </c>
      <c r="D3" s="68"/>
      <c r="E3" s="69"/>
      <c r="F3" s="70"/>
      <c r="G3" s="57"/>
      <c r="H3" s="57"/>
      <c r="I3" s="62"/>
      <c r="J3" s="62"/>
      <c r="K3" s="62"/>
      <c r="L3" s="62"/>
    </row>
    <row r="4" spans="1:13" ht="42.75" customHeight="1" x14ac:dyDescent="0.2">
      <c r="A4" s="57"/>
      <c r="B4" s="57"/>
      <c r="C4" s="103" t="str">
        <f>CONCATENATE("ESTABLECIMIENTO/ESTRATEGIA: ",NOMBRE!B3," - ","( ",NOMBRE!C3,NOMBRE!D3,NOMBRE!E3,NOMBRE!F3,NOMBRE!G3,NOMBRE!H3," )")</f>
        <v>ESTABLECIMIENTO/ESTRATEGIA:  - (  )</v>
      </c>
      <c r="D4" s="57"/>
      <c r="E4" s="57"/>
      <c r="F4" s="57"/>
      <c r="G4" s="57"/>
      <c r="H4" s="57"/>
      <c r="I4" s="62"/>
      <c r="J4" s="62"/>
      <c r="K4" s="62"/>
      <c r="L4" s="62"/>
    </row>
    <row r="5" spans="1:13" ht="44.25" customHeight="1" x14ac:dyDescent="0.2">
      <c r="A5" s="57"/>
      <c r="B5" s="57"/>
      <c r="C5" s="57"/>
      <c r="D5" s="71" t="s">
        <v>45</v>
      </c>
      <c r="E5" s="72" t="s">
        <v>46</v>
      </c>
      <c r="F5" s="72" t="s">
        <v>47</v>
      </c>
      <c r="G5" s="72" t="s">
        <v>48</v>
      </c>
      <c r="H5" s="62"/>
      <c r="I5" s="62"/>
      <c r="J5" s="62"/>
      <c r="K5" s="62"/>
    </row>
    <row r="6" spans="1:13" ht="22.5" customHeight="1" x14ac:dyDescent="0.2">
      <c r="A6" s="57"/>
      <c r="B6" s="57"/>
      <c r="C6" s="57"/>
      <c r="D6" s="73" t="s">
        <v>49</v>
      </c>
      <c r="E6" s="74" t="str">
        <f>IF((NOMBRE!AG7)=0,"","SIN INFORMACIÓN")</f>
        <v>SIN INFORMACIÓN</v>
      </c>
      <c r="F6" s="75"/>
      <c r="G6" s="75"/>
      <c r="H6" s="62"/>
      <c r="I6" s="62"/>
      <c r="J6" s="62"/>
      <c r="K6" s="62"/>
      <c r="M6" t="s">
        <v>50</v>
      </c>
    </row>
    <row r="7" spans="1:13" ht="22.5" customHeight="1" x14ac:dyDescent="0.2">
      <c r="A7" s="57"/>
      <c r="B7" s="57"/>
      <c r="C7" s="57"/>
      <c r="D7" s="73" t="s">
        <v>51</v>
      </c>
      <c r="E7" s="74" t="str">
        <f>IF(('D15'!A202)=0,"SIN INFORMACIÓN","")</f>
        <v>SIN INFORMACIÓN</v>
      </c>
      <c r="F7" s="76"/>
      <c r="G7" s="77"/>
      <c r="H7" s="62"/>
      <c r="I7" s="62"/>
      <c r="J7" s="62"/>
      <c r="K7" s="62"/>
      <c r="M7" t="s">
        <v>52</v>
      </c>
    </row>
    <row r="8" spans="1:13" ht="22.5" customHeight="1" x14ac:dyDescent="0.2">
      <c r="A8" s="57"/>
      <c r="B8" s="57"/>
      <c r="C8" s="57"/>
      <c r="D8" s="73" t="s">
        <v>53</v>
      </c>
      <c r="E8" s="74" t="str">
        <f>IF(('D16'!A205)=0,"SIN INFORMACIÓN","")</f>
        <v>SIN INFORMACIÓN</v>
      </c>
      <c r="F8" s="76"/>
      <c r="G8" s="77"/>
      <c r="H8" s="62"/>
      <c r="I8" s="62"/>
      <c r="J8" s="62"/>
      <c r="K8" s="62"/>
      <c r="M8" t="s">
        <v>54</v>
      </c>
    </row>
    <row r="9" spans="1:13" ht="4.5" customHeight="1" x14ac:dyDescent="0.2">
      <c r="A9" s="57"/>
      <c r="B9" s="57"/>
      <c r="C9" s="57"/>
      <c r="D9" s="75"/>
      <c r="E9" s="75"/>
      <c r="F9" s="75"/>
      <c r="G9" s="75"/>
      <c r="H9" s="62"/>
      <c r="I9" s="62"/>
      <c r="J9" s="62"/>
      <c r="K9" s="62"/>
      <c r="M9" t="s">
        <v>55</v>
      </c>
    </row>
    <row r="10" spans="1:13" ht="22.5" customHeight="1" x14ac:dyDescent="0.2">
      <c r="A10" s="57"/>
      <c r="B10" s="57"/>
      <c r="C10" s="57"/>
      <c r="D10" s="73" t="s">
        <v>56</v>
      </c>
      <c r="E10" s="78">
        <f>COUNTIF(E6:E8,"SIN INFORMACIÓN")</f>
        <v>3</v>
      </c>
      <c r="F10" s="75"/>
      <c r="G10" s="75"/>
      <c r="H10" s="62"/>
      <c r="I10" s="62"/>
      <c r="J10" s="62"/>
      <c r="K10" s="62"/>
      <c r="M10" t="s">
        <v>57</v>
      </c>
    </row>
    <row r="11" spans="1:13" ht="22.5" customHeight="1" x14ac:dyDescent="0.2">
      <c r="A11" s="57"/>
      <c r="B11" s="57"/>
      <c r="C11" s="57"/>
      <c r="D11" s="73" t="s">
        <v>62</v>
      </c>
      <c r="E11" s="78">
        <f>+'D15'!AF202</f>
        <v>0</v>
      </c>
      <c r="F11" s="79"/>
      <c r="G11" s="75"/>
      <c r="H11" s="57"/>
      <c r="I11" s="62"/>
      <c r="J11" s="62"/>
      <c r="K11" s="62"/>
      <c r="L11" s="62"/>
    </row>
    <row r="12" spans="1:13" ht="22.5" customHeight="1" x14ac:dyDescent="0.2">
      <c r="A12" s="57"/>
      <c r="B12" s="57"/>
      <c r="C12" s="57"/>
      <c r="D12" s="73" t="s">
        <v>63</v>
      </c>
      <c r="E12" s="78">
        <f>+'D16'!AD205</f>
        <v>0</v>
      </c>
      <c r="F12" s="79"/>
      <c r="G12" s="75"/>
      <c r="H12" s="57"/>
      <c r="I12" s="62"/>
      <c r="J12" s="62"/>
      <c r="K12" s="62"/>
      <c r="L12" s="62"/>
    </row>
    <row r="13" spans="1:13" ht="14.25" x14ac:dyDescent="0.2">
      <c r="A13" s="57"/>
      <c r="B13" s="57"/>
      <c r="C13" s="57"/>
      <c r="D13" s="73" t="s">
        <v>58</v>
      </c>
      <c r="E13" s="78">
        <f>SUM(E10:E12)</f>
        <v>3</v>
      </c>
      <c r="F13" s="57"/>
      <c r="G13" s="57"/>
      <c r="H13" s="57"/>
      <c r="I13" s="62"/>
      <c r="J13" s="62"/>
      <c r="K13" s="62"/>
      <c r="L13" s="62"/>
    </row>
    <row r="14" spans="1:13" x14ac:dyDescent="0.2">
      <c r="A14" s="57"/>
      <c r="B14" s="57"/>
      <c r="C14" s="57"/>
      <c r="D14" s="57"/>
      <c r="E14" s="57"/>
      <c r="F14" s="57"/>
      <c r="G14" s="57"/>
      <c r="H14" s="57"/>
      <c r="I14" s="62"/>
      <c r="J14" s="62"/>
      <c r="K14" s="62"/>
      <c r="L14" s="62"/>
    </row>
    <row r="15" spans="1:13" x14ac:dyDescent="0.2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</row>
    <row r="16" spans="1:13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  <row r="17" spans="1:12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</row>
    <row r="18" spans="1:12" x14ac:dyDescent="0.2">
      <c r="A18" s="62"/>
      <c r="B18" s="62"/>
      <c r="C18" s="62"/>
      <c r="D18" s="62"/>
      <c r="E18" s="80">
        <f>NOMBRE!AG7</f>
        <v>5</v>
      </c>
      <c r="F18" s="62"/>
      <c r="G18" s="62"/>
      <c r="H18" s="62"/>
      <c r="I18" s="62"/>
      <c r="J18" s="62"/>
      <c r="K18" s="62"/>
      <c r="L18" s="62"/>
    </row>
    <row r="19" spans="1:12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</row>
    <row r="20" spans="1:12" x14ac:dyDescent="0.2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1:12" x14ac:dyDescent="0.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1:12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</row>
    <row r="23" spans="1:12" x14ac:dyDescent="0.2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  <row r="24" spans="1:12" x14ac:dyDescent="0.2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</row>
    <row r="25" spans="1:12" x14ac:dyDescent="0.2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spans="1:12" x14ac:dyDescent="0.2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</row>
    <row r="27" spans="1:12" x14ac:dyDescent="0.2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1:12" x14ac:dyDescent="0.2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1:12" x14ac:dyDescent="0.2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2" x14ac:dyDescent="0.2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2" x14ac:dyDescent="0.2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1:12" x14ac:dyDescent="0.2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1:12" x14ac:dyDescent="0.2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1:12" x14ac:dyDescent="0.2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</row>
    <row r="35" spans="1:12" x14ac:dyDescent="0.2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x14ac:dyDescent="0.2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</row>
    <row r="37" spans="1:12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</row>
    <row r="38" spans="1:12" x14ac:dyDescent="0.2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</row>
    <row r="39" spans="1:12" x14ac:dyDescent="0.2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</row>
    <row r="40" spans="1:12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</row>
    <row r="41" spans="1:12" x14ac:dyDescent="0.2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</row>
    <row r="42" spans="1:12" x14ac:dyDescent="0.2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x14ac:dyDescent="0.2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</row>
    <row r="100" spans="5:5" hidden="1" x14ac:dyDescent="0.2">
      <c r="E100" s="93">
        <f>NOMBRE!AG7</f>
        <v>5</v>
      </c>
    </row>
    <row r="120" s="81" customFormat="1" x14ac:dyDescent="0.2"/>
  </sheetData>
  <sheetProtection algorithmName="SHA-512" hashValue="+qMfJKJTSgCUwKSL3LE06rEfTIP4tjA5v/l0pE+YqnIEduUqLFVfji9tPV3ZV0P5JR3tl6wC90kh7ccJYZ9cOQ==" saltValue="Ldl8iUCqaLqVM1CA7WOGkg==" spinCount="100000" sheet="1" objects="1" scenarios="1"/>
  <phoneticPr fontId="29" type="noConversion"/>
  <dataValidations disablePrompts="1" count="1">
    <dataValidation type="list" allowBlank="1" showInputMessage="1" showErrorMessage="1" sqref="F7:F8">
      <formula1>$M$6:$M$10</formula1>
    </dataValidation>
  </dataValidations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5"/>
  <dimension ref="B1:H14"/>
  <sheetViews>
    <sheetView showGridLines="0" zoomScaleNormal="100" workbookViewId="0"/>
  </sheetViews>
  <sheetFormatPr baseColWidth="10" defaultRowHeight="12.75" x14ac:dyDescent="0.2"/>
  <cols>
    <col min="1" max="1" width="13.140625" customWidth="1"/>
    <col min="2" max="2" width="44.85546875" customWidth="1"/>
    <col min="3" max="3" width="1.7109375" customWidth="1"/>
    <col min="4" max="4" width="2" customWidth="1"/>
    <col min="5" max="5" width="5.5703125" customWidth="1"/>
    <col min="6" max="6" width="4.85546875" customWidth="1"/>
    <col min="8" max="8" width="8" customWidth="1"/>
  </cols>
  <sheetData>
    <row r="1" spans="2:8" ht="13.5" thickBot="1" x14ac:dyDescent="0.25"/>
    <row r="2" spans="2:8" ht="45" customHeight="1" thickBot="1" x14ac:dyDescent="0.25">
      <c r="B2" s="603" t="s">
        <v>59</v>
      </c>
      <c r="C2" s="604"/>
      <c r="D2" s="604"/>
      <c r="E2" s="604"/>
      <c r="F2" s="604"/>
      <c r="G2" s="604"/>
      <c r="H2" s="605"/>
    </row>
    <row r="4" spans="2:8" x14ac:dyDescent="0.2">
      <c r="B4" s="104" t="str">
        <f>CONCATENATE("ESTABLECIMIENTO/ESTRATEGIA: ",NOMBRE!B3," - ","( ",NOMBRE!C3,NOMBRE!D3,NOMBRE!E3,NOMBRE!F3,NOMBRE!G3,NOMBRE!H3,NOMBRE!I3," )")</f>
        <v>ESTABLECIMIENTO/ESTRATEGIA:  - ( Falta Cód. Estab. )</v>
      </c>
    </row>
    <row r="5" spans="2:8" x14ac:dyDescent="0.2">
      <c r="D5" s="82"/>
      <c r="E5" s="82"/>
      <c r="F5" s="82"/>
      <c r="G5" s="82"/>
      <c r="H5" s="82"/>
    </row>
    <row r="6" spans="2:8" ht="13.5" thickBot="1" x14ac:dyDescent="0.25">
      <c r="B6" s="87"/>
      <c r="D6" s="82"/>
      <c r="E6" s="82"/>
      <c r="F6" s="82"/>
      <c r="G6" s="82"/>
      <c r="H6" s="82"/>
    </row>
    <row r="7" spans="2:8" ht="30.75" customHeight="1" thickBot="1" x14ac:dyDescent="0.25">
      <c r="B7" s="83" t="s">
        <v>60</v>
      </c>
      <c r="D7" s="82"/>
      <c r="E7" s="84"/>
      <c r="F7" s="85"/>
      <c r="G7" s="85"/>
      <c r="H7" s="86"/>
    </row>
    <row r="8" spans="2:8" x14ac:dyDescent="0.2">
      <c r="D8" s="82"/>
      <c r="E8" s="82"/>
      <c r="F8" s="82"/>
      <c r="G8" s="82"/>
      <c r="H8" s="82"/>
    </row>
    <row r="9" spans="2:8" ht="7.5" customHeight="1" thickBot="1" x14ac:dyDescent="0.25">
      <c r="D9" s="82"/>
      <c r="E9" s="82"/>
      <c r="F9" s="82"/>
      <c r="G9" s="82"/>
      <c r="H9" s="82"/>
    </row>
    <row r="10" spans="2:8" ht="26.25" customHeight="1" x14ac:dyDescent="0.2">
      <c r="B10" s="606" t="str">
        <f>IF(Control!E13&gt;0,"ANTES DE EJECUTAR SUS MACROS REVISE LA HOJA CONTROL, EXISTEN ERRORES","")</f>
        <v>ANTES DE EJECUTAR SUS MACROS REVISE LA HOJA CONTROL, EXISTEN ERRORES</v>
      </c>
      <c r="C10" s="607"/>
      <c r="D10" s="607"/>
      <c r="E10" s="607"/>
      <c r="F10" s="607"/>
      <c r="G10" s="607"/>
      <c r="H10" s="608"/>
    </row>
    <row r="11" spans="2:8" ht="26.25" customHeight="1" thickBot="1" x14ac:dyDescent="0.25">
      <c r="B11" s="609"/>
      <c r="C11" s="610"/>
      <c r="D11" s="610"/>
      <c r="E11" s="610"/>
      <c r="F11" s="610"/>
      <c r="G11" s="610"/>
      <c r="H11" s="611"/>
    </row>
    <row r="14" spans="2:8" x14ac:dyDescent="0.2">
      <c r="B14" s="88" t="s">
        <v>61</v>
      </c>
    </row>
  </sheetData>
  <sheetProtection algorithmName="SHA-512" hashValue="VR02JP1l1hBFhzww1Z3r9odKdZpSr8lecWgNPGPQOPHbShZeCO+zbHrKP16bfp6z8Z8YrYiM317uCbec0KqS2A==" saltValue="/sa6cmcvI+vNP3j5qg7uTw==" spinCount="100000" sheet="1" objects="1" scenarios="1"/>
  <mergeCells count="2">
    <mergeCell ref="B2:H2"/>
    <mergeCell ref="B10:H11"/>
  </mergeCells>
  <phoneticPr fontId="29" type="noConversion"/>
  <pageMargins left="0.75" right="0.75" top="1" bottom="1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PALDAARCHIVO">
                <anchor moveWithCells="1" sizeWithCells="1">
                  <from>
                    <xdr:col>4</xdr:col>
                    <xdr:colOff>66675</xdr:colOff>
                    <xdr:row>6</xdr:row>
                    <xdr:rowOff>66675</xdr:rowOff>
                  </from>
                  <to>
                    <xdr:col>7</xdr:col>
                    <xdr:colOff>476250</xdr:colOff>
                    <xdr:row>6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D15</vt:lpstr>
      <vt:lpstr>D16</vt:lpstr>
      <vt:lpstr>Control</vt:lpstr>
      <vt:lpstr>MACROS</vt:lpstr>
    </vt:vector>
  </TitlesOfParts>
  <Company>Propietario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Carmen Gloria Sepulveda Aravena</cp:lastModifiedBy>
  <dcterms:created xsi:type="dcterms:W3CDTF">2012-01-06T18:23:03Z</dcterms:created>
  <dcterms:modified xsi:type="dcterms:W3CDTF">2017-04-04T19:08:58Z</dcterms:modified>
</cp:coreProperties>
</file>