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chivo_REM\2018\POBLACION PERCAPITA 2018\"/>
    </mc:Choice>
  </mc:AlternateContent>
  <bookViews>
    <workbookView xWindow="0" yWindow="0" windowWidth="28800" windowHeight="12210" tabRatio="294"/>
  </bookViews>
  <sheets>
    <sheet name="ELQUI" sheetId="1" r:id="rId1"/>
    <sheet name="LIMARI" sheetId="2" r:id="rId2"/>
    <sheet name="CHOAPA" sheetId="3" r:id="rId3"/>
  </sheets>
  <definedNames>
    <definedName name="_xlnm.Print_Area" localSheetId="2">CHOAPA!$A$1:$S$150</definedName>
    <definedName name="_xlnm.Print_Area" localSheetId="0">ELQUI!$A$1:$S$160</definedName>
    <definedName name="_xlnm.Print_Area" localSheetId="1">LIMARI!$A$1:$S$172</definedName>
    <definedName name="_xlnm.Print_Titles" localSheetId="2">CHOAPA!$1:$4</definedName>
    <definedName name="_xlnm.Print_Titles" localSheetId="0">ELQUI!$1:$4</definedName>
    <definedName name="_xlnm.Print_Titles" localSheetId="1">LIMARI!$1:$4</definedName>
  </definedNames>
  <calcPr calcId="162913"/>
</workbook>
</file>

<file path=xl/calcChain.xml><?xml version="1.0" encoding="utf-8"?>
<calcChain xmlns="http://schemas.openxmlformats.org/spreadsheetml/2006/main">
  <c r="S34" i="1" l="1"/>
  <c r="S33" i="1"/>
  <c r="S32" i="1"/>
  <c r="S30" i="1"/>
  <c r="S29" i="1"/>
  <c r="S28" i="1"/>
  <c r="S35" i="1"/>
  <c r="S31" i="1"/>
  <c r="S42" i="2"/>
  <c r="S41" i="2"/>
  <c r="S40" i="2"/>
  <c r="S39" i="2"/>
  <c r="S43" i="2"/>
  <c r="S44" i="2"/>
  <c r="S45" i="2"/>
  <c r="S46" i="2"/>
  <c r="S47" i="2"/>
  <c r="S48" i="2"/>
  <c r="S49" i="2"/>
  <c r="S50" i="2"/>
  <c r="S51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C50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C51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B51" i="2"/>
  <c r="B50" i="2"/>
  <c r="B49" i="2"/>
  <c r="B48" i="2"/>
  <c r="B47" i="2"/>
  <c r="B46" i="2"/>
  <c r="B45" i="2"/>
  <c r="B44" i="2"/>
  <c r="B43" i="2"/>
  <c r="B42" i="2"/>
  <c r="B41" i="2"/>
  <c r="B40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S27" i="2"/>
  <c r="S26" i="2"/>
  <c r="S138" i="2"/>
  <c r="S47" i="1"/>
  <c r="S44" i="1"/>
  <c r="S43" i="1"/>
  <c r="S41" i="1"/>
  <c r="S18" i="1"/>
  <c r="S17" i="1"/>
  <c r="S15" i="1"/>
  <c r="S21" i="1"/>
  <c r="S19" i="1"/>
  <c r="S13" i="1"/>
  <c r="C30" i="1"/>
  <c r="F32" i="1"/>
  <c r="F28" i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B15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B17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150" i="1"/>
  <c r="S149" i="1"/>
  <c r="S148" i="1"/>
  <c r="S147" i="1"/>
  <c r="S146" i="1"/>
  <c r="S145" i="1"/>
  <c r="S144" i="1"/>
  <c r="S143" i="1"/>
  <c r="S142" i="1"/>
  <c r="S141" i="1"/>
  <c r="S131" i="2"/>
  <c r="S154" i="2"/>
  <c r="S117" i="1"/>
  <c r="B108" i="3" l="1"/>
  <c r="C108" i="3"/>
  <c r="D108" i="3"/>
  <c r="E108" i="3"/>
  <c r="F108" i="3"/>
  <c r="G108" i="3"/>
  <c r="H108" i="3"/>
  <c r="I108" i="3"/>
  <c r="J108" i="3"/>
  <c r="K108" i="3"/>
  <c r="L108" i="3"/>
  <c r="M108" i="3"/>
  <c r="N108" i="3"/>
  <c r="O108" i="3"/>
  <c r="P108" i="3"/>
  <c r="Q108" i="3"/>
  <c r="R108" i="3"/>
  <c r="S132" i="1" l="1"/>
  <c r="S127" i="1"/>
  <c r="S126" i="1"/>
  <c r="S125" i="1"/>
  <c r="S124" i="1"/>
  <c r="S123" i="1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B60" i="3"/>
  <c r="S82" i="2"/>
  <c r="S70" i="2"/>
  <c r="S67" i="1"/>
  <c r="S73" i="1"/>
  <c r="S66" i="1"/>
  <c r="S76" i="1"/>
  <c r="S75" i="1"/>
  <c r="S74" i="1"/>
  <c r="S111" i="3"/>
  <c r="S63" i="3"/>
  <c r="S80" i="1"/>
  <c r="S79" i="1"/>
  <c r="S15" i="3" l="1"/>
  <c r="S147" i="3"/>
  <c r="S144" i="3"/>
  <c r="S143" i="3"/>
  <c r="S142" i="3"/>
  <c r="S141" i="3"/>
  <c r="S140" i="3"/>
  <c r="S136" i="3"/>
  <c r="S135" i="3"/>
  <c r="S134" i="3"/>
  <c r="S133" i="3"/>
  <c r="S132" i="3"/>
  <c r="S131" i="3"/>
  <c r="S130" i="3"/>
  <c r="S129" i="3"/>
  <c r="S33" i="3" s="1"/>
  <c r="S128" i="3"/>
  <c r="S123" i="3"/>
  <c r="S122" i="3"/>
  <c r="S121" i="3"/>
  <c r="S120" i="3"/>
  <c r="S119" i="3"/>
  <c r="S118" i="3"/>
  <c r="S117" i="3"/>
  <c r="S116" i="3"/>
  <c r="S115" i="3"/>
  <c r="S114" i="3"/>
  <c r="S113" i="3"/>
  <c r="S112" i="3"/>
  <c r="S110" i="3"/>
  <c r="S99" i="3"/>
  <c r="S96" i="3"/>
  <c r="S48" i="3" s="1"/>
  <c r="S95" i="3"/>
  <c r="S94" i="3"/>
  <c r="S93" i="3"/>
  <c r="S92" i="3"/>
  <c r="S92" i="2"/>
  <c r="S91" i="2"/>
  <c r="S90" i="2"/>
  <c r="S89" i="2"/>
  <c r="S88" i="2"/>
  <c r="S87" i="2"/>
  <c r="S163" i="2"/>
  <c r="S162" i="2"/>
  <c r="S161" i="2"/>
  <c r="S160" i="2"/>
  <c r="S159" i="2"/>
  <c r="S158" i="2"/>
  <c r="S157" i="2"/>
  <c r="S156" i="2"/>
  <c r="S155" i="2"/>
  <c r="S153" i="2"/>
  <c r="S152" i="2"/>
  <c r="S157" i="1"/>
  <c r="S156" i="1"/>
  <c r="S155" i="1" s="1"/>
  <c r="S116" i="1"/>
  <c r="S121" i="1"/>
  <c r="Q114" i="1"/>
  <c r="R114" i="1"/>
  <c r="S106" i="1"/>
  <c r="S105" i="1"/>
  <c r="S71" i="1"/>
  <c r="S65" i="1"/>
  <c r="S64" i="1"/>
  <c r="S137" i="1"/>
  <c r="S136" i="1"/>
  <c r="S135" i="1"/>
  <c r="S134" i="1"/>
  <c r="S133" i="1"/>
  <c r="S131" i="1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B90" i="3"/>
  <c r="S75" i="3"/>
  <c r="S27" i="3" s="1"/>
  <c r="S74" i="3"/>
  <c r="S73" i="3"/>
  <c r="S72" i="3"/>
  <c r="S71" i="3"/>
  <c r="S70" i="3"/>
  <c r="S69" i="3"/>
  <c r="S68" i="3"/>
  <c r="S20" i="3" s="1"/>
  <c r="S67" i="3"/>
  <c r="S19" i="3" s="1"/>
  <c r="S66" i="3"/>
  <c r="S65" i="3"/>
  <c r="S64" i="3"/>
  <c r="S62" i="3"/>
  <c r="C138" i="3"/>
  <c r="D138" i="3"/>
  <c r="E138" i="3"/>
  <c r="F138" i="3"/>
  <c r="G138" i="3"/>
  <c r="H138" i="3"/>
  <c r="I138" i="3"/>
  <c r="J138" i="3"/>
  <c r="K138" i="3"/>
  <c r="L138" i="3"/>
  <c r="M138" i="3"/>
  <c r="N138" i="3"/>
  <c r="O138" i="3"/>
  <c r="P138" i="3"/>
  <c r="Q138" i="3"/>
  <c r="R138" i="3"/>
  <c r="B138" i="3"/>
  <c r="C125" i="3"/>
  <c r="D125" i="3"/>
  <c r="E125" i="3"/>
  <c r="F125" i="3"/>
  <c r="G125" i="3"/>
  <c r="H125" i="3"/>
  <c r="I125" i="3"/>
  <c r="J125" i="3"/>
  <c r="K125" i="3"/>
  <c r="L125" i="3"/>
  <c r="M125" i="3"/>
  <c r="N125" i="3"/>
  <c r="O125" i="3"/>
  <c r="P125" i="3"/>
  <c r="Q125" i="3"/>
  <c r="R125" i="3"/>
  <c r="B125" i="3"/>
  <c r="C77" i="3"/>
  <c r="D77" i="3"/>
  <c r="E77" i="3"/>
  <c r="F77" i="3"/>
  <c r="G77" i="3"/>
  <c r="H77" i="3"/>
  <c r="I77" i="3"/>
  <c r="J77" i="3"/>
  <c r="K77" i="3"/>
  <c r="L77" i="3"/>
  <c r="M77" i="3"/>
  <c r="N77" i="3"/>
  <c r="O77" i="3"/>
  <c r="P77" i="3"/>
  <c r="Q77" i="3"/>
  <c r="R77" i="3"/>
  <c r="B77" i="3"/>
  <c r="S148" i="2"/>
  <c r="S147" i="2"/>
  <c r="S146" i="2"/>
  <c r="S145" i="2"/>
  <c r="S144" i="2"/>
  <c r="S143" i="2"/>
  <c r="S142" i="2"/>
  <c r="S139" i="2"/>
  <c r="S137" i="2"/>
  <c r="S136" i="2"/>
  <c r="S135" i="2"/>
  <c r="S134" i="2"/>
  <c r="S133" i="2"/>
  <c r="S132" i="2"/>
  <c r="S130" i="2"/>
  <c r="S129" i="2"/>
  <c r="S128" i="2"/>
  <c r="S127" i="2"/>
  <c r="S126" i="2"/>
  <c r="S14" i="2" s="1"/>
  <c r="S125" i="2"/>
  <c r="S83" i="2"/>
  <c r="S81" i="2"/>
  <c r="S25" i="2" s="1"/>
  <c r="S80" i="2"/>
  <c r="S24" i="2" s="1"/>
  <c r="S79" i="2"/>
  <c r="S23" i="2" s="1"/>
  <c r="S78" i="2"/>
  <c r="S77" i="2"/>
  <c r="S76" i="2"/>
  <c r="S75" i="2"/>
  <c r="S19" i="2" s="1"/>
  <c r="S74" i="2"/>
  <c r="S18" i="2" s="1"/>
  <c r="S73" i="2"/>
  <c r="S17" i="2" s="1"/>
  <c r="S72" i="2"/>
  <c r="S71" i="2"/>
  <c r="S15" i="2" s="1"/>
  <c r="S69" i="2"/>
  <c r="B152" i="1"/>
  <c r="B139" i="1"/>
  <c r="B129" i="1"/>
  <c r="B114" i="1"/>
  <c r="B104" i="1"/>
  <c r="B101" i="1"/>
  <c r="B88" i="1"/>
  <c r="B78" i="1"/>
  <c r="B63" i="1"/>
  <c r="S99" i="1"/>
  <c r="S98" i="1"/>
  <c r="S97" i="1"/>
  <c r="S96" i="1"/>
  <c r="S95" i="1"/>
  <c r="S94" i="1"/>
  <c r="S93" i="1"/>
  <c r="S92" i="1"/>
  <c r="S91" i="1"/>
  <c r="S90" i="1"/>
  <c r="S127" i="3"/>
  <c r="S88" i="3"/>
  <c r="S40" i="3" s="1"/>
  <c r="S87" i="3"/>
  <c r="S86" i="3"/>
  <c r="S38" i="3" s="1"/>
  <c r="S85" i="3"/>
  <c r="S37" i="3" s="1"/>
  <c r="S84" i="3"/>
  <c r="S83" i="3"/>
  <c r="S82" i="3"/>
  <c r="S81" i="3"/>
  <c r="S80" i="3"/>
  <c r="S79" i="3"/>
  <c r="S31" i="3" s="1"/>
  <c r="S166" i="2"/>
  <c r="S110" i="2"/>
  <c r="S151" i="2"/>
  <c r="S107" i="2"/>
  <c r="S106" i="2"/>
  <c r="S104" i="2"/>
  <c r="S103" i="2"/>
  <c r="S102" i="2"/>
  <c r="S101" i="2"/>
  <c r="S100" i="2"/>
  <c r="S99" i="2"/>
  <c r="S98" i="2"/>
  <c r="S97" i="2"/>
  <c r="S96" i="2"/>
  <c r="S95" i="2"/>
  <c r="S86" i="2"/>
  <c r="S22" i="3" l="1"/>
  <c r="S24" i="3"/>
  <c r="S35" i="3"/>
  <c r="S17" i="3"/>
  <c r="S25" i="3"/>
  <c r="S21" i="3"/>
  <c r="S23" i="3"/>
  <c r="S34" i="3"/>
  <c r="S16" i="3"/>
  <c r="S36" i="3"/>
  <c r="S18" i="3"/>
  <c r="S26" i="3"/>
  <c r="S32" i="3"/>
  <c r="S22" i="2"/>
  <c r="S16" i="2"/>
  <c r="S20" i="2"/>
  <c r="S21" i="2"/>
  <c r="S124" i="2"/>
  <c r="S13" i="2"/>
  <c r="S39" i="3"/>
  <c r="S47" i="3"/>
  <c r="S44" i="3"/>
  <c r="S45" i="3"/>
  <c r="S14" i="3"/>
  <c r="S85" i="2"/>
  <c r="S90" i="3"/>
  <c r="S46" i="3"/>
  <c r="S51" i="3"/>
  <c r="S138" i="3"/>
  <c r="S125" i="3"/>
  <c r="S60" i="3"/>
  <c r="S139" i="1"/>
  <c r="B62" i="1"/>
  <c r="S88" i="1"/>
  <c r="S68" i="2"/>
  <c r="S109" i="2"/>
  <c r="S77" i="3"/>
  <c r="S104" i="1"/>
  <c r="S108" i="3"/>
  <c r="S119" i="1"/>
  <c r="S69" i="1"/>
  <c r="S118" i="1"/>
  <c r="S68" i="1"/>
  <c r="S122" i="1"/>
  <c r="S72" i="1"/>
  <c r="S120" i="1"/>
  <c r="S70" i="1"/>
  <c r="S115" i="1"/>
  <c r="S171" i="2"/>
  <c r="S170" i="2"/>
  <c r="S115" i="2"/>
  <c r="S114" i="2"/>
  <c r="S113" i="2"/>
  <c r="S169" i="2"/>
  <c r="S85" i="1"/>
  <c r="S84" i="1"/>
  <c r="S81" i="1"/>
  <c r="S130" i="1"/>
  <c r="S129" i="1" s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B31" i="1"/>
  <c r="S83" i="1"/>
  <c r="S42" i="3" l="1"/>
  <c r="S112" i="2"/>
  <c r="S63" i="1"/>
  <c r="S114" i="1"/>
  <c r="C78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B155" i="1"/>
  <c r="B113" i="1" s="1"/>
  <c r="C129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C114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C88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C168" i="2"/>
  <c r="D168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R168" i="2"/>
  <c r="S168" i="2"/>
  <c r="B168" i="2"/>
  <c r="C150" i="2"/>
  <c r="D150" i="2"/>
  <c r="E150" i="2"/>
  <c r="F150" i="2"/>
  <c r="G150" i="2"/>
  <c r="H150" i="2"/>
  <c r="I150" i="2"/>
  <c r="J150" i="2"/>
  <c r="K150" i="2"/>
  <c r="L150" i="2"/>
  <c r="M150" i="2"/>
  <c r="N150" i="2"/>
  <c r="O150" i="2"/>
  <c r="P150" i="2"/>
  <c r="Q150" i="2"/>
  <c r="R150" i="2"/>
  <c r="S150" i="2"/>
  <c r="B150" i="2"/>
  <c r="C141" i="2"/>
  <c r="D141" i="2"/>
  <c r="E141" i="2"/>
  <c r="F141" i="2"/>
  <c r="G141" i="2"/>
  <c r="H141" i="2"/>
  <c r="I141" i="2"/>
  <c r="J141" i="2"/>
  <c r="K141" i="2"/>
  <c r="L141" i="2"/>
  <c r="M141" i="2"/>
  <c r="N141" i="2"/>
  <c r="O141" i="2"/>
  <c r="P141" i="2"/>
  <c r="Q141" i="2"/>
  <c r="R141" i="2"/>
  <c r="S141" i="2"/>
  <c r="B141" i="2"/>
  <c r="C124" i="2"/>
  <c r="D124" i="2"/>
  <c r="E124" i="2"/>
  <c r="F124" i="2"/>
  <c r="G124" i="2"/>
  <c r="H124" i="2"/>
  <c r="I124" i="2"/>
  <c r="J124" i="2"/>
  <c r="K124" i="2"/>
  <c r="L124" i="2"/>
  <c r="M124" i="2"/>
  <c r="N124" i="2"/>
  <c r="O124" i="2"/>
  <c r="P124" i="2"/>
  <c r="Q124" i="2"/>
  <c r="R124" i="2"/>
  <c r="B124" i="2"/>
  <c r="B112" i="2"/>
  <c r="C112" i="2"/>
  <c r="D112" i="2"/>
  <c r="E112" i="2"/>
  <c r="F112" i="2"/>
  <c r="G112" i="2"/>
  <c r="H112" i="2"/>
  <c r="I112" i="2"/>
  <c r="J112" i="2"/>
  <c r="K112" i="2"/>
  <c r="L112" i="2"/>
  <c r="M112" i="2"/>
  <c r="N112" i="2"/>
  <c r="O112" i="2"/>
  <c r="P112" i="2"/>
  <c r="Q112" i="2"/>
  <c r="R112" i="2"/>
  <c r="C94" i="2"/>
  <c r="D94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B94" i="2"/>
  <c r="B85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B68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R57" i="2"/>
  <c r="Q57" i="2"/>
  <c r="P57" i="2"/>
  <c r="O57" i="2"/>
  <c r="N57" i="2"/>
  <c r="N56" i="2" s="1"/>
  <c r="M57" i="2"/>
  <c r="L57" i="2"/>
  <c r="K57" i="2"/>
  <c r="J57" i="2"/>
  <c r="I57" i="2"/>
  <c r="H57" i="2"/>
  <c r="G57" i="2"/>
  <c r="F57" i="2"/>
  <c r="F56" i="2" s="1"/>
  <c r="E57" i="2"/>
  <c r="D57" i="2"/>
  <c r="C57" i="2"/>
  <c r="B57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B39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J42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S105" i="2"/>
  <c r="S94" i="2" s="1"/>
  <c r="S30" i="2" l="1"/>
  <c r="R12" i="2"/>
  <c r="B12" i="2"/>
  <c r="S33" i="2"/>
  <c r="S54" i="2"/>
  <c r="S57" i="2"/>
  <c r="S35" i="2"/>
  <c r="E29" i="3"/>
  <c r="S31" i="2"/>
  <c r="S32" i="2"/>
  <c r="S34" i="2"/>
  <c r="S36" i="2"/>
  <c r="B53" i="2"/>
  <c r="S53" i="2"/>
  <c r="Q42" i="3"/>
  <c r="M42" i="3"/>
  <c r="S59" i="2"/>
  <c r="E56" i="2"/>
  <c r="M56" i="2"/>
  <c r="S58" i="2"/>
  <c r="H29" i="3"/>
  <c r="P29" i="3"/>
  <c r="M29" i="3"/>
  <c r="M12" i="3"/>
  <c r="R42" i="3"/>
  <c r="I42" i="3"/>
  <c r="B42" i="3"/>
  <c r="N42" i="3"/>
  <c r="O29" i="3"/>
  <c r="D29" i="3"/>
  <c r="L29" i="3"/>
  <c r="I29" i="3"/>
  <c r="N29" i="3"/>
  <c r="Q29" i="3"/>
  <c r="F29" i="3"/>
  <c r="D12" i="3"/>
  <c r="I12" i="3"/>
  <c r="H12" i="3"/>
  <c r="F12" i="3"/>
  <c r="R12" i="3"/>
  <c r="J12" i="3"/>
  <c r="L12" i="3"/>
  <c r="G56" i="2"/>
  <c r="O56" i="2"/>
  <c r="I56" i="2"/>
  <c r="Q56" i="2"/>
  <c r="H38" i="2"/>
  <c r="P38" i="2"/>
  <c r="B29" i="2"/>
  <c r="N12" i="2"/>
  <c r="Q12" i="2"/>
  <c r="B56" i="2"/>
  <c r="J56" i="2"/>
  <c r="R56" i="2"/>
  <c r="H56" i="2"/>
  <c r="P56" i="2"/>
  <c r="D56" i="2"/>
  <c r="L56" i="2"/>
  <c r="J38" i="2"/>
  <c r="K38" i="2"/>
  <c r="I38" i="2"/>
  <c r="G38" i="2"/>
  <c r="O38" i="2"/>
  <c r="N38" i="2"/>
  <c r="E12" i="2"/>
  <c r="F12" i="2"/>
  <c r="P12" i="2"/>
  <c r="J12" i="2"/>
  <c r="H12" i="2"/>
  <c r="M12" i="2"/>
  <c r="C12" i="2"/>
  <c r="K12" i="2"/>
  <c r="O12" i="3"/>
  <c r="E12" i="3"/>
  <c r="P12" i="3"/>
  <c r="J29" i="3"/>
  <c r="K29" i="3"/>
  <c r="E42" i="3"/>
  <c r="D42" i="3"/>
  <c r="C12" i="3"/>
  <c r="C56" i="2"/>
  <c r="K56" i="2"/>
  <c r="R29" i="3"/>
  <c r="B29" i="3"/>
  <c r="Q12" i="3"/>
  <c r="L42" i="3"/>
  <c r="M38" i="2"/>
  <c r="F42" i="3"/>
  <c r="I12" i="2"/>
  <c r="D38" i="2"/>
  <c r="L38" i="2"/>
  <c r="G12" i="3"/>
  <c r="C29" i="3"/>
  <c r="O42" i="3"/>
  <c r="Q38" i="2"/>
  <c r="N12" i="3"/>
  <c r="D12" i="2"/>
  <c r="L12" i="2"/>
  <c r="R38" i="2"/>
  <c r="S29" i="3"/>
  <c r="H42" i="3"/>
  <c r="O12" i="2"/>
  <c r="C38" i="2"/>
  <c r="E38" i="2"/>
  <c r="G42" i="3"/>
  <c r="B12" i="3"/>
  <c r="P42" i="3"/>
  <c r="G12" i="2"/>
  <c r="S12" i="3"/>
  <c r="K12" i="3"/>
  <c r="G29" i="3"/>
  <c r="C42" i="3"/>
  <c r="K42" i="3"/>
  <c r="F38" i="2"/>
  <c r="B38" i="2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C155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3" i="1"/>
  <c r="S152" i="1" s="1"/>
  <c r="S113" i="1" s="1"/>
  <c r="S102" i="1"/>
  <c r="S101" i="1" s="1"/>
  <c r="S86" i="1"/>
  <c r="S82" i="1"/>
  <c r="B13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R51" i="1"/>
  <c r="R50" i="1" s="1"/>
  <c r="Q51" i="1"/>
  <c r="Q50" i="1" s="1"/>
  <c r="P51" i="1"/>
  <c r="P50" i="1" s="1"/>
  <c r="O51" i="1"/>
  <c r="O50" i="1" s="1"/>
  <c r="N51" i="1"/>
  <c r="N50" i="1" s="1"/>
  <c r="M51" i="1"/>
  <c r="M50" i="1" s="1"/>
  <c r="L51" i="1"/>
  <c r="L50" i="1" s="1"/>
  <c r="K51" i="1"/>
  <c r="K50" i="1" s="1"/>
  <c r="J51" i="1"/>
  <c r="J50" i="1" s="1"/>
  <c r="I51" i="1"/>
  <c r="I50" i="1" s="1"/>
  <c r="H51" i="1"/>
  <c r="H50" i="1" s="1"/>
  <c r="G51" i="1"/>
  <c r="G50" i="1" s="1"/>
  <c r="F51" i="1"/>
  <c r="F50" i="1" s="1"/>
  <c r="E51" i="1"/>
  <c r="E50" i="1" s="1"/>
  <c r="D51" i="1"/>
  <c r="D50" i="1" s="1"/>
  <c r="C51" i="1"/>
  <c r="C50" i="1" s="1"/>
  <c r="B51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C152" i="1"/>
  <c r="R101" i="1"/>
  <c r="R62" i="1" s="1"/>
  <c r="Q101" i="1"/>
  <c r="P101" i="1"/>
  <c r="P62" i="1" s="1"/>
  <c r="O101" i="1"/>
  <c r="O62" i="1" s="1"/>
  <c r="N101" i="1"/>
  <c r="M101" i="1"/>
  <c r="M62" i="1" s="1"/>
  <c r="L101" i="1"/>
  <c r="K101" i="1"/>
  <c r="J101" i="1"/>
  <c r="J62" i="1" s="1"/>
  <c r="I101" i="1"/>
  <c r="H101" i="1"/>
  <c r="H62" i="1" s="1"/>
  <c r="G101" i="1"/>
  <c r="G62" i="1" s="1"/>
  <c r="F101" i="1"/>
  <c r="E101" i="1"/>
  <c r="E62" i="1" s="1"/>
  <c r="D101" i="1"/>
  <c r="C101" i="1"/>
  <c r="B165" i="2"/>
  <c r="B109" i="2"/>
  <c r="B67" i="2" s="1"/>
  <c r="S12" i="2" l="1"/>
  <c r="S29" i="2"/>
  <c r="D53" i="1"/>
  <c r="L53" i="1"/>
  <c r="S78" i="1"/>
  <c r="S38" i="2"/>
  <c r="S56" i="2"/>
  <c r="B11" i="2"/>
  <c r="B53" i="1"/>
  <c r="J53" i="1"/>
  <c r="R53" i="1"/>
  <c r="I62" i="1"/>
  <c r="D62" i="1"/>
  <c r="L62" i="1"/>
  <c r="Q62" i="1"/>
  <c r="F62" i="1"/>
  <c r="H53" i="1"/>
  <c r="M53" i="1"/>
  <c r="C62" i="1"/>
  <c r="S62" i="1"/>
  <c r="N62" i="1"/>
  <c r="K62" i="1"/>
  <c r="C12" i="1"/>
  <c r="R12" i="1"/>
  <c r="F53" i="1"/>
  <c r="N53" i="1"/>
  <c r="B12" i="1"/>
  <c r="P53" i="1"/>
  <c r="G53" i="1"/>
  <c r="B50" i="1"/>
  <c r="S51" i="1"/>
  <c r="S50" i="1" s="1"/>
  <c r="O12" i="1"/>
  <c r="E12" i="1"/>
  <c r="D12" i="1"/>
  <c r="H12" i="1"/>
  <c r="F12" i="1"/>
  <c r="I12" i="1"/>
  <c r="G12" i="1"/>
  <c r="Q53" i="1"/>
  <c r="O53" i="1"/>
  <c r="K53" i="1"/>
  <c r="J12" i="1"/>
  <c r="I53" i="1"/>
  <c r="E53" i="1"/>
  <c r="C53" i="1"/>
  <c r="S55" i="1"/>
  <c r="S54" i="1"/>
  <c r="P12" i="1"/>
  <c r="N12" i="1"/>
  <c r="M12" i="1"/>
  <c r="L12" i="1"/>
  <c r="K12" i="1"/>
  <c r="Q12" i="1"/>
  <c r="S165" i="2"/>
  <c r="S123" i="2" s="1"/>
  <c r="S11" i="2" l="1"/>
  <c r="S53" i="1"/>
  <c r="S12" i="1"/>
  <c r="S67" i="2"/>
  <c r="C139" i="1" l="1"/>
  <c r="C113" i="1" s="1"/>
  <c r="D139" i="1"/>
  <c r="D113" i="1" s="1"/>
  <c r="E139" i="1"/>
  <c r="E113" i="1" s="1"/>
  <c r="F139" i="1"/>
  <c r="F113" i="1" s="1"/>
  <c r="G139" i="1"/>
  <c r="G113" i="1" s="1"/>
  <c r="H139" i="1"/>
  <c r="H113" i="1" s="1"/>
  <c r="I139" i="1"/>
  <c r="I113" i="1" s="1"/>
  <c r="J139" i="1"/>
  <c r="J113" i="1" s="1"/>
  <c r="K139" i="1"/>
  <c r="K113" i="1" s="1"/>
  <c r="L139" i="1"/>
  <c r="L113" i="1" s="1"/>
  <c r="M139" i="1"/>
  <c r="M113" i="1" s="1"/>
  <c r="N139" i="1"/>
  <c r="N113" i="1" s="1"/>
  <c r="O139" i="1"/>
  <c r="O113" i="1" s="1"/>
  <c r="P139" i="1"/>
  <c r="P113" i="1" s="1"/>
  <c r="Q139" i="1"/>
  <c r="Q113" i="1" s="1"/>
  <c r="R139" i="1"/>
  <c r="R113" i="1" s="1"/>
  <c r="B48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 l="1"/>
  <c r="B28" i="1"/>
  <c r="C28" i="1"/>
  <c r="D28" i="1"/>
  <c r="E28" i="1"/>
  <c r="G28" i="1"/>
  <c r="H28" i="1"/>
  <c r="I28" i="1"/>
  <c r="J28" i="1"/>
  <c r="K28" i="1"/>
  <c r="L28" i="1"/>
  <c r="M28" i="1"/>
  <c r="N28" i="1"/>
  <c r="O28" i="1"/>
  <c r="P28" i="1"/>
  <c r="Q28" i="1"/>
  <c r="R28" i="1"/>
  <c r="B29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B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B32" i="1"/>
  <c r="C32" i="1"/>
  <c r="D32" i="1"/>
  <c r="E32" i="1"/>
  <c r="G32" i="1"/>
  <c r="H32" i="1"/>
  <c r="I32" i="1"/>
  <c r="J32" i="1"/>
  <c r="K32" i="1"/>
  <c r="L32" i="1"/>
  <c r="M32" i="1"/>
  <c r="N32" i="1"/>
  <c r="O32" i="1"/>
  <c r="P32" i="1"/>
  <c r="Q32" i="1"/>
  <c r="R32" i="1"/>
  <c r="B33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B34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B27" i="1" l="1"/>
  <c r="E27" i="1"/>
  <c r="O27" i="1"/>
  <c r="I27" i="1"/>
  <c r="Q27" i="1"/>
  <c r="M27" i="1"/>
  <c r="K27" i="1"/>
  <c r="C27" i="1"/>
  <c r="G27" i="1"/>
  <c r="R27" i="1"/>
  <c r="N27" i="1"/>
  <c r="J27" i="1"/>
  <c r="F27" i="1"/>
  <c r="P27" i="1"/>
  <c r="L27" i="1"/>
  <c r="H27" i="1"/>
  <c r="D2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S42" i="1" l="1"/>
  <c r="S39" i="1"/>
  <c r="S45" i="1"/>
  <c r="S46" i="1"/>
  <c r="H37" i="1"/>
  <c r="H11" i="1" s="1"/>
  <c r="P37" i="1"/>
  <c r="P11" i="1" s="1"/>
  <c r="Q37" i="1"/>
  <c r="Q11" i="1" s="1"/>
  <c r="B37" i="1"/>
  <c r="B11" i="1" s="1"/>
  <c r="J37" i="1"/>
  <c r="J11" i="1" s="1"/>
  <c r="R37" i="1"/>
  <c r="R11" i="1" s="1"/>
  <c r="C37" i="1"/>
  <c r="C11" i="1" s="1"/>
  <c r="K37" i="1"/>
  <c r="K11" i="1" s="1"/>
  <c r="S40" i="1"/>
  <c r="D37" i="1"/>
  <c r="D11" i="1" s="1"/>
  <c r="L37" i="1"/>
  <c r="L11" i="1" s="1"/>
  <c r="E37" i="1"/>
  <c r="E11" i="1" s="1"/>
  <c r="M37" i="1"/>
  <c r="M11" i="1" s="1"/>
  <c r="S27" i="1"/>
  <c r="F37" i="1"/>
  <c r="F11" i="1" s="1"/>
  <c r="N37" i="1"/>
  <c r="N11" i="1" s="1"/>
  <c r="G37" i="1"/>
  <c r="G11" i="1" s="1"/>
  <c r="O37" i="1"/>
  <c r="O11" i="1" s="1"/>
  <c r="I37" i="1"/>
  <c r="I11" i="1" s="1"/>
  <c r="S146" i="3"/>
  <c r="S98" i="3"/>
  <c r="D85" i="2"/>
  <c r="C85" i="2"/>
  <c r="B146" i="3"/>
  <c r="C146" i="3"/>
  <c r="D146" i="3"/>
  <c r="E146" i="3"/>
  <c r="F146" i="3"/>
  <c r="G146" i="3"/>
  <c r="H146" i="3"/>
  <c r="I146" i="3"/>
  <c r="J146" i="3"/>
  <c r="K146" i="3"/>
  <c r="L146" i="3"/>
  <c r="M146" i="3"/>
  <c r="N146" i="3"/>
  <c r="O146" i="3"/>
  <c r="P146" i="3"/>
  <c r="Q146" i="3"/>
  <c r="R146" i="3"/>
  <c r="B98" i="3"/>
  <c r="C53" i="2"/>
  <c r="C98" i="3"/>
  <c r="D53" i="2"/>
  <c r="D98" i="3"/>
  <c r="E53" i="2"/>
  <c r="E98" i="3"/>
  <c r="F53" i="2"/>
  <c r="F98" i="3"/>
  <c r="G53" i="2"/>
  <c r="G98" i="3"/>
  <c r="H53" i="2"/>
  <c r="H98" i="3"/>
  <c r="I53" i="2"/>
  <c r="I98" i="3"/>
  <c r="I50" i="3" s="1"/>
  <c r="I11" i="3" s="1"/>
  <c r="J53" i="2"/>
  <c r="J98" i="3"/>
  <c r="K53" i="2"/>
  <c r="K98" i="3"/>
  <c r="L53" i="2"/>
  <c r="L98" i="3"/>
  <c r="M53" i="2"/>
  <c r="M98" i="3"/>
  <c r="N53" i="2"/>
  <c r="N98" i="3"/>
  <c r="O53" i="2"/>
  <c r="O98" i="3"/>
  <c r="P53" i="2"/>
  <c r="P98" i="3"/>
  <c r="Q53" i="2"/>
  <c r="Q98" i="3"/>
  <c r="R53" i="2"/>
  <c r="R98" i="3"/>
  <c r="R165" i="2"/>
  <c r="R123" i="2" s="1"/>
  <c r="Q165" i="2"/>
  <c r="Q123" i="2" s="1"/>
  <c r="P165" i="2"/>
  <c r="P123" i="2" s="1"/>
  <c r="O165" i="2"/>
  <c r="O123" i="2" s="1"/>
  <c r="N165" i="2"/>
  <c r="N123" i="2" s="1"/>
  <c r="M165" i="2"/>
  <c r="M123" i="2" s="1"/>
  <c r="L165" i="2"/>
  <c r="L123" i="2" s="1"/>
  <c r="K165" i="2"/>
  <c r="K123" i="2" s="1"/>
  <c r="J165" i="2"/>
  <c r="J123" i="2" s="1"/>
  <c r="I165" i="2"/>
  <c r="I123" i="2" s="1"/>
  <c r="H165" i="2"/>
  <c r="H123" i="2" s="1"/>
  <c r="G165" i="2"/>
  <c r="G123" i="2" s="1"/>
  <c r="F165" i="2"/>
  <c r="F123" i="2" s="1"/>
  <c r="E165" i="2"/>
  <c r="E123" i="2" s="1"/>
  <c r="D165" i="2"/>
  <c r="D123" i="2" s="1"/>
  <c r="C165" i="2"/>
  <c r="C123" i="2" s="1"/>
  <c r="R85" i="2"/>
  <c r="R109" i="2"/>
  <c r="Q85" i="2"/>
  <c r="Q109" i="2"/>
  <c r="P85" i="2"/>
  <c r="P109" i="2"/>
  <c r="O85" i="2"/>
  <c r="O109" i="2"/>
  <c r="N85" i="2"/>
  <c r="N109" i="2"/>
  <c r="M85" i="2"/>
  <c r="M109" i="2"/>
  <c r="L85" i="2"/>
  <c r="L109" i="2"/>
  <c r="K85" i="2"/>
  <c r="K109" i="2"/>
  <c r="J85" i="2"/>
  <c r="J109" i="2"/>
  <c r="I85" i="2"/>
  <c r="I109" i="2"/>
  <c r="H85" i="2"/>
  <c r="H109" i="2"/>
  <c r="G85" i="2"/>
  <c r="G109" i="2"/>
  <c r="F85" i="2"/>
  <c r="F109" i="2"/>
  <c r="E85" i="2"/>
  <c r="E109" i="2"/>
  <c r="D109" i="2"/>
  <c r="C109" i="2"/>
  <c r="S50" i="3" l="1"/>
  <c r="I59" i="3"/>
  <c r="Q59" i="3"/>
  <c r="N50" i="3"/>
  <c r="N11" i="3" s="1"/>
  <c r="R50" i="3"/>
  <c r="R11" i="3" s="1"/>
  <c r="J50" i="3"/>
  <c r="J11" i="3" s="1"/>
  <c r="F50" i="3"/>
  <c r="F11" i="3" s="1"/>
  <c r="Q50" i="3"/>
  <c r="Q11" i="3" s="1"/>
  <c r="S11" i="3"/>
  <c r="P50" i="3"/>
  <c r="P11" i="3" s="1"/>
  <c r="L50" i="3"/>
  <c r="L11" i="3" s="1"/>
  <c r="H50" i="3"/>
  <c r="H11" i="3" s="1"/>
  <c r="D50" i="3"/>
  <c r="D11" i="3" s="1"/>
  <c r="K59" i="3"/>
  <c r="C59" i="3"/>
  <c r="G59" i="3"/>
  <c r="O59" i="3"/>
  <c r="E59" i="3"/>
  <c r="M59" i="3"/>
  <c r="H59" i="3"/>
  <c r="B59" i="3"/>
  <c r="B61" i="1" s="1"/>
  <c r="O50" i="3"/>
  <c r="O11" i="3" s="1"/>
  <c r="K50" i="3"/>
  <c r="K11" i="3" s="1"/>
  <c r="G50" i="3"/>
  <c r="G11" i="3" s="1"/>
  <c r="C50" i="3"/>
  <c r="C11" i="3" s="1"/>
  <c r="F59" i="3"/>
  <c r="N59" i="3"/>
  <c r="S37" i="1"/>
  <c r="S11" i="1" s="1"/>
  <c r="L59" i="3"/>
  <c r="D59" i="3"/>
  <c r="M50" i="3"/>
  <c r="M11" i="3" s="1"/>
  <c r="E50" i="3"/>
  <c r="E11" i="3" s="1"/>
  <c r="J59" i="3"/>
  <c r="R59" i="3"/>
  <c r="P59" i="3"/>
  <c r="B107" i="3"/>
  <c r="S59" i="3"/>
  <c r="G107" i="3"/>
  <c r="G112" i="1" s="1"/>
  <c r="K107" i="3"/>
  <c r="E107" i="3"/>
  <c r="C107" i="3"/>
  <c r="C112" i="1" s="1"/>
  <c r="S107" i="3"/>
  <c r="S112" i="1" s="1"/>
  <c r="I29" i="2"/>
  <c r="I11" i="2" s="1"/>
  <c r="J107" i="3"/>
  <c r="J112" i="1" s="1"/>
  <c r="R107" i="3"/>
  <c r="R112" i="1" s="1"/>
  <c r="E67" i="2"/>
  <c r="N29" i="2"/>
  <c r="N11" i="2" s="1"/>
  <c r="F29" i="2"/>
  <c r="F11" i="2" s="1"/>
  <c r="C29" i="2"/>
  <c r="C11" i="2" s="1"/>
  <c r="H29" i="2"/>
  <c r="H11" i="2" s="1"/>
  <c r="C67" i="2"/>
  <c r="F67" i="2"/>
  <c r="G67" i="2"/>
  <c r="H67" i="2"/>
  <c r="K67" i="2"/>
  <c r="K61" i="1" s="1"/>
  <c r="M29" i="2"/>
  <c r="M11" i="2" s="1"/>
  <c r="B50" i="3"/>
  <c r="B11" i="3" s="1"/>
  <c r="N107" i="3"/>
  <c r="N112" i="1" s="1"/>
  <c r="Q29" i="2"/>
  <c r="Q11" i="2" s="1"/>
  <c r="I107" i="3"/>
  <c r="I112" i="1" s="1"/>
  <c r="D67" i="2"/>
  <c r="G29" i="2"/>
  <c r="G11" i="2" s="1"/>
  <c r="P107" i="3"/>
  <c r="P112" i="1" s="1"/>
  <c r="D107" i="3"/>
  <c r="D112" i="1" s="1"/>
  <c r="L107" i="3"/>
  <c r="L112" i="1" s="1"/>
  <c r="F107" i="3"/>
  <c r="F112" i="1" s="1"/>
  <c r="H107" i="3"/>
  <c r="H112" i="1" s="1"/>
  <c r="M107" i="3"/>
  <c r="M112" i="1" s="1"/>
  <c r="O107" i="3"/>
  <c r="O112" i="1" s="1"/>
  <c r="Q107" i="3"/>
  <c r="Q112" i="1" s="1"/>
  <c r="B123" i="2"/>
  <c r="E29" i="2"/>
  <c r="E11" i="2" s="1"/>
  <c r="P29" i="2"/>
  <c r="P11" i="2" s="1"/>
  <c r="L29" i="2"/>
  <c r="L11" i="2" s="1"/>
  <c r="D29" i="2"/>
  <c r="D11" i="2" s="1"/>
  <c r="O29" i="2"/>
  <c r="O11" i="2" s="1"/>
  <c r="K29" i="2"/>
  <c r="K11" i="2" s="1"/>
  <c r="R29" i="2"/>
  <c r="R11" i="2" s="1"/>
  <c r="J29" i="2"/>
  <c r="J11" i="2" s="1"/>
  <c r="N67" i="2"/>
  <c r="I67" i="2"/>
  <c r="L67" i="2"/>
  <c r="M67" i="2"/>
  <c r="J67" i="2"/>
  <c r="O67" i="2"/>
  <c r="P67" i="2"/>
  <c r="Q67" i="2"/>
  <c r="Q61" i="1" s="1"/>
  <c r="R67" i="2"/>
  <c r="I61" i="1" l="1"/>
  <c r="O61" i="1"/>
  <c r="E61" i="1"/>
  <c r="G61" i="1"/>
  <c r="C61" i="1"/>
  <c r="M61" i="1"/>
  <c r="N61" i="1"/>
  <c r="P61" i="1"/>
  <c r="L61" i="1"/>
  <c r="J61" i="1"/>
  <c r="R61" i="1"/>
  <c r="D61" i="1"/>
  <c r="F61" i="1"/>
  <c r="B112" i="1"/>
  <c r="K112" i="1"/>
  <c r="E112" i="1"/>
  <c r="S58" i="3"/>
  <c r="S10" i="1"/>
  <c r="S61" i="1"/>
  <c r="H61" i="1"/>
  <c r="R58" i="3"/>
  <c r="M10" i="1"/>
  <c r="F10" i="1"/>
  <c r="Q10" i="1"/>
  <c r="S10" i="3"/>
  <c r="E10" i="1"/>
  <c r="O10" i="1"/>
  <c r="N10" i="1"/>
  <c r="J10" i="1"/>
  <c r="K10" i="1"/>
  <c r="C10" i="1"/>
  <c r="I10" i="1"/>
  <c r="H10" i="1"/>
  <c r="D10" i="1"/>
  <c r="L10" i="1"/>
  <c r="P10" i="1"/>
  <c r="R10" i="1"/>
  <c r="G10" i="1"/>
  <c r="B10" i="1"/>
  <c r="G106" i="3"/>
  <c r="E122" i="2"/>
  <c r="B58" i="3"/>
  <c r="K122" i="2"/>
  <c r="H66" i="2"/>
  <c r="J106" i="3"/>
  <c r="P122" i="2"/>
  <c r="K106" i="3"/>
  <c r="R106" i="3"/>
  <c r="K66" i="2"/>
  <c r="E66" i="2"/>
  <c r="H58" i="3"/>
  <c r="D58" i="3"/>
  <c r="H122" i="2"/>
  <c r="J66" i="2"/>
  <c r="P66" i="2"/>
  <c r="E58" i="3"/>
  <c r="P106" i="3"/>
  <c r="R122" i="2"/>
  <c r="N122" i="2"/>
  <c r="D122" i="2"/>
  <c r="D66" i="2"/>
  <c r="F58" i="3"/>
  <c r="Q106" i="3"/>
  <c r="I122" i="2"/>
  <c r="C58" i="3"/>
  <c r="G58" i="3"/>
  <c r="H106" i="3"/>
  <c r="G122" i="2"/>
  <c r="F66" i="2"/>
  <c r="Q66" i="2"/>
  <c r="J58" i="3"/>
  <c r="C106" i="3"/>
  <c r="O122" i="2"/>
  <c r="L122" i="2"/>
  <c r="M58" i="3"/>
  <c r="I58" i="3"/>
  <c r="C66" i="2"/>
  <c r="I106" i="3"/>
  <c r="L106" i="3"/>
  <c r="B122" i="2"/>
  <c r="C122" i="2"/>
  <c r="Q122" i="2"/>
  <c r="J122" i="2"/>
  <c r="F122" i="2"/>
  <c r="N106" i="3"/>
  <c r="M106" i="3"/>
  <c r="E106" i="3"/>
  <c r="O106" i="3"/>
  <c r="I66" i="2"/>
  <c r="L66" i="2"/>
  <c r="P58" i="3"/>
  <c r="L58" i="3"/>
  <c r="R66" i="2"/>
  <c r="B66" i="2"/>
  <c r="F106" i="3"/>
  <c r="D106" i="3"/>
  <c r="B106" i="3"/>
  <c r="M122" i="2"/>
  <c r="S106" i="3"/>
  <c r="N66" i="2"/>
  <c r="O66" i="2"/>
  <c r="K58" i="3"/>
  <c r="M66" i="2"/>
  <c r="G66" i="2"/>
  <c r="O58" i="3"/>
  <c r="N58" i="3"/>
  <c r="Q58" i="3"/>
  <c r="S10" i="2" l="1"/>
  <c r="M10" i="2"/>
  <c r="F10" i="3"/>
  <c r="Q10" i="2"/>
  <c r="M10" i="3"/>
  <c r="F10" i="2"/>
  <c r="Q10" i="3"/>
  <c r="S122" i="2"/>
  <c r="B10" i="3"/>
  <c r="B10" i="2"/>
  <c r="I10" i="2"/>
  <c r="I10" i="3"/>
  <c r="N10" i="2"/>
  <c r="N10" i="3"/>
  <c r="G10" i="3"/>
  <c r="G10" i="2"/>
  <c r="L10" i="2"/>
  <c r="L10" i="3"/>
  <c r="C10" i="3"/>
  <c r="C10" i="2"/>
  <c r="O10" i="3"/>
  <c r="O10" i="2"/>
  <c r="R10" i="2"/>
  <c r="R10" i="3"/>
  <c r="D10" i="2"/>
  <c r="D10" i="3"/>
  <c r="K10" i="3"/>
  <c r="K10" i="2"/>
  <c r="E10" i="2"/>
  <c r="E10" i="3"/>
  <c r="S66" i="2"/>
  <c r="P10" i="2"/>
  <c r="P10" i="3"/>
  <c r="H10" i="2"/>
  <c r="H10" i="3"/>
  <c r="J10" i="2"/>
  <c r="J10" i="3"/>
</calcChain>
</file>

<file path=xl/sharedStrings.xml><?xml version="1.0" encoding="utf-8"?>
<sst xmlns="http://schemas.openxmlformats.org/spreadsheetml/2006/main" count="585" uniqueCount="160">
  <si>
    <t>MINISTERIO DE SALUD</t>
  </si>
  <si>
    <t>SERVICIO DE SALUD COQUIMBO</t>
  </si>
  <si>
    <t>PROVINCIA - ELQUI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</si>
  <si>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</si>
  <si>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</si>
  <si>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</si>
  <si>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</si>
  <si>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</si>
  <si>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</si>
  <si>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</si>
  <si>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</si>
  <si>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40-44</t>
  </si>
  <si>
    <t>45-49</t>
  </si>
  <si>
    <t>50 - 54</t>
  </si>
  <si>
    <t>55 - 59</t>
  </si>
  <si>
    <t>60 - 64</t>
  </si>
  <si>
    <t>65 - 69</t>
  </si>
  <si>
    <t>70 - 74</t>
  </si>
  <si>
    <t>75 - 79</t>
  </si>
  <si>
    <t>80 Y +</t>
  </si>
  <si>
    <t>TOTAL</t>
  </si>
  <si>
    <t>TOTAL IV REGION</t>
  </si>
  <si>
    <t>PROVINCIA DE ELQUI</t>
  </si>
  <si>
    <t>C. LA SERENA</t>
  </si>
  <si>
    <t>CGU CARDENAL CARO</t>
  </si>
  <si>
    <t>CGU LAS COMPAÑIAS</t>
  </si>
  <si>
    <t>CGU P. AGUIRRE CERDA</t>
  </si>
  <si>
    <t>CGU E. SCHAFFAUSER</t>
  </si>
  <si>
    <t>C.S. R. SILVA HENRIQUEZ</t>
  </si>
  <si>
    <t>C. COQUIMBO</t>
  </si>
  <si>
    <t>CGU SAN JUAN</t>
  </si>
  <si>
    <t>CGU SANTA CECILIA</t>
  </si>
  <si>
    <t>CGU TIERRAS BLANCAS</t>
  </si>
  <si>
    <t>CGR TONGOY</t>
  </si>
  <si>
    <t>POSTA PAN DE AZUCAR</t>
  </si>
  <si>
    <t>C. VICUÑA</t>
  </si>
  <si>
    <t>POSTA EL TAMBO</t>
  </si>
  <si>
    <t>POSTA PERALILLO</t>
  </si>
  <si>
    <t>40 - 44</t>
  </si>
  <si>
    <t>SUBDEPTO DE ESTADÍSTICA Y GESTIÓN DE LA INFORMACIÓN</t>
  </si>
  <si>
    <t>SUBDIRECCION DE GESTION  ASISTENCIAL</t>
  </si>
  <si>
    <t>PROVINCIA - LIMARI</t>
  </si>
  <si>
    <t>PROVINCIA EL LIMARI</t>
  </si>
  <si>
    <t>C. OVALLE</t>
  </si>
  <si>
    <t>C.G.R. CERRILLOS DE TAMAYA</t>
  </si>
  <si>
    <t>C.G.U JORGE JORDAN</t>
  </si>
  <si>
    <t>C.G.U MARCOS MACUADA</t>
  </si>
  <si>
    <t>POSTA LIMARI</t>
  </si>
  <si>
    <t>C. RIO HURTADO</t>
  </si>
  <si>
    <t>C.G.R PICHASCA</t>
  </si>
  <si>
    <t>POSTA EL CHAÑAR</t>
  </si>
  <si>
    <t>POSTA HURTADO</t>
  </si>
  <si>
    <t>POSTA LAS BREAS</t>
  </si>
  <si>
    <t>POSTA SAMO ALTO</t>
  </si>
  <si>
    <t>POSTA SERON</t>
  </si>
  <si>
    <t>C. MONTE PATRIA</t>
  </si>
  <si>
    <t>C.G.R. MONTE PATRIA</t>
  </si>
  <si>
    <t>C.G.R CHAÑARAL ALTO</t>
  </si>
  <si>
    <t>C.G.R CAREN</t>
  </si>
  <si>
    <t>C.G.R EL PALQUI</t>
  </si>
  <si>
    <t>C. PUNITAQUI</t>
  </si>
  <si>
    <t>C.G.R. PUNITAQUI</t>
  </si>
  <si>
    <t>C.G.R. CERRILLO DE TAMAYA</t>
  </si>
  <si>
    <t>PROVINCIA - CHOAPA</t>
  </si>
  <si>
    <t>PROVINCIA CHOAPA</t>
  </si>
  <si>
    <t>C. ILLAPEL</t>
  </si>
  <si>
    <t>POSTA CARCAMO</t>
  </si>
  <si>
    <t>POSTA HUINTIL</t>
  </si>
  <si>
    <t>POSTA LIMAHUIDA</t>
  </si>
  <si>
    <t>POSTA MATANCILLA</t>
  </si>
  <si>
    <t>POSTA STA. VIRGINIA</t>
  </si>
  <si>
    <t>POSTA TUNGA-NORTE</t>
  </si>
  <si>
    <t>POSTA PLAN DE HORNOS</t>
  </si>
  <si>
    <t>POSTA TUNGA-SUR</t>
  </si>
  <si>
    <t>POSTA PINTACURA</t>
  </si>
  <si>
    <t>P. CAÑAS UNO DEL CHOAPA</t>
  </si>
  <si>
    <t>C. SALAMANCA</t>
  </si>
  <si>
    <t>POSTA CUNCUMEN</t>
  </si>
  <si>
    <t>C. LOS VILOS</t>
  </si>
  <si>
    <t>POSTA CAIMANES</t>
  </si>
  <si>
    <t>C. COMBARBALÁ</t>
  </si>
  <si>
    <t>POSTA SAN LORENZO</t>
  </si>
  <si>
    <t>C. CANELA</t>
  </si>
  <si>
    <t>CGR CANELA</t>
  </si>
  <si>
    <t>HOSPITAL ILLAPEL</t>
  </si>
  <si>
    <t>HOSPITAL LOS VILOS</t>
  </si>
  <si>
    <t>HOSPITAL SALAMANCA</t>
  </si>
  <si>
    <t>POSTA DIAGUITAS</t>
  </si>
  <si>
    <t>POSTA EL MOLLE</t>
  </si>
  <si>
    <t>POSTA HUANTA</t>
  </si>
  <si>
    <t>POSTA RIVADAVIA</t>
  </si>
  <si>
    <t>POSTA CHAPILCA</t>
  </si>
  <si>
    <t>POSTA CALINGASTA</t>
  </si>
  <si>
    <t>POSTA TALCUNA</t>
  </si>
  <si>
    <t>HOSPITAL VICUÑA</t>
  </si>
  <si>
    <t>CGU SERGIO AGUILAR</t>
  </si>
  <si>
    <t>C.G.R. SOTAQUI</t>
  </si>
  <si>
    <t>NOTA:  EXISTEN DATOS POR SEXO SIN GRUPOS ETAREOS, ESTOS FUERON INCORPORADOS EN EL TOTAL DE CADA ESTABLECIMIENTO Y SUMADOS AL TOTAL DE LA COMUNA CORRESPONDIENTE.</t>
  </si>
  <si>
    <t>C.JUAN PABLO II</t>
  </si>
  <si>
    <t>POSTA GUALLIGUAICA</t>
  </si>
  <si>
    <t>80 Y =</t>
  </si>
  <si>
    <t>CESFAM VILLA SAN RAFAEL DE ROZAS</t>
  </si>
  <si>
    <t>POSTA GUANGUALI</t>
  </si>
  <si>
    <t>POSTA QUILIMARI</t>
  </si>
  <si>
    <t>POSTA TILAMA</t>
  </si>
  <si>
    <t>POSTA LOS CONDORES</t>
  </si>
  <si>
    <t>POSTA TABAQUEROS</t>
  </si>
  <si>
    <t>POSTA LAS BARRANCA</t>
  </si>
  <si>
    <t>POSTA SAN MARCOS</t>
  </si>
  <si>
    <t>POSTA GUANAQUEROS</t>
  </si>
  <si>
    <t>CECOF EL ALBA</t>
  </si>
  <si>
    <t>POSTA SOCAVON</t>
  </si>
  <si>
    <t>C. LA HIGERA</t>
  </si>
  <si>
    <t>CONSULTORIO LA HIGUERA</t>
  </si>
  <si>
    <t>POSTA CALETA HORNOS</t>
  </si>
  <si>
    <t>CECOF VILLA LAMBERT</t>
  </si>
  <si>
    <t>CECOF VILLA EL INDIO</t>
  </si>
  <si>
    <t>POSTA ALGARROBITO</t>
  </si>
  <si>
    <t>POSTA CHILECITO</t>
  </si>
  <si>
    <t>POSTA EL MAITEN</t>
  </si>
  <si>
    <t>POSTA HACIENDA VALDIVIA</t>
  </si>
  <si>
    <t>POSTA MIALQUI</t>
  </si>
  <si>
    <t>POSTA PEDREGAL</t>
  </si>
  <si>
    <t>POSTA RAMADAS DE TULAHUEN</t>
  </si>
  <si>
    <t>POSTA RAPEL</t>
  </si>
  <si>
    <t>POSTA TULAHUEN</t>
  </si>
  <si>
    <t>POSTA HUATULAME</t>
  </si>
  <si>
    <t>POSTA ALCONES BAJOS</t>
  </si>
  <si>
    <t>POSTA CAMARICO</t>
  </si>
  <si>
    <t>POSTA CERRO BLANCO</t>
  </si>
  <si>
    <t>POSTA CHALINGA</t>
  </si>
  <si>
    <t>POSTA HORNILLOS</t>
  </si>
  <si>
    <t>POSTA HUAMALATA</t>
  </si>
  <si>
    <t>POSTA RECOLETA</t>
  </si>
  <si>
    <t>CECOF LIMARI</t>
  </si>
  <si>
    <t>CECOF SAN JOSE DE LA DEHESA</t>
  </si>
  <si>
    <t>C. PAIGUANO</t>
  </si>
  <si>
    <t>CONSULTORIO PAIGUANO</t>
  </si>
  <si>
    <t>POSTA ARBOLEDA GRANDE</t>
  </si>
  <si>
    <t>POSTA CAMISA</t>
  </si>
  <si>
    <t>POSTA CHILLEPIN</t>
  </si>
  <si>
    <t>POSTA CUNLAGUA</t>
  </si>
  <si>
    <t>POSTA LLIMPO</t>
  </si>
  <si>
    <t>POSTA QUELEN BAJO</t>
  </si>
  <si>
    <t>POSTA SAN AGUSTIN</t>
  </si>
  <si>
    <t>PASTA TAHUINCO</t>
  </si>
  <si>
    <t>POSTA TRANQUILLA</t>
  </si>
  <si>
    <t>POBLACION INSCRITA PERCAPITA VALIDADA 2018  IV REGION   -   AMBOS SEXOS</t>
  </si>
  <si>
    <t>POBLACION INSCRITA PERCAPITA VALIDADA 2018  IV REGION   -   MUJERES</t>
  </si>
  <si>
    <t>POBLACION INSCRITA PERCAPITA VALIDADA 2018  IV REGION   -  HOMBRES</t>
  </si>
  <si>
    <t>FUENTE: PROCESO DE VALIDACIÓN NOVIEMBRE 2018 FONASA</t>
  </si>
  <si>
    <t>POBLACION INSCRITA PERCAPITA VALIDADA 2018 IV REGION   -  HOMBRES</t>
  </si>
  <si>
    <t>mujeres</t>
  </si>
  <si>
    <t>CESFAM URBANO</t>
  </si>
  <si>
    <t>POSTA EL ROMERO</t>
  </si>
  <si>
    <t>POSTA LAMBERT</t>
  </si>
  <si>
    <t>POSTA LAS ROJAS</t>
  </si>
  <si>
    <t>CECOF VILLA ALEMANIA</t>
  </si>
  <si>
    <t>POSTA LA SOSSAS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</si>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</sst>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5" x14ac:knownFonts="1">
    <font>
      <sz val="10"/>
      <name val="Arial"/>
    </font>
    <font>
      <sz val="16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4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3" fontId="1" fillId="0" borderId="0" xfId="0" applyNumberFormat="1" applyFont="1"/>
    <xf numFmtId="3" fontId="1" fillId="0" borderId="0" xfId="0" applyNumberFormat="1" applyFont="1" applyFill="1" applyBorder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/>
    <xf numFmtId="3" fontId="2" fillId="0" borderId="1" xfId="0" applyNumberFormat="1" applyFont="1" applyBorder="1"/>
    <xf numFmtId="0" fontId="2" fillId="0" borderId="3" xfId="0" applyFont="1" applyBorder="1"/>
    <xf numFmtId="3" fontId="2" fillId="0" borderId="4" xfId="0" applyNumberFormat="1" applyFont="1" applyBorder="1"/>
    <xf numFmtId="0" fontId="3" fillId="0" borderId="0" xfId="0" applyFont="1" applyFill="1"/>
    <xf numFmtId="0" fontId="2" fillId="0" borderId="0" xfId="0" applyFont="1" applyFill="1"/>
    <xf numFmtId="0" fontId="3" fillId="0" borderId="5" xfId="0" applyFont="1" applyBorder="1"/>
    <xf numFmtId="3" fontId="3" fillId="0" borderId="0" xfId="0" applyNumberFormat="1" applyFont="1" applyBorder="1"/>
    <xf numFmtId="0" fontId="3" fillId="0" borderId="6" xfId="0" applyFont="1" applyFill="1" applyBorder="1"/>
    <xf numFmtId="3" fontId="3" fillId="0" borderId="7" xfId="0" applyNumberFormat="1" applyFont="1" applyFill="1" applyBorder="1"/>
    <xf numFmtId="0" fontId="3" fillId="0" borderId="0" xfId="0" applyFont="1" applyBorder="1"/>
    <xf numFmtId="1" fontId="3" fillId="0" borderId="0" xfId="0" applyNumberFormat="1" applyFont="1" applyFill="1" applyBorder="1"/>
    <xf numFmtId="3" fontId="3" fillId="0" borderId="0" xfId="0" applyNumberFormat="1" applyFont="1" applyFill="1"/>
    <xf numFmtId="1" fontId="3" fillId="0" borderId="0" xfId="0" applyNumberFormat="1" applyFont="1" applyFill="1"/>
    <xf numFmtId="3" fontId="3" fillId="0" borderId="0" xfId="0" applyNumberFormat="1" applyFont="1" applyFill="1" applyBorder="1"/>
    <xf numFmtId="0" fontId="3" fillId="0" borderId="0" xfId="0" applyFont="1" applyFill="1" applyBorder="1"/>
    <xf numFmtId="3" fontId="2" fillId="0" borderId="0" xfId="0" applyNumberFormat="1" applyFont="1" applyFill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/>
    <xf numFmtId="3" fontId="2" fillId="0" borderId="3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3" fontId="2" fillId="0" borderId="0" xfId="0" applyNumberFormat="1" applyFont="1" applyFill="1" applyBorder="1"/>
    <xf numFmtId="3" fontId="2" fillId="0" borderId="0" xfId="0" applyNumberFormat="1" applyFont="1" applyBorder="1"/>
    <xf numFmtId="0" fontId="2" fillId="0" borderId="0" xfId="0" applyFont="1" applyFill="1" applyBorder="1"/>
    <xf numFmtId="4" fontId="3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/>
    <xf numFmtId="3" fontId="2" fillId="0" borderId="1" xfId="0" applyNumberFormat="1" applyFont="1" applyFill="1" applyBorder="1"/>
    <xf numFmtId="0" fontId="2" fillId="0" borderId="3" xfId="0" applyFont="1" applyFill="1" applyBorder="1"/>
    <xf numFmtId="3" fontId="2" fillId="0" borderId="4" xfId="0" applyNumberFormat="1" applyFont="1" applyFill="1" applyBorder="1"/>
    <xf numFmtId="3" fontId="3" fillId="0" borderId="10" xfId="0" applyNumberFormat="1" applyFont="1" applyFill="1" applyBorder="1"/>
    <xf numFmtId="0" fontId="3" fillId="0" borderId="11" xfId="0" applyFont="1" applyFill="1" applyBorder="1"/>
    <xf numFmtId="3" fontId="3" fillId="0" borderId="12" xfId="0" applyNumberFormat="1" applyFont="1" applyFill="1" applyBorder="1"/>
    <xf numFmtId="3" fontId="2" fillId="0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3" fontId="2" fillId="0" borderId="2" xfId="0" applyNumberFormat="1" applyFont="1" applyFill="1" applyBorder="1"/>
    <xf numFmtId="0" fontId="2" fillId="0" borderId="2" xfId="0" applyFont="1" applyFill="1" applyBorder="1" applyAlignment="1">
      <alignment horizontal="left"/>
    </xf>
    <xf numFmtId="3" fontId="2" fillId="0" borderId="3" xfId="0" applyNumberFormat="1" applyFont="1" applyFill="1" applyBorder="1"/>
    <xf numFmtId="0" fontId="3" fillId="0" borderId="13" xfId="0" applyFont="1" applyFill="1" applyBorder="1"/>
    <xf numFmtId="3" fontId="3" fillId="0" borderId="8" xfId="0" applyNumberFormat="1" applyFont="1" applyFill="1" applyBorder="1"/>
    <xf numFmtId="3" fontId="3" fillId="0" borderId="3" xfId="0" applyNumberFormat="1" applyFont="1" applyFill="1" applyBorder="1"/>
    <xf numFmtId="3" fontId="3" fillId="0" borderId="4" xfId="0" applyNumberFormat="1" applyFont="1" applyFill="1" applyBorder="1"/>
    <xf numFmtId="3" fontId="3" fillId="0" borderId="9" xfId="0" applyNumberFormat="1" applyFont="1" applyFill="1" applyBorder="1"/>
    <xf numFmtId="3" fontId="3" fillId="0" borderId="14" xfId="0" applyNumberFormat="1" applyFont="1" applyFill="1" applyBorder="1"/>
    <xf numFmtId="3" fontId="3" fillId="0" borderId="6" xfId="0" applyNumberFormat="1" applyFont="1" applyFill="1" applyBorder="1"/>
    <xf numFmtId="3" fontId="3" fillId="0" borderId="11" xfId="0" applyNumberFormat="1" applyFont="1" applyFill="1" applyBorder="1"/>
    <xf numFmtId="0" fontId="3" fillId="0" borderId="9" xfId="0" applyFont="1" applyFill="1" applyBorder="1"/>
    <xf numFmtId="0" fontId="2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Fill="1" applyBorder="1"/>
    <xf numFmtId="3" fontId="3" fillId="0" borderId="2" xfId="0" applyNumberFormat="1" applyFont="1" applyFill="1" applyBorder="1"/>
    <xf numFmtId="0" fontId="3" fillId="0" borderId="17" xfId="0" applyFont="1" applyFill="1" applyBorder="1"/>
    <xf numFmtId="0" fontId="3" fillId="0" borderId="19" xfId="0" applyFont="1" applyFill="1" applyBorder="1"/>
    <xf numFmtId="0" fontId="3" fillId="0" borderId="20" xfId="0" applyFont="1" applyFill="1" applyBorder="1"/>
    <xf numFmtId="0" fontId="1" fillId="0" borderId="0" xfId="0" applyFont="1" applyFill="1"/>
    <xf numFmtId="3" fontId="3" fillId="2" borderId="9" xfId="0" applyNumberFormat="1" applyFont="1" applyFill="1" applyBorder="1"/>
    <xf numFmtId="3" fontId="3" fillId="2" borderId="14" xfId="0" applyNumberFormat="1" applyFont="1" applyFill="1" applyBorder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21" xfId="0" applyFont="1" applyFill="1" applyBorder="1"/>
    <xf numFmtId="0" fontId="3" fillId="0" borderId="22" xfId="0" applyFont="1" applyFill="1" applyBorder="1"/>
    <xf numFmtId="3" fontId="3" fillId="0" borderId="16" xfId="0" applyNumberFormat="1" applyFont="1" applyFill="1" applyBorder="1"/>
    <xf numFmtId="3" fontId="3" fillId="0" borderId="23" xfId="0" applyNumberFormat="1" applyFont="1" applyFill="1" applyBorder="1"/>
    <xf numFmtId="3" fontId="3" fillId="0" borderId="17" xfId="0" applyNumberFormat="1" applyFont="1" applyFill="1" applyBorder="1"/>
    <xf numFmtId="3" fontId="3" fillId="0" borderId="24" xfId="0" applyNumberFormat="1" applyFont="1" applyFill="1" applyBorder="1"/>
    <xf numFmtId="3" fontId="3" fillId="0" borderId="18" xfId="0" applyNumberFormat="1" applyFont="1" applyFill="1" applyBorder="1"/>
    <xf numFmtId="3" fontId="3" fillId="0" borderId="25" xfId="0" applyNumberFormat="1" applyFont="1" applyFill="1" applyBorder="1"/>
    <xf numFmtId="0" fontId="3" fillId="0" borderId="3" xfId="0" applyFont="1" applyFill="1" applyBorder="1"/>
    <xf numFmtId="3" fontId="3" fillId="0" borderId="20" xfId="0" applyNumberFormat="1" applyFont="1" applyFill="1" applyBorder="1"/>
    <xf numFmtId="0" fontId="3" fillId="0" borderId="8" xfId="0" applyFont="1" applyFill="1" applyBorder="1"/>
    <xf numFmtId="3" fontId="3" fillId="0" borderId="1" xfId="0" applyNumberFormat="1" applyFont="1" applyFill="1" applyBorder="1"/>
    <xf numFmtId="0" fontId="3" fillId="0" borderId="5" xfId="0" applyFont="1" applyFill="1" applyBorder="1"/>
    <xf numFmtId="1" fontId="2" fillId="0" borderId="2" xfId="0" applyNumberFormat="1" applyFont="1" applyFill="1" applyBorder="1" applyAlignment="1">
      <alignment horizontal="center"/>
    </xf>
    <xf numFmtId="3" fontId="3" fillId="2" borderId="22" xfId="0" applyNumberFormat="1" applyFont="1" applyFill="1" applyBorder="1"/>
    <xf numFmtId="3" fontId="3" fillId="2" borderId="26" xfId="0" applyNumberFormat="1" applyFont="1" applyFill="1" applyBorder="1"/>
    <xf numFmtId="3" fontId="3" fillId="3" borderId="0" xfId="0" applyNumberFormat="1" applyFont="1" applyFill="1" applyBorder="1"/>
    <xf numFmtId="3" fontId="2" fillId="0" borderId="2" xfId="0" applyNumberFormat="1" applyFont="1" applyFill="1" applyBorder="1" applyAlignment="1">
      <alignment horizontal="center"/>
    </xf>
    <xf numFmtId="3" fontId="3" fillId="0" borderId="27" xfId="0" applyNumberFormat="1" applyFont="1" applyBorder="1"/>
    <xf numFmtId="3" fontId="3" fillId="0" borderId="19" xfId="0" applyNumberFormat="1" applyFont="1" applyFill="1" applyBorder="1"/>
    <xf numFmtId="3" fontId="3" fillId="0" borderId="6" xfId="0" applyNumberFormat="1" applyFont="1" applyBorder="1"/>
    <xf numFmtId="3" fontId="3" fillId="0" borderId="25" xfId="0" applyNumberFormat="1" applyFont="1" applyBorder="1"/>
    <xf numFmtId="3" fontId="3" fillId="0" borderId="28" xfId="0" applyNumberFormat="1" applyFont="1" applyFill="1" applyBorder="1"/>
    <xf numFmtId="0" fontId="3" fillId="0" borderId="25" xfId="0" applyFont="1" applyBorder="1"/>
    <xf numFmtId="0" fontId="3" fillId="0" borderId="29" xfId="0" applyFont="1" applyBorder="1"/>
    <xf numFmtId="3" fontId="3" fillId="2" borderId="30" xfId="0" applyNumberFormat="1" applyFont="1" applyFill="1" applyBorder="1"/>
    <xf numFmtId="3" fontId="3" fillId="2" borderId="31" xfId="0" applyNumberFormat="1" applyFont="1" applyFill="1" applyBorder="1"/>
    <xf numFmtId="0" fontId="3" fillId="0" borderId="15" xfId="0" applyFont="1" applyFill="1" applyBorder="1"/>
    <xf numFmtId="0" fontId="3" fillId="0" borderId="16" xfId="0" applyFont="1" applyFill="1" applyBorder="1"/>
    <xf numFmtId="0" fontId="2" fillId="0" borderId="15" xfId="0" applyFont="1" applyFill="1" applyBorder="1"/>
    <xf numFmtId="165" fontId="2" fillId="0" borderId="1" xfId="1" applyNumberFormat="1" applyFont="1" applyFill="1" applyBorder="1"/>
    <xf numFmtId="165" fontId="2" fillId="0" borderId="4" xfId="1" applyNumberFormat="1" applyFont="1" applyFill="1" applyBorder="1"/>
    <xf numFmtId="165" fontId="3" fillId="0" borderId="14" xfId="1" applyNumberFormat="1" applyFont="1" applyFill="1" applyBorder="1"/>
    <xf numFmtId="165" fontId="3" fillId="0" borderId="9" xfId="1" applyNumberFormat="1" applyFont="1" applyFill="1" applyBorder="1"/>
    <xf numFmtId="165" fontId="3" fillId="0" borderId="10" xfId="1" applyNumberFormat="1" applyFont="1" applyFill="1" applyBorder="1"/>
    <xf numFmtId="165" fontId="3" fillId="0" borderId="6" xfId="1" applyNumberFormat="1" applyFont="1" applyFill="1" applyBorder="1"/>
    <xf numFmtId="165" fontId="3" fillId="0" borderId="8" xfId="1" applyNumberFormat="1" applyFont="1" applyFill="1" applyBorder="1"/>
    <xf numFmtId="165" fontId="3" fillId="0" borderId="7" xfId="1" applyNumberFormat="1" applyFont="1" applyFill="1" applyBorder="1"/>
    <xf numFmtId="165" fontId="3" fillId="0" borderId="12" xfId="1" applyNumberFormat="1" applyFont="1" applyFill="1" applyBorder="1"/>
    <xf numFmtId="165" fontId="3" fillId="0" borderId="11" xfId="1" applyNumberFormat="1" applyFont="1" applyFill="1" applyBorder="1"/>
    <xf numFmtId="165" fontId="3" fillId="0" borderId="0" xfId="1" applyNumberFormat="1" applyFont="1" applyFill="1" applyBorder="1"/>
    <xf numFmtId="165" fontId="3" fillId="0" borderId="0" xfId="1" applyNumberFormat="1" applyFont="1" applyFill="1"/>
    <xf numFmtId="165" fontId="3" fillId="2" borderId="9" xfId="1" applyNumberFormat="1" applyFont="1" applyFill="1" applyBorder="1"/>
    <xf numFmtId="165" fontId="3" fillId="2" borderId="14" xfId="1" applyNumberFormat="1" applyFont="1" applyFill="1" applyBorder="1"/>
    <xf numFmtId="165" fontId="3" fillId="2" borderId="8" xfId="1" applyNumberFormat="1" applyFont="1" applyFill="1" applyBorder="1"/>
    <xf numFmtId="165" fontId="3" fillId="0" borderId="3" xfId="1" applyNumberFormat="1" applyFont="1" applyFill="1" applyBorder="1"/>
    <xf numFmtId="165" fontId="3" fillId="0" borderId="4" xfId="1" applyNumberFormat="1" applyFont="1" applyFill="1" applyBorder="1"/>
    <xf numFmtId="165" fontId="2" fillId="0" borderId="2" xfId="1" applyNumberFormat="1" applyFont="1" applyFill="1" applyBorder="1"/>
    <xf numFmtId="165" fontId="3" fillId="0" borderId="1" xfId="1" applyNumberFormat="1" applyFont="1" applyFill="1" applyBorder="1"/>
    <xf numFmtId="165" fontId="3" fillId="0" borderId="0" xfId="1" applyNumberFormat="1" applyFont="1"/>
    <xf numFmtId="165" fontId="2" fillId="0" borderId="0" xfId="1" applyNumberFormat="1" applyFont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2" fillId="0" borderId="4" xfId="1" applyNumberFormat="1" applyFont="1" applyBorder="1"/>
    <xf numFmtId="165" fontId="2" fillId="0" borderId="2" xfId="1" applyNumberFormat="1" applyFont="1" applyBorder="1"/>
    <xf numFmtId="165" fontId="3" fillId="0" borderId="0" xfId="1" applyNumberFormat="1" applyFont="1" applyBorder="1"/>
    <xf numFmtId="165" fontId="3" fillId="2" borderId="23" xfId="1" applyNumberFormat="1" applyFont="1" applyFill="1" applyBorder="1"/>
    <xf numFmtId="165" fontId="3" fillId="0" borderId="25" xfId="1" applyNumberFormat="1" applyFont="1" applyFill="1" applyBorder="1"/>
    <xf numFmtId="165" fontId="3" fillId="0" borderId="6" xfId="1" applyNumberFormat="1" applyFont="1" applyBorder="1"/>
    <xf numFmtId="165" fontId="3" fillId="0" borderId="25" xfId="1" applyNumberFormat="1" applyFont="1" applyBorder="1"/>
    <xf numFmtId="165" fontId="3" fillId="0" borderId="28" xfId="1" applyNumberFormat="1" applyFont="1" applyFill="1" applyBorder="1"/>
    <xf numFmtId="165" fontId="3" fillId="0" borderId="32" xfId="1" applyNumberFormat="1" applyFont="1" applyFill="1" applyBorder="1"/>
    <xf numFmtId="165" fontId="1" fillId="0" borderId="0" xfId="0" applyNumberFormat="1" applyFont="1" applyFill="1" applyBorder="1"/>
    <xf numFmtId="1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3" fillId="0" borderId="13" xfId="1" applyNumberFormat="1" applyFont="1" applyFill="1" applyBorder="1"/>
    <xf numFmtId="165" fontId="3" fillId="0" borderId="33" xfId="1" applyNumberFormat="1" applyFont="1" applyFill="1" applyBorder="1"/>
    <xf numFmtId="3" fontId="3" fillId="0" borderId="21" xfId="0" applyNumberFormat="1" applyFont="1" applyFill="1" applyBorder="1"/>
    <xf numFmtId="3" fontId="3" fillId="0" borderId="34" xfId="0" applyNumberFormat="1" applyFont="1" applyFill="1" applyBorder="1"/>
    <xf numFmtId="165" fontId="3" fillId="0" borderId="34" xfId="1" applyNumberFormat="1" applyFont="1" applyFill="1" applyBorder="1"/>
    <xf numFmtId="165" fontId="3" fillId="0" borderId="23" xfId="1" applyNumberFormat="1" applyFont="1" applyFill="1" applyBorder="1"/>
    <xf numFmtId="165" fontId="2" fillId="0" borderId="26" xfId="1" applyNumberFormat="1" applyFont="1" applyBorder="1"/>
    <xf numFmtId="165" fontId="3" fillId="0" borderId="24" xfId="1" applyNumberFormat="1" applyFont="1" applyFill="1" applyBorder="1"/>
    <xf numFmtId="165" fontId="3" fillId="0" borderId="35" xfId="1" applyNumberFormat="1" applyFont="1" applyFill="1" applyBorder="1"/>
    <xf numFmtId="165" fontId="2" fillId="0" borderId="26" xfId="1" applyNumberFormat="1" applyFont="1" applyFill="1" applyBorder="1"/>
    <xf numFmtId="165" fontId="3" fillId="0" borderId="16" xfId="1" applyNumberFormat="1" applyFont="1" applyFill="1" applyBorder="1"/>
    <xf numFmtId="165" fontId="3" fillId="0" borderId="18" xfId="1" applyNumberFormat="1" applyFont="1" applyFill="1" applyBorder="1"/>
    <xf numFmtId="165" fontId="3" fillId="0" borderId="20" xfId="1" applyNumberFormat="1" applyFont="1" applyFill="1" applyBorder="1"/>
    <xf numFmtId="165" fontId="2" fillId="0" borderId="30" xfId="1" applyNumberFormat="1" applyFont="1" applyFill="1" applyBorder="1"/>
    <xf numFmtId="165" fontId="2" fillId="0" borderId="22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62"/>
  <sheetViews>
    <sheetView showGridLines="0" tabSelected="1" view="pageBreakPreview" zoomScale="50" zoomScaleNormal="50" zoomScaleSheetLayoutView="50" workbookViewId="0"/>
  </sheetViews>
  <sheetFormatPr baseColWidth="10" defaultRowHeight="23.25" x14ac:dyDescent="0.35"/>
  <cols>
    <col min="1" max="1" width="56.7109375" style="6" customWidth="1"/>
    <col min="2" max="19" width="25" style="6" customWidth="1"/>
    <col min="20" max="20" width="16.28515625" style="1" customWidth="1"/>
    <col min="21" max="21" width="11.7109375" style="1" customWidth="1"/>
    <col min="22" max="22" width="11.42578125" style="1" customWidth="1"/>
    <col min="23" max="16384" width="11.42578125" style="1"/>
  </cols>
  <sheetData>
    <row r="1" spans="1:21" s="2" customFormat="1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21" s="2" customFormat="1" x14ac:dyDescent="0.3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21" s="2" customFormat="1" x14ac:dyDescent="0.35">
      <c r="A3" s="5" t="s">
        <v>40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6"/>
      <c r="Q3" s="6"/>
      <c r="R3" s="6"/>
      <c r="S3" s="6"/>
    </row>
    <row r="4" spans="1:21" s="2" customFormat="1" x14ac:dyDescent="0.35">
      <c r="A4" s="5" t="s">
        <v>39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1" s="2" customFormat="1" x14ac:dyDescent="0.3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21" s="2" customFormat="1" ht="33" customHeight="1" x14ac:dyDescent="0.35">
      <c r="A6" s="138" t="s">
        <v>147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</row>
    <row r="7" spans="1:21" s="24" customFormat="1" ht="34.5" customHeight="1" x14ac:dyDescent="0.35">
      <c r="A7" s="138" t="s">
        <v>2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22"/>
      <c r="U7" s="22"/>
    </row>
    <row r="8" spans="1:21" s="2" customFormat="1" ht="33" customHeight="1" thickBot="1" x14ac:dyDescent="0.4">
      <c r="A8" s="6"/>
      <c r="B8" s="6"/>
      <c r="C8" s="6"/>
      <c r="D8" s="9"/>
      <c r="E8" s="6"/>
      <c r="F8" s="6"/>
      <c r="G8" s="6"/>
      <c r="H8" s="6"/>
      <c r="I8" s="8"/>
      <c r="J8" s="6"/>
      <c r="K8" s="6"/>
      <c r="L8" s="6"/>
      <c r="M8" s="6"/>
      <c r="N8" s="6"/>
      <c r="O8" s="6"/>
      <c r="P8" s="6"/>
      <c r="Q8" s="6"/>
      <c r="R8" s="6"/>
      <c r="S8" s="7"/>
      <c r="T8" s="4"/>
    </row>
    <row r="9" spans="1:21" s="2" customFormat="1" ht="33" customHeight="1" thickBot="1" x14ac:dyDescent="0.4">
      <c r="A9" s="86">
        <v>2018</v>
      </c>
      <c r="B9" s="38" t="s">
        <v>3</v>
      </c>
      <c r="C9" s="38" t="s">
        <v>4</v>
      </c>
      <c r="D9" s="38" t="s">
        <v>5</v>
      </c>
      <c r="E9" s="38" t="s">
        <v>6</v>
      </c>
      <c r="F9" s="38" t="s">
        <v>7</v>
      </c>
      <c r="G9" s="38" t="s">
        <v>8</v>
      </c>
      <c r="H9" s="38" t="s">
        <v>9</v>
      </c>
      <c r="I9" s="38" t="s">
        <v>10</v>
      </c>
      <c r="J9" s="38" t="s">
        <v>11</v>
      </c>
      <c r="K9" s="38" t="s">
        <v>12</v>
      </c>
      <c r="L9" s="38" t="s">
        <v>13</v>
      </c>
      <c r="M9" s="38" t="s">
        <v>14</v>
      </c>
      <c r="N9" s="38" t="s">
        <v>15</v>
      </c>
      <c r="O9" s="38" t="s">
        <v>16</v>
      </c>
      <c r="P9" s="38" t="s">
        <v>17</v>
      </c>
      <c r="Q9" s="38" t="s">
        <v>18</v>
      </c>
      <c r="R9" s="38" t="s">
        <v>19</v>
      </c>
      <c r="S9" s="38" t="s">
        <v>20</v>
      </c>
    </row>
    <row r="10" spans="1:21" s="2" customFormat="1" ht="33" customHeight="1" thickBot="1" x14ac:dyDescent="0.4">
      <c r="A10" s="39" t="s">
        <v>21</v>
      </c>
      <c r="B10" s="103">
        <f>B11+LIMARI!B11+CHOAPA!B11</f>
        <v>33881</v>
      </c>
      <c r="C10" s="103">
        <f>C11+LIMARI!C11+CHOAPA!C11</f>
        <v>45243</v>
      </c>
      <c r="D10" s="103">
        <f>D11+LIMARI!D11+CHOAPA!D11</f>
        <v>40727</v>
      </c>
      <c r="E10" s="103">
        <f>E11+LIMARI!E11+CHOAPA!E11</f>
        <v>43904</v>
      </c>
      <c r="F10" s="103">
        <f>F11+LIMARI!F11+CHOAPA!F11</f>
        <v>48002</v>
      </c>
      <c r="G10" s="103">
        <f>G11+LIMARI!G11+CHOAPA!G11</f>
        <v>48669</v>
      </c>
      <c r="H10" s="103">
        <f>H11+LIMARI!H11+CHOAPA!H11</f>
        <v>41156</v>
      </c>
      <c r="I10" s="103">
        <f>I11+LIMARI!I11+CHOAPA!I11</f>
        <v>38300</v>
      </c>
      <c r="J10" s="103">
        <f>J11+LIMARI!J11+CHOAPA!J11</f>
        <v>38500</v>
      </c>
      <c r="K10" s="103">
        <f>K11+LIMARI!K11+CHOAPA!K11</f>
        <v>38650</v>
      </c>
      <c r="L10" s="103">
        <f>L11+LIMARI!L11+CHOAPA!L11</f>
        <v>39075</v>
      </c>
      <c r="M10" s="103">
        <f>M11+LIMARI!M11+CHOAPA!M11</f>
        <v>34533</v>
      </c>
      <c r="N10" s="103">
        <f>N11+LIMARI!N11+CHOAPA!N11</f>
        <v>29037</v>
      </c>
      <c r="O10" s="103">
        <f>O11+LIMARI!O11+CHOAPA!O11</f>
        <v>22648</v>
      </c>
      <c r="P10" s="103">
        <f>P11+LIMARI!P11+CHOAPA!P11</f>
        <v>18613</v>
      </c>
      <c r="Q10" s="103">
        <f>Q11+LIMARI!Q11+CHOAPA!Q11</f>
        <v>14263</v>
      </c>
      <c r="R10" s="103">
        <f>R11+LIMARI!R11+CHOAPA!R11</f>
        <v>19352</v>
      </c>
      <c r="S10" s="103">
        <f>S11+LIMARI!S11+CHOAPA!S11</f>
        <v>595050</v>
      </c>
      <c r="T10" s="4"/>
    </row>
    <row r="11" spans="1:21" s="2" customFormat="1" ht="33" customHeight="1" thickBot="1" x14ac:dyDescent="0.4">
      <c r="A11" s="41" t="s">
        <v>22</v>
      </c>
      <c r="B11" s="104">
        <f>B12+B27+B37+B50+B53</f>
        <v>22290</v>
      </c>
      <c r="C11" s="104">
        <f t="shared" ref="C11:S11" si="0">C12+C27+C37+C50+C53</f>
        <v>30396</v>
      </c>
      <c r="D11" s="104">
        <f t="shared" si="0"/>
        <v>26781</v>
      </c>
      <c r="E11" s="104">
        <f t="shared" si="0"/>
        <v>28790</v>
      </c>
      <c r="F11" s="104">
        <f t="shared" si="0"/>
        <v>32259</v>
      </c>
      <c r="G11" s="104">
        <f t="shared" si="0"/>
        <v>33201</v>
      </c>
      <c r="H11" s="104">
        <f t="shared" si="0"/>
        <v>27669</v>
      </c>
      <c r="I11" s="104">
        <f t="shared" si="0"/>
        <v>25492</v>
      </c>
      <c r="J11" s="104">
        <f t="shared" si="0"/>
        <v>25559</v>
      </c>
      <c r="K11" s="104">
        <f t="shared" si="0"/>
        <v>25490</v>
      </c>
      <c r="L11" s="104">
        <f t="shared" si="0"/>
        <v>25271</v>
      </c>
      <c r="M11" s="104">
        <f t="shared" si="0"/>
        <v>22474</v>
      </c>
      <c r="N11" s="104">
        <f t="shared" si="0"/>
        <v>18948</v>
      </c>
      <c r="O11" s="104">
        <f t="shared" si="0"/>
        <v>14615</v>
      </c>
      <c r="P11" s="104">
        <f t="shared" si="0"/>
        <v>12010</v>
      </c>
      <c r="Q11" s="104">
        <f t="shared" si="0"/>
        <v>8827</v>
      </c>
      <c r="R11" s="104">
        <f t="shared" si="0"/>
        <v>11909</v>
      </c>
      <c r="S11" s="104">
        <f t="shared" si="0"/>
        <v>392393</v>
      </c>
      <c r="U11" s="135"/>
    </row>
    <row r="12" spans="1:21" s="2" customFormat="1" ht="33" customHeight="1" thickBot="1" x14ac:dyDescent="0.4">
      <c r="A12" s="39" t="s">
        <v>23</v>
      </c>
      <c r="B12" s="148">
        <f>SUM(B13:B25)</f>
        <v>10090</v>
      </c>
      <c r="C12" s="148">
        <f t="shared" ref="C12:Q12" si="1">SUM(C13:C25)</f>
        <v>14348</v>
      </c>
      <c r="D12" s="152">
        <f t="shared" si="1"/>
        <v>12698</v>
      </c>
      <c r="E12" s="153">
        <f t="shared" si="1"/>
        <v>13831</v>
      </c>
      <c r="F12" s="152">
        <f t="shared" si="1"/>
        <v>16209</v>
      </c>
      <c r="G12" s="153">
        <f t="shared" si="1"/>
        <v>16542</v>
      </c>
      <c r="H12" s="152">
        <f t="shared" si="1"/>
        <v>13514</v>
      </c>
      <c r="I12" s="153">
        <f t="shared" si="1"/>
        <v>12536</v>
      </c>
      <c r="J12" s="152">
        <f t="shared" si="1"/>
        <v>12607</v>
      </c>
      <c r="K12" s="153">
        <f t="shared" si="1"/>
        <v>12584</v>
      </c>
      <c r="L12" s="152">
        <f t="shared" si="1"/>
        <v>12415</v>
      </c>
      <c r="M12" s="153">
        <f t="shared" si="1"/>
        <v>10835</v>
      </c>
      <c r="N12" s="152">
        <f t="shared" si="1"/>
        <v>9250</v>
      </c>
      <c r="O12" s="153">
        <f t="shared" si="1"/>
        <v>7191</v>
      </c>
      <c r="P12" s="152">
        <f t="shared" si="1"/>
        <v>5902</v>
      </c>
      <c r="Q12" s="153">
        <f t="shared" si="1"/>
        <v>4389</v>
      </c>
      <c r="R12" s="152">
        <f>SUM(R13:R25)</f>
        <v>5984</v>
      </c>
      <c r="S12" s="153">
        <f>SUM(S13:S25)</f>
        <v>191158</v>
      </c>
      <c r="T12" s="135"/>
    </row>
    <row r="13" spans="1:21" s="2" customFormat="1" ht="33" customHeight="1" x14ac:dyDescent="0.35">
      <c r="A13" s="101" t="s">
        <v>24</v>
      </c>
      <c r="B13" s="149">
        <f>B64+B115</f>
        <v>1969</v>
      </c>
      <c r="C13" s="106">
        <f t="shared" ref="C13:S13" si="2">C64+C115</f>
        <v>2572</v>
      </c>
      <c r="D13" s="144">
        <f t="shared" si="2"/>
        <v>2353</v>
      </c>
      <c r="E13" s="106">
        <f t="shared" si="2"/>
        <v>2540</v>
      </c>
      <c r="F13" s="144">
        <f t="shared" si="2"/>
        <v>3192</v>
      </c>
      <c r="G13" s="106">
        <f t="shared" si="2"/>
        <v>3518</v>
      </c>
      <c r="H13" s="144">
        <f t="shared" si="2"/>
        <v>3061</v>
      </c>
      <c r="I13" s="106">
        <f t="shared" si="2"/>
        <v>2806</v>
      </c>
      <c r="J13" s="144">
        <f t="shared" si="2"/>
        <v>2801</v>
      </c>
      <c r="K13" s="106">
        <f t="shared" si="2"/>
        <v>2686</v>
      </c>
      <c r="L13" s="144">
        <f t="shared" si="2"/>
        <v>2497</v>
      </c>
      <c r="M13" s="106">
        <f t="shared" si="2"/>
        <v>2235</v>
      </c>
      <c r="N13" s="144">
        <f t="shared" si="2"/>
        <v>2088</v>
      </c>
      <c r="O13" s="106">
        <f t="shared" si="2"/>
        <v>1904</v>
      </c>
      <c r="P13" s="144">
        <f t="shared" si="2"/>
        <v>1671</v>
      </c>
      <c r="Q13" s="106">
        <f t="shared" si="2"/>
        <v>1314</v>
      </c>
      <c r="R13" s="144">
        <f t="shared" si="2"/>
        <v>1704</v>
      </c>
      <c r="S13" s="106">
        <f>S64+S115+75</f>
        <v>40986</v>
      </c>
      <c r="T13" s="4"/>
    </row>
    <row r="14" spans="1:21" s="2" customFormat="1" ht="33" customHeight="1" x14ac:dyDescent="0.35">
      <c r="A14" s="63" t="s">
        <v>116</v>
      </c>
      <c r="B14" s="150">
        <f t="shared" ref="B14:S14" si="3">B65+B116</f>
        <v>25</v>
      </c>
      <c r="C14" s="108">
        <f t="shared" si="3"/>
        <v>13</v>
      </c>
      <c r="D14" s="130">
        <f t="shared" si="3"/>
        <v>8</v>
      </c>
      <c r="E14" s="108">
        <f t="shared" si="3"/>
        <v>6</v>
      </c>
      <c r="F14" s="130">
        <f t="shared" si="3"/>
        <v>11</v>
      </c>
      <c r="G14" s="108">
        <f t="shared" si="3"/>
        <v>16</v>
      </c>
      <c r="H14" s="130">
        <f t="shared" si="3"/>
        <v>8</v>
      </c>
      <c r="I14" s="108">
        <f t="shared" si="3"/>
        <v>12</v>
      </c>
      <c r="J14" s="130">
        <f t="shared" si="3"/>
        <v>8</v>
      </c>
      <c r="K14" s="108">
        <f t="shared" si="3"/>
        <v>7</v>
      </c>
      <c r="L14" s="130">
        <f t="shared" si="3"/>
        <v>6</v>
      </c>
      <c r="M14" s="108">
        <f t="shared" si="3"/>
        <v>10</v>
      </c>
      <c r="N14" s="130">
        <f t="shared" si="3"/>
        <v>10</v>
      </c>
      <c r="O14" s="108">
        <f t="shared" si="3"/>
        <v>10</v>
      </c>
      <c r="P14" s="130">
        <f t="shared" si="3"/>
        <v>3</v>
      </c>
      <c r="Q14" s="108">
        <f t="shared" si="3"/>
        <v>3</v>
      </c>
      <c r="R14" s="130">
        <f t="shared" si="3"/>
        <v>1</v>
      </c>
      <c r="S14" s="108">
        <f t="shared" si="3"/>
        <v>157</v>
      </c>
      <c r="T14" s="4"/>
    </row>
    <row r="15" spans="1:21" s="2" customFormat="1" ht="33" customHeight="1" x14ac:dyDescent="0.35">
      <c r="A15" s="63" t="s">
        <v>25</v>
      </c>
      <c r="B15" s="150">
        <f t="shared" ref="B15:S15" si="4">B66+B117</f>
        <v>1205</v>
      </c>
      <c r="C15" s="108">
        <f t="shared" si="4"/>
        <v>2058</v>
      </c>
      <c r="D15" s="130">
        <f t="shared" si="4"/>
        <v>1940</v>
      </c>
      <c r="E15" s="108">
        <f t="shared" si="4"/>
        <v>1908</v>
      </c>
      <c r="F15" s="130">
        <f t="shared" si="4"/>
        <v>2319</v>
      </c>
      <c r="G15" s="108">
        <f t="shared" si="4"/>
        <v>2242</v>
      </c>
      <c r="H15" s="130">
        <f t="shared" si="4"/>
        <v>1954</v>
      </c>
      <c r="I15" s="108">
        <f t="shared" si="4"/>
        <v>1838</v>
      </c>
      <c r="J15" s="130">
        <f t="shared" si="4"/>
        <v>1922</v>
      </c>
      <c r="K15" s="108">
        <f t="shared" si="4"/>
        <v>1860</v>
      </c>
      <c r="L15" s="130">
        <f t="shared" si="4"/>
        <v>1822</v>
      </c>
      <c r="M15" s="108">
        <f t="shared" si="4"/>
        <v>1730</v>
      </c>
      <c r="N15" s="130">
        <f t="shared" si="4"/>
        <v>1515</v>
      </c>
      <c r="O15" s="108">
        <f t="shared" si="4"/>
        <v>1143</v>
      </c>
      <c r="P15" s="130">
        <f t="shared" si="4"/>
        <v>905</v>
      </c>
      <c r="Q15" s="108">
        <f t="shared" si="4"/>
        <v>670</v>
      </c>
      <c r="R15" s="130">
        <f t="shared" si="4"/>
        <v>790</v>
      </c>
      <c r="S15" s="108">
        <f>S66+S117+49</f>
        <v>27876</v>
      </c>
    </row>
    <row r="16" spans="1:21" s="2" customFormat="1" ht="33" customHeight="1" x14ac:dyDescent="0.35">
      <c r="A16" s="63" t="s">
        <v>157</v>
      </c>
      <c r="B16" s="150">
        <f t="shared" ref="B16:S16" si="5">B67+B118</f>
        <v>14</v>
      </c>
      <c r="C16" s="108">
        <f t="shared" si="5"/>
        <v>15</v>
      </c>
      <c r="D16" s="130">
        <f t="shared" si="5"/>
        <v>12</v>
      </c>
      <c r="E16" s="108">
        <f t="shared" si="5"/>
        <v>10</v>
      </c>
      <c r="F16" s="130">
        <f t="shared" si="5"/>
        <v>11</v>
      </c>
      <c r="G16" s="108">
        <f t="shared" si="5"/>
        <v>14</v>
      </c>
      <c r="H16" s="130">
        <f t="shared" si="5"/>
        <v>6</v>
      </c>
      <c r="I16" s="108">
        <f t="shared" si="5"/>
        <v>4</v>
      </c>
      <c r="J16" s="130">
        <f t="shared" si="5"/>
        <v>7</v>
      </c>
      <c r="K16" s="108">
        <f t="shared" si="5"/>
        <v>7</v>
      </c>
      <c r="L16" s="130">
        <f t="shared" si="5"/>
        <v>12</v>
      </c>
      <c r="M16" s="108">
        <f t="shared" si="5"/>
        <v>6</v>
      </c>
      <c r="N16" s="130">
        <f t="shared" si="5"/>
        <v>9</v>
      </c>
      <c r="O16" s="108">
        <f t="shared" si="5"/>
        <v>0</v>
      </c>
      <c r="P16" s="130">
        <f t="shared" si="5"/>
        <v>2</v>
      </c>
      <c r="Q16" s="108">
        <f t="shared" si="5"/>
        <v>0</v>
      </c>
      <c r="R16" s="130">
        <f t="shared" si="5"/>
        <v>1</v>
      </c>
      <c r="S16" s="108">
        <f t="shared" si="5"/>
        <v>130</v>
      </c>
    </row>
    <row r="17" spans="1:19" s="2" customFormat="1" ht="33" customHeight="1" x14ac:dyDescent="0.35">
      <c r="A17" s="63" t="s">
        <v>26</v>
      </c>
      <c r="B17" s="150">
        <f t="shared" ref="B17:S17" si="6">B68+B119</f>
        <v>1615</v>
      </c>
      <c r="C17" s="108">
        <f t="shared" si="6"/>
        <v>2231</v>
      </c>
      <c r="D17" s="130">
        <f t="shared" si="6"/>
        <v>1827</v>
      </c>
      <c r="E17" s="108">
        <f t="shared" si="6"/>
        <v>2101</v>
      </c>
      <c r="F17" s="130">
        <f t="shared" si="6"/>
        <v>2333</v>
      </c>
      <c r="G17" s="108">
        <f t="shared" si="6"/>
        <v>2421</v>
      </c>
      <c r="H17" s="130">
        <f t="shared" si="6"/>
        <v>1962</v>
      </c>
      <c r="I17" s="108">
        <f t="shared" si="6"/>
        <v>1767</v>
      </c>
      <c r="J17" s="130">
        <f t="shared" si="6"/>
        <v>1745</v>
      </c>
      <c r="K17" s="108">
        <f t="shared" si="6"/>
        <v>1873</v>
      </c>
      <c r="L17" s="130">
        <f t="shared" si="6"/>
        <v>1943</v>
      </c>
      <c r="M17" s="108">
        <f t="shared" si="6"/>
        <v>1660</v>
      </c>
      <c r="N17" s="130">
        <f t="shared" si="6"/>
        <v>1398</v>
      </c>
      <c r="O17" s="108">
        <f t="shared" si="6"/>
        <v>1049</v>
      </c>
      <c r="P17" s="130">
        <f t="shared" si="6"/>
        <v>870</v>
      </c>
      <c r="Q17" s="108">
        <f t="shared" si="6"/>
        <v>655</v>
      </c>
      <c r="R17" s="130">
        <f t="shared" si="6"/>
        <v>967</v>
      </c>
      <c r="S17" s="108">
        <f>S68+S119+23</f>
        <v>28440</v>
      </c>
    </row>
    <row r="18" spans="1:19" s="2" customFormat="1" ht="33" customHeight="1" x14ac:dyDescent="0.35">
      <c r="A18" s="63" t="s">
        <v>27</v>
      </c>
      <c r="B18" s="150">
        <f t="shared" ref="B18:S18" si="7">B69+B120</f>
        <v>1700</v>
      </c>
      <c r="C18" s="108">
        <f t="shared" si="7"/>
        <v>2470</v>
      </c>
      <c r="D18" s="130">
        <f t="shared" si="7"/>
        <v>2268</v>
      </c>
      <c r="E18" s="108">
        <f t="shared" si="7"/>
        <v>2760</v>
      </c>
      <c r="F18" s="130">
        <f t="shared" si="7"/>
        <v>3370</v>
      </c>
      <c r="G18" s="108">
        <f t="shared" si="7"/>
        <v>3595</v>
      </c>
      <c r="H18" s="130">
        <f t="shared" si="7"/>
        <v>2831</v>
      </c>
      <c r="I18" s="108">
        <f t="shared" si="7"/>
        <v>2713</v>
      </c>
      <c r="J18" s="130">
        <f t="shared" si="7"/>
        <v>2627</v>
      </c>
      <c r="K18" s="108">
        <f t="shared" si="7"/>
        <v>2729</v>
      </c>
      <c r="L18" s="130">
        <f t="shared" si="7"/>
        <v>2803</v>
      </c>
      <c r="M18" s="108">
        <f t="shared" si="7"/>
        <v>2552</v>
      </c>
      <c r="N18" s="130">
        <f t="shared" si="7"/>
        <v>2152</v>
      </c>
      <c r="O18" s="108">
        <f t="shared" si="7"/>
        <v>1685</v>
      </c>
      <c r="P18" s="130">
        <f t="shared" si="7"/>
        <v>1415</v>
      </c>
      <c r="Q18" s="108">
        <f t="shared" si="7"/>
        <v>1044</v>
      </c>
      <c r="R18" s="130">
        <f t="shared" si="7"/>
        <v>1653</v>
      </c>
      <c r="S18" s="108">
        <f>S69+S120+47</f>
        <v>40414</v>
      </c>
    </row>
    <row r="19" spans="1:19" s="2" customFormat="1" ht="33" customHeight="1" x14ac:dyDescent="0.35">
      <c r="A19" s="63" t="s">
        <v>28</v>
      </c>
      <c r="B19" s="150">
        <f t="shared" ref="B19:S19" si="8">B70+B121</f>
        <v>1685</v>
      </c>
      <c r="C19" s="108">
        <f t="shared" si="8"/>
        <v>2586</v>
      </c>
      <c r="D19" s="130">
        <f t="shared" si="8"/>
        <v>2244</v>
      </c>
      <c r="E19" s="108">
        <f t="shared" si="8"/>
        <v>2432</v>
      </c>
      <c r="F19" s="130">
        <f t="shared" si="8"/>
        <v>2798</v>
      </c>
      <c r="G19" s="108">
        <f t="shared" si="8"/>
        <v>2746</v>
      </c>
      <c r="H19" s="130">
        <f t="shared" si="8"/>
        <v>2099</v>
      </c>
      <c r="I19" s="108">
        <f t="shared" si="8"/>
        <v>1879</v>
      </c>
      <c r="J19" s="130">
        <f t="shared" si="8"/>
        <v>1917</v>
      </c>
      <c r="K19" s="108">
        <f t="shared" si="8"/>
        <v>1912</v>
      </c>
      <c r="L19" s="130">
        <f t="shared" si="8"/>
        <v>1944</v>
      </c>
      <c r="M19" s="108">
        <f t="shared" si="8"/>
        <v>1613</v>
      </c>
      <c r="N19" s="130">
        <f t="shared" si="8"/>
        <v>1285</v>
      </c>
      <c r="O19" s="108">
        <f t="shared" si="8"/>
        <v>897</v>
      </c>
      <c r="P19" s="130">
        <f t="shared" si="8"/>
        <v>711</v>
      </c>
      <c r="Q19" s="108">
        <f t="shared" si="8"/>
        <v>480</v>
      </c>
      <c r="R19" s="130">
        <f t="shared" si="8"/>
        <v>602</v>
      </c>
      <c r="S19" s="108">
        <f>S70+S121+30</f>
        <v>29860</v>
      </c>
    </row>
    <row r="20" spans="1:19" s="2" customFormat="1" ht="33" customHeight="1" x14ac:dyDescent="0.35">
      <c r="A20" s="63" t="s">
        <v>115</v>
      </c>
      <c r="B20" s="150">
        <f t="shared" ref="B20:S20" si="9">B71+B122</f>
        <v>4</v>
      </c>
      <c r="C20" s="108">
        <f t="shared" si="9"/>
        <v>0</v>
      </c>
      <c r="D20" s="130">
        <f t="shared" si="9"/>
        <v>0</v>
      </c>
      <c r="E20" s="108">
        <f t="shared" si="9"/>
        <v>1</v>
      </c>
      <c r="F20" s="130">
        <f t="shared" si="9"/>
        <v>3</v>
      </c>
      <c r="G20" s="108">
        <f t="shared" si="9"/>
        <v>7</v>
      </c>
      <c r="H20" s="130">
        <f t="shared" si="9"/>
        <v>0</v>
      </c>
      <c r="I20" s="108">
        <f t="shared" si="9"/>
        <v>2</v>
      </c>
      <c r="J20" s="130">
        <f t="shared" si="9"/>
        <v>1</v>
      </c>
      <c r="K20" s="108">
        <f t="shared" si="9"/>
        <v>5</v>
      </c>
      <c r="L20" s="130">
        <f t="shared" si="9"/>
        <v>2</v>
      </c>
      <c r="M20" s="108">
        <f t="shared" si="9"/>
        <v>1</v>
      </c>
      <c r="N20" s="130">
        <f t="shared" si="9"/>
        <v>2</v>
      </c>
      <c r="O20" s="108">
        <f t="shared" si="9"/>
        <v>2</v>
      </c>
      <c r="P20" s="130">
        <f t="shared" si="9"/>
        <v>0</v>
      </c>
      <c r="Q20" s="108">
        <f t="shared" si="9"/>
        <v>0</v>
      </c>
      <c r="R20" s="130">
        <f t="shared" si="9"/>
        <v>0</v>
      </c>
      <c r="S20" s="108">
        <f t="shared" si="9"/>
        <v>30</v>
      </c>
    </row>
    <row r="21" spans="1:19" s="2" customFormat="1" ht="33" customHeight="1" x14ac:dyDescent="0.35">
      <c r="A21" s="65" t="s">
        <v>98</v>
      </c>
      <c r="B21" s="150">
        <f t="shared" ref="B21:S21" si="10">B72+B123</f>
        <v>1827</v>
      </c>
      <c r="C21" s="108">
        <f t="shared" si="10"/>
        <v>2367</v>
      </c>
      <c r="D21" s="130">
        <f t="shared" si="10"/>
        <v>2016</v>
      </c>
      <c r="E21" s="108">
        <f t="shared" si="10"/>
        <v>2049</v>
      </c>
      <c r="F21" s="130">
        <f t="shared" si="10"/>
        <v>2151</v>
      </c>
      <c r="G21" s="108">
        <f t="shared" si="10"/>
        <v>1967</v>
      </c>
      <c r="H21" s="130">
        <f t="shared" si="10"/>
        <v>1561</v>
      </c>
      <c r="I21" s="108">
        <f t="shared" si="10"/>
        <v>1489</v>
      </c>
      <c r="J21" s="130">
        <f t="shared" si="10"/>
        <v>1563</v>
      </c>
      <c r="K21" s="108">
        <f t="shared" si="10"/>
        <v>1479</v>
      </c>
      <c r="L21" s="130">
        <f t="shared" si="10"/>
        <v>1367</v>
      </c>
      <c r="M21" s="108">
        <f t="shared" si="10"/>
        <v>1009</v>
      </c>
      <c r="N21" s="130">
        <f t="shared" si="10"/>
        <v>779</v>
      </c>
      <c r="O21" s="108">
        <f t="shared" si="10"/>
        <v>490</v>
      </c>
      <c r="P21" s="130">
        <f t="shared" si="10"/>
        <v>312</v>
      </c>
      <c r="Q21" s="108">
        <f t="shared" si="10"/>
        <v>211</v>
      </c>
      <c r="R21" s="130">
        <f t="shared" si="10"/>
        <v>248</v>
      </c>
      <c r="S21" s="108">
        <f>S72+S123+3</f>
        <v>22888</v>
      </c>
    </row>
    <row r="22" spans="1:19" s="2" customFormat="1" ht="33" customHeight="1" x14ac:dyDescent="0.35">
      <c r="A22" s="63" t="s">
        <v>117</v>
      </c>
      <c r="B22" s="150">
        <f t="shared" ref="B22:S22" si="11">B73+B124</f>
        <v>28</v>
      </c>
      <c r="C22" s="108">
        <f t="shared" si="11"/>
        <v>15</v>
      </c>
      <c r="D22" s="130">
        <f t="shared" si="11"/>
        <v>12</v>
      </c>
      <c r="E22" s="108">
        <f t="shared" si="11"/>
        <v>10</v>
      </c>
      <c r="F22" s="130">
        <f t="shared" si="11"/>
        <v>15</v>
      </c>
      <c r="G22" s="108">
        <f t="shared" si="11"/>
        <v>11</v>
      </c>
      <c r="H22" s="130">
        <f t="shared" si="11"/>
        <v>18</v>
      </c>
      <c r="I22" s="108">
        <f t="shared" si="11"/>
        <v>13</v>
      </c>
      <c r="J22" s="130">
        <f t="shared" si="11"/>
        <v>9</v>
      </c>
      <c r="K22" s="108">
        <f t="shared" si="11"/>
        <v>17</v>
      </c>
      <c r="L22" s="130">
        <f t="shared" si="11"/>
        <v>10</v>
      </c>
      <c r="M22" s="108">
        <f t="shared" si="11"/>
        <v>5</v>
      </c>
      <c r="N22" s="130">
        <f t="shared" si="11"/>
        <v>6</v>
      </c>
      <c r="O22" s="108">
        <f t="shared" si="11"/>
        <v>8</v>
      </c>
      <c r="P22" s="130">
        <f t="shared" si="11"/>
        <v>7</v>
      </c>
      <c r="Q22" s="108">
        <f t="shared" si="11"/>
        <v>7</v>
      </c>
      <c r="R22" s="130">
        <f t="shared" si="11"/>
        <v>6</v>
      </c>
      <c r="S22" s="108">
        <f t="shared" si="11"/>
        <v>197</v>
      </c>
    </row>
    <row r="23" spans="1:19" s="2" customFormat="1" ht="33" customHeight="1" x14ac:dyDescent="0.35">
      <c r="A23" s="63" t="s">
        <v>154</v>
      </c>
      <c r="B23" s="150">
        <f t="shared" ref="B23:S23" si="12">B74+B125</f>
        <v>9</v>
      </c>
      <c r="C23" s="108">
        <f t="shared" si="12"/>
        <v>10</v>
      </c>
      <c r="D23" s="130">
        <f t="shared" si="12"/>
        <v>11</v>
      </c>
      <c r="E23" s="108">
        <f t="shared" si="12"/>
        <v>6</v>
      </c>
      <c r="F23" s="130">
        <f t="shared" si="12"/>
        <v>4</v>
      </c>
      <c r="G23" s="108">
        <f t="shared" si="12"/>
        <v>2</v>
      </c>
      <c r="H23" s="130">
        <f t="shared" si="12"/>
        <v>6</v>
      </c>
      <c r="I23" s="108">
        <f t="shared" si="12"/>
        <v>6</v>
      </c>
      <c r="J23" s="130">
        <f t="shared" si="12"/>
        <v>4</v>
      </c>
      <c r="K23" s="108">
        <f t="shared" si="12"/>
        <v>5</v>
      </c>
      <c r="L23" s="130">
        <f t="shared" si="12"/>
        <v>3</v>
      </c>
      <c r="M23" s="108">
        <f t="shared" si="12"/>
        <v>6</v>
      </c>
      <c r="N23" s="130">
        <f t="shared" si="12"/>
        <v>2</v>
      </c>
      <c r="O23" s="108">
        <f t="shared" si="12"/>
        <v>1</v>
      </c>
      <c r="P23" s="130">
        <f t="shared" si="12"/>
        <v>0</v>
      </c>
      <c r="Q23" s="108">
        <f t="shared" si="12"/>
        <v>1</v>
      </c>
      <c r="R23" s="130">
        <f t="shared" si="12"/>
        <v>2</v>
      </c>
      <c r="S23" s="108">
        <f t="shared" si="12"/>
        <v>78</v>
      </c>
    </row>
    <row r="24" spans="1:19" s="2" customFormat="1" ht="33" customHeight="1" x14ac:dyDescent="0.35">
      <c r="A24" s="63" t="s">
        <v>155</v>
      </c>
      <c r="B24" s="150">
        <f t="shared" ref="B24:S24" si="13">B75+B126</f>
        <v>4</v>
      </c>
      <c r="C24" s="108">
        <f t="shared" si="13"/>
        <v>5</v>
      </c>
      <c r="D24" s="130">
        <f t="shared" si="13"/>
        <v>4</v>
      </c>
      <c r="E24" s="108">
        <f t="shared" si="13"/>
        <v>0</v>
      </c>
      <c r="F24" s="130">
        <f t="shared" si="13"/>
        <v>1</v>
      </c>
      <c r="G24" s="108">
        <f t="shared" si="13"/>
        <v>0</v>
      </c>
      <c r="H24" s="130">
        <f t="shared" si="13"/>
        <v>4</v>
      </c>
      <c r="I24" s="108">
        <f t="shared" si="13"/>
        <v>3</v>
      </c>
      <c r="J24" s="130">
        <f t="shared" si="13"/>
        <v>0</v>
      </c>
      <c r="K24" s="108">
        <f t="shared" si="13"/>
        <v>1</v>
      </c>
      <c r="L24" s="130">
        <f t="shared" si="13"/>
        <v>1</v>
      </c>
      <c r="M24" s="108">
        <f t="shared" si="13"/>
        <v>2</v>
      </c>
      <c r="N24" s="130">
        <f t="shared" si="13"/>
        <v>0</v>
      </c>
      <c r="O24" s="108">
        <f t="shared" si="13"/>
        <v>0</v>
      </c>
      <c r="P24" s="130">
        <f t="shared" si="13"/>
        <v>3</v>
      </c>
      <c r="Q24" s="108">
        <f t="shared" si="13"/>
        <v>1</v>
      </c>
      <c r="R24" s="130">
        <f t="shared" si="13"/>
        <v>4</v>
      </c>
      <c r="S24" s="108">
        <f t="shared" si="13"/>
        <v>33</v>
      </c>
    </row>
    <row r="25" spans="1:19" s="2" customFormat="1" ht="33" customHeight="1" thickBot="1" x14ac:dyDescent="0.4">
      <c r="A25" s="66" t="s">
        <v>156</v>
      </c>
      <c r="B25" s="151">
        <f t="shared" ref="B25:S25" si="14">B76+B127</f>
        <v>5</v>
      </c>
      <c r="C25" s="112">
        <f t="shared" si="14"/>
        <v>6</v>
      </c>
      <c r="D25" s="134">
        <f t="shared" si="14"/>
        <v>3</v>
      </c>
      <c r="E25" s="112">
        <f t="shared" si="14"/>
        <v>8</v>
      </c>
      <c r="F25" s="134">
        <f t="shared" si="14"/>
        <v>1</v>
      </c>
      <c r="G25" s="112">
        <f t="shared" si="14"/>
        <v>3</v>
      </c>
      <c r="H25" s="134">
        <f t="shared" si="14"/>
        <v>4</v>
      </c>
      <c r="I25" s="112">
        <f t="shared" si="14"/>
        <v>4</v>
      </c>
      <c r="J25" s="134">
        <f t="shared" si="14"/>
        <v>3</v>
      </c>
      <c r="K25" s="112">
        <f t="shared" si="14"/>
        <v>3</v>
      </c>
      <c r="L25" s="134">
        <f t="shared" si="14"/>
        <v>5</v>
      </c>
      <c r="M25" s="112">
        <f t="shared" si="14"/>
        <v>6</v>
      </c>
      <c r="N25" s="134">
        <f t="shared" si="14"/>
        <v>4</v>
      </c>
      <c r="O25" s="112">
        <f t="shared" si="14"/>
        <v>2</v>
      </c>
      <c r="P25" s="134">
        <f t="shared" si="14"/>
        <v>3</v>
      </c>
      <c r="Q25" s="112">
        <f t="shared" si="14"/>
        <v>3</v>
      </c>
      <c r="R25" s="134">
        <f t="shared" si="14"/>
        <v>6</v>
      </c>
      <c r="S25" s="112">
        <f t="shared" si="14"/>
        <v>69</v>
      </c>
    </row>
    <row r="26" spans="1:19" s="2" customFormat="1" ht="33" customHeight="1" thickBot="1" x14ac:dyDescent="0.4">
      <c r="A26" s="25"/>
      <c r="B26" s="113"/>
      <c r="C26" s="113"/>
      <c r="D26" s="113"/>
      <c r="E26" s="113"/>
      <c r="F26" s="113"/>
      <c r="G26" s="118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</row>
    <row r="27" spans="1:19" s="2" customFormat="1" ht="33" customHeight="1" thickBot="1" x14ac:dyDescent="0.4">
      <c r="A27" s="39" t="s">
        <v>29</v>
      </c>
      <c r="B27" s="103">
        <f>SUM(B28:B35)</f>
        <v>11595</v>
      </c>
      <c r="C27" s="103">
        <f t="shared" ref="C27:R27" si="15">SUM(C28:C35)</f>
        <v>15109</v>
      </c>
      <c r="D27" s="103">
        <f t="shared" si="15"/>
        <v>13111</v>
      </c>
      <c r="E27" s="103">
        <f t="shared" si="15"/>
        <v>13748</v>
      </c>
      <c r="F27" s="103">
        <f t="shared" si="15"/>
        <v>14777</v>
      </c>
      <c r="G27" s="103">
        <f t="shared" si="15"/>
        <v>15501</v>
      </c>
      <c r="H27" s="103">
        <f t="shared" si="15"/>
        <v>13093</v>
      </c>
      <c r="I27" s="103">
        <f t="shared" si="15"/>
        <v>11930</v>
      </c>
      <c r="J27" s="103">
        <f t="shared" si="15"/>
        <v>11889</v>
      </c>
      <c r="K27" s="103">
        <f t="shared" si="15"/>
        <v>11853</v>
      </c>
      <c r="L27" s="103">
        <f t="shared" si="15"/>
        <v>11772</v>
      </c>
      <c r="M27" s="103">
        <f t="shared" si="15"/>
        <v>10694</v>
      </c>
      <c r="N27" s="103">
        <f t="shared" si="15"/>
        <v>9032</v>
      </c>
      <c r="O27" s="103">
        <f t="shared" si="15"/>
        <v>6904</v>
      </c>
      <c r="P27" s="103">
        <f t="shared" si="15"/>
        <v>5696</v>
      </c>
      <c r="Q27" s="103">
        <f t="shared" si="15"/>
        <v>4105</v>
      </c>
      <c r="R27" s="103">
        <f t="shared" si="15"/>
        <v>5479</v>
      </c>
      <c r="S27" s="103">
        <f>SUM(S28:S35)</f>
        <v>186462</v>
      </c>
    </row>
    <row r="28" spans="1:19" s="2" customFormat="1" ht="33" customHeight="1" x14ac:dyDescent="0.35">
      <c r="A28" s="59" t="s">
        <v>30</v>
      </c>
      <c r="B28" s="105">
        <f>B79+B130</f>
        <v>1917</v>
      </c>
      <c r="C28" s="105">
        <f>C79+C130</f>
        <v>2618</v>
      </c>
      <c r="D28" s="105">
        <f>D79+D130</f>
        <v>2331</v>
      </c>
      <c r="E28" s="105">
        <f>E79+E130</f>
        <v>2545</v>
      </c>
      <c r="F28" s="105">
        <f>F79+F130</f>
        <v>2804</v>
      </c>
      <c r="G28" s="105">
        <f>G79+G130</f>
        <v>2814</v>
      </c>
      <c r="H28" s="105">
        <f>H79+H130</f>
        <v>2396</v>
      </c>
      <c r="I28" s="105">
        <f>I79+I130</f>
        <v>2203</v>
      </c>
      <c r="J28" s="105">
        <f>J79+J130</f>
        <v>2136</v>
      </c>
      <c r="K28" s="105">
        <f>K79+K130</f>
        <v>2199</v>
      </c>
      <c r="L28" s="105">
        <f>L79+L130</f>
        <v>2286</v>
      </c>
      <c r="M28" s="105">
        <f>M79+M130</f>
        <v>2007</v>
      </c>
      <c r="N28" s="105">
        <f>N79+N130</f>
        <v>1645</v>
      </c>
      <c r="O28" s="105">
        <f>O79+O130</f>
        <v>1213</v>
      </c>
      <c r="P28" s="105">
        <f>P79+P130</f>
        <v>975</v>
      </c>
      <c r="Q28" s="105">
        <f>Q79+Q130</f>
        <v>773</v>
      </c>
      <c r="R28" s="105">
        <f>R79+R130</f>
        <v>976</v>
      </c>
      <c r="S28" s="105">
        <f>S79+S130+37</f>
        <v>33876</v>
      </c>
    </row>
    <row r="29" spans="1:19" s="2" customFormat="1" ht="33" customHeight="1" x14ac:dyDescent="0.35">
      <c r="A29" s="18" t="s">
        <v>31</v>
      </c>
      <c r="B29" s="107">
        <f>B80+B131</f>
        <v>1881</v>
      </c>
      <c r="C29" s="107">
        <f>C80+C131</f>
        <v>2423</v>
      </c>
      <c r="D29" s="107">
        <f>D80+D131</f>
        <v>2080</v>
      </c>
      <c r="E29" s="107">
        <f>E80+E131</f>
        <v>2264</v>
      </c>
      <c r="F29" s="107">
        <f>F80+F131</f>
        <v>2769</v>
      </c>
      <c r="G29" s="107">
        <f>G80+G131</f>
        <v>2783</v>
      </c>
      <c r="H29" s="107">
        <f>H80+H131</f>
        <v>2294</v>
      </c>
      <c r="I29" s="107">
        <f>I80+I131</f>
        <v>1969</v>
      </c>
      <c r="J29" s="107">
        <f>J80+J131</f>
        <v>2090</v>
      </c>
      <c r="K29" s="107">
        <f>K80+K131</f>
        <v>2020</v>
      </c>
      <c r="L29" s="107">
        <f>L80+L131</f>
        <v>2073</v>
      </c>
      <c r="M29" s="107">
        <f>M80+M131</f>
        <v>1861</v>
      </c>
      <c r="N29" s="107">
        <f>N80+N131</f>
        <v>1529</v>
      </c>
      <c r="O29" s="107">
        <f>O80+O131</f>
        <v>1102</v>
      </c>
      <c r="P29" s="107">
        <f>P80+P131</f>
        <v>845</v>
      </c>
      <c r="Q29" s="107">
        <f>Q80+Q131</f>
        <v>593</v>
      </c>
      <c r="R29" s="107">
        <f>R80+R131</f>
        <v>827</v>
      </c>
      <c r="S29" s="107">
        <f>S80+S131+22</f>
        <v>31426</v>
      </c>
    </row>
    <row r="30" spans="1:19" s="2" customFormat="1" ht="33" customHeight="1" x14ac:dyDescent="0.35">
      <c r="A30" s="18" t="s">
        <v>32</v>
      </c>
      <c r="B30" s="107">
        <f>B81+B132</f>
        <v>3641</v>
      </c>
      <c r="C30" s="107">
        <f>C81+C132+1</f>
        <v>4285</v>
      </c>
      <c r="D30" s="107">
        <f>D81+D132</f>
        <v>3798</v>
      </c>
      <c r="E30" s="107">
        <f>E81+E132</f>
        <v>3989</v>
      </c>
      <c r="F30" s="107">
        <f>F81+F132</f>
        <v>4025</v>
      </c>
      <c r="G30" s="107">
        <f>G81+G132</f>
        <v>4341</v>
      </c>
      <c r="H30" s="107">
        <f>H81+H132</f>
        <v>3716</v>
      </c>
      <c r="I30" s="107">
        <f>I81+I132</f>
        <v>3440</v>
      </c>
      <c r="J30" s="107">
        <f>J81+J132</f>
        <v>3465</v>
      </c>
      <c r="K30" s="107">
        <f>K81+K132</f>
        <v>3319</v>
      </c>
      <c r="L30" s="107">
        <f>L81+L132</f>
        <v>3052</v>
      </c>
      <c r="M30" s="107">
        <f>M81+M132</f>
        <v>2654</v>
      </c>
      <c r="N30" s="107">
        <f>N81+N132</f>
        <v>2273</v>
      </c>
      <c r="O30" s="107">
        <f>O81+O132</f>
        <v>1778</v>
      </c>
      <c r="P30" s="107">
        <f>P81+P132</f>
        <v>1447</v>
      </c>
      <c r="Q30" s="107">
        <f>Q81+Q132</f>
        <v>923</v>
      </c>
      <c r="R30" s="107">
        <f>R81+R132</f>
        <v>1182</v>
      </c>
      <c r="S30" s="107">
        <f>S81+S132+41</f>
        <v>51369</v>
      </c>
    </row>
    <row r="31" spans="1:19" s="2" customFormat="1" ht="33" customHeight="1" x14ac:dyDescent="0.35">
      <c r="A31" s="18" t="s">
        <v>110</v>
      </c>
      <c r="B31" s="107">
        <f>B82+B133</f>
        <v>0</v>
      </c>
      <c r="C31" s="107">
        <f>C82+C133</f>
        <v>0</v>
      </c>
      <c r="D31" s="107">
        <f>D82+D133</f>
        <v>0</v>
      </c>
      <c r="E31" s="107">
        <f>E82+E133</f>
        <v>0</v>
      </c>
      <c r="F31" s="107">
        <f>F82+F133</f>
        <v>0</v>
      </c>
      <c r="G31" s="107">
        <f>G82+G133</f>
        <v>0</v>
      </c>
      <c r="H31" s="107">
        <f>H82+H133</f>
        <v>0</v>
      </c>
      <c r="I31" s="107">
        <f>I82+I133</f>
        <v>0</v>
      </c>
      <c r="J31" s="107">
        <f>J82+J133</f>
        <v>1</v>
      </c>
      <c r="K31" s="107">
        <f>K82+K133</f>
        <v>1</v>
      </c>
      <c r="L31" s="107">
        <f>L82+L133</f>
        <v>0</v>
      </c>
      <c r="M31" s="107">
        <f>M82+M133</f>
        <v>0</v>
      </c>
      <c r="N31" s="107">
        <f>N82+N133</f>
        <v>0</v>
      </c>
      <c r="O31" s="107">
        <f>O82+O133</f>
        <v>0</v>
      </c>
      <c r="P31" s="107">
        <f>P82+P133</f>
        <v>0</v>
      </c>
      <c r="Q31" s="107">
        <f>Q82+Q133</f>
        <v>0</v>
      </c>
      <c r="R31" s="107">
        <f>R82+R133</f>
        <v>0</v>
      </c>
      <c r="S31" s="107">
        <f>S82+S133</f>
        <v>2</v>
      </c>
    </row>
    <row r="32" spans="1:19" s="2" customFormat="1" ht="33" customHeight="1" x14ac:dyDescent="0.35">
      <c r="A32" s="83" t="s">
        <v>95</v>
      </c>
      <c r="B32" s="107">
        <f>B83+B134</f>
        <v>3180</v>
      </c>
      <c r="C32" s="107">
        <f>C83+C134</f>
        <v>4375</v>
      </c>
      <c r="D32" s="107">
        <f>D83+D134</f>
        <v>3637</v>
      </c>
      <c r="E32" s="107">
        <f>E83+E134</f>
        <v>3630</v>
      </c>
      <c r="F32" s="107">
        <f>F83+F134+1</f>
        <v>3786</v>
      </c>
      <c r="G32" s="107">
        <f>G83+G134</f>
        <v>4094</v>
      </c>
      <c r="H32" s="107">
        <f>H83+H134</f>
        <v>3476</v>
      </c>
      <c r="I32" s="107">
        <f>I83+I134</f>
        <v>3100</v>
      </c>
      <c r="J32" s="107">
        <f>J83+J134</f>
        <v>2995</v>
      </c>
      <c r="K32" s="107">
        <f>K83+K134</f>
        <v>3045</v>
      </c>
      <c r="L32" s="107">
        <f>L83+L134</f>
        <v>3169</v>
      </c>
      <c r="M32" s="107">
        <f>M83+M134</f>
        <v>3064</v>
      </c>
      <c r="N32" s="107">
        <f>N83+N134</f>
        <v>2755</v>
      </c>
      <c r="O32" s="107">
        <f>O83+O134</f>
        <v>2153</v>
      </c>
      <c r="P32" s="107">
        <f>P83+P134</f>
        <v>1906</v>
      </c>
      <c r="Q32" s="107">
        <f>Q83+Q134</f>
        <v>1435</v>
      </c>
      <c r="R32" s="107">
        <f>R83+R134</f>
        <v>1995</v>
      </c>
      <c r="S32" s="107">
        <f>S83+S134+33+1</f>
        <v>51828</v>
      </c>
    </row>
    <row r="33" spans="1:19" s="2" customFormat="1" ht="33" customHeight="1" x14ac:dyDescent="0.35">
      <c r="A33" s="18" t="s">
        <v>33</v>
      </c>
      <c r="B33" s="107">
        <f>B84+B135</f>
        <v>474</v>
      </c>
      <c r="C33" s="107">
        <f>C84+C135</f>
        <v>649</v>
      </c>
      <c r="D33" s="107">
        <f>D84+D135</f>
        <v>581</v>
      </c>
      <c r="E33" s="107">
        <f>E84+E135</f>
        <v>660</v>
      </c>
      <c r="F33" s="107">
        <f>F84+F135</f>
        <v>710</v>
      </c>
      <c r="G33" s="107">
        <f>G84+G135</f>
        <v>740</v>
      </c>
      <c r="H33" s="107">
        <f>H84+H135</f>
        <v>576</v>
      </c>
      <c r="I33" s="107">
        <f>I84+I135</f>
        <v>587</v>
      </c>
      <c r="J33" s="107">
        <f>J84+J135</f>
        <v>573</v>
      </c>
      <c r="K33" s="107">
        <f>K84+K135</f>
        <v>593</v>
      </c>
      <c r="L33" s="107">
        <f>L84+L135</f>
        <v>611</v>
      </c>
      <c r="M33" s="107">
        <f>M84+M135</f>
        <v>573</v>
      </c>
      <c r="N33" s="107">
        <f>N84+N135</f>
        <v>412</v>
      </c>
      <c r="O33" s="107">
        <f>O84+O135</f>
        <v>326</v>
      </c>
      <c r="P33" s="107">
        <f>P84+P135</f>
        <v>244</v>
      </c>
      <c r="Q33" s="107">
        <f>Q84+Q135</f>
        <v>180</v>
      </c>
      <c r="R33" s="107">
        <f>R84+R135</f>
        <v>250</v>
      </c>
      <c r="S33" s="107">
        <f>S84+S135+17</f>
        <v>8756</v>
      </c>
    </row>
    <row r="34" spans="1:19" s="2" customFormat="1" ht="33" customHeight="1" x14ac:dyDescent="0.35">
      <c r="A34" s="18" t="s">
        <v>34</v>
      </c>
      <c r="B34" s="110">
        <f>B85+B136</f>
        <v>493</v>
      </c>
      <c r="C34" s="110">
        <f>C85+C136</f>
        <v>751</v>
      </c>
      <c r="D34" s="110">
        <f>D85+D136</f>
        <v>683</v>
      </c>
      <c r="E34" s="110">
        <f>E85+E136</f>
        <v>658</v>
      </c>
      <c r="F34" s="110">
        <f>F85+F136</f>
        <v>681</v>
      </c>
      <c r="G34" s="110">
        <f>G85+G136</f>
        <v>720</v>
      </c>
      <c r="H34" s="110">
        <f>H85+H136</f>
        <v>629</v>
      </c>
      <c r="I34" s="110">
        <f>I85+I136</f>
        <v>626</v>
      </c>
      <c r="J34" s="110">
        <f>J85+J136</f>
        <v>627</v>
      </c>
      <c r="K34" s="110">
        <f>K85+K136</f>
        <v>674</v>
      </c>
      <c r="L34" s="110">
        <f>L85+L136</f>
        <v>579</v>
      </c>
      <c r="M34" s="110">
        <f>M85+M136</f>
        <v>535</v>
      </c>
      <c r="N34" s="110">
        <f>N85+N136</f>
        <v>415</v>
      </c>
      <c r="O34" s="110">
        <f>O85+O136</f>
        <v>330</v>
      </c>
      <c r="P34" s="110">
        <f>P85+P136</f>
        <v>278</v>
      </c>
      <c r="Q34" s="110">
        <f>Q85+Q136</f>
        <v>201</v>
      </c>
      <c r="R34" s="110">
        <f>R85+R136</f>
        <v>248</v>
      </c>
      <c r="S34" s="107">
        <f>S85+S136+22</f>
        <v>9150</v>
      </c>
    </row>
    <row r="35" spans="1:19" s="2" customFormat="1" ht="33" customHeight="1" thickBot="1" x14ac:dyDescent="0.4">
      <c r="A35" s="44" t="s">
        <v>109</v>
      </c>
      <c r="B35" s="111">
        <f>B86+B137</f>
        <v>9</v>
      </c>
      <c r="C35" s="111">
        <f>C86+C137</f>
        <v>8</v>
      </c>
      <c r="D35" s="111">
        <f>D86+D137</f>
        <v>1</v>
      </c>
      <c r="E35" s="111">
        <f>E86+E137</f>
        <v>2</v>
      </c>
      <c r="F35" s="111">
        <f>F86+F137</f>
        <v>2</v>
      </c>
      <c r="G35" s="111">
        <f>G86+G137</f>
        <v>9</v>
      </c>
      <c r="H35" s="111">
        <f>H86+H137</f>
        <v>6</v>
      </c>
      <c r="I35" s="111">
        <f>I86+I137</f>
        <v>5</v>
      </c>
      <c r="J35" s="111">
        <f>J86+J137</f>
        <v>2</v>
      </c>
      <c r="K35" s="111">
        <f>K86+K137</f>
        <v>2</v>
      </c>
      <c r="L35" s="111">
        <f>L86+L137</f>
        <v>2</v>
      </c>
      <c r="M35" s="111">
        <f>M86+M137</f>
        <v>0</v>
      </c>
      <c r="N35" s="111">
        <f>N86+N137</f>
        <v>3</v>
      </c>
      <c r="O35" s="111">
        <f>O86+O137</f>
        <v>2</v>
      </c>
      <c r="P35" s="111">
        <f>P86+P137</f>
        <v>1</v>
      </c>
      <c r="Q35" s="111">
        <f>Q86+Q137</f>
        <v>0</v>
      </c>
      <c r="R35" s="111">
        <f>R86+R137</f>
        <v>1</v>
      </c>
      <c r="S35" s="111">
        <f>S86+S137</f>
        <v>55</v>
      </c>
    </row>
    <row r="36" spans="1:19" s="2" customFormat="1" ht="33" customHeight="1" thickBot="1" x14ac:dyDescent="0.4">
      <c r="A36" s="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</row>
    <row r="37" spans="1:19" s="2" customFormat="1" ht="33" customHeight="1" thickBot="1" x14ac:dyDescent="0.4">
      <c r="A37" s="39" t="s">
        <v>35</v>
      </c>
      <c r="B37" s="103">
        <f>SUM(B38:B48)</f>
        <v>603</v>
      </c>
      <c r="C37" s="103">
        <f t="shared" ref="C37:R37" si="16">SUM(C38:C48)</f>
        <v>938</v>
      </c>
      <c r="D37" s="103">
        <f t="shared" si="16"/>
        <v>972</v>
      </c>
      <c r="E37" s="103">
        <f t="shared" si="16"/>
        <v>1211</v>
      </c>
      <c r="F37" s="103">
        <f t="shared" si="16"/>
        <v>1272</v>
      </c>
      <c r="G37" s="103">
        <f t="shared" si="16"/>
        <v>1157</v>
      </c>
      <c r="H37" s="103">
        <f t="shared" si="16"/>
        <v>1061</v>
      </c>
      <c r="I37" s="103">
        <f t="shared" si="16"/>
        <v>1025</v>
      </c>
      <c r="J37" s="103">
        <f t="shared" si="16"/>
        <v>1063</v>
      </c>
      <c r="K37" s="103">
        <f t="shared" si="16"/>
        <v>1052</v>
      </c>
      <c r="L37" s="103">
        <f t="shared" si="16"/>
        <v>1081</v>
      </c>
      <c r="M37" s="103">
        <f t="shared" si="16"/>
        <v>944</v>
      </c>
      <c r="N37" s="103">
        <f t="shared" si="16"/>
        <v>665</v>
      </c>
      <c r="O37" s="103">
        <f t="shared" si="16"/>
        <v>519</v>
      </c>
      <c r="P37" s="103">
        <f t="shared" si="16"/>
        <v>411</v>
      </c>
      <c r="Q37" s="103">
        <f t="shared" si="16"/>
        <v>332</v>
      </c>
      <c r="R37" s="103">
        <f t="shared" si="16"/>
        <v>446</v>
      </c>
      <c r="S37" s="103">
        <f>SUM(S38:S48)</f>
        <v>14757</v>
      </c>
    </row>
    <row r="38" spans="1:19" s="2" customFormat="1" ht="33" customHeight="1" x14ac:dyDescent="0.35">
      <c r="A38" s="61" t="s">
        <v>94</v>
      </c>
      <c r="B38" s="115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7"/>
    </row>
    <row r="39" spans="1:19" s="2" customFormat="1" ht="33" customHeight="1" x14ac:dyDescent="0.35">
      <c r="A39" s="65" t="s">
        <v>87</v>
      </c>
      <c r="B39" s="109">
        <f>B90+B141</f>
        <v>68</v>
      </c>
      <c r="C39" s="107">
        <f>C90+C141</f>
        <v>106</v>
      </c>
      <c r="D39" s="107">
        <f>D90+D141</f>
        <v>131</v>
      </c>
      <c r="E39" s="107">
        <f>E90+E141</f>
        <v>141</v>
      </c>
      <c r="F39" s="107">
        <f>F90+F141</f>
        <v>180</v>
      </c>
      <c r="G39" s="107">
        <f>G90+G141</f>
        <v>126</v>
      </c>
      <c r="H39" s="107">
        <f>H90+H141</f>
        <v>106</v>
      </c>
      <c r="I39" s="107">
        <f>I90+I141</f>
        <v>133</v>
      </c>
      <c r="J39" s="107">
        <f>J90+J141</f>
        <v>106</v>
      </c>
      <c r="K39" s="107">
        <f>K90+K141</f>
        <v>121</v>
      </c>
      <c r="L39" s="107">
        <f>L90+L141</f>
        <v>147</v>
      </c>
      <c r="M39" s="107">
        <f>M90+M141</f>
        <v>119</v>
      </c>
      <c r="N39" s="107">
        <f>N90+N141</f>
        <v>97</v>
      </c>
      <c r="O39" s="107">
        <f>O90+O141</f>
        <v>70</v>
      </c>
      <c r="P39" s="107">
        <f>P90+P141</f>
        <v>47</v>
      </c>
      <c r="Q39" s="107">
        <f>Q90+Q141</f>
        <v>48</v>
      </c>
      <c r="R39" s="107">
        <f>R90+R141</f>
        <v>54</v>
      </c>
      <c r="S39" s="107">
        <f t="shared" ref="S39" si="17">SUM(B39:R39)</f>
        <v>1800</v>
      </c>
    </row>
    <row r="40" spans="1:19" s="2" customFormat="1" ht="33" customHeight="1" x14ac:dyDescent="0.35">
      <c r="A40" s="63" t="s">
        <v>88</v>
      </c>
      <c r="B40" s="108">
        <f>B91+B142</f>
        <v>27</v>
      </c>
      <c r="C40" s="110">
        <f>C91+C142</f>
        <v>75</v>
      </c>
      <c r="D40" s="110">
        <f>D91+D142</f>
        <v>45</v>
      </c>
      <c r="E40" s="110">
        <f>E91+E142</f>
        <v>88</v>
      </c>
      <c r="F40" s="110">
        <f>F91+F142</f>
        <v>98</v>
      </c>
      <c r="G40" s="110">
        <f>G91+G142</f>
        <v>86</v>
      </c>
      <c r="H40" s="110">
        <f>H91+H142</f>
        <v>78</v>
      </c>
      <c r="I40" s="110">
        <f>I91+I142</f>
        <v>79</v>
      </c>
      <c r="J40" s="110">
        <f>J91+J142</f>
        <v>73</v>
      </c>
      <c r="K40" s="110">
        <f>K91+K142</f>
        <v>85</v>
      </c>
      <c r="L40" s="110">
        <f>L91+L142</f>
        <v>80</v>
      </c>
      <c r="M40" s="110">
        <f>M91+M142</f>
        <v>68</v>
      </c>
      <c r="N40" s="110">
        <f>N91+N142</f>
        <v>51</v>
      </c>
      <c r="O40" s="110">
        <f>O91+O142</f>
        <v>47</v>
      </c>
      <c r="P40" s="110">
        <f>P91+P142</f>
        <v>33</v>
      </c>
      <c r="Q40" s="110">
        <f>Q91+Q142</f>
        <v>29</v>
      </c>
      <c r="R40" s="110">
        <f>R91+R142</f>
        <v>33</v>
      </c>
      <c r="S40" s="110">
        <f>SUM(B40:R40)</f>
        <v>1075</v>
      </c>
    </row>
    <row r="41" spans="1:19" s="2" customFormat="1" ht="33" customHeight="1" x14ac:dyDescent="0.35">
      <c r="A41" s="63" t="s">
        <v>36</v>
      </c>
      <c r="B41" s="109">
        <f>B92+B143</f>
        <v>82</v>
      </c>
      <c r="C41" s="107">
        <f>C92+C143</f>
        <v>114</v>
      </c>
      <c r="D41" s="107">
        <f>D92+D143</f>
        <v>128</v>
      </c>
      <c r="E41" s="107">
        <f>E92+E143</f>
        <v>148</v>
      </c>
      <c r="F41" s="107">
        <f>F92+F143</f>
        <v>155</v>
      </c>
      <c r="G41" s="107">
        <f>G92+G143</f>
        <v>169</v>
      </c>
      <c r="H41" s="107">
        <f>H92+H143</f>
        <v>129</v>
      </c>
      <c r="I41" s="107">
        <f>I92+I143</f>
        <v>124</v>
      </c>
      <c r="J41" s="107">
        <f>J92+J143</f>
        <v>147</v>
      </c>
      <c r="K41" s="107">
        <f>K92+K143</f>
        <v>168</v>
      </c>
      <c r="L41" s="107">
        <f>L92+L143</f>
        <v>136</v>
      </c>
      <c r="M41" s="107">
        <f>M92+M143</f>
        <v>125</v>
      </c>
      <c r="N41" s="107">
        <f>N92+N143</f>
        <v>97</v>
      </c>
      <c r="O41" s="107">
        <f>O92+O143</f>
        <v>54</v>
      </c>
      <c r="P41" s="107">
        <f>P92+P143</f>
        <v>64</v>
      </c>
      <c r="Q41" s="107">
        <f>Q92+Q143</f>
        <v>41</v>
      </c>
      <c r="R41" s="107">
        <f>R92+R143</f>
        <v>56</v>
      </c>
      <c r="S41" s="107">
        <f>SUM(B41:R41)+1</f>
        <v>1938</v>
      </c>
    </row>
    <row r="42" spans="1:19" s="2" customFormat="1" ht="33" customHeight="1" x14ac:dyDescent="0.35">
      <c r="A42" s="18" t="s">
        <v>89</v>
      </c>
      <c r="B42" s="108">
        <f>B93+B144</f>
        <v>2</v>
      </c>
      <c r="C42" s="110">
        <f>C93+C144</f>
        <v>6</v>
      </c>
      <c r="D42" s="110">
        <f>D93+D144</f>
        <v>3</v>
      </c>
      <c r="E42" s="110">
        <f>E93+E144</f>
        <v>6</v>
      </c>
      <c r="F42" s="110">
        <f>F93+F144</f>
        <v>2</v>
      </c>
      <c r="G42" s="110">
        <f>G93+G144</f>
        <v>3</v>
      </c>
      <c r="H42" s="110">
        <f>H93+H144</f>
        <v>6</v>
      </c>
      <c r="I42" s="110">
        <f>I93+I144</f>
        <v>4</v>
      </c>
      <c r="J42" s="110">
        <f>J93+J144</f>
        <v>10</v>
      </c>
      <c r="K42" s="110">
        <f>K93+K144</f>
        <v>11</v>
      </c>
      <c r="L42" s="110">
        <f>L93+L144</f>
        <v>9</v>
      </c>
      <c r="M42" s="110">
        <f>M93+M144</f>
        <v>7</v>
      </c>
      <c r="N42" s="110">
        <f>N93+N144</f>
        <v>5</v>
      </c>
      <c r="O42" s="110">
        <f>O93+O144</f>
        <v>7</v>
      </c>
      <c r="P42" s="110">
        <f>P93+P144</f>
        <v>10</v>
      </c>
      <c r="Q42" s="110">
        <f>Q93+Q144</f>
        <v>7</v>
      </c>
      <c r="R42" s="110">
        <f>R93+R144</f>
        <v>10</v>
      </c>
      <c r="S42" s="110">
        <f t="shared" ref="S41:S48" si="18">SUM(B42:R42)</f>
        <v>108</v>
      </c>
    </row>
    <row r="43" spans="1:19" s="2" customFormat="1" ht="33" customHeight="1" x14ac:dyDescent="0.35">
      <c r="A43" s="18" t="s">
        <v>37</v>
      </c>
      <c r="B43" s="109">
        <f>B94+B145</f>
        <v>90</v>
      </c>
      <c r="C43" s="107">
        <f>C94+C145</f>
        <v>127</v>
      </c>
      <c r="D43" s="107">
        <f>D94+D145</f>
        <v>158</v>
      </c>
      <c r="E43" s="107">
        <f>E94+E145</f>
        <v>215</v>
      </c>
      <c r="F43" s="107">
        <f>F94+F145</f>
        <v>193</v>
      </c>
      <c r="G43" s="107">
        <f>G94+G145</f>
        <v>184</v>
      </c>
      <c r="H43" s="107">
        <f>H94+H145</f>
        <v>195</v>
      </c>
      <c r="I43" s="107">
        <f>I94+I145</f>
        <v>187</v>
      </c>
      <c r="J43" s="107">
        <f>J94+J145</f>
        <v>152</v>
      </c>
      <c r="K43" s="107">
        <f>K94+K145</f>
        <v>144</v>
      </c>
      <c r="L43" s="107">
        <f>L94+L145</f>
        <v>188</v>
      </c>
      <c r="M43" s="107">
        <f>M94+M145</f>
        <v>161</v>
      </c>
      <c r="N43" s="107">
        <f>N94+N145</f>
        <v>98</v>
      </c>
      <c r="O43" s="107">
        <f>O94+O145</f>
        <v>82</v>
      </c>
      <c r="P43" s="107">
        <f>P94+P145</f>
        <v>72</v>
      </c>
      <c r="Q43" s="107">
        <f>Q94+Q145</f>
        <v>56</v>
      </c>
      <c r="R43" s="107">
        <f>R94+R145</f>
        <v>89</v>
      </c>
      <c r="S43" s="107">
        <f>SUM(B43:R43)+2</f>
        <v>2393</v>
      </c>
    </row>
    <row r="44" spans="1:19" s="2" customFormat="1" ht="33" customHeight="1" x14ac:dyDescent="0.35">
      <c r="A44" s="18" t="s">
        <v>90</v>
      </c>
      <c r="B44" s="108">
        <f>B95+B146</f>
        <v>40</v>
      </c>
      <c r="C44" s="110">
        <f>C95+C146</f>
        <v>69</v>
      </c>
      <c r="D44" s="110">
        <f>D95+D146</f>
        <v>89</v>
      </c>
      <c r="E44" s="110">
        <f>E95+E146</f>
        <v>121</v>
      </c>
      <c r="F44" s="110">
        <f>F95+F146</f>
        <v>141</v>
      </c>
      <c r="G44" s="110">
        <f>G95+G146</f>
        <v>90</v>
      </c>
      <c r="H44" s="110">
        <f>H95+H146</f>
        <v>84</v>
      </c>
      <c r="I44" s="110">
        <f>I95+I146</f>
        <v>78</v>
      </c>
      <c r="J44" s="110">
        <f>J95+J146</f>
        <v>113</v>
      </c>
      <c r="K44" s="110">
        <f>K95+K146</f>
        <v>100</v>
      </c>
      <c r="L44" s="110">
        <f>L95+L146</f>
        <v>110</v>
      </c>
      <c r="M44" s="110">
        <f>M95+M146</f>
        <v>86</v>
      </c>
      <c r="N44" s="110">
        <f>N95+N146</f>
        <v>48</v>
      </c>
      <c r="O44" s="110">
        <f>O95+O146</f>
        <v>52</v>
      </c>
      <c r="P44" s="110">
        <f>P95+P146</f>
        <v>35</v>
      </c>
      <c r="Q44" s="110">
        <f>Q95+Q146</f>
        <v>33</v>
      </c>
      <c r="R44" s="110">
        <f>R95+R146</f>
        <v>46</v>
      </c>
      <c r="S44" s="110">
        <f>SUM(B44:R44)+1</f>
        <v>1336</v>
      </c>
    </row>
    <row r="45" spans="1:19" s="2" customFormat="1" ht="33" customHeight="1" x14ac:dyDescent="0.35">
      <c r="A45" s="65" t="s">
        <v>91</v>
      </c>
      <c r="B45" s="109">
        <f>B96+B147</f>
        <v>12</v>
      </c>
      <c r="C45" s="107">
        <f>C96+C147</f>
        <v>25</v>
      </c>
      <c r="D45" s="107">
        <f>D96+D147</f>
        <v>18</v>
      </c>
      <c r="E45" s="107">
        <f>E96+E147</f>
        <v>30</v>
      </c>
      <c r="F45" s="107">
        <f>F96+F147</f>
        <v>31</v>
      </c>
      <c r="G45" s="107">
        <f>G96+G147</f>
        <v>32</v>
      </c>
      <c r="H45" s="107">
        <f>H96+H147</f>
        <v>33</v>
      </c>
      <c r="I45" s="107">
        <f>I96+I147</f>
        <v>27</v>
      </c>
      <c r="J45" s="107">
        <f>J96+J147</f>
        <v>37</v>
      </c>
      <c r="K45" s="107">
        <f>K96+K147</f>
        <v>36</v>
      </c>
      <c r="L45" s="107">
        <f>L96+L147</f>
        <v>36</v>
      </c>
      <c r="M45" s="107">
        <f>M96+M147</f>
        <v>22</v>
      </c>
      <c r="N45" s="107">
        <f>N96+N147</f>
        <v>23</v>
      </c>
      <c r="O45" s="107">
        <f>O96+O147</f>
        <v>9</v>
      </c>
      <c r="P45" s="107">
        <f>P96+P147</f>
        <v>14</v>
      </c>
      <c r="Q45" s="107">
        <f>Q96+Q147</f>
        <v>12</v>
      </c>
      <c r="R45" s="107">
        <f>R96+R147</f>
        <v>19</v>
      </c>
      <c r="S45" s="107">
        <f t="shared" si="18"/>
        <v>416</v>
      </c>
    </row>
    <row r="46" spans="1:19" s="2" customFormat="1" ht="33" customHeight="1" x14ac:dyDescent="0.35">
      <c r="A46" s="65" t="s">
        <v>92</v>
      </c>
      <c r="B46" s="109">
        <f>B97+B148</f>
        <v>207</v>
      </c>
      <c r="C46" s="107">
        <f>C97+C148</f>
        <v>280</v>
      </c>
      <c r="D46" s="107">
        <f>D97+D148</f>
        <v>290</v>
      </c>
      <c r="E46" s="107">
        <f>E97+E148</f>
        <v>347</v>
      </c>
      <c r="F46" s="107">
        <f>F97+F148</f>
        <v>342</v>
      </c>
      <c r="G46" s="107">
        <f>G97+G148</f>
        <v>333</v>
      </c>
      <c r="H46" s="107">
        <f>H97+H148</f>
        <v>312</v>
      </c>
      <c r="I46" s="107">
        <f>I97+I148</f>
        <v>284</v>
      </c>
      <c r="J46" s="107">
        <f>J97+J148</f>
        <v>310</v>
      </c>
      <c r="K46" s="107">
        <f>K97+K148</f>
        <v>266</v>
      </c>
      <c r="L46" s="107">
        <f>L97+L148</f>
        <v>266</v>
      </c>
      <c r="M46" s="107">
        <f>M97+M148</f>
        <v>248</v>
      </c>
      <c r="N46" s="107">
        <f>N97+N148</f>
        <v>177</v>
      </c>
      <c r="O46" s="107">
        <f>O97+O148</f>
        <v>133</v>
      </c>
      <c r="P46" s="107">
        <f>P97+P148</f>
        <v>100</v>
      </c>
      <c r="Q46" s="107">
        <f>Q97+Q148</f>
        <v>69</v>
      </c>
      <c r="R46" s="107">
        <f>R97+R148</f>
        <v>93</v>
      </c>
      <c r="S46" s="107">
        <f t="shared" si="18"/>
        <v>4057</v>
      </c>
    </row>
    <row r="47" spans="1:19" s="2" customFormat="1" ht="33" customHeight="1" x14ac:dyDescent="0.35">
      <c r="A47" s="18" t="s">
        <v>93</v>
      </c>
      <c r="B47" s="108">
        <f>B98+B149</f>
        <v>59</v>
      </c>
      <c r="C47" s="110">
        <f>C98+C149</f>
        <v>98</v>
      </c>
      <c r="D47" s="110">
        <f>D98+D149</f>
        <v>89</v>
      </c>
      <c r="E47" s="110">
        <f>E98+E149</f>
        <v>92</v>
      </c>
      <c r="F47" s="110">
        <f>F98+F149</f>
        <v>92</v>
      </c>
      <c r="G47" s="110">
        <f>G98+G149</f>
        <v>107</v>
      </c>
      <c r="H47" s="110">
        <f>H98+H149</f>
        <v>94</v>
      </c>
      <c r="I47" s="110">
        <f>I98+I149</f>
        <v>84</v>
      </c>
      <c r="J47" s="110">
        <f>J98+J149</f>
        <v>91</v>
      </c>
      <c r="K47" s="110">
        <f>K98+K149</f>
        <v>102</v>
      </c>
      <c r="L47" s="110">
        <f>L98+L149</f>
        <v>79</v>
      </c>
      <c r="M47" s="110">
        <f>M98+M149</f>
        <v>81</v>
      </c>
      <c r="N47" s="110">
        <f>N98+N149</f>
        <v>54</v>
      </c>
      <c r="O47" s="110">
        <f>O98+O149</f>
        <v>49</v>
      </c>
      <c r="P47" s="110">
        <f>P98+P149</f>
        <v>24</v>
      </c>
      <c r="Q47" s="110">
        <f>Q98+Q149</f>
        <v>25</v>
      </c>
      <c r="R47" s="110">
        <f>R98+R149</f>
        <v>30</v>
      </c>
      <c r="S47" s="110">
        <f>SUM(B47:R47)+1</f>
        <v>1251</v>
      </c>
    </row>
    <row r="48" spans="1:19" s="2" customFormat="1" ht="33" customHeight="1" thickBot="1" x14ac:dyDescent="0.4">
      <c r="A48" s="66" t="s">
        <v>99</v>
      </c>
      <c r="B48" s="118">
        <f>B99+B150</f>
        <v>16</v>
      </c>
      <c r="C48" s="119">
        <f>C99+C150</f>
        <v>38</v>
      </c>
      <c r="D48" s="119">
        <f>D99+D150</f>
        <v>21</v>
      </c>
      <c r="E48" s="119">
        <f>E99+E150</f>
        <v>23</v>
      </c>
      <c r="F48" s="119">
        <f>F99+F150</f>
        <v>38</v>
      </c>
      <c r="G48" s="119">
        <f>G99+G150</f>
        <v>27</v>
      </c>
      <c r="H48" s="119">
        <f>H99+H150</f>
        <v>24</v>
      </c>
      <c r="I48" s="119">
        <f>I99+I150</f>
        <v>25</v>
      </c>
      <c r="J48" s="119">
        <f>J99+J150</f>
        <v>24</v>
      </c>
      <c r="K48" s="119">
        <f>K99+K150</f>
        <v>19</v>
      </c>
      <c r="L48" s="119">
        <f>L99+L150</f>
        <v>30</v>
      </c>
      <c r="M48" s="119">
        <f>M99+M150</f>
        <v>27</v>
      </c>
      <c r="N48" s="119">
        <f>N99+N150</f>
        <v>15</v>
      </c>
      <c r="O48" s="119">
        <f>O99+O150</f>
        <v>16</v>
      </c>
      <c r="P48" s="119">
        <f>P99+P150</f>
        <v>12</v>
      </c>
      <c r="Q48" s="119">
        <f>Q99+Q150</f>
        <v>12</v>
      </c>
      <c r="R48" s="119">
        <f>R99+R150</f>
        <v>16</v>
      </c>
      <c r="S48" s="119">
        <f t="shared" si="18"/>
        <v>383</v>
      </c>
    </row>
    <row r="49" spans="1:20" s="2" customFormat="1" ht="33" customHeight="1" thickBot="1" x14ac:dyDescent="0.4">
      <c r="A49" s="25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</row>
    <row r="50" spans="1:20" s="2" customFormat="1" ht="33" customHeight="1" thickBot="1" x14ac:dyDescent="0.4">
      <c r="A50" s="39" t="s">
        <v>136</v>
      </c>
      <c r="B50" s="120">
        <f>+B51</f>
        <v>1</v>
      </c>
      <c r="C50" s="103">
        <f t="shared" ref="C50:R50" si="19">+C51</f>
        <v>1</v>
      </c>
      <c r="D50" s="103">
        <f t="shared" si="19"/>
        <v>0</v>
      </c>
      <c r="E50" s="103">
        <f t="shared" si="19"/>
        <v>0</v>
      </c>
      <c r="F50" s="103">
        <f t="shared" si="19"/>
        <v>0</v>
      </c>
      <c r="G50" s="103">
        <f t="shared" si="19"/>
        <v>0</v>
      </c>
      <c r="H50" s="103">
        <f t="shared" si="19"/>
        <v>0</v>
      </c>
      <c r="I50" s="103">
        <f t="shared" si="19"/>
        <v>0</v>
      </c>
      <c r="J50" s="103">
        <f t="shared" si="19"/>
        <v>0</v>
      </c>
      <c r="K50" s="103">
        <f t="shared" si="19"/>
        <v>1</v>
      </c>
      <c r="L50" s="103">
        <f t="shared" si="19"/>
        <v>2</v>
      </c>
      <c r="M50" s="103">
        <f t="shared" si="19"/>
        <v>1</v>
      </c>
      <c r="N50" s="103">
        <f t="shared" si="19"/>
        <v>0</v>
      </c>
      <c r="O50" s="103">
        <f t="shared" si="19"/>
        <v>0</v>
      </c>
      <c r="P50" s="103">
        <f t="shared" si="19"/>
        <v>0</v>
      </c>
      <c r="Q50" s="103">
        <f t="shared" si="19"/>
        <v>0</v>
      </c>
      <c r="R50" s="103">
        <f t="shared" si="19"/>
        <v>0</v>
      </c>
      <c r="S50" s="103">
        <f>S51</f>
        <v>6</v>
      </c>
    </row>
    <row r="51" spans="1:20" s="2" customFormat="1" ht="33" customHeight="1" thickBot="1" x14ac:dyDescent="0.4">
      <c r="A51" s="81" t="s">
        <v>137</v>
      </c>
      <c r="B51" s="118">
        <f>B102+B153</f>
        <v>1</v>
      </c>
      <c r="C51" s="119">
        <f>C102+C153</f>
        <v>1</v>
      </c>
      <c r="D51" s="119">
        <f>D102+D153</f>
        <v>0</v>
      </c>
      <c r="E51" s="119">
        <f>E102+E153</f>
        <v>0</v>
      </c>
      <c r="F51" s="119">
        <f>F102+F153</f>
        <v>0</v>
      </c>
      <c r="G51" s="119">
        <f>G102+G153</f>
        <v>0</v>
      </c>
      <c r="H51" s="119">
        <f>H102+H153</f>
        <v>0</v>
      </c>
      <c r="I51" s="119">
        <f>I102+I153</f>
        <v>0</v>
      </c>
      <c r="J51" s="119">
        <f>J102+J153</f>
        <v>0</v>
      </c>
      <c r="K51" s="119">
        <f>K102+K153</f>
        <v>1</v>
      </c>
      <c r="L51" s="119">
        <f>L102+L153</f>
        <v>2</v>
      </c>
      <c r="M51" s="119">
        <f>M102+M153</f>
        <v>1</v>
      </c>
      <c r="N51" s="119">
        <f>N102+N153</f>
        <v>0</v>
      </c>
      <c r="O51" s="119">
        <f>O102+O153</f>
        <v>0</v>
      </c>
      <c r="P51" s="119">
        <f>P102+P153</f>
        <v>0</v>
      </c>
      <c r="Q51" s="119">
        <f>Q102+Q153</f>
        <v>0</v>
      </c>
      <c r="R51" s="119">
        <f>R102+R153</f>
        <v>0</v>
      </c>
      <c r="S51" s="121">
        <f>SUM(B51:R51)</f>
        <v>6</v>
      </c>
    </row>
    <row r="52" spans="1:20" s="2" customFormat="1" ht="33" customHeight="1" thickBot="1" x14ac:dyDescent="0.4">
      <c r="A52" s="6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</row>
    <row r="53" spans="1:20" s="2" customFormat="1" ht="33" customHeight="1" thickBot="1" x14ac:dyDescent="0.4">
      <c r="A53" s="100" t="s">
        <v>112</v>
      </c>
      <c r="B53" s="120">
        <f>+B54+B55</f>
        <v>1</v>
      </c>
      <c r="C53" s="120">
        <f t="shared" ref="C53:R53" si="20">+C54+C55</f>
        <v>0</v>
      </c>
      <c r="D53" s="120">
        <f t="shared" si="20"/>
        <v>0</v>
      </c>
      <c r="E53" s="120">
        <f t="shared" si="20"/>
        <v>0</v>
      </c>
      <c r="F53" s="120">
        <f t="shared" si="20"/>
        <v>1</v>
      </c>
      <c r="G53" s="120">
        <f t="shared" si="20"/>
        <v>1</v>
      </c>
      <c r="H53" s="120">
        <f t="shared" si="20"/>
        <v>1</v>
      </c>
      <c r="I53" s="120">
        <f t="shared" si="20"/>
        <v>1</v>
      </c>
      <c r="J53" s="120">
        <f t="shared" si="20"/>
        <v>0</v>
      </c>
      <c r="K53" s="120">
        <f t="shared" si="20"/>
        <v>0</v>
      </c>
      <c r="L53" s="120">
        <f t="shared" si="20"/>
        <v>1</v>
      </c>
      <c r="M53" s="120">
        <f t="shared" si="20"/>
        <v>0</v>
      </c>
      <c r="N53" s="120">
        <f t="shared" si="20"/>
        <v>1</v>
      </c>
      <c r="O53" s="120">
        <f t="shared" si="20"/>
        <v>1</v>
      </c>
      <c r="P53" s="120">
        <f t="shared" si="20"/>
        <v>1</v>
      </c>
      <c r="Q53" s="120">
        <f t="shared" si="20"/>
        <v>1</v>
      </c>
      <c r="R53" s="120">
        <f t="shared" si="20"/>
        <v>0</v>
      </c>
      <c r="S53" s="120">
        <f>+S54+S55</f>
        <v>10</v>
      </c>
    </row>
    <row r="54" spans="1:20" s="2" customFormat="1" ht="33" customHeight="1" x14ac:dyDescent="0.35">
      <c r="A54" s="101" t="s">
        <v>113</v>
      </c>
      <c r="B54" s="106">
        <f>B105+B156</f>
        <v>1</v>
      </c>
      <c r="C54" s="105">
        <f>C105+C156</f>
        <v>0</v>
      </c>
      <c r="D54" s="105">
        <f>D105+D156</f>
        <v>0</v>
      </c>
      <c r="E54" s="105">
        <f>E105+E156</f>
        <v>0</v>
      </c>
      <c r="F54" s="105">
        <f>F105+F156</f>
        <v>1</v>
      </c>
      <c r="G54" s="105">
        <f>G105+G156</f>
        <v>1</v>
      </c>
      <c r="H54" s="105">
        <f>H105+H156</f>
        <v>1</v>
      </c>
      <c r="I54" s="105">
        <f>I105+I156</f>
        <v>1</v>
      </c>
      <c r="J54" s="105">
        <f>J105+J156</f>
        <v>0</v>
      </c>
      <c r="K54" s="105">
        <f>K105+K156</f>
        <v>0</v>
      </c>
      <c r="L54" s="105">
        <f>L105+L156</f>
        <v>0</v>
      </c>
      <c r="M54" s="105">
        <f>M105+M156</f>
        <v>0</v>
      </c>
      <c r="N54" s="105">
        <f>N105+N156</f>
        <v>0</v>
      </c>
      <c r="O54" s="105">
        <f>O105+O156</f>
        <v>1</v>
      </c>
      <c r="P54" s="105">
        <f>P105+P156</f>
        <v>1</v>
      </c>
      <c r="Q54" s="105">
        <f>Q105+Q156</f>
        <v>0</v>
      </c>
      <c r="R54" s="105">
        <f>R105+R156</f>
        <v>0</v>
      </c>
      <c r="S54" s="105">
        <f>SUM(B54:R54)</f>
        <v>7</v>
      </c>
    </row>
    <row r="55" spans="1:20" s="2" customFormat="1" ht="33" customHeight="1" thickBot="1" x14ac:dyDescent="0.4">
      <c r="A55" s="66" t="s">
        <v>114</v>
      </c>
      <c r="B55" s="118">
        <f>B106+B157</f>
        <v>0</v>
      </c>
      <c r="C55" s="119">
        <f>C106+C157</f>
        <v>0</v>
      </c>
      <c r="D55" s="119">
        <f>D106+D157</f>
        <v>0</v>
      </c>
      <c r="E55" s="119">
        <f>E106+E157</f>
        <v>0</v>
      </c>
      <c r="F55" s="119">
        <f>F106+F157</f>
        <v>0</v>
      </c>
      <c r="G55" s="119">
        <f>G106+G157</f>
        <v>0</v>
      </c>
      <c r="H55" s="119">
        <f>H106+H157</f>
        <v>0</v>
      </c>
      <c r="I55" s="119">
        <f>I106+I157</f>
        <v>0</v>
      </c>
      <c r="J55" s="119">
        <f>J106+J157</f>
        <v>0</v>
      </c>
      <c r="K55" s="119">
        <f>K106+K157</f>
        <v>0</v>
      </c>
      <c r="L55" s="119">
        <f>L106+L157</f>
        <v>1</v>
      </c>
      <c r="M55" s="119">
        <f>M106+M157</f>
        <v>0</v>
      </c>
      <c r="N55" s="119">
        <f>N106+N157</f>
        <v>1</v>
      </c>
      <c r="O55" s="119">
        <f>O106+O157</f>
        <v>0</v>
      </c>
      <c r="P55" s="119">
        <f>P106+P157</f>
        <v>0</v>
      </c>
      <c r="Q55" s="119">
        <f>Q106+Q157</f>
        <v>1</v>
      </c>
      <c r="R55" s="119">
        <f>R106+R157</f>
        <v>0</v>
      </c>
      <c r="S55" s="119">
        <f>SUM(B55:R55)</f>
        <v>3</v>
      </c>
    </row>
    <row r="56" spans="1:20" s="2" customFormat="1" ht="33" customHeight="1" x14ac:dyDescent="0.35">
      <c r="A56" s="25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</row>
    <row r="57" spans="1:20" s="2" customFormat="1" ht="33" customHeight="1" x14ac:dyDescent="0.35">
      <c r="A57" s="14"/>
      <c r="B57" s="114"/>
      <c r="C57" s="114"/>
      <c r="D57" s="114"/>
      <c r="E57" s="114"/>
      <c r="F57" s="122"/>
      <c r="G57" s="122"/>
      <c r="H57" s="122"/>
      <c r="I57" s="122"/>
      <c r="J57" s="123" t="s">
        <v>148</v>
      </c>
      <c r="K57" s="122"/>
      <c r="L57" s="122"/>
      <c r="M57" s="122"/>
      <c r="N57" s="122"/>
      <c r="O57" s="114"/>
      <c r="P57" s="114"/>
      <c r="Q57" s="114"/>
      <c r="R57" s="114"/>
      <c r="S57" s="114"/>
    </row>
    <row r="58" spans="1:20" s="2" customFormat="1" ht="33" customHeight="1" x14ac:dyDescent="0.35">
      <c r="A58" s="15"/>
      <c r="B58" s="114"/>
      <c r="C58" s="114"/>
      <c r="D58" s="114"/>
      <c r="E58" s="114"/>
      <c r="F58" s="122"/>
      <c r="G58" s="122"/>
      <c r="H58" s="122"/>
      <c r="I58" s="122"/>
      <c r="J58" s="123" t="s">
        <v>2</v>
      </c>
      <c r="K58" s="122"/>
      <c r="L58" s="122"/>
      <c r="M58" s="122"/>
      <c r="N58" s="122"/>
      <c r="O58" s="114"/>
      <c r="P58" s="114"/>
      <c r="Q58" s="114"/>
      <c r="R58" s="114"/>
      <c r="S58" s="114"/>
    </row>
    <row r="59" spans="1:20" s="2" customFormat="1" ht="33" customHeight="1" thickBot="1" x14ac:dyDescent="0.4">
      <c r="A59" s="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</row>
    <row r="60" spans="1:20" s="2" customFormat="1" ht="33" customHeight="1" thickBot="1" x14ac:dyDescent="0.4">
      <c r="A60" s="86">
        <v>2018</v>
      </c>
      <c r="B60" s="124" t="s">
        <v>3</v>
      </c>
      <c r="C60" s="124" t="s">
        <v>4</v>
      </c>
      <c r="D60" s="124" t="s">
        <v>5</v>
      </c>
      <c r="E60" s="124" t="s">
        <v>6</v>
      </c>
      <c r="F60" s="124" t="s">
        <v>7</v>
      </c>
      <c r="G60" s="124" t="s">
        <v>8</v>
      </c>
      <c r="H60" s="124" t="s">
        <v>9</v>
      </c>
      <c r="I60" s="124" t="s">
        <v>10</v>
      </c>
      <c r="J60" s="124" t="s">
        <v>11</v>
      </c>
      <c r="K60" s="124" t="s">
        <v>12</v>
      </c>
      <c r="L60" s="124" t="s">
        <v>13</v>
      </c>
      <c r="M60" s="124" t="s">
        <v>14</v>
      </c>
      <c r="N60" s="124" t="s">
        <v>15</v>
      </c>
      <c r="O60" s="124" t="s">
        <v>16</v>
      </c>
      <c r="P60" s="124" t="s">
        <v>17</v>
      </c>
      <c r="Q60" s="124" t="s">
        <v>18</v>
      </c>
      <c r="R60" s="124" t="s">
        <v>19</v>
      </c>
      <c r="S60" s="124" t="s">
        <v>20</v>
      </c>
    </row>
    <row r="61" spans="1:20" s="2" customFormat="1" ht="33" customHeight="1" thickBot="1" x14ac:dyDescent="0.4">
      <c r="A61" s="10" t="s">
        <v>21</v>
      </c>
      <c r="B61" s="125">
        <f>LIMARI!B67+CHOAPA!B59+ELQUI!B62</f>
        <v>16476</v>
      </c>
      <c r="C61" s="125">
        <f>LIMARI!C67+CHOAPA!C59+ELQUI!C62</f>
        <v>22283</v>
      </c>
      <c r="D61" s="125">
        <f>LIMARI!D67+CHOAPA!D59+ELQUI!D62</f>
        <v>19687</v>
      </c>
      <c r="E61" s="125">
        <f>LIMARI!E67+CHOAPA!E59+ELQUI!E62</f>
        <v>21742</v>
      </c>
      <c r="F61" s="125">
        <f>LIMARI!F67+CHOAPA!F59+ELQUI!F62</f>
        <v>24407</v>
      </c>
      <c r="G61" s="125">
        <f>LIMARI!G67+CHOAPA!G59+ELQUI!G62</f>
        <v>25517</v>
      </c>
      <c r="H61" s="125">
        <f>LIMARI!H67+CHOAPA!H59+ELQUI!H62</f>
        <v>22059</v>
      </c>
      <c r="I61" s="125">
        <f>LIMARI!I67+CHOAPA!I59+ELQUI!I62</f>
        <v>20873</v>
      </c>
      <c r="J61" s="125">
        <f>LIMARI!J67+CHOAPA!J59+ELQUI!J62</f>
        <v>20680</v>
      </c>
      <c r="K61" s="125">
        <f>LIMARI!K67+CHOAPA!K59+ELQUI!K62</f>
        <v>20502</v>
      </c>
      <c r="L61" s="125">
        <f>LIMARI!L67+CHOAPA!L59+ELQUI!L62</f>
        <v>20720</v>
      </c>
      <c r="M61" s="125">
        <f>LIMARI!M67+CHOAPA!M59+ELQUI!M62</f>
        <v>18222</v>
      </c>
      <c r="N61" s="125">
        <f>LIMARI!N67+CHOAPA!N59+ELQUI!N62</f>
        <v>15527</v>
      </c>
      <c r="O61" s="125">
        <f>LIMARI!O67+CHOAPA!O59+ELQUI!O62</f>
        <v>12279</v>
      </c>
      <c r="P61" s="125">
        <f>LIMARI!P67+CHOAPA!P59+ELQUI!P62</f>
        <v>10113</v>
      </c>
      <c r="Q61" s="125">
        <f>LIMARI!Q67+CHOAPA!Q59+ELQUI!Q62</f>
        <v>7965</v>
      </c>
      <c r="R61" s="125">
        <f>LIMARI!R67+CHOAPA!R59+ELQUI!R62</f>
        <v>11766</v>
      </c>
      <c r="S61" s="125">
        <f>LIMARI!S67+CHOAPA!S59+ELQUI!S62</f>
        <v>310824</v>
      </c>
      <c r="T61" s="4"/>
    </row>
    <row r="62" spans="1:20" s="2" customFormat="1" ht="33" customHeight="1" thickBot="1" x14ac:dyDescent="0.4">
      <c r="A62" s="12" t="s">
        <v>22</v>
      </c>
      <c r="B62" s="126">
        <f>B63+B78+B88+B101+B104</f>
        <v>10835</v>
      </c>
      <c r="C62" s="126">
        <f>+C63+C78+C88+C101+C104</f>
        <v>14970</v>
      </c>
      <c r="D62" s="126">
        <f>+D63+D78+D88+D101+D104</f>
        <v>12973</v>
      </c>
      <c r="E62" s="126">
        <f>+E63+E78+E88+E101+E104</f>
        <v>14242</v>
      </c>
      <c r="F62" s="126">
        <f>+F63+F78+F88+F101+F104</f>
        <v>16370</v>
      </c>
      <c r="G62" s="126">
        <f>+G63+G78+G88+G101+G104</f>
        <v>17444</v>
      </c>
      <c r="H62" s="126">
        <f>+H63+H78+H88+H101+H104</f>
        <v>14885</v>
      </c>
      <c r="I62" s="126">
        <f>+I63+I78+I88+I101+I104</f>
        <v>13876</v>
      </c>
      <c r="J62" s="126">
        <f>+J63+J78+J88+J101+J104</f>
        <v>13770</v>
      </c>
      <c r="K62" s="126">
        <f>+K63+K78+K88+K101+K104</f>
        <v>13549</v>
      </c>
      <c r="L62" s="126">
        <f>+L63+L78+L88+L101+L104</f>
        <v>13457</v>
      </c>
      <c r="M62" s="126">
        <f>+M63+M78+M88+M101+M104</f>
        <v>12081</v>
      </c>
      <c r="N62" s="126">
        <f>+N63+N78+N88+N101+N104</f>
        <v>10323</v>
      </c>
      <c r="O62" s="126">
        <f>+O63+O78+O88+O101+O104</f>
        <v>8129</v>
      </c>
      <c r="P62" s="126">
        <f>+P63+P78+P88+P101+P104</f>
        <v>6695</v>
      </c>
      <c r="Q62" s="126">
        <f>+Q63+Q78+Q88+Q101+Q104</f>
        <v>5089</v>
      </c>
      <c r="R62" s="126">
        <f>+R63+R78+R88+R101+R104</f>
        <v>7433</v>
      </c>
      <c r="S62" s="126">
        <f>+S63+S78+S88+S101+S104</f>
        <v>206126</v>
      </c>
    </row>
    <row r="63" spans="1:20" s="2" customFormat="1" ht="33" customHeight="1" thickBot="1" x14ac:dyDescent="0.4">
      <c r="A63" s="10" t="s">
        <v>23</v>
      </c>
      <c r="B63" s="125">
        <f>SUM(B64:B76)</f>
        <v>4936</v>
      </c>
      <c r="C63" s="125">
        <f>SUM(C64:C76)</f>
        <v>7080</v>
      </c>
      <c r="D63" s="125">
        <f>SUM(D64:D76)</f>
        <v>6152</v>
      </c>
      <c r="E63" s="125">
        <f>SUM(E64:E76)</f>
        <v>6814</v>
      </c>
      <c r="F63" s="125">
        <f>SUM(F64:F76)</f>
        <v>8293</v>
      </c>
      <c r="G63" s="125">
        <f>SUM(G64:G76)</f>
        <v>8735</v>
      </c>
      <c r="H63" s="125">
        <f>SUM(H64:H76)</f>
        <v>7352</v>
      </c>
      <c r="I63" s="125">
        <f>SUM(I64:I76)</f>
        <v>6860</v>
      </c>
      <c r="J63" s="125">
        <f>SUM(J64:J76)</f>
        <v>6946</v>
      </c>
      <c r="K63" s="125">
        <f>SUM(K64:K76)</f>
        <v>6730</v>
      </c>
      <c r="L63" s="125">
        <f>SUM(L64:L76)</f>
        <v>6600</v>
      </c>
      <c r="M63" s="125">
        <f>SUM(M64:M76)</f>
        <v>5926</v>
      </c>
      <c r="N63" s="125">
        <f>SUM(N64:N76)</f>
        <v>5142</v>
      </c>
      <c r="O63" s="125">
        <f>SUM(O64:O76)</f>
        <v>4080</v>
      </c>
      <c r="P63" s="125">
        <f>SUM(P64:P76)</f>
        <v>3403</v>
      </c>
      <c r="Q63" s="125">
        <f>SUM(Q64:Q76)</f>
        <v>2575</v>
      </c>
      <c r="R63" s="125">
        <f>SUM(R64:R76)</f>
        <v>3806</v>
      </c>
      <c r="S63" s="125">
        <f>SUM(S64:S76)</f>
        <v>101433</v>
      </c>
    </row>
    <row r="64" spans="1:20" s="2" customFormat="1" ht="33" customHeight="1" x14ac:dyDescent="0.35">
      <c r="A64" s="59" t="s">
        <v>24</v>
      </c>
      <c r="B64" s="105">
        <v>970</v>
      </c>
      <c r="C64" s="105">
        <v>1258</v>
      </c>
      <c r="D64" s="105">
        <v>1149</v>
      </c>
      <c r="E64" s="105">
        <v>1218</v>
      </c>
      <c r="F64" s="105">
        <v>1627</v>
      </c>
      <c r="G64" s="105">
        <v>1817</v>
      </c>
      <c r="H64" s="105">
        <v>1576</v>
      </c>
      <c r="I64" s="105">
        <v>1555</v>
      </c>
      <c r="J64" s="105">
        <v>1605</v>
      </c>
      <c r="K64" s="105">
        <v>1446</v>
      </c>
      <c r="L64" s="105">
        <v>1349</v>
      </c>
      <c r="M64" s="105">
        <v>1299</v>
      </c>
      <c r="N64" s="105">
        <v>1214</v>
      </c>
      <c r="O64" s="105">
        <v>1122</v>
      </c>
      <c r="P64" s="105">
        <v>987</v>
      </c>
      <c r="Q64" s="105">
        <v>765</v>
      </c>
      <c r="R64" s="105">
        <v>1133</v>
      </c>
      <c r="S64" s="106">
        <f t="shared" ref="S64:S73" si="21">SUM(B64:R64)</f>
        <v>22090</v>
      </c>
    </row>
    <row r="65" spans="1:19" s="2" customFormat="1" ht="33" customHeight="1" x14ac:dyDescent="0.35">
      <c r="A65" s="18" t="s">
        <v>116</v>
      </c>
      <c r="B65" s="107">
        <v>13</v>
      </c>
      <c r="C65" s="107">
        <v>9</v>
      </c>
      <c r="D65" s="107">
        <v>4</v>
      </c>
      <c r="E65" s="107">
        <v>6</v>
      </c>
      <c r="F65" s="107">
        <v>8</v>
      </c>
      <c r="G65" s="107">
        <v>13</v>
      </c>
      <c r="H65" s="107">
        <v>6</v>
      </c>
      <c r="I65" s="107">
        <v>6</v>
      </c>
      <c r="J65" s="107">
        <v>6</v>
      </c>
      <c r="K65" s="107">
        <v>3</v>
      </c>
      <c r="L65" s="107">
        <v>5</v>
      </c>
      <c r="M65" s="107">
        <v>5</v>
      </c>
      <c r="N65" s="107">
        <v>6</v>
      </c>
      <c r="O65" s="107">
        <v>4</v>
      </c>
      <c r="P65" s="107">
        <v>3</v>
      </c>
      <c r="Q65" s="107">
        <v>3</v>
      </c>
      <c r="R65" s="107"/>
      <c r="S65" s="109">
        <f t="shared" si="21"/>
        <v>100</v>
      </c>
    </row>
    <row r="66" spans="1:19" s="2" customFormat="1" ht="33" customHeight="1" x14ac:dyDescent="0.35">
      <c r="A66" s="18" t="s">
        <v>25</v>
      </c>
      <c r="B66" s="110">
        <v>624</v>
      </c>
      <c r="C66" s="110">
        <v>1030</v>
      </c>
      <c r="D66" s="110">
        <v>926</v>
      </c>
      <c r="E66" s="110">
        <v>892</v>
      </c>
      <c r="F66" s="110">
        <v>1067</v>
      </c>
      <c r="G66" s="110">
        <v>1105</v>
      </c>
      <c r="H66" s="110">
        <v>993</v>
      </c>
      <c r="I66" s="110">
        <v>910</v>
      </c>
      <c r="J66" s="110">
        <v>1006</v>
      </c>
      <c r="K66" s="110">
        <v>944</v>
      </c>
      <c r="L66" s="110">
        <v>912</v>
      </c>
      <c r="M66" s="110">
        <v>902</v>
      </c>
      <c r="N66" s="110">
        <v>805</v>
      </c>
      <c r="O66" s="110">
        <v>624</v>
      </c>
      <c r="P66" s="110">
        <v>488</v>
      </c>
      <c r="Q66" s="110">
        <v>386</v>
      </c>
      <c r="R66" s="110">
        <v>456</v>
      </c>
      <c r="S66" s="109">
        <f>SUM(B66:R66)+3</f>
        <v>14073</v>
      </c>
    </row>
    <row r="67" spans="1:19" s="2" customFormat="1" ht="33" customHeight="1" x14ac:dyDescent="0.35">
      <c r="A67" s="18" t="s">
        <v>157</v>
      </c>
      <c r="B67" s="110">
        <v>8</v>
      </c>
      <c r="C67" s="110">
        <v>5</v>
      </c>
      <c r="D67" s="110">
        <v>7</v>
      </c>
      <c r="E67" s="110">
        <v>4</v>
      </c>
      <c r="F67" s="110">
        <v>9</v>
      </c>
      <c r="G67" s="110">
        <v>10</v>
      </c>
      <c r="H67" s="110">
        <v>6</v>
      </c>
      <c r="I67" s="110">
        <v>2</v>
      </c>
      <c r="J67" s="110">
        <v>6</v>
      </c>
      <c r="K67" s="110">
        <v>4</v>
      </c>
      <c r="L67" s="110">
        <v>8</v>
      </c>
      <c r="M67" s="110">
        <v>4</v>
      </c>
      <c r="N67" s="110">
        <v>7</v>
      </c>
      <c r="O67" s="110">
        <v>0</v>
      </c>
      <c r="P67" s="110">
        <v>2</v>
      </c>
      <c r="Q67" s="110">
        <v>0</v>
      </c>
      <c r="R67" s="110">
        <v>1</v>
      </c>
      <c r="S67" s="109">
        <f t="shared" si="21"/>
        <v>83</v>
      </c>
    </row>
    <row r="68" spans="1:19" s="2" customFormat="1" ht="33" customHeight="1" x14ac:dyDescent="0.35">
      <c r="A68" s="18" t="s">
        <v>26</v>
      </c>
      <c r="B68" s="110">
        <v>789</v>
      </c>
      <c r="C68" s="110">
        <v>1062</v>
      </c>
      <c r="D68" s="110">
        <v>872</v>
      </c>
      <c r="E68" s="110">
        <v>1074</v>
      </c>
      <c r="F68" s="110">
        <v>1171</v>
      </c>
      <c r="G68" s="110">
        <v>1325</v>
      </c>
      <c r="H68" s="110">
        <v>1111</v>
      </c>
      <c r="I68" s="110">
        <v>1002</v>
      </c>
      <c r="J68" s="110">
        <v>963</v>
      </c>
      <c r="K68" s="110">
        <v>993</v>
      </c>
      <c r="L68" s="110">
        <v>1015</v>
      </c>
      <c r="M68" s="110">
        <v>906</v>
      </c>
      <c r="N68" s="110">
        <v>741</v>
      </c>
      <c r="O68" s="110">
        <v>586</v>
      </c>
      <c r="P68" s="110">
        <v>513</v>
      </c>
      <c r="Q68" s="110">
        <v>388</v>
      </c>
      <c r="R68" s="110">
        <v>629</v>
      </c>
      <c r="S68" s="109">
        <f t="shared" si="21"/>
        <v>15140</v>
      </c>
    </row>
    <row r="69" spans="1:19" s="2" customFormat="1" ht="33" customHeight="1" x14ac:dyDescent="0.35">
      <c r="A69" s="18" t="s">
        <v>27</v>
      </c>
      <c r="B69" s="110">
        <v>798</v>
      </c>
      <c r="C69" s="110">
        <v>1205</v>
      </c>
      <c r="D69" s="110">
        <v>1102</v>
      </c>
      <c r="E69" s="110">
        <v>1381</v>
      </c>
      <c r="F69" s="110">
        <v>1745</v>
      </c>
      <c r="G69" s="110">
        <v>1899</v>
      </c>
      <c r="H69" s="110">
        <v>1594</v>
      </c>
      <c r="I69" s="110">
        <v>1530</v>
      </c>
      <c r="J69" s="110">
        <v>1465</v>
      </c>
      <c r="K69" s="110">
        <v>1494</v>
      </c>
      <c r="L69" s="110">
        <v>1523</v>
      </c>
      <c r="M69" s="110">
        <v>1402</v>
      </c>
      <c r="N69" s="110">
        <v>1204</v>
      </c>
      <c r="O69" s="110">
        <v>966</v>
      </c>
      <c r="P69" s="110">
        <v>825</v>
      </c>
      <c r="Q69" s="110">
        <v>621</v>
      </c>
      <c r="R69" s="110">
        <v>1071</v>
      </c>
      <c r="S69" s="109">
        <f t="shared" si="21"/>
        <v>21825</v>
      </c>
    </row>
    <row r="70" spans="1:19" s="2" customFormat="1" ht="33" customHeight="1" x14ac:dyDescent="0.35">
      <c r="A70" s="18" t="s">
        <v>28</v>
      </c>
      <c r="B70" s="110">
        <v>822</v>
      </c>
      <c r="C70" s="110">
        <v>1303</v>
      </c>
      <c r="D70" s="110">
        <v>1091</v>
      </c>
      <c r="E70" s="110">
        <v>1209</v>
      </c>
      <c r="F70" s="110">
        <v>1401</v>
      </c>
      <c r="G70" s="110">
        <v>1371</v>
      </c>
      <c r="H70" s="110">
        <v>1121</v>
      </c>
      <c r="I70" s="110">
        <v>988</v>
      </c>
      <c r="J70" s="110">
        <v>985</v>
      </c>
      <c r="K70" s="110">
        <v>995</v>
      </c>
      <c r="L70" s="110">
        <v>1001</v>
      </c>
      <c r="M70" s="110">
        <v>832</v>
      </c>
      <c r="N70" s="110">
        <v>700</v>
      </c>
      <c r="O70" s="110">
        <v>488</v>
      </c>
      <c r="P70" s="110">
        <v>390</v>
      </c>
      <c r="Q70" s="110">
        <v>277</v>
      </c>
      <c r="R70" s="110">
        <v>360</v>
      </c>
      <c r="S70" s="109">
        <f t="shared" si="21"/>
        <v>15334</v>
      </c>
    </row>
    <row r="71" spans="1:19" s="2" customFormat="1" ht="33" customHeight="1" x14ac:dyDescent="0.35">
      <c r="A71" s="18" t="s">
        <v>115</v>
      </c>
      <c r="B71" s="110">
        <v>2</v>
      </c>
      <c r="C71" s="110">
        <v>0</v>
      </c>
      <c r="D71" s="110">
        <v>0</v>
      </c>
      <c r="E71" s="110">
        <v>0</v>
      </c>
      <c r="F71" s="110">
        <v>3</v>
      </c>
      <c r="G71" s="110">
        <v>5</v>
      </c>
      <c r="H71" s="110">
        <v>0</v>
      </c>
      <c r="I71" s="110">
        <v>1</v>
      </c>
      <c r="J71" s="110">
        <v>0</v>
      </c>
      <c r="K71" s="110">
        <v>4</v>
      </c>
      <c r="L71" s="110">
        <v>1</v>
      </c>
      <c r="M71" s="110">
        <v>0</v>
      </c>
      <c r="N71" s="110">
        <v>2</v>
      </c>
      <c r="O71" s="110">
        <v>1</v>
      </c>
      <c r="P71" s="110">
        <v>0</v>
      </c>
      <c r="Q71" s="110">
        <v>0</v>
      </c>
      <c r="R71" s="110"/>
      <c r="S71" s="108">
        <f t="shared" si="21"/>
        <v>19</v>
      </c>
    </row>
    <row r="72" spans="1:19" s="2" customFormat="1" ht="33" customHeight="1" x14ac:dyDescent="0.35">
      <c r="A72" s="83" t="s">
        <v>98</v>
      </c>
      <c r="B72" s="107">
        <v>883</v>
      </c>
      <c r="C72" s="107">
        <v>1190</v>
      </c>
      <c r="D72" s="107">
        <v>988</v>
      </c>
      <c r="E72" s="107">
        <v>1015</v>
      </c>
      <c r="F72" s="107">
        <v>1245</v>
      </c>
      <c r="G72" s="107">
        <v>1180</v>
      </c>
      <c r="H72" s="107">
        <v>922</v>
      </c>
      <c r="I72" s="107">
        <v>853</v>
      </c>
      <c r="J72" s="107">
        <v>901</v>
      </c>
      <c r="K72" s="107">
        <v>829</v>
      </c>
      <c r="L72" s="107">
        <v>780</v>
      </c>
      <c r="M72" s="107">
        <v>565</v>
      </c>
      <c r="N72" s="107">
        <v>454</v>
      </c>
      <c r="O72" s="107">
        <v>284</v>
      </c>
      <c r="P72" s="107">
        <v>189</v>
      </c>
      <c r="Q72" s="107">
        <v>131</v>
      </c>
      <c r="R72" s="107">
        <v>147</v>
      </c>
      <c r="S72" s="109">
        <f t="shared" si="21"/>
        <v>12556</v>
      </c>
    </row>
    <row r="73" spans="1:19" s="2" customFormat="1" ht="33" customHeight="1" x14ac:dyDescent="0.35">
      <c r="A73" s="18" t="s">
        <v>117</v>
      </c>
      <c r="B73" s="140">
        <v>18</v>
      </c>
      <c r="C73" s="140">
        <v>8</v>
      </c>
      <c r="D73" s="140">
        <v>3</v>
      </c>
      <c r="E73" s="140">
        <v>7</v>
      </c>
      <c r="F73" s="140">
        <v>12</v>
      </c>
      <c r="G73" s="140">
        <v>7</v>
      </c>
      <c r="H73" s="140">
        <v>12</v>
      </c>
      <c r="I73" s="140">
        <v>6</v>
      </c>
      <c r="J73" s="140">
        <v>4</v>
      </c>
      <c r="K73" s="140">
        <v>12</v>
      </c>
      <c r="L73" s="140">
        <v>1</v>
      </c>
      <c r="M73" s="140">
        <v>4</v>
      </c>
      <c r="N73" s="140">
        <v>5</v>
      </c>
      <c r="O73" s="140">
        <v>4</v>
      </c>
      <c r="P73" s="140">
        <v>2</v>
      </c>
      <c r="Q73" s="140">
        <v>3</v>
      </c>
      <c r="R73" s="140">
        <v>2</v>
      </c>
      <c r="S73" s="139">
        <f t="shared" si="21"/>
        <v>110</v>
      </c>
    </row>
    <row r="74" spans="1:19" s="2" customFormat="1" ht="33" customHeight="1" x14ac:dyDescent="0.35">
      <c r="A74" s="18" t="s">
        <v>154</v>
      </c>
      <c r="B74" s="110">
        <v>4</v>
      </c>
      <c r="C74" s="110">
        <v>4</v>
      </c>
      <c r="D74" s="110">
        <v>6</v>
      </c>
      <c r="E74" s="110">
        <v>3</v>
      </c>
      <c r="F74" s="110">
        <v>3</v>
      </c>
      <c r="G74" s="110">
        <v>2</v>
      </c>
      <c r="H74" s="110">
        <v>4</v>
      </c>
      <c r="I74" s="110">
        <v>5</v>
      </c>
      <c r="J74" s="110">
        <v>2</v>
      </c>
      <c r="K74" s="110">
        <v>2</v>
      </c>
      <c r="L74" s="110">
        <v>2</v>
      </c>
      <c r="M74" s="110">
        <v>3</v>
      </c>
      <c r="N74" s="110">
        <v>2</v>
      </c>
      <c r="O74" s="110">
        <v>1</v>
      </c>
      <c r="P74" s="110">
        <v>0</v>
      </c>
      <c r="Q74" s="110">
        <v>1</v>
      </c>
      <c r="R74" s="110">
        <v>1</v>
      </c>
      <c r="S74" s="108">
        <f t="shared" ref="S74:S76" si="22">SUM(B74:R74)</f>
        <v>45</v>
      </c>
    </row>
    <row r="75" spans="1:19" s="2" customFormat="1" ht="33" customHeight="1" x14ac:dyDescent="0.35">
      <c r="A75" s="18" t="s">
        <v>155</v>
      </c>
      <c r="B75" s="110">
        <v>1</v>
      </c>
      <c r="C75" s="110">
        <v>2</v>
      </c>
      <c r="D75" s="110">
        <v>2</v>
      </c>
      <c r="E75" s="110">
        <v>0</v>
      </c>
      <c r="F75" s="110">
        <v>1</v>
      </c>
      <c r="G75" s="110">
        <v>0</v>
      </c>
      <c r="H75" s="110">
        <v>3</v>
      </c>
      <c r="I75" s="110">
        <v>0</v>
      </c>
      <c r="J75" s="110">
        <v>0</v>
      </c>
      <c r="K75" s="110">
        <v>1</v>
      </c>
      <c r="L75" s="110">
        <v>1</v>
      </c>
      <c r="M75" s="110">
        <v>0</v>
      </c>
      <c r="N75" s="110">
        <v>0</v>
      </c>
      <c r="O75" s="110">
        <v>0</v>
      </c>
      <c r="P75" s="110">
        <v>3</v>
      </c>
      <c r="Q75" s="110">
        <v>0</v>
      </c>
      <c r="R75" s="110">
        <v>3</v>
      </c>
      <c r="S75" s="108">
        <f t="shared" si="22"/>
        <v>17</v>
      </c>
    </row>
    <row r="76" spans="1:19" s="2" customFormat="1" ht="33" customHeight="1" thickBot="1" x14ac:dyDescent="0.4">
      <c r="A76" s="81" t="s">
        <v>156</v>
      </c>
      <c r="B76" s="111">
        <v>4</v>
      </c>
      <c r="C76" s="111">
        <v>4</v>
      </c>
      <c r="D76" s="111">
        <v>2</v>
      </c>
      <c r="E76" s="111">
        <v>5</v>
      </c>
      <c r="F76" s="111">
        <v>1</v>
      </c>
      <c r="G76" s="111">
        <v>1</v>
      </c>
      <c r="H76" s="111">
        <v>4</v>
      </c>
      <c r="I76" s="111">
        <v>2</v>
      </c>
      <c r="J76" s="111">
        <v>3</v>
      </c>
      <c r="K76" s="111">
        <v>3</v>
      </c>
      <c r="L76" s="111">
        <v>2</v>
      </c>
      <c r="M76" s="111">
        <v>4</v>
      </c>
      <c r="N76" s="111">
        <v>2</v>
      </c>
      <c r="O76" s="111">
        <v>0</v>
      </c>
      <c r="P76" s="111">
        <v>1</v>
      </c>
      <c r="Q76" s="111">
        <v>0</v>
      </c>
      <c r="R76" s="111">
        <v>3</v>
      </c>
      <c r="S76" s="112">
        <f t="shared" si="22"/>
        <v>41</v>
      </c>
    </row>
    <row r="77" spans="1:19" s="2" customFormat="1" ht="33" customHeight="1" thickBot="1" x14ac:dyDescent="0.4">
      <c r="A77" s="85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</row>
    <row r="78" spans="1:19" s="2" customFormat="1" ht="33" customHeight="1" thickBot="1" x14ac:dyDescent="0.4">
      <c r="A78" s="60" t="s">
        <v>29</v>
      </c>
      <c r="B78" s="127">
        <f>SUM(B79:B86)</f>
        <v>5607</v>
      </c>
      <c r="C78" s="127">
        <f t="shared" ref="C78:R78" si="23">SUM(C79:C86)</f>
        <v>7416</v>
      </c>
      <c r="D78" s="127">
        <f t="shared" si="23"/>
        <v>6343</v>
      </c>
      <c r="E78" s="127">
        <f t="shared" si="23"/>
        <v>6814</v>
      </c>
      <c r="F78" s="127">
        <f t="shared" si="23"/>
        <v>7436</v>
      </c>
      <c r="G78" s="127">
        <f t="shared" si="23"/>
        <v>8115</v>
      </c>
      <c r="H78" s="127">
        <f t="shared" si="23"/>
        <v>7000</v>
      </c>
      <c r="I78" s="127">
        <f t="shared" si="23"/>
        <v>6475</v>
      </c>
      <c r="J78" s="127">
        <f t="shared" si="23"/>
        <v>6266</v>
      </c>
      <c r="K78" s="127">
        <f t="shared" si="23"/>
        <v>6281</v>
      </c>
      <c r="L78" s="127">
        <f t="shared" si="23"/>
        <v>6328</v>
      </c>
      <c r="M78" s="127">
        <f t="shared" si="23"/>
        <v>5720</v>
      </c>
      <c r="N78" s="127">
        <f t="shared" si="23"/>
        <v>4871</v>
      </c>
      <c r="O78" s="127">
        <f t="shared" si="23"/>
        <v>3809</v>
      </c>
      <c r="P78" s="127">
        <f t="shared" si="23"/>
        <v>3091</v>
      </c>
      <c r="Q78" s="127">
        <f t="shared" si="23"/>
        <v>2337</v>
      </c>
      <c r="R78" s="127">
        <f t="shared" si="23"/>
        <v>3394</v>
      </c>
      <c r="S78" s="127">
        <f>SUM(S79:S86)</f>
        <v>97305</v>
      </c>
    </row>
    <row r="79" spans="1:19" s="2" customFormat="1" ht="33" customHeight="1" x14ac:dyDescent="0.35">
      <c r="A79" s="101" t="s">
        <v>30</v>
      </c>
      <c r="B79" s="106">
        <v>924</v>
      </c>
      <c r="C79" s="105">
        <v>1276</v>
      </c>
      <c r="D79" s="105">
        <v>1103</v>
      </c>
      <c r="E79" s="105">
        <v>1274</v>
      </c>
      <c r="F79" s="105">
        <v>1354</v>
      </c>
      <c r="G79" s="105">
        <v>1431</v>
      </c>
      <c r="H79" s="105">
        <v>1263</v>
      </c>
      <c r="I79" s="105">
        <v>1184</v>
      </c>
      <c r="J79" s="105">
        <v>1115</v>
      </c>
      <c r="K79" s="105">
        <v>1167</v>
      </c>
      <c r="L79" s="105">
        <v>1247</v>
      </c>
      <c r="M79" s="105">
        <v>1074</v>
      </c>
      <c r="N79" s="105">
        <v>888</v>
      </c>
      <c r="O79" s="105">
        <v>652</v>
      </c>
      <c r="P79" s="105">
        <v>516</v>
      </c>
      <c r="Q79" s="105">
        <v>432</v>
      </c>
      <c r="R79" s="105">
        <v>614</v>
      </c>
      <c r="S79" s="106">
        <f>SUM(B79:R79)+1</f>
        <v>17515</v>
      </c>
    </row>
    <row r="80" spans="1:19" s="2" customFormat="1" ht="33" customHeight="1" x14ac:dyDescent="0.35">
      <c r="A80" s="63" t="s">
        <v>31</v>
      </c>
      <c r="B80" s="108">
        <v>921</v>
      </c>
      <c r="C80" s="110">
        <v>1211</v>
      </c>
      <c r="D80" s="110">
        <v>1022</v>
      </c>
      <c r="E80" s="110">
        <v>1108</v>
      </c>
      <c r="F80" s="110">
        <v>1355</v>
      </c>
      <c r="G80" s="110">
        <v>1325</v>
      </c>
      <c r="H80" s="110">
        <v>1122</v>
      </c>
      <c r="I80" s="110">
        <v>985</v>
      </c>
      <c r="J80" s="110">
        <v>1010</v>
      </c>
      <c r="K80" s="110">
        <v>976</v>
      </c>
      <c r="L80" s="110">
        <v>1033</v>
      </c>
      <c r="M80" s="110">
        <v>933</v>
      </c>
      <c r="N80" s="110">
        <v>748</v>
      </c>
      <c r="O80" s="110">
        <v>572</v>
      </c>
      <c r="P80" s="110">
        <v>479</v>
      </c>
      <c r="Q80" s="110">
        <v>320</v>
      </c>
      <c r="R80" s="110">
        <v>495</v>
      </c>
      <c r="S80" s="108">
        <f>SUM(B80:R80)+1</f>
        <v>15616</v>
      </c>
    </row>
    <row r="81" spans="1:39" s="2" customFormat="1" ht="33" customHeight="1" x14ac:dyDescent="0.35">
      <c r="A81" s="63" t="s">
        <v>32</v>
      </c>
      <c r="B81" s="108">
        <v>1758</v>
      </c>
      <c r="C81" s="110">
        <v>2099</v>
      </c>
      <c r="D81" s="110">
        <v>1911</v>
      </c>
      <c r="E81" s="110">
        <v>2010</v>
      </c>
      <c r="F81" s="110">
        <v>2092</v>
      </c>
      <c r="G81" s="110">
        <v>2366</v>
      </c>
      <c r="H81" s="110">
        <v>2002</v>
      </c>
      <c r="I81" s="110">
        <v>1814</v>
      </c>
      <c r="J81" s="110">
        <v>1804</v>
      </c>
      <c r="K81" s="110">
        <v>1750</v>
      </c>
      <c r="L81" s="110">
        <v>1616</v>
      </c>
      <c r="M81" s="110">
        <v>1393</v>
      </c>
      <c r="N81" s="110">
        <v>1256</v>
      </c>
      <c r="O81" s="110">
        <v>981</v>
      </c>
      <c r="P81" s="110">
        <v>758</v>
      </c>
      <c r="Q81" s="110">
        <v>524</v>
      </c>
      <c r="R81" s="110">
        <v>722</v>
      </c>
      <c r="S81" s="108">
        <f t="shared" ref="S81:S86" si="24">SUM(B81:R81)</f>
        <v>26856</v>
      </c>
    </row>
    <row r="82" spans="1:39" s="2" customFormat="1" ht="33" customHeight="1" x14ac:dyDescent="0.35">
      <c r="A82" s="18" t="s">
        <v>110</v>
      </c>
      <c r="B82" s="108">
        <v>0</v>
      </c>
      <c r="C82" s="110">
        <v>0</v>
      </c>
      <c r="D82" s="110">
        <v>0</v>
      </c>
      <c r="E82" s="110">
        <v>0</v>
      </c>
      <c r="F82" s="110">
        <v>0</v>
      </c>
      <c r="G82" s="110">
        <v>0</v>
      </c>
      <c r="H82" s="110">
        <v>0</v>
      </c>
      <c r="I82" s="110">
        <v>0</v>
      </c>
      <c r="J82" s="110">
        <v>1</v>
      </c>
      <c r="K82" s="110">
        <v>0</v>
      </c>
      <c r="L82" s="110">
        <v>0</v>
      </c>
      <c r="M82" s="110">
        <v>0</v>
      </c>
      <c r="N82" s="110">
        <v>0</v>
      </c>
      <c r="O82" s="110">
        <v>0</v>
      </c>
      <c r="P82" s="110">
        <v>0</v>
      </c>
      <c r="Q82" s="110">
        <v>0</v>
      </c>
      <c r="R82" s="110">
        <v>0</v>
      </c>
      <c r="S82" s="108">
        <f t="shared" si="24"/>
        <v>1</v>
      </c>
    </row>
    <row r="83" spans="1:39" s="2" customFormat="1" ht="33" customHeight="1" x14ac:dyDescent="0.35">
      <c r="A83" s="85" t="s">
        <v>95</v>
      </c>
      <c r="B83" s="108">
        <v>1532</v>
      </c>
      <c r="C83" s="110">
        <v>2164</v>
      </c>
      <c r="D83" s="110">
        <v>1692</v>
      </c>
      <c r="E83" s="110">
        <v>1796</v>
      </c>
      <c r="F83" s="110">
        <v>1933</v>
      </c>
      <c r="G83" s="110">
        <v>2242</v>
      </c>
      <c r="H83" s="110">
        <v>2027</v>
      </c>
      <c r="I83" s="110">
        <v>1867</v>
      </c>
      <c r="J83" s="110">
        <v>1722</v>
      </c>
      <c r="K83" s="110">
        <v>1751</v>
      </c>
      <c r="L83" s="110">
        <v>1833</v>
      </c>
      <c r="M83" s="110">
        <v>1787</v>
      </c>
      <c r="N83" s="110">
        <v>1613</v>
      </c>
      <c r="O83" s="110">
        <v>1281</v>
      </c>
      <c r="P83" s="110">
        <v>1092</v>
      </c>
      <c r="Q83" s="110">
        <v>849</v>
      </c>
      <c r="R83" s="110">
        <v>1316</v>
      </c>
      <c r="S83" s="108">
        <f t="shared" si="24"/>
        <v>28497</v>
      </c>
    </row>
    <row r="84" spans="1:39" s="2" customFormat="1" ht="33" customHeight="1" x14ac:dyDescent="0.35">
      <c r="A84" s="63" t="s">
        <v>33</v>
      </c>
      <c r="B84" s="108">
        <v>224</v>
      </c>
      <c r="C84" s="110">
        <v>309</v>
      </c>
      <c r="D84" s="110">
        <v>279</v>
      </c>
      <c r="E84" s="110">
        <v>318</v>
      </c>
      <c r="F84" s="110">
        <v>345</v>
      </c>
      <c r="G84" s="110">
        <v>355</v>
      </c>
      <c r="H84" s="110">
        <v>280</v>
      </c>
      <c r="I84" s="110">
        <v>301</v>
      </c>
      <c r="J84" s="110">
        <v>274</v>
      </c>
      <c r="K84" s="110">
        <v>278</v>
      </c>
      <c r="L84" s="110">
        <v>319</v>
      </c>
      <c r="M84" s="110">
        <v>269</v>
      </c>
      <c r="N84" s="110">
        <v>184</v>
      </c>
      <c r="O84" s="110">
        <v>159</v>
      </c>
      <c r="P84" s="110">
        <v>117</v>
      </c>
      <c r="Q84" s="110">
        <v>108</v>
      </c>
      <c r="R84" s="110">
        <v>121</v>
      </c>
      <c r="S84" s="108">
        <f t="shared" si="24"/>
        <v>4240</v>
      </c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</row>
    <row r="85" spans="1:39" s="2" customFormat="1" ht="33" customHeight="1" x14ac:dyDescent="0.35">
      <c r="A85" s="63" t="s">
        <v>34</v>
      </c>
      <c r="B85" s="108">
        <v>245</v>
      </c>
      <c r="C85" s="110">
        <v>354</v>
      </c>
      <c r="D85" s="110">
        <v>336</v>
      </c>
      <c r="E85" s="110">
        <v>306</v>
      </c>
      <c r="F85" s="110">
        <v>355</v>
      </c>
      <c r="G85" s="110">
        <v>388</v>
      </c>
      <c r="H85" s="110">
        <v>301</v>
      </c>
      <c r="I85" s="110">
        <v>323</v>
      </c>
      <c r="J85" s="110">
        <v>340</v>
      </c>
      <c r="K85" s="110">
        <v>357</v>
      </c>
      <c r="L85" s="110">
        <v>278</v>
      </c>
      <c r="M85" s="110">
        <v>264</v>
      </c>
      <c r="N85" s="110">
        <v>180</v>
      </c>
      <c r="O85" s="110">
        <v>164</v>
      </c>
      <c r="P85" s="110">
        <v>129</v>
      </c>
      <c r="Q85" s="110">
        <v>104</v>
      </c>
      <c r="R85" s="110">
        <v>125</v>
      </c>
      <c r="S85" s="108">
        <f t="shared" si="24"/>
        <v>4549</v>
      </c>
    </row>
    <row r="86" spans="1:39" s="2" customFormat="1" ht="33" customHeight="1" thickBot="1" x14ac:dyDescent="0.4">
      <c r="A86" s="44" t="s">
        <v>109</v>
      </c>
      <c r="B86" s="111">
        <v>3</v>
      </c>
      <c r="C86" s="111">
        <v>3</v>
      </c>
      <c r="D86" s="111">
        <v>0</v>
      </c>
      <c r="E86" s="111">
        <v>2</v>
      </c>
      <c r="F86" s="111">
        <v>2</v>
      </c>
      <c r="G86" s="111">
        <v>8</v>
      </c>
      <c r="H86" s="111">
        <v>5</v>
      </c>
      <c r="I86" s="111">
        <v>1</v>
      </c>
      <c r="J86" s="111">
        <v>0</v>
      </c>
      <c r="K86" s="111">
        <v>2</v>
      </c>
      <c r="L86" s="111">
        <v>2</v>
      </c>
      <c r="M86" s="111">
        <v>0</v>
      </c>
      <c r="N86" s="111">
        <v>2</v>
      </c>
      <c r="O86" s="111">
        <v>0</v>
      </c>
      <c r="P86" s="111">
        <v>0</v>
      </c>
      <c r="Q86" s="111">
        <v>0</v>
      </c>
      <c r="R86" s="111">
        <v>1</v>
      </c>
      <c r="S86" s="111">
        <f t="shared" si="24"/>
        <v>31</v>
      </c>
    </row>
    <row r="87" spans="1:39" s="2" customFormat="1" ht="33" customHeight="1" thickBot="1" x14ac:dyDescent="0.4">
      <c r="A87" s="16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</row>
    <row r="88" spans="1:39" s="2" customFormat="1" ht="33" customHeight="1" thickBot="1" x14ac:dyDescent="0.4">
      <c r="A88" s="10" t="s">
        <v>35</v>
      </c>
      <c r="B88" s="125">
        <f>SUM(B89:B99)</f>
        <v>291</v>
      </c>
      <c r="C88" s="125">
        <f t="shared" ref="C88:R88" si="25">SUM(C89:C99)</f>
        <v>473</v>
      </c>
      <c r="D88" s="125">
        <f t="shared" si="25"/>
        <v>478</v>
      </c>
      <c r="E88" s="125">
        <f t="shared" si="25"/>
        <v>614</v>
      </c>
      <c r="F88" s="125">
        <f t="shared" si="25"/>
        <v>641</v>
      </c>
      <c r="G88" s="125">
        <f t="shared" si="25"/>
        <v>593</v>
      </c>
      <c r="H88" s="125">
        <f t="shared" si="25"/>
        <v>532</v>
      </c>
      <c r="I88" s="125">
        <f t="shared" si="25"/>
        <v>541</v>
      </c>
      <c r="J88" s="125">
        <f t="shared" si="25"/>
        <v>558</v>
      </c>
      <c r="K88" s="125">
        <f t="shared" si="25"/>
        <v>537</v>
      </c>
      <c r="L88" s="125">
        <f t="shared" si="25"/>
        <v>528</v>
      </c>
      <c r="M88" s="125">
        <f t="shared" si="25"/>
        <v>435</v>
      </c>
      <c r="N88" s="125">
        <f t="shared" si="25"/>
        <v>309</v>
      </c>
      <c r="O88" s="125">
        <f t="shared" si="25"/>
        <v>239</v>
      </c>
      <c r="P88" s="125">
        <f t="shared" si="25"/>
        <v>201</v>
      </c>
      <c r="Q88" s="125">
        <f t="shared" si="25"/>
        <v>176</v>
      </c>
      <c r="R88" s="125">
        <f t="shared" si="25"/>
        <v>233</v>
      </c>
      <c r="S88" s="125">
        <f>SUM(S89:S99)</f>
        <v>7379</v>
      </c>
    </row>
    <row r="89" spans="1:39" ht="39.75" customHeight="1" x14ac:dyDescent="0.35">
      <c r="A89" s="62" t="s">
        <v>94</v>
      </c>
      <c r="B89" s="115"/>
      <c r="C89" s="129"/>
      <c r="D89" s="115"/>
      <c r="E89" s="129"/>
      <c r="F89" s="115"/>
      <c r="G89" s="129"/>
      <c r="H89" s="115"/>
      <c r="I89" s="129"/>
      <c r="J89" s="115"/>
      <c r="K89" s="129"/>
      <c r="L89" s="115"/>
      <c r="M89" s="129"/>
      <c r="N89" s="115"/>
      <c r="O89" s="129"/>
      <c r="P89" s="115"/>
      <c r="Q89" s="129"/>
      <c r="R89" s="115"/>
      <c r="S89" s="116"/>
    </row>
    <row r="90" spans="1:39" s="68" customFormat="1" ht="33" customHeight="1" x14ac:dyDescent="0.35">
      <c r="A90" s="65" t="s">
        <v>87</v>
      </c>
      <c r="B90" s="108">
        <v>32</v>
      </c>
      <c r="C90" s="130">
        <v>52</v>
      </c>
      <c r="D90" s="108">
        <v>62</v>
      </c>
      <c r="E90" s="130">
        <v>71</v>
      </c>
      <c r="F90" s="108">
        <v>91</v>
      </c>
      <c r="G90" s="130">
        <v>67</v>
      </c>
      <c r="H90" s="108">
        <v>61</v>
      </c>
      <c r="I90" s="130">
        <v>71</v>
      </c>
      <c r="J90" s="108">
        <v>69</v>
      </c>
      <c r="K90" s="130">
        <v>67</v>
      </c>
      <c r="L90" s="108">
        <v>67</v>
      </c>
      <c r="M90" s="130">
        <v>52</v>
      </c>
      <c r="N90" s="108">
        <v>48</v>
      </c>
      <c r="O90" s="130">
        <v>28</v>
      </c>
      <c r="P90" s="108">
        <v>25</v>
      </c>
      <c r="Q90" s="130">
        <v>25</v>
      </c>
      <c r="R90" s="108">
        <v>27</v>
      </c>
      <c r="S90" s="110">
        <f>SUM(B90:R90)</f>
        <v>915</v>
      </c>
    </row>
    <row r="91" spans="1:39" s="68" customFormat="1" ht="33" customHeight="1" x14ac:dyDescent="0.35">
      <c r="A91" s="63" t="s">
        <v>88</v>
      </c>
      <c r="B91" s="108">
        <v>11</v>
      </c>
      <c r="C91" s="130">
        <v>35</v>
      </c>
      <c r="D91" s="108">
        <v>29</v>
      </c>
      <c r="E91" s="130">
        <v>52</v>
      </c>
      <c r="F91" s="108">
        <v>41</v>
      </c>
      <c r="G91" s="130">
        <v>39</v>
      </c>
      <c r="H91" s="108">
        <v>41</v>
      </c>
      <c r="I91" s="130">
        <v>43</v>
      </c>
      <c r="J91" s="108">
        <v>46</v>
      </c>
      <c r="K91" s="130">
        <v>35</v>
      </c>
      <c r="L91" s="108">
        <v>39</v>
      </c>
      <c r="M91" s="130">
        <v>33</v>
      </c>
      <c r="N91" s="108">
        <v>18</v>
      </c>
      <c r="O91" s="130">
        <v>25</v>
      </c>
      <c r="P91" s="108">
        <v>13</v>
      </c>
      <c r="Q91" s="130">
        <v>9</v>
      </c>
      <c r="R91" s="108">
        <v>20</v>
      </c>
      <c r="S91" s="110">
        <f t="shared" ref="S91:S99" si="26">SUM(B91:R91)</f>
        <v>529</v>
      </c>
    </row>
    <row r="92" spans="1:39" s="68" customFormat="1" ht="33" customHeight="1" x14ac:dyDescent="0.35">
      <c r="A92" s="63" t="s">
        <v>36</v>
      </c>
      <c r="B92" s="108">
        <v>50</v>
      </c>
      <c r="C92" s="130">
        <v>60</v>
      </c>
      <c r="D92" s="108">
        <v>69</v>
      </c>
      <c r="E92" s="130">
        <v>76</v>
      </c>
      <c r="F92" s="108">
        <v>73</v>
      </c>
      <c r="G92" s="130">
        <v>87</v>
      </c>
      <c r="H92" s="108">
        <v>60</v>
      </c>
      <c r="I92" s="130">
        <v>64</v>
      </c>
      <c r="J92" s="108">
        <v>73</v>
      </c>
      <c r="K92" s="130">
        <v>96</v>
      </c>
      <c r="L92" s="108">
        <v>66</v>
      </c>
      <c r="M92" s="130">
        <v>57</v>
      </c>
      <c r="N92" s="108">
        <v>47</v>
      </c>
      <c r="O92" s="130">
        <v>28</v>
      </c>
      <c r="P92" s="108">
        <v>30</v>
      </c>
      <c r="Q92" s="130">
        <v>25</v>
      </c>
      <c r="R92" s="108">
        <v>31</v>
      </c>
      <c r="S92" s="110">
        <f t="shared" si="26"/>
        <v>992</v>
      </c>
    </row>
    <row r="93" spans="1:39" s="68" customFormat="1" ht="33" customHeight="1" x14ac:dyDescent="0.35">
      <c r="A93" s="63" t="s">
        <v>89</v>
      </c>
      <c r="B93" s="108">
        <v>2</v>
      </c>
      <c r="C93" s="130">
        <v>4</v>
      </c>
      <c r="D93" s="108">
        <v>1</v>
      </c>
      <c r="E93" s="130">
        <v>2</v>
      </c>
      <c r="F93" s="108">
        <v>1</v>
      </c>
      <c r="G93" s="130">
        <v>3</v>
      </c>
      <c r="H93" s="108">
        <v>2</v>
      </c>
      <c r="I93" s="130">
        <v>1</v>
      </c>
      <c r="J93" s="108">
        <v>5</v>
      </c>
      <c r="K93" s="130">
        <v>2</v>
      </c>
      <c r="L93" s="108">
        <v>4</v>
      </c>
      <c r="M93" s="130">
        <v>3</v>
      </c>
      <c r="N93" s="108">
        <v>2</v>
      </c>
      <c r="O93" s="130">
        <v>3</v>
      </c>
      <c r="P93" s="108">
        <v>2</v>
      </c>
      <c r="Q93" s="130">
        <v>4</v>
      </c>
      <c r="R93" s="108">
        <v>5</v>
      </c>
      <c r="S93" s="110">
        <f t="shared" si="26"/>
        <v>46</v>
      </c>
    </row>
    <row r="94" spans="1:39" s="68" customFormat="1" ht="33" customHeight="1" x14ac:dyDescent="0.35">
      <c r="A94" s="63" t="s">
        <v>37</v>
      </c>
      <c r="B94" s="108">
        <v>38</v>
      </c>
      <c r="C94" s="130">
        <v>64</v>
      </c>
      <c r="D94" s="108">
        <v>62</v>
      </c>
      <c r="E94" s="130">
        <v>106</v>
      </c>
      <c r="F94" s="108">
        <v>95</v>
      </c>
      <c r="G94" s="130">
        <v>90</v>
      </c>
      <c r="H94" s="108">
        <v>96</v>
      </c>
      <c r="I94" s="130">
        <v>99</v>
      </c>
      <c r="J94" s="108">
        <v>75</v>
      </c>
      <c r="K94" s="130">
        <v>77</v>
      </c>
      <c r="L94" s="108">
        <v>100</v>
      </c>
      <c r="M94" s="130">
        <v>76</v>
      </c>
      <c r="N94" s="108">
        <v>49</v>
      </c>
      <c r="O94" s="130">
        <v>35</v>
      </c>
      <c r="P94" s="108">
        <v>35</v>
      </c>
      <c r="Q94" s="130">
        <v>34</v>
      </c>
      <c r="R94" s="108">
        <v>42</v>
      </c>
      <c r="S94" s="110">
        <f t="shared" si="26"/>
        <v>1173</v>
      </c>
    </row>
    <row r="95" spans="1:39" s="68" customFormat="1" ht="33" customHeight="1" x14ac:dyDescent="0.35">
      <c r="A95" s="63" t="s">
        <v>90</v>
      </c>
      <c r="B95" s="108">
        <v>19</v>
      </c>
      <c r="C95" s="130">
        <v>31</v>
      </c>
      <c r="D95" s="108">
        <v>45</v>
      </c>
      <c r="E95" s="130">
        <v>63</v>
      </c>
      <c r="F95" s="108">
        <v>83</v>
      </c>
      <c r="G95" s="130">
        <v>37</v>
      </c>
      <c r="H95" s="108">
        <v>40</v>
      </c>
      <c r="I95" s="130">
        <v>38</v>
      </c>
      <c r="J95" s="108">
        <v>61</v>
      </c>
      <c r="K95" s="130">
        <v>50</v>
      </c>
      <c r="L95" s="108">
        <v>57</v>
      </c>
      <c r="M95" s="130">
        <v>42</v>
      </c>
      <c r="N95" s="108">
        <v>22</v>
      </c>
      <c r="O95" s="130">
        <v>23</v>
      </c>
      <c r="P95" s="108">
        <v>17</v>
      </c>
      <c r="Q95" s="130">
        <v>17</v>
      </c>
      <c r="R95" s="108">
        <v>25</v>
      </c>
      <c r="S95" s="110">
        <f t="shared" si="26"/>
        <v>670</v>
      </c>
    </row>
    <row r="96" spans="1:39" s="68" customFormat="1" ht="33" customHeight="1" x14ac:dyDescent="0.35">
      <c r="A96" s="65" t="s">
        <v>91</v>
      </c>
      <c r="B96" s="108">
        <v>9</v>
      </c>
      <c r="C96" s="130">
        <v>14</v>
      </c>
      <c r="D96" s="108">
        <v>9</v>
      </c>
      <c r="E96" s="130">
        <v>15</v>
      </c>
      <c r="F96" s="108">
        <v>15</v>
      </c>
      <c r="G96" s="130">
        <v>18</v>
      </c>
      <c r="H96" s="108">
        <v>16</v>
      </c>
      <c r="I96" s="130">
        <v>14</v>
      </c>
      <c r="J96" s="108">
        <v>20</v>
      </c>
      <c r="K96" s="130">
        <v>18</v>
      </c>
      <c r="L96" s="108">
        <v>16</v>
      </c>
      <c r="M96" s="130">
        <v>10</v>
      </c>
      <c r="N96" s="108">
        <v>6</v>
      </c>
      <c r="O96" s="130">
        <v>3</v>
      </c>
      <c r="P96" s="108">
        <v>8</v>
      </c>
      <c r="Q96" s="130">
        <v>8</v>
      </c>
      <c r="R96" s="108">
        <v>10</v>
      </c>
      <c r="S96" s="110">
        <f t="shared" si="26"/>
        <v>209</v>
      </c>
    </row>
    <row r="97" spans="1:20" s="68" customFormat="1" ht="33" customHeight="1" x14ac:dyDescent="0.35">
      <c r="A97" s="65" t="s">
        <v>92</v>
      </c>
      <c r="B97" s="131">
        <v>95</v>
      </c>
      <c r="C97" s="132">
        <v>137</v>
      </c>
      <c r="D97" s="131">
        <v>148</v>
      </c>
      <c r="E97" s="132">
        <v>176</v>
      </c>
      <c r="F97" s="131">
        <v>176</v>
      </c>
      <c r="G97" s="132">
        <v>175</v>
      </c>
      <c r="H97" s="131">
        <v>157</v>
      </c>
      <c r="I97" s="132">
        <v>155</v>
      </c>
      <c r="J97" s="131">
        <v>145</v>
      </c>
      <c r="K97" s="132">
        <v>142</v>
      </c>
      <c r="L97" s="131">
        <v>125</v>
      </c>
      <c r="M97" s="132">
        <v>109</v>
      </c>
      <c r="N97" s="131">
        <v>92</v>
      </c>
      <c r="O97" s="132">
        <v>67</v>
      </c>
      <c r="P97" s="131">
        <v>54</v>
      </c>
      <c r="Q97" s="132">
        <v>39</v>
      </c>
      <c r="R97" s="131">
        <v>44</v>
      </c>
      <c r="S97" s="110">
        <f t="shared" si="26"/>
        <v>2036</v>
      </c>
    </row>
    <row r="98" spans="1:20" s="68" customFormat="1" ht="33" customHeight="1" x14ac:dyDescent="0.35">
      <c r="A98" s="63" t="s">
        <v>93</v>
      </c>
      <c r="B98" s="108">
        <v>28</v>
      </c>
      <c r="C98" s="130">
        <v>57</v>
      </c>
      <c r="D98" s="108">
        <v>41</v>
      </c>
      <c r="E98" s="130">
        <v>43</v>
      </c>
      <c r="F98" s="108">
        <v>44</v>
      </c>
      <c r="G98" s="130">
        <v>64</v>
      </c>
      <c r="H98" s="108">
        <v>49</v>
      </c>
      <c r="I98" s="130">
        <v>40</v>
      </c>
      <c r="J98" s="108">
        <v>49</v>
      </c>
      <c r="K98" s="130">
        <v>46</v>
      </c>
      <c r="L98" s="108">
        <v>38</v>
      </c>
      <c r="M98" s="130">
        <v>40</v>
      </c>
      <c r="N98" s="108">
        <v>18</v>
      </c>
      <c r="O98" s="130">
        <v>20</v>
      </c>
      <c r="P98" s="108">
        <v>12</v>
      </c>
      <c r="Q98" s="130">
        <v>10</v>
      </c>
      <c r="R98" s="108">
        <v>16</v>
      </c>
      <c r="S98" s="110">
        <f t="shared" si="26"/>
        <v>615</v>
      </c>
    </row>
    <row r="99" spans="1:20" s="2" customFormat="1" ht="33" customHeight="1" thickBot="1" x14ac:dyDescent="0.4">
      <c r="A99" s="66" t="s">
        <v>99</v>
      </c>
      <c r="B99" s="118">
        <v>7</v>
      </c>
      <c r="C99" s="133">
        <v>19</v>
      </c>
      <c r="D99" s="118">
        <v>12</v>
      </c>
      <c r="E99" s="133">
        <v>10</v>
      </c>
      <c r="F99" s="118">
        <v>22</v>
      </c>
      <c r="G99" s="133">
        <v>13</v>
      </c>
      <c r="H99" s="118">
        <v>10</v>
      </c>
      <c r="I99" s="133">
        <v>16</v>
      </c>
      <c r="J99" s="118">
        <v>15</v>
      </c>
      <c r="K99" s="133">
        <v>4</v>
      </c>
      <c r="L99" s="118">
        <v>16</v>
      </c>
      <c r="M99" s="133">
        <v>13</v>
      </c>
      <c r="N99" s="118">
        <v>7</v>
      </c>
      <c r="O99" s="133">
        <v>7</v>
      </c>
      <c r="P99" s="118">
        <v>5</v>
      </c>
      <c r="Q99" s="133">
        <v>5</v>
      </c>
      <c r="R99" s="118">
        <v>13</v>
      </c>
      <c r="S99" s="119">
        <f t="shared" si="26"/>
        <v>194</v>
      </c>
    </row>
    <row r="100" spans="1:20" s="2" customFormat="1" ht="33" customHeight="1" thickBot="1" x14ac:dyDescent="0.4">
      <c r="A100" s="25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</row>
    <row r="101" spans="1:20" s="2" customFormat="1" ht="33" customHeight="1" thickBot="1" x14ac:dyDescent="0.4">
      <c r="A101" s="39" t="s">
        <v>136</v>
      </c>
      <c r="B101" s="120">
        <f>+B102</f>
        <v>1</v>
      </c>
      <c r="C101" s="103">
        <f t="shared" ref="C101:R101" si="27">+C102</f>
        <v>1</v>
      </c>
      <c r="D101" s="103">
        <f t="shared" si="27"/>
        <v>0</v>
      </c>
      <c r="E101" s="103">
        <f t="shared" si="27"/>
        <v>0</v>
      </c>
      <c r="F101" s="103">
        <f t="shared" si="27"/>
        <v>0</v>
      </c>
      <c r="G101" s="103">
        <f t="shared" si="27"/>
        <v>0</v>
      </c>
      <c r="H101" s="103">
        <f t="shared" si="27"/>
        <v>0</v>
      </c>
      <c r="I101" s="103">
        <f t="shared" si="27"/>
        <v>0</v>
      </c>
      <c r="J101" s="103">
        <f t="shared" si="27"/>
        <v>0</v>
      </c>
      <c r="K101" s="103">
        <f t="shared" si="27"/>
        <v>1</v>
      </c>
      <c r="L101" s="103">
        <f t="shared" si="27"/>
        <v>1</v>
      </c>
      <c r="M101" s="103">
        <f t="shared" si="27"/>
        <v>0</v>
      </c>
      <c r="N101" s="103">
        <f t="shared" si="27"/>
        <v>0</v>
      </c>
      <c r="O101" s="103">
        <f t="shared" si="27"/>
        <v>0</v>
      </c>
      <c r="P101" s="103">
        <f t="shared" si="27"/>
        <v>0</v>
      </c>
      <c r="Q101" s="103">
        <f t="shared" si="27"/>
        <v>0</v>
      </c>
      <c r="R101" s="103">
        <f t="shared" si="27"/>
        <v>0</v>
      </c>
      <c r="S101" s="103">
        <f>S102</f>
        <v>4</v>
      </c>
    </row>
    <row r="102" spans="1:20" s="2" customFormat="1" ht="33" customHeight="1" thickBot="1" x14ac:dyDescent="0.4">
      <c r="A102" s="81" t="s">
        <v>137</v>
      </c>
      <c r="B102" s="118">
        <v>1</v>
      </c>
      <c r="C102" s="119">
        <v>1</v>
      </c>
      <c r="D102" s="119">
        <v>0</v>
      </c>
      <c r="E102" s="119">
        <v>0</v>
      </c>
      <c r="F102" s="119">
        <v>0</v>
      </c>
      <c r="G102" s="119">
        <v>0</v>
      </c>
      <c r="H102" s="119">
        <v>0</v>
      </c>
      <c r="I102" s="119">
        <v>0</v>
      </c>
      <c r="J102" s="119">
        <v>0</v>
      </c>
      <c r="K102" s="119">
        <v>1</v>
      </c>
      <c r="L102" s="119">
        <v>1</v>
      </c>
      <c r="M102" s="119">
        <v>0</v>
      </c>
      <c r="N102" s="119">
        <v>0</v>
      </c>
      <c r="O102" s="119">
        <v>0</v>
      </c>
      <c r="P102" s="119">
        <v>0</v>
      </c>
      <c r="Q102" s="119">
        <v>0</v>
      </c>
      <c r="R102" s="119"/>
      <c r="S102" s="121">
        <f>SUM(B102:R102)</f>
        <v>4</v>
      </c>
    </row>
    <row r="103" spans="1:20" s="2" customFormat="1" ht="33" customHeight="1" thickBot="1" x14ac:dyDescent="0.4">
      <c r="A103" s="25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</row>
    <row r="104" spans="1:20" s="2" customFormat="1" ht="33" customHeight="1" thickBot="1" x14ac:dyDescent="0.4">
      <c r="A104" s="102" t="s">
        <v>112</v>
      </c>
      <c r="B104" s="120">
        <f>+B105+B106</f>
        <v>0</v>
      </c>
      <c r="C104" s="103">
        <f t="shared" ref="C104" si="28">+C105+C106</f>
        <v>0</v>
      </c>
      <c r="D104" s="103">
        <f t="shared" ref="D104" si="29">+D105+D106</f>
        <v>0</v>
      </c>
      <c r="E104" s="103">
        <f t="shared" ref="E104" si="30">+E105+E106</f>
        <v>0</v>
      </c>
      <c r="F104" s="103">
        <f t="shared" ref="F104" si="31">+F105+F106</f>
        <v>0</v>
      </c>
      <c r="G104" s="103">
        <f t="shared" ref="G104" si="32">+G105+G106</f>
        <v>1</v>
      </c>
      <c r="H104" s="103">
        <f t="shared" ref="H104" si="33">+H105+H106</f>
        <v>1</v>
      </c>
      <c r="I104" s="103">
        <f t="shared" ref="I104" si="34">+I105+I106</f>
        <v>0</v>
      </c>
      <c r="J104" s="103">
        <f t="shared" ref="J104" si="35">+J105+J106</f>
        <v>0</v>
      </c>
      <c r="K104" s="103">
        <f t="shared" ref="K104" si="36">+K105+K106</f>
        <v>0</v>
      </c>
      <c r="L104" s="103">
        <f t="shared" ref="L104" si="37">+L105+L106</f>
        <v>0</v>
      </c>
      <c r="M104" s="103">
        <f t="shared" ref="M104" si="38">+M105+M106</f>
        <v>0</v>
      </c>
      <c r="N104" s="103">
        <f t="shared" ref="N104" si="39">+N105+N106</f>
        <v>1</v>
      </c>
      <c r="O104" s="103">
        <f t="shared" ref="O104" si="40">+O105+O106</f>
        <v>1</v>
      </c>
      <c r="P104" s="103">
        <f t="shared" ref="P104" si="41">+P105+P106</f>
        <v>0</v>
      </c>
      <c r="Q104" s="103">
        <f t="shared" ref="Q104" si="42">+Q105+Q106</f>
        <v>1</v>
      </c>
      <c r="R104" s="103">
        <f t="shared" ref="R104" si="43">+R105+R106</f>
        <v>0</v>
      </c>
      <c r="S104" s="103">
        <f>+S105+S106</f>
        <v>5</v>
      </c>
    </row>
    <row r="105" spans="1:20" s="2" customFormat="1" ht="33" customHeight="1" x14ac:dyDescent="0.35">
      <c r="A105" s="101" t="s">
        <v>113</v>
      </c>
      <c r="B105" s="106">
        <v>0</v>
      </c>
      <c r="C105" s="105">
        <v>0</v>
      </c>
      <c r="D105" s="105">
        <v>0</v>
      </c>
      <c r="E105" s="105">
        <v>0</v>
      </c>
      <c r="F105" s="105">
        <v>0</v>
      </c>
      <c r="G105" s="105">
        <v>1</v>
      </c>
      <c r="H105" s="105">
        <v>1</v>
      </c>
      <c r="I105" s="105">
        <v>0</v>
      </c>
      <c r="J105" s="105">
        <v>0</v>
      </c>
      <c r="K105" s="105">
        <v>0</v>
      </c>
      <c r="L105" s="105">
        <v>0</v>
      </c>
      <c r="M105" s="105">
        <v>0</v>
      </c>
      <c r="N105" s="105">
        <v>0</v>
      </c>
      <c r="O105" s="105">
        <v>1</v>
      </c>
      <c r="P105" s="105">
        <v>0</v>
      </c>
      <c r="Q105" s="105">
        <v>0</v>
      </c>
      <c r="R105" s="105">
        <v>0</v>
      </c>
      <c r="S105" s="105">
        <f>SUM(B105:R105)</f>
        <v>3</v>
      </c>
    </row>
    <row r="106" spans="1:20" s="2" customFormat="1" ht="33" customHeight="1" thickBot="1" x14ac:dyDescent="0.4">
      <c r="A106" s="66" t="s">
        <v>114</v>
      </c>
      <c r="B106" s="118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>
        <v>1</v>
      </c>
      <c r="O106" s="119"/>
      <c r="P106" s="119"/>
      <c r="Q106" s="119">
        <v>1</v>
      </c>
      <c r="R106" s="119">
        <v>0</v>
      </c>
      <c r="S106" s="119">
        <f>SUM(B106:R106)</f>
        <v>2</v>
      </c>
    </row>
    <row r="107" spans="1:20" s="2" customFormat="1" ht="33" customHeight="1" x14ac:dyDescent="0.35">
      <c r="A107" s="20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28"/>
    </row>
    <row r="108" spans="1:20" ht="33" customHeight="1" x14ac:dyDescent="0.35">
      <c r="A108" s="14"/>
      <c r="B108" s="114"/>
      <c r="C108" s="114"/>
      <c r="D108" s="114"/>
      <c r="E108" s="114"/>
      <c r="F108" s="114"/>
      <c r="G108" s="122"/>
      <c r="H108" s="122"/>
      <c r="I108" s="122"/>
      <c r="J108" s="123" t="s">
        <v>149</v>
      </c>
      <c r="K108" s="122"/>
      <c r="L108" s="122"/>
      <c r="M108" s="122"/>
      <c r="N108" s="114"/>
      <c r="O108" s="114"/>
      <c r="P108" s="114"/>
      <c r="Q108" s="114"/>
      <c r="R108" s="114"/>
      <c r="S108" s="114"/>
    </row>
    <row r="109" spans="1:20" ht="33" customHeight="1" x14ac:dyDescent="0.35">
      <c r="A109" s="14"/>
      <c r="B109" s="114"/>
      <c r="C109" s="114"/>
      <c r="D109" s="114"/>
      <c r="E109" s="114"/>
      <c r="F109" s="114"/>
      <c r="G109" s="122"/>
      <c r="H109" s="122"/>
      <c r="I109" s="122"/>
      <c r="J109" s="123" t="s">
        <v>2</v>
      </c>
      <c r="K109" s="122"/>
      <c r="L109" s="122"/>
      <c r="M109" s="122"/>
      <c r="N109" s="114"/>
      <c r="O109" s="114"/>
      <c r="P109" s="114"/>
      <c r="Q109" s="114"/>
      <c r="R109" s="114"/>
      <c r="S109" s="114"/>
    </row>
    <row r="110" spans="1:20" ht="33" customHeight="1" thickBot="1" x14ac:dyDescent="0.4">
      <c r="A110" s="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</row>
    <row r="111" spans="1:20" ht="33" customHeight="1" thickBot="1" x14ac:dyDescent="0.4">
      <c r="A111" s="86">
        <v>2018</v>
      </c>
      <c r="B111" s="124" t="s">
        <v>3</v>
      </c>
      <c r="C111" s="124" t="s">
        <v>4</v>
      </c>
      <c r="D111" s="124" t="s">
        <v>5</v>
      </c>
      <c r="E111" s="124" t="s">
        <v>6</v>
      </c>
      <c r="F111" s="124" t="s">
        <v>7</v>
      </c>
      <c r="G111" s="124" t="s">
        <v>8</v>
      </c>
      <c r="H111" s="124" t="s">
        <v>9</v>
      </c>
      <c r="I111" s="124" t="s">
        <v>10</v>
      </c>
      <c r="J111" s="124" t="s">
        <v>38</v>
      </c>
      <c r="K111" s="124" t="s">
        <v>12</v>
      </c>
      <c r="L111" s="124" t="s">
        <v>13</v>
      </c>
      <c r="M111" s="124" t="s">
        <v>14</v>
      </c>
      <c r="N111" s="124" t="s">
        <v>15</v>
      </c>
      <c r="O111" s="124" t="s">
        <v>16</v>
      </c>
      <c r="P111" s="124" t="s">
        <v>17</v>
      </c>
      <c r="Q111" s="124" t="s">
        <v>18</v>
      </c>
      <c r="R111" s="124" t="s">
        <v>19</v>
      </c>
      <c r="S111" s="124" t="s">
        <v>20</v>
      </c>
    </row>
    <row r="112" spans="1:20" ht="33" customHeight="1" thickBot="1" x14ac:dyDescent="0.4">
      <c r="A112" s="10" t="s">
        <v>21</v>
      </c>
      <c r="B112" s="125">
        <f>B113+LIMARI!B123+CHOAPA!B107</f>
        <v>17405</v>
      </c>
      <c r="C112" s="125">
        <f>C113+LIMARI!C123+CHOAPA!C107</f>
        <v>22959</v>
      </c>
      <c r="D112" s="125">
        <f>D113+LIMARI!D123+CHOAPA!D107</f>
        <v>21040</v>
      </c>
      <c r="E112" s="125">
        <f>E113+LIMARI!E123+CHOAPA!E107</f>
        <v>22162</v>
      </c>
      <c r="F112" s="125">
        <f>F113+LIMARI!F123+CHOAPA!F107</f>
        <v>23594</v>
      </c>
      <c r="G112" s="125">
        <f>G113+LIMARI!G123+CHOAPA!G107</f>
        <v>23152</v>
      </c>
      <c r="H112" s="125">
        <f>H113+LIMARI!H123+CHOAPA!H107</f>
        <v>19097</v>
      </c>
      <c r="I112" s="125">
        <f>I113+LIMARI!I123+CHOAPA!I107</f>
        <v>17427</v>
      </c>
      <c r="J112" s="125">
        <f>J113+LIMARI!J123+CHOAPA!J107</f>
        <v>17820</v>
      </c>
      <c r="K112" s="125">
        <f>K113+LIMARI!K123+CHOAPA!K107</f>
        <v>18148</v>
      </c>
      <c r="L112" s="125">
        <f>L113+LIMARI!L123+CHOAPA!L107</f>
        <v>18355</v>
      </c>
      <c r="M112" s="125">
        <f>M113+LIMARI!M123+CHOAPA!M107</f>
        <v>16311</v>
      </c>
      <c r="N112" s="125">
        <f>N113+LIMARI!N123+CHOAPA!N107</f>
        <v>13510</v>
      </c>
      <c r="O112" s="125">
        <f>O113+LIMARI!O123+CHOAPA!O107</f>
        <v>10369</v>
      </c>
      <c r="P112" s="125">
        <f>P113+LIMARI!P123+CHOAPA!P107</f>
        <v>8500</v>
      </c>
      <c r="Q112" s="125">
        <f>Q113+LIMARI!Q123+CHOAPA!Q107</f>
        <v>6298</v>
      </c>
      <c r="R112" s="125">
        <f>R113+LIMARI!R123+CHOAPA!R107</f>
        <v>7586</v>
      </c>
      <c r="S112" s="125">
        <f>S113+LIMARI!S123+CHOAPA!S107</f>
        <v>283741</v>
      </c>
      <c r="T112" s="3"/>
    </row>
    <row r="113" spans="1:19" ht="33" customHeight="1" thickBot="1" x14ac:dyDescent="0.4">
      <c r="A113" s="12" t="s">
        <v>22</v>
      </c>
      <c r="B113" s="126">
        <f>B114+B129+B139+B152+B155</f>
        <v>11455</v>
      </c>
      <c r="C113" s="126">
        <f>C114+C129+C139+C152+C155</f>
        <v>15425</v>
      </c>
      <c r="D113" s="126">
        <f>D114+D129+D139+D152+D155</f>
        <v>13808</v>
      </c>
      <c r="E113" s="126">
        <f>E114+E129+E139+E152+E155</f>
        <v>14548</v>
      </c>
      <c r="F113" s="126">
        <f>F114+F129+F139+F152+F155</f>
        <v>15888</v>
      </c>
      <c r="G113" s="126">
        <f>G114+G129+G139+G152+G155</f>
        <v>15757</v>
      </c>
      <c r="H113" s="126">
        <f>H114+H129+H139+H152+H155</f>
        <v>12784</v>
      </c>
      <c r="I113" s="126">
        <f>I114+I129+I139+I152+I155</f>
        <v>11616</v>
      </c>
      <c r="J113" s="126">
        <f>J114+J129+J139+J152+J155</f>
        <v>11789</v>
      </c>
      <c r="K113" s="126">
        <f>K114+K129+K139+K152+K155</f>
        <v>11941</v>
      </c>
      <c r="L113" s="126">
        <f>L114+L129+L139+L152+L155</f>
        <v>11814</v>
      </c>
      <c r="M113" s="126">
        <f>M114+M129+M139+M152+M155</f>
        <v>10393</v>
      </c>
      <c r="N113" s="126">
        <f>N114+N129+N139+N152+N155</f>
        <v>8625</v>
      </c>
      <c r="O113" s="126">
        <f>O114+O129+O139+O152+O155</f>
        <v>6486</v>
      </c>
      <c r="P113" s="126">
        <f>P114+P129+P139+P152+P155</f>
        <v>5315</v>
      </c>
      <c r="Q113" s="126">
        <f>Q114+Q129+Q139+Q152+Q155</f>
        <v>3738</v>
      </c>
      <c r="R113" s="126">
        <f>R114+R129+R139+R152+R155</f>
        <v>4476</v>
      </c>
      <c r="S113" s="126">
        <f>S114+S129+S139+S152+S155</f>
        <v>185862</v>
      </c>
    </row>
    <row r="114" spans="1:19" ht="33" customHeight="1" thickBot="1" x14ac:dyDescent="0.4">
      <c r="A114" s="10" t="s">
        <v>23</v>
      </c>
      <c r="B114" s="125">
        <f>SUM(B115:B127)</f>
        <v>5154</v>
      </c>
      <c r="C114" s="125">
        <f>SUM(C115:C127)</f>
        <v>7268</v>
      </c>
      <c r="D114" s="125">
        <f>SUM(D115:D127)</f>
        <v>6546</v>
      </c>
      <c r="E114" s="125">
        <f>SUM(E115:E127)</f>
        <v>7017</v>
      </c>
      <c r="F114" s="125">
        <f>SUM(F115:F127)</f>
        <v>7916</v>
      </c>
      <c r="G114" s="125">
        <f>SUM(G115:G127)</f>
        <v>7807</v>
      </c>
      <c r="H114" s="125">
        <f>SUM(H115:H127)</f>
        <v>6162</v>
      </c>
      <c r="I114" s="125">
        <f>SUM(I115:I127)</f>
        <v>5676</v>
      </c>
      <c r="J114" s="125">
        <f>SUM(J115:J127)</f>
        <v>5661</v>
      </c>
      <c r="K114" s="125">
        <f>SUM(K115:K127)</f>
        <v>5854</v>
      </c>
      <c r="L114" s="125">
        <f>SUM(L115:L127)</f>
        <v>5815</v>
      </c>
      <c r="M114" s="125">
        <f>SUM(M115:M127)</f>
        <v>4909</v>
      </c>
      <c r="N114" s="125">
        <f>SUM(N115:N127)</f>
        <v>4108</v>
      </c>
      <c r="O114" s="125">
        <f>SUM(O115:O127)</f>
        <v>3111</v>
      </c>
      <c r="P114" s="125">
        <f>SUM(P115:P127)</f>
        <v>2499</v>
      </c>
      <c r="Q114" s="125">
        <f>SUM(Q115:Q127)</f>
        <v>1814</v>
      </c>
      <c r="R114" s="125">
        <f>SUM(R115:R127)</f>
        <v>2178</v>
      </c>
      <c r="S114" s="145">
        <f>SUM(S115:S127)</f>
        <v>89498</v>
      </c>
    </row>
    <row r="115" spans="1:19" s="68" customFormat="1" ht="33" customHeight="1" x14ac:dyDescent="0.35">
      <c r="A115" s="59" t="s">
        <v>24</v>
      </c>
      <c r="B115" s="105">
        <v>999</v>
      </c>
      <c r="C115" s="105">
        <v>1314</v>
      </c>
      <c r="D115" s="105">
        <v>1204</v>
      </c>
      <c r="E115" s="105">
        <v>1322</v>
      </c>
      <c r="F115" s="105">
        <v>1565</v>
      </c>
      <c r="G115" s="105">
        <v>1701</v>
      </c>
      <c r="H115" s="105">
        <v>1485</v>
      </c>
      <c r="I115" s="105">
        <v>1251</v>
      </c>
      <c r="J115" s="105">
        <v>1196</v>
      </c>
      <c r="K115" s="105">
        <v>1240</v>
      </c>
      <c r="L115" s="105">
        <v>1148</v>
      </c>
      <c r="M115" s="105">
        <v>936</v>
      </c>
      <c r="N115" s="105">
        <v>874</v>
      </c>
      <c r="O115" s="105">
        <v>782</v>
      </c>
      <c r="P115" s="105">
        <v>684</v>
      </c>
      <c r="Q115" s="105">
        <v>549</v>
      </c>
      <c r="R115" s="144">
        <v>571</v>
      </c>
      <c r="S115" s="106">
        <f t="shared" ref="S115:S127" si="44">SUM(B115:R115)</f>
        <v>18821</v>
      </c>
    </row>
    <row r="116" spans="1:19" s="68" customFormat="1" ht="33" customHeight="1" x14ac:dyDescent="0.35">
      <c r="A116" s="18" t="s">
        <v>116</v>
      </c>
      <c r="B116" s="107">
        <v>12</v>
      </c>
      <c r="C116" s="107">
        <v>4</v>
      </c>
      <c r="D116" s="107">
        <v>4</v>
      </c>
      <c r="E116" s="107">
        <v>0</v>
      </c>
      <c r="F116" s="107">
        <v>3</v>
      </c>
      <c r="G116" s="107">
        <v>3</v>
      </c>
      <c r="H116" s="107">
        <v>2</v>
      </c>
      <c r="I116" s="107">
        <v>6</v>
      </c>
      <c r="J116" s="107">
        <v>2</v>
      </c>
      <c r="K116" s="107">
        <v>4</v>
      </c>
      <c r="L116" s="107">
        <v>1</v>
      </c>
      <c r="M116" s="107">
        <v>5</v>
      </c>
      <c r="N116" s="107">
        <v>4</v>
      </c>
      <c r="O116" s="107">
        <v>6</v>
      </c>
      <c r="P116" s="107">
        <v>0</v>
      </c>
      <c r="Q116" s="107">
        <v>0</v>
      </c>
      <c r="R116" s="146">
        <v>1</v>
      </c>
      <c r="S116" s="109">
        <f t="shared" si="44"/>
        <v>57</v>
      </c>
    </row>
    <row r="117" spans="1:19" s="68" customFormat="1" ht="33" customHeight="1" x14ac:dyDescent="0.35">
      <c r="A117" s="18" t="s">
        <v>25</v>
      </c>
      <c r="B117" s="110">
        <v>581</v>
      </c>
      <c r="C117" s="110">
        <v>1028</v>
      </c>
      <c r="D117" s="110">
        <v>1014</v>
      </c>
      <c r="E117" s="110">
        <v>1016</v>
      </c>
      <c r="F117" s="110">
        <v>1252</v>
      </c>
      <c r="G117" s="110">
        <v>1137</v>
      </c>
      <c r="H117" s="110">
        <v>961</v>
      </c>
      <c r="I117" s="110">
        <v>928</v>
      </c>
      <c r="J117" s="110">
        <v>916</v>
      </c>
      <c r="K117" s="110">
        <v>916</v>
      </c>
      <c r="L117" s="110">
        <v>910</v>
      </c>
      <c r="M117" s="110">
        <v>828</v>
      </c>
      <c r="N117" s="110">
        <v>710</v>
      </c>
      <c r="O117" s="110">
        <v>519</v>
      </c>
      <c r="P117" s="110">
        <v>417</v>
      </c>
      <c r="Q117" s="110">
        <v>284</v>
      </c>
      <c r="R117" s="130">
        <v>334</v>
      </c>
      <c r="S117" s="109">
        <f>SUM(B117:R117)+3</f>
        <v>13754</v>
      </c>
    </row>
    <row r="118" spans="1:19" s="68" customFormat="1" ht="33" customHeight="1" x14ac:dyDescent="0.35">
      <c r="A118" s="18" t="s">
        <v>157</v>
      </c>
      <c r="B118" s="110">
        <v>6</v>
      </c>
      <c r="C118" s="110">
        <v>10</v>
      </c>
      <c r="D118" s="110">
        <v>5</v>
      </c>
      <c r="E118" s="110">
        <v>6</v>
      </c>
      <c r="F118" s="110">
        <v>2</v>
      </c>
      <c r="G118" s="110">
        <v>4</v>
      </c>
      <c r="H118" s="110">
        <v>0</v>
      </c>
      <c r="I118" s="110">
        <v>2</v>
      </c>
      <c r="J118" s="110">
        <v>1</v>
      </c>
      <c r="K118" s="110">
        <v>3</v>
      </c>
      <c r="L118" s="110">
        <v>4</v>
      </c>
      <c r="M118" s="110">
        <v>2</v>
      </c>
      <c r="N118" s="110">
        <v>2</v>
      </c>
      <c r="O118" s="110">
        <v>0</v>
      </c>
      <c r="P118" s="110">
        <v>0</v>
      </c>
      <c r="Q118" s="110">
        <v>0</v>
      </c>
      <c r="R118" s="130">
        <v>0</v>
      </c>
      <c r="S118" s="109">
        <f t="shared" si="44"/>
        <v>47</v>
      </c>
    </row>
    <row r="119" spans="1:19" s="68" customFormat="1" ht="33" customHeight="1" x14ac:dyDescent="0.35">
      <c r="A119" s="18" t="s">
        <v>26</v>
      </c>
      <c r="B119" s="110">
        <v>826</v>
      </c>
      <c r="C119" s="110">
        <v>1169</v>
      </c>
      <c r="D119" s="110">
        <v>955</v>
      </c>
      <c r="E119" s="110">
        <v>1027</v>
      </c>
      <c r="F119" s="110">
        <v>1162</v>
      </c>
      <c r="G119" s="110">
        <v>1096</v>
      </c>
      <c r="H119" s="110">
        <v>851</v>
      </c>
      <c r="I119" s="110">
        <v>765</v>
      </c>
      <c r="J119" s="110">
        <v>782</v>
      </c>
      <c r="K119" s="110">
        <v>880</v>
      </c>
      <c r="L119" s="110">
        <v>928</v>
      </c>
      <c r="M119" s="110">
        <v>754</v>
      </c>
      <c r="N119" s="110">
        <v>657</v>
      </c>
      <c r="O119" s="110">
        <v>463</v>
      </c>
      <c r="P119" s="110">
        <v>357</v>
      </c>
      <c r="Q119" s="110">
        <v>267</v>
      </c>
      <c r="R119" s="130">
        <v>338</v>
      </c>
      <c r="S119" s="109">
        <f t="shared" si="44"/>
        <v>13277</v>
      </c>
    </row>
    <row r="120" spans="1:19" s="68" customFormat="1" ht="33" customHeight="1" x14ac:dyDescent="0.35">
      <c r="A120" s="18" t="s">
        <v>27</v>
      </c>
      <c r="B120" s="110">
        <v>902</v>
      </c>
      <c r="C120" s="110">
        <v>1265</v>
      </c>
      <c r="D120" s="110">
        <v>1166</v>
      </c>
      <c r="E120" s="110">
        <v>1379</v>
      </c>
      <c r="F120" s="110">
        <v>1625</v>
      </c>
      <c r="G120" s="110">
        <v>1696</v>
      </c>
      <c r="H120" s="110">
        <v>1237</v>
      </c>
      <c r="I120" s="110">
        <v>1183</v>
      </c>
      <c r="J120" s="110">
        <v>1162</v>
      </c>
      <c r="K120" s="110">
        <v>1235</v>
      </c>
      <c r="L120" s="110">
        <v>1280</v>
      </c>
      <c r="M120" s="110">
        <v>1150</v>
      </c>
      <c r="N120" s="110">
        <v>948</v>
      </c>
      <c r="O120" s="110">
        <v>719</v>
      </c>
      <c r="P120" s="110">
        <v>590</v>
      </c>
      <c r="Q120" s="110">
        <v>423</v>
      </c>
      <c r="R120" s="130">
        <v>582</v>
      </c>
      <c r="S120" s="109">
        <f t="shared" si="44"/>
        <v>18542</v>
      </c>
    </row>
    <row r="121" spans="1:19" s="68" customFormat="1" ht="33" customHeight="1" x14ac:dyDescent="0.35">
      <c r="A121" s="18" t="s">
        <v>28</v>
      </c>
      <c r="B121" s="110">
        <v>863</v>
      </c>
      <c r="C121" s="110">
        <v>1283</v>
      </c>
      <c r="D121" s="110">
        <v>1153</v>
      </c>
      <c r="E121" s="110">
        <v>1223</v>
      </c>
      <c r="F121" s="110">
        <v>1397</v>
      </c>
      <c r="G121" s="110">
        <v>1375</v>
      </c>
      <c r="H121" s="110">
        <v>978</v>
      </c>
      <c r="I121" s="110">
        <v>891</v>
      </c>
      <c r="J121" s="110">
        <v>932</v>
      </c>
      <c r="K121" s="110">
        <v>917</v>
      </c>
      <c r="L121" s="110">
        <v>943</v>
      </c>
      <c r="M121" s="110">
        <v>781</v>
      </c>
      <c r="N121" s="110">
        <v>585</v>
      </c>
      <c r="O121" s="110">
        <v>409</v>
      </c>
      <c r="P121" s="110">
        <v>321</v>
      </c>
      <c r="Q121" s="110">
        <v>203</v>
      </c>
      <c r="R121" s="130">
        <v>242</v>
      </c>
      <c r="S121" s="109">
        <f t="shared" si="44"/>
        <v>14496</v>
      </c>
    </row>
    <row r="122" spans="1:19" ht="33" customHeight="1" x14ac:dyDescent="0.35">
      <c r="A122" s="83" t="s">
        <v>115</v>
      </c>
      <c r="B122" s="110">
        <v>2</v>
      </c>
      <c r="C122" s="110">
        <v>0</v>
      </c>
      <c r="D122" s="110">
        <v>0</v>
      </c>
      <c r="E122" s="110">
        <v>1</v>
      </c>
      <c r="F122" s="110">
        <v>0</v>
      </c>
      <c r="G122" s="110">
        <v>2</v>
      </c>
      <c r="H122" s="110">
        <v>0</v>
      </c>
      <c r="I122" s="110">
        <v>1</v>
      </c>
      <c r="J122" s="110">
        <v>1</v>
      </c>
      <c r="K122" s="110">
        <v>1</v>
      </c>
      <c r="L122" s="110">
        <v>1</v>
      </c>
      <c r="M122" s="110">
        <v>1</v>
      </c>
      <c r="N122" s="110">
        <v>0</v>
      </c>
      <c r="O122" s="110">
        <v>1</v>
      </c>
      <c r="P122" s="110">
        <v>0</v>
      </c>
      <c r="Q122" s="110">
        <v>0</v>
      </c>
      <c r="R122" s="130">
        <v>0</v>
      </c>
      <c r="S122" s="108">
        <f t="shared" si="44"/>
        <v>11</v>
      </c>
    </row>
    <row r="123" spans="1:19" ht="33" customHeight="1" x14ac:dyDescent="0.35">
      <c r="A123" s="51" t="s">
        <v>98</v>
      </c>
      <c r="B123" s="143">
        <v>944</v>
      </c>
      <c r="C123" s="143">
        <v>1177</v>
      </c>
      <c r="D123" s="143">
        <v>1028</v>
      </c>
      <c r="E123" s="143">
        <v>1034</v>
      </c>
      <c r="F123" s="143">
        <v>906</v>
      </c>
      <c r="G123" s="143">
        <v>787</v>
      </c>
      <c r="H123" s="143">
        <v>639</v>
      </c>
      <c r="I123" s="143">
        <v>636</v>
      </c>
      <c r="J123" s="143">
        <v>662</v>
      </c>
      <c r="K123" s="143">
        <v>650</v>
      </c>
      <c r="L123" s="143">
        <v>587</v>
      </c>
      <c r="M123" s="143">
        <v>444</v>
      </c>
      <c r="N123" s="143">
        <v>325</v>
      </c>
      <c r="O123" s="143">
        <v>206</v>
      </c>
      <c r="P123" s="143">
        <v>123</v>
      </c>
      <c r="Q123" s="143">
        <v>80</v>
      </c>
      <c r="R123" s="147">
        <v>101</v>
      </c>
      <c r="S123" s="108">
        <f t="shared" si="44"/>
        <v>10329</v>
      </c>
    </row>
    <row r="124" spans="1:19" ht="33" customHeight="1" x14ac:dyDescent="0.35">
      <c r="A124" s="18" t="s">
        <v>117</v>
      </c>
      <c r="B124" s="143">
        <v>10</v>
      </c>
      <c r="C124" s="143">
        <v>7</v>
      </c>
      <c r="D124" s="143">
        <v>9</v>
      </c>
      <c r="E124" s="143">
        <v>3</v>
      </c>
      <c r="F124" s="143">
        <v>3</v>
      </c>
      <c r="G124" s="143">
        <v>4</v>
      </c>
      <c r="H124" s="143">
        <v>6</v>
      </c>
      <c r="I124" s="143">
        <v>7</v>
      </c>
      <c r="J124" s="143">
        <v>5</v>
      </c>
      <c r="K124" s="143">
        <v>5</v>
      </c>
      <c r="L124" s="143">
        <v>9</v>
      </c>
      <c r="M124" s="143">
        <v>1</v>
      </c>
      <c r="N124" s="143">
        <v>1</v>
      </c>
      <c r="O124" s="143">
        <v>4</v>
      </c>
      <c r="P124" s="143">
        <v>5</v>
      </c>
      <c r="Q124" s="143">
        <v>4</v>
      </c>
      <c r="R124" s="147">
        <v>4</v>
      </c>
      <c r="S124" s="108">
        <f t="shared" si="44"/>
        <v>87</v>
      </c>
    </row>
    <row r="125" spans="1:19" ht="33" customHeight="1" x14ac:dyDescent="0.35">
      <c r="A125" s="18" t="s">
        <v>154</v>
      </c>
      <c r="B125" s="143">
        <v>5</v>
      </c>
      <c r="C125" s="143">
        <v>6</v>
      </c>
      <c r="D125" s="143">
        <v>5</v>
      </c>
      <c r="E125" s="143">
        <v>3</v>
      </c>
      <c r="F125" s="143">
        <v>1</v>
      </c>
      <c r="G125" s="143">
        <v>0</v>
      </c>
      <c r="H125" s="143">
        <v>2</v>
      </c>
      <c r="I125" s="143">
        <v>1</v>
      </c>
      <c r="J125" s="143">
        <v>2</v>
      </c>
      <c r="K125" s="143">
        <v>3</v>
      </c>
      <c r="L125" s="143">
        <v>1</v>
      </c>
      <c r="M125" s="143">
        <v>3</v>
      </c>
      <c r="N125" s="143">
        <v>0</v>
      </c>
      <c r="O125" s="143">
        <v>0</v>
      </c>
      <c r="P125" s="143">
        <v>0</v>
      </c>
      <c r="Q125" s="143">
        <v>0</v>
      </c>
      <c r="R125" s="147">
        <v>1</v>
      </c>
      <c r="S125" s="108">
        <f t="shared" si="44"/>
        <v>33</v>
      </c>
    </row>
    <row r="126" spans="1:19" ht="33" customHeight="1" x14ac:dyDescent="0.35">
      <c r="A126" s="18" t="s">
        <v>155</v>
      </c>
      <c r="B126" s="143">
        <v>3</v>
      </c>
      <c r="C126" s="143">
        <v>3</v>
      </c>
      <c r="D126" s="143">
        <v>2</v>
      </c>
      <c r="E126" s="143">
        <v>0</v>
      </c>
      <c r="F126" s="143">
        <v>0</v>
      </c>
      <c r="G126" s="143">
        <v>0</v>
      </c>
      <c r="H126" s="143">
        <v>1</v>
      </c>
      <c r="I126" s="143">
        <v>3</v>
      </c>
      <c r="J126" s="143">
        <v>0</v>
      </c>
      <c r="K126" s="143">
        <v>0</v>
      </c>
      <c r="L126" s="143">
        <v>0</v>
      </c>
      <c r="M126" s="143">
        <v>2</v>
      </c>
      <c r="N126" s="143">
        <v>0</v>
      </c>
      <c r="O126" s="143">
        <v>0</v>
      </c>
      <c r="P126" s="143">
        <v>0</v>
      </c>
      <c r="Q126" s="143">
        <v>1</v>
      </c>
      <c r="R126" s="147">
        <v>1</v>
      </c>
      <c r="S126" s="108">
        <f t="shared" si="44"/>
        <v>16</v>
      </c>
    </row>
    <row r="127" spans="1:19" ht="33" customHeight="1" thickBot="1" x14ac:dyDescent="0.4">
      <c r="A127" s="81" t="s">
        <v>156</v>
      </c>
      <c r="B127" s="111">
        <v>1</v>
      </c>
      <c r="C127" s="111">
        <v>2</v>
      </c>
      <c r="D127" s="111">
        <v>1</v>
      </c>
      <c r="E127" s="111">
        <v>3</v>
      </c>
      <c r="F127" s="111">
        <v>0</v>
      </c>
      <c r="G127" s="111">
        <v>2</v>
      </c>
      <c r="H127" s="111">
        <v>0</v>
      </c>
      <c r="I127" s="111">
        <v>2</v>
      </c>
      <c r="J127" s="111">
        <v>0</v>
      </c>
      <c r="K127" s="111">
        <v>0</v>
      </c>
      <c r="L127" s="111">
        <v>3</v>
      </c>
      <c r="M127" s="111">
        <v>2</v>
      </c>
      <c r="N127" s="111">
        <v>2</v>
      </c>
      <c r="O127" s="111">
        <v>2</v>
      </c>
      <c r="P127" s="111">
        <v>2</v>
      </c>
      <c r="Q127" s="111">
        <v>3</v>
      </c>
      <c r="R127" s="134">
        <v>3</v>
      </c>
      <c r="S127" s="112">
        <f t="shared" si="44"/>
        <v>28</v>
      </c>
    </row>
    <row r="128" spans="1:19" ht="33" customHeight="1" thickBot="1" x14ac:dyDescent="0.4"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</row>
    <row r="129" spans="1:40" ht="33" customHeight="1" thickBot="1" x14ac:dyDescent="0.4">
      <c r="A129" s="10" t="s">
        <v>29</v>
      </c>
      <c r="B129" s="125">
        <f>SUM(B130:B137)</f>
        <v>5988</v>
      </c>
      <c r="C129" s="125">
        <f t="shared" ref="C129:R129" si="45">SUM(C130:C137)</f>
        <v>7692</v>
      </c>
      <c r="D129" s="125">
        <f t="shared" si="45"/>
        <v>6768</v>
      </c>
      <c r="E129" s="125">
        <f t="shared" si="45"/>
        <v>6934</v>
      </c>
      <c r="F129" s="125">
        <f t="shared" si="45"/>
        <v>7340</v>
      </c>
      <c r="G129" s="125">
        <f t="shared" si="45"/>
        <v>7386</v>
      </c>
      <c r="H129" s="125">
        <f t="shared" si="45"/>
        <v>6093</v>
      </c>
      <c r="I129" s="125">
        <f t="shared" si="45"/>
        <v>5455</v>
      </c>
      <c r="J129" s="125">
        <f t="shared" si="45"/>
        <v>5623</v>
      </c>
      <c r="K129" s="125">
        <f t="shared" si="45"/>
        <v>5572</v>
      </c>
      <c r="L129" s="125">
        <f t="shared" si="45"/>
        <v>5444</v>
      </c>
      <c r="M129" s="125">
        <f t="shared" si="45"/>
        <v>4974</v>
      </c>
      <c r="N129" s="125">
        <f t="shared" si="45"/>
        <v>4161</v>
      </c>
      <c r="O129" s="125">
        <f t="shared" si="45"/>
        <v>3095</v>
      </c>
      <c r="P129" s="125">
        <f t="shared" si="45"/>
        <v>2605</v>
      </c>
      <c r="Q129" s="125">
        <f t="shared" si="45"/>
        <v>1768</v>
      </c>
      <c r="R129" s="125">
        <f t="shared" si="45"/>
        <v>2085</v>
      </c>
      <c r="S129" s="125">
        <f>SUM(S130:S137)</f>
        <v>88984</v>
      </c>
    </row>
    <row r="130" spans="1:40" s="68" customFormat="1" ht="33" customHeight="1" x14ac:dyDescent="0.35">
      <c r="A130" s="59" t="s">
        <v>30</v>
      </c>
      <c r="B130" s="106">
        <v>993</v>
      </c>
      <c r="C130" s="105">
        <v>1342</v>
      </c>
      <c r="D130" s="105">
        <v>1228</v>
      </c>
      <c r="E130" s="105">
        <v>1271</v>
      </c>
      <c r="F130" s="105">
        <v>1450</v>
      </c>
      <c r="G130" s="105">
        <v>1383</v>
      </c>
      <c r="H130" s="105">
        <v>1133</v>
      </c>
      <c r="I130" s="105">
        <v>1019</v>
      </c>
      <c r="J130" s="105">
        <v>1021</v>
      </c>
      <c r="K130" s="105">
        <v>1032</v>
      </c>
      <c r="L130" s="105">
        <v>1039</v>
      </c>
      <c r="M130" s="105">
        <v>933</v>
      </c>
      <c r="N130" s="105">
        <v>757</v>
      </c>
      <c r="O130" s="105">
        <v>561</v>
      </c>
      <c r="P130" s="105">
        <v>459</v>
      </c>
      <c r="Q130" s="105">
        <v>341</v>
      </c>
      <c r="R130" s="105">
        <v>362</v>
      </c>
      <c r="S130" s="106">
        <f>SUM(B130:R130)</f>
        <v>16324</v>
      </c>
    </row>
    <row r="131" spans="1:40" s="68" customFormat="1" ht="33" customHeight="1" x14ac:dyDescent="0.35">
      <c r="A131" s="18" t="s">
        <v>31</v>
      </c>
      <c r="B131" s="108">
        <v>960</v>
      </c>
      <c r="C131" s="110">
        <v>1212</v>
      </c>
      <c r="D131" s="110">
        <v>1058</v>
      </c>
      <c r="E131" s="110">
        <v>1156</v>
      </c>
      <c r="F131" s="110">
        <v>1414</v>
      </c>
      <c r="G131" s="110">
        <v>1458</v>
      </c>
      <c r="H131" s="110">
        <v>1172</v>
      </c>
      <c r="I131" s="110">
        <v>984</v>
      </c>
      <c r="J131" s="110">
        <v>1080</v>
      </c>
      <c r="K131" s="110">
        <v>1044</v>
      </c>
      <c r="L131" s="110">
        <v>1040</v>
      </c>
      <c r="M131" s="110">
        <v>928</v>
      </c>
      <c r="N131" s="110">
        <v>781</v>
      </c>
      <c r="O131" s="110">
        <v>530</v>
      </c>
      <c r="P131" s="110">
        <v>366</v>
      </c>
      <c r="Q131" s="110">
        <v>273</v>
      </c>
      <c r="R131" s="110">
        <v>332</v>
      </c>
      <c r="S131" s="108">
        <f t="shared" ref="S131:S137" si="46">SUM(B131:R131)</f>
        <v>15788</v>
      </c>
    </row>
    <row r="132" spans="1:40" s="68" customFormat="1" ht="33" customHeight="1" x14ac:dyDescent="0.35">
      <c r="A132" s="18" t="s">
        <v>32</v>
      </c>
      <c r="B132" s="108">
        <v>1883</v>
      </c>
      <c r="C132" s="110">
        <v>2185</v>
      </c>
      <c r="D132" s="110">
        <v>1887</v>
      </c>
      <c r="E132" s="110">
        <v>1979</v>
      </c>
      <c r="F132" s="110">
        <v>1933</v>
      </c>
      <c r="G132" s="110">
        <v>1975</v>
      </c>
      <c r="H132" s="110">
        <v>1714</v>
      </c>
      <c r="I132" s="110">
        <v>1626</v>
      </c>
      <c r="J132" s="110">
        <v>1661</v>
      </c>
      <c r="K132" s="110">
        <v>1569</v>
      </c>
      <c r="L132" s="110">
        <v>1436</v>
      </c>
      <c r="M132" s="110">
        <v>1261</v>
      </c>
      <c r="N132" s="110">
        <v>1017</v>
      </c>
      <c r="O132" s="110">
        <v>797</v>
      </c>
      <c r="P132" s="110">
        <v>689</v>
      </c>
      <c r="Q132" s="110">
        <v>399</v>
      </c>
      <c r="R132" s="110">
        <v>460</v>
      </c>
      <c r="S132" s="108">
        <f>SUM(B132:R132)+1</f>
        <v>24472</v>
      </c>
    </row>
    <row r="133" spans="1:40" s="68" customFormat="1" ht="33" customHeight="1" x14ac:dyDescent="0.35">
      <c r="A133" s="18" t="s">
        <v>110</v>
      </c>
      <c r="B133" s="108">
        <v>0</v>
      </c>
      <c r="C133" s="110">
        <v>0</v>
      </c>
      <c r="D133" s="110">
        <v>0</v>
      </c>
      <c r="E133" s="110">
        <v>0</v>
      </c>
      <c r="F133" s="110">
        <v>0</v>
      </c>
      <c r="G133" s="110">
        <v>0</v>
      </c>
      <c r="H133" s="110">
        <v>0</v>
      </c>
      <c r="I133" s="110">
        <v>0</v>
      </c>
      <c r="J133" s="110">
        <v>0</v>
      </c>
      <c r="K133" s="110">
        <v>1</v>
      </c>
      <c r="L133" s="110">
        <v>0</v>
      </c>
      <c r="M133" s="110">
        <v>0</v>
      </c>
      <c r="N133" s="110">
        <v>0</v>
      </c>
      <c r="O133" s="110">
        <v>0</v>
      </c>
      <c r="P133" s="110">
        <v>0</v>
      </c>
      <c r="Q133" s="110">
        <v>0</v>
      </c>
      <c r="R133" s="110">
        <v>0</v>
      </c>
      <c r="S133" s="108">
        <f t="shared" si="46"/>
        <v>1</v>
      </c>
    </row>
    <row r="134" spans="1:40" s="68" customFormat="1" ht="33" customHeight="1" x14ac:dyDescent="0.35">
      <c r="A134" s="51" t="s">
        <v>95</v>
      </c>
      <c r="B134" s="108">
        <v>1648</v>
      </c>
      <c r="C134" s="110">
        <v>2211</v>
      </c>
      <c r="D134" s="110">
        <v>1945</v>
      </c>
      <c r="E134" s="110">
        <v>1834</v>
      </c>
      <c r="F134" s="110">
        <v>1852</v>
      </c>
      <c r="G134" s="110">
        <v>1852</v>
      </c>
      <c r="H134" s="110">
        <v>1449</v>
      </c>
      <c r="I134" s="110">
        <v>1233</v>
      </c>
      <c r="J134" s="110">
        <v>1273</v>
      </c>
      <c r="K134" s="110">
        <v>1294</v>
      </c>
      <c r="L134" s="110">
        <v>1336</v>
      </c>
      <c r="M134" s="110">
        <v>1277</v>
      </c>
      <c r="N134" s="110">
        <v>1142</v>
      </c>
      <c r="O134" s="110">
        <v>872</v>
      </c>
      <c r="P134" s="110">
        <v>814</v>
      </c>
      <c r="Q134" s="110">
        <v>586</v>
      </c>
      <c r="R134" s="110">
        <v>679</v>
      </c>
      <c r="S134" s="108">
        <f t="shared" si="46"/>
        <v>23297</v>
      </c>
    </row>
    <row r="135" spans="1:40" s="68" customFormat="1" ht="33" customHeight="1" x14ac:dyDescent="0.35">
      <c r="A135" s="18" t="s">
        <v>33</v>
      </c>
      <c r="B135" s="109">
        <v>250</v>
      </c>
      <c r="C135" s="107">
        <v>340</v>
      </c>
      <c r="D135" s="107">
        <v>302</v>
      </c>
      <c r="E135" s="107">
        <v>342</v>
      </c>
      <c r="F135" s="107">
        <v>365</v>
      </c>
      <c r="G135" s="107">
        <v>385</v>
      </c>
      <c r="H135" s="107">
        <v>296</v>
      </c>
      <c r="I135" s="107">
        <v>286</v>
      </c>
      <c r="J135" s="107">
        <v>299</v>
      </c>
      <c r="K135" s="107">
        <v>315</v>
      </c>
      <c r="L135" s="107">
        <v>292</v>
      </c>
      <c r="M135" s="107">
        <v>304</v>
      </c>
      <c r="N135" s="107">
        <v>228</v>
      </c>
      <c r="O135" s="107">
        <v>167</v>
      </c>
      <c r="P135" s="107">
        <v>127</v>
      </c>
      <c r="Q135" s="107">
        <v>72</v>
      </c>
      <c r="R135" s="107">
        <v>129</v>
      </c>
      <c r="S135" s="109">
        <f t="shared" si="46"/>
        <v>4499</v>
      </c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  <c r="AM135" s="113"/>
      <c r="AN135" s="113"/>
    </row>
    <row r="136" spans="1:40" s="68" customFormat="1" ht="33" customHeight="1" x14ac:dyDescent="0.35">
      <c r="A136" s="18" t="s">
        <v>34</v>
      </c>
      <c r="B136" s="108">
        <v>248</v>
      </c>
      <c r="C136" s="110">
        <v>397</v>
      </c>
      <c r="D136" s="110">
        <v>347</v>
      </c>
      <c r="E136" s="110">
        <v>352</v>
      </c>
      <c r="F136" s="110">
        <v>326</v>
      </c>
      <c r="G136" s="110">
        <v>332</v>
      </c>
      <c r="H136" s="110">
        <v>328</v>
      </c>
      <c r="I136" s="110">
        <v>303</v>
      </c>
      <c r="J136" s="110">
        <v>287</v>
      </c>
      <c r="K136" s="110">
        <v>317</v>
      </c>
      <c r="L136" s="110">
        <v>301</v>
      </c>
      <c r="M136" s="110">
        <v>271</v>
      </c>
      <c r="N136" s="110">
        <v>235</v>
      </c>
      <c r="O136" s="110">
        <v>166</v>
      </c>
      <c r="P136" s="110">
        <v>149</v>
      </c>
      <c r="Q136" s="110">
        <v>97</v>
      </c>
      <c r="R136" s="110">
        <v>123</v>
      </c>
      <c r="S136" s="108">
        <f t="shared" si="46"/>
        <v>4579</v>
      </c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s="68" customFormat="1" ht="33" customHeight="1" thickBot="1" x14ac:dyDescent="0.4">
      <c r="A137" s="81" t="s">
        <v>109</v>
      </c>
      <c r="B137" s="119">
        <v>6</v>
      </c>
      <c r="C137" s="119">
        <v>5</v>
      </c>
      <c r="D137" s="119">
        <v>1</v>
      </c>
      <c r="E137" s="119">
        <v>0</v>
      </c>
      <c r="F137" s="119">
        <v>0</v>
      </c>
      <c r="G137" s="119">
        <v>1</v>
      </c>
      <c r="H137" s="119">
        <v>1</v>
      </c>
      <c r="I137" s="119">
        <v>4</v>
      </c>
      <c r="J137" s="119">
        <v>2</v>
      </c>
      <c r="K137" s="119">
        <v>0</v>
      </c>
      <c r="L137" s="119">
        <v>0</v>
      </c>
      <c r="M137" s="119">
        <v>0</v>
      </c>
      <c r="N137" s="119">
        <v>1</v>
      </c>
      <c r="O137" s="119">
        <v>2</v>
      </c>
      <c r="P137" s="119">
        <v>1</v>
      </c>
      <c r="Q137" s="119">
        <v>0</v>
      </c>
      <c r="R137" s="119">
        <v>0</v>
      </c>
      <c r="S137" s="119">
        <f t="shared" si="46"/>
        <v>24</v>
      </c>
    </row>
    <row r="138" spans="1:40" ht="33" customHeight="1" thickBot="1" x14ac:dyDescent="0.4"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</row>
    <row r="139" spans="1:40" ht="33" customHeight="1" thickBot="1" x14ac:dyDescent="0.4">
      <c r="A139" s="60" t="s">
        <v>35</v>
      </c>
      <c r="B139" s="127">
        <f>SUM(B140:B150)</f>
        <v>312</v>
      </c>
      <c r="C139" s="127">
        <f t="shared" ref="C139:R139" si="47">SUM(C140:C150)</f>
        <v>465</v>
      </c>
      <c r="D139" s="127">
        <f t="shared" si="47"/>
        <v>494</v>
      </c>
      <c r="E139" s="127">
        <f t="shared" si="47"/>
        <v>597</v>
      </c>
      <c r="F139" s="127">
        <f t="shared" si="47"/>
        <v>631</v>
      </c>
      <c r="G139" s="127">
        <f t="shared" si="47"/>
        <v>564</v>
      </c>
      <c r="H139" s="127">
        <f t="shared" si="47"/>
        <v>529</v>
      </c>
      <c r="I139" s="127">
        <f t="shared" si="47"/>
        <v>484</v>
      </c>
      <c r="J139" s="127">
        <f t="shared" si="47"/>
        <v>505</v>
      </c>
      <c r="K139" s="127">
        <f t="shared" si="47"/>
        <v>515</v>
      </c>
      <c r="L139" s="127">
        <f t="shared" si="47"/>
        <v>553</v>
      </c>
      <c r="M139" s="127">
        <f t="shared" si="47"/>
        <v>509</v>
      </c>
      <c r="N139" s="127">
        <f t="shared" si="47"/>
        <v>356</v>
      </c>
      <c r="O139" s="127">
        <f t="shared" si="47"/>
        <v>280</v>
      </c>
      <c r="P139" s="127">
        <f t="shared" si="47"/>
        <v>210</v>
      </c>
      <c r="Q139" s="127">
        <f t="shared" si="47"/>
        <v>156</v>
      </c>
      <c r="R139" s="127">
        <f t="shared" si="47"/>
        <v>213</v>
      </c>
      <c r="S139" s="127">
        <f>SUM(S140:S150)</f>
        <v>7373</v>
      </c>
    </row>
    <row r="140" spans="1:40" ht="33" customHeight="1" x14ac:dyDescent="0.35">
      <c r="A140" s="61" t="s">
        <v>94</v>
      </c>
      <c r="B140" s="115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29"/>
      <c r="S140" s="115"/>
    </row>
    <row r="141" spans="1:40" s="68" customFormat="1" ht="33" customHeight="1" x14ac:dyDescent="0.35">
      <c r="A141" s="65" t="s">
        <v>87</v>
      </c>
      <c r="B141" s="108">
        <v>36</v>
      </c>
      <c r="C141" s="130">
        <v>54</v>
      </c>
      <c r="D141" s="108">
        <v>69</v>
      </c>
      <c r="E141" s="130">
        <v>70</v>
      </c>
      <c r="F141" s="108">
        <v>89</v>
      </c>
      <c r="G141" s="130">
        <v>59</v>
      </c>
      <c r="H141" s="108">
        <v>45</v>
      </c>
      <c r="I141" s="130">
        <v>62</v>
      </c>
      <c r="J141" s="108">
        <v>37</v>
      </c>
      <c r="K141" s="130">
        <v>54</v>
      </c>
      <c r="L141" s="108">
        <v>80</v>
      </c>
      <c r="M141" s="130">
        <v>67</v>
      </c>
      <c r="N141" s="108">
        <v>49</v>
      </c>
      <c r="O141" s="130">
        <v>42</v>
      </c>
      <c r="P141" s="108">
        <v>22</v>
      </c>
      <c r="Q141" s="130">
        <v>23</v>
      </c>
      <c r="R141" s="108">
        <v>27</v>
      </c>
      <c r="S141" s="108">
        <f t="shared" ref="S141:S150" si="48">SUM(B141:R141)</f>
        <v>885</v>
      </c>
    </row>
    <row r="142" spans="1:40" s="68" customFormat="1" ht="33" customHeight="1" x14ac:dyDescent="0.35">
      <c r="A142" s="63" t="s">
        <v>88</v>
      </c>
      <c r="B142" s="108">
        <v>16</v>
      </c>
      <c r="C142" s="130">
        <v>40</v>
      </c>
      <c r="D142" s="108">
        <v>16</v>
      </c>
      <c r="E142" s="130">
        <v>36</v>
      </c>
      <c r="F142" s="108">
        <v>57</v>
      </c>
      <c r="G142" s="130">
        <v>47</v>
      </c>
      <c r="H142" s="108">
        <v>37</v>
      </c>
      <c r="I142" s="130">
        <v>36</v>
      </c>
      <c r="J142" s="108">
        <v>27</v>
      </c>
      <c r="K142" s="130">
        <v>50</v>
      </c>
      <c r="L142" s="108">
        <v>41</v>
      </c>
      <c r="M142" s="130">
        <v>35</v>
      </c>
      <c r="N142" s="108">
        <v>33</v>
      </c>
      <c r="O142" s="130">
        <v>22</v>
      </c>
      <c r="P142" s="108">
        <v>20</v>
      </c>
      <c r="Q142" s="130">
        <v>20</v>
      </c>
      <c r="R142" s="108">
        <v>13</v>
      </c>
      <c r="S142" s="108">
        <f t="shared" si="48"/>
        <v>546</v>
      </c>
    </row>
    <row r="143" spans="1:40" s="68" customFormat="1" ht="33" customHeight="1" x14ac:dyDescent="0.35">
      <c r="A143" s="63" t="s">
        <v>36</v>
      </c>
      <c r="B143" s="108">
        <v>32</v>
      </c>
      <c r="C143" s="130">
        <v>54</v>
      </c>
      <c r="D143" s="108">
        <v>59</v>
      </c>
      <c r="E143" s="130">
        <v>72</v>
      </c>
      <c r="F143" s="108">
        <v>82</v>
      </c>
      <c r="G143" s="130">
        <v>82</v>
      </c>
      <c r="H143" s="108">
        <v>69</v>
      </c>
      <c r="I143" s="130">
        <v>60</v>
      </c>
      <c r="J143" s="108">
        <v>74</v>
      </c>
      <c r="K143" s="130">
        <v>72</v>
      </c>
      <c r="L143" s="108">
        <v>70</v>
      </c>
      <c r="M143" s="130">
        <v>68</v>
      </c>
      <c r="N143" s="108">
        <v>50</v>
      </c>
      <c r="O143" s="130">
        <v>26</v>
      </c>
      <c r="P143" s="108">
        <v>34</v>
      </c>
      <c r="Q143" s="130">
        <v>16</v>
      </c>
      <c r="R143" s="108">
        <v>25</v>
      </c>
      <c r="S143" s="108">
        <f t="shared" si="48"/>
        <v>945</v>
      </c>
    </row>
    <row r="144" spans="1:40" s="68" customFormat="1" ht="33" customHeight="1" x14ac:dyDescent="0.35">
      <c r="A144" s="18" t="s">
        <v>89</v>
      </c>
      <c r="B144" s="108">
        <v>0</v>
      </c>
      <c r="C144" s="130">
        <v>2</v>
      </c>
      <c r="D144" s="108">
        <v>2</v>
      </c>
      <c r="E144" s="130">
        <v>4</v>
      </c>
      <c r="F144" s="108">
        <v>1</v>
      </c>
      <c r="G144" s="130">
        <v>0</v>
      </c>
      <c r="H144" s="108">
        <v>4</v>
      </c>
      <c r="I144" s="130">
        <v>3</v>
      </c>
      <c r="J144" s="108">
        <v>5</v>
      </c>
      <c r="K144" s="130">
        <v>9</v>
      </c>
      <c r="L144" s="108">
        <v>5</v>
      </c>
      <c r="M144" s="130">
        <v>4</v>
      </c>
      <c r="N144" s="108">
        <v>3</v>
      </c>
      <c r="O144" s="130">
        <v>4</v>
      </c>
      <c r="P144" s="108">
        <v>8</v>
      </c>
      <c r="Q144" s="130">
        <v>3</v>
      </c>
      <c r="R144" s="108">
        <v>5</v>
      </c>
      <c r="S144" s="108">
        <f t="shared" si="48"/>
        <v>62</v>
      </c>
    </row>
    <row r="145" spans="1:19" s="68" customFormat="1" ht="33" customHeight="1" x14ac:dyDescent="0.35">
      <c r="A145" s="18" t="s">
        <v>37</v>
      </c>
      <c r="B145" s="108">
        <v>52</v>
      </c>
      <c r="C145" s="130">
        <v>63</v>
      </c>
      <c r="D145" s="108">
        <v>96</v>
      </c>
      <c r="E145" s="130">
        <v>109</v>
      </c>
      <c r="F145" s="108">
        <v>98</v>
      </c>
      <c r="G145" s="130">
        <v>94</v>
      </c>
      <c r="H145" s="108">
        <v>99</v>
      </c>
      <c r="I145" s="130">
        <v>88</v>
      </c>
      <c r="J145" s="108">
        <v>77</v>
      </c>
      <c r="K145" s="130">
        <v>67</v>
      </c>
      <c r="L145" s="108">
        <v>88</v>
      </c>
      <c r="M145" s="130">
        <v>85</v>
      </c>
      <c r="N145" s="108">
        <v>49</v>
      </c>
      <c r="O145" s="130">
        <v>47</v>
      </c>
      <c r="P145" s="108">
        <v>37</v>
      </c>
      <c r="Q145" s="130">
        <v>22</v>
      </c>
      <c r="R145" s="108">
        <v>47</v>
      </c>
      <c r="S145" s="108">
        <f t="shared" si="48"/>
        <v>1218</v>
      </c>
    </row>
    <row r="146" spans="1:19" s="68" customFormat="1" ht="33" customHeight="1" x14ac:dyDescent="0.35">
      <c r="A146" s="18" t="s">
        <v>90</v>
      </c>
      <c r="B146" s="108">
        <v>21</v>
      </c>
      <c r="C146" s="130">
        <v>38</v>
      </c>
      <c r="D146" s="108">
        <v>44</v>
      </c>
      <c r="E146" s="130">
        <v>58</v>
      </c>
      <c r="F146" s="108">
        <v>58</v>
      </c>
      <c r="G146" s="130">
        <v>53</v>
      </c>
      <c r="H146" s="108">
        <v>44</v>
      </c>
      <c r="I146" s="130">
        <v>40</v>
      </c>
      <c r="J146" s="108">
        <v>52</v>
      </c>
      <c r="K146" s="130">
        <v>50</v>
      </c>
      <c r="L146" s="108">
        <v>53</v>
      </c>
      <c r="M146" s="130">
        <v>44</v>
      </c>
      <c r="N146" s="108">
        <v>26</v>
      </c>
      <c r="O146" s="130">
        <v>29</v>
      </c>
      <c r="P146" s="108">
        <v>18</v>
      </c>
      <c r="Q146" s="130">
        <v>16</v>
      </c>
      <c r="R146" s="108">
        <v>21</v>
      </c>
      <c r="S146" s="108">
        <f t="shared" si="48"/>
        <v>665</v>
      </c>
    </row>
    <row r="147" spans="1:19" s="68" customFormat="1" ht="33" customHeight="1" x14ac:dyDescent="0.35">
      <c r="A147" s="18" t="s">
        <v>91</v>
      </c>
      <c r="B147" s="108">
        <v>3</v>
      </c>
      <c r="C147" s="130">
        <v>11</v>
      </c>
      <c r="D147" s="108">
        <v>9</v>
      </c>
      <c r="E147" s="130">
        <v>15</v>
      </c>
      <c r="F147" s="108">
        <v>16</v>
      </c>
      <c r="G147" s="130">
        <v>14</v>
      </c>
      <c r="H147" s="108">
        <v>17</v>
      </c>
      <c r="I147" s="130">
        <v>13</v>
      </c>
      <c r="J147" s="108">
        <v>17</v>
      </c>
      <c r="K147" s="130">
        <v>18</v>
      </c>
      <c r="L147" s="108">
        <v>20</v>
      </c>
      <c r="M147" s="130">
        <v>12</v>
      </c>
      <c r="N147" s="108">
        <v>17</v>
      </c>
      <c r="O147" s="130">
        <v>6</v>
      </c>
      <c r="P147" s="108">
        <v>6</v>
      </c>
      <c r="Q147" s="130">
        <v>4</v>
      </c>
      <c r="R147" s="108">
        <v>9</v>
      </c>
      <c r="S147" s="108">
        <f t="shared" si="48"/>
        <v>207</v>
      </c>
    </row>
    <row r="148" spans="1:19" s="68" customFormat="1" ht="33" customHeight="1" x14ac:dyDescent="0.35">
      <c r="A148" s="65" t="s">
        <v>92</v>
      </c>
      <c r="B148" s="131">
        <v>112</v>
      </c>
      <c r="C148" s="132">
        <v>143</v>
      </c>
      <c r="D148" s="131">
        <v>142</v>
      </c>
      <c r="E148" s="132">
        <v>171</v>
      </c>
      <c r="F148" s="131">
        <v>166</v>
      </c>
      <c r="G148" s="132">
        <v>158</v>
      </c>
      <c r="H148" s="131">
        <v>155</v>
      </c>
      <c r="I148" s="132">
        <v>129</v>
      </c>
      <c r="J148" s="131">
        <v>165</v>
      </c>
      <c r="K148" s="132">
        <v>124</v>
      </c>
      <c r="L148" s="131">
        <v>141</v>
      </c>
      <c r="M148" s="132">
        <v>139</v>
      </c>
      <c r="N148" s="131">
        <v>85</v>
      </c>
      <c r="O148" s="132">
        <v>66</v>
      </c>
      <c r="P148" s="131">
        <v>46</v>
      </c>
      <c r="Q148" s="132">
        <v>30</v>
      </c>
      <c r="R148" s="131">
        <v>49</v>
      </c>
      <c r="S148" s="108">
        <f t="shared" si="48"/>
        <v>2021</v>
      </c>
    </row>
    <row r="149" spans="1:19" s="68" customFormat="1" ht="33" customHeight="1" x14ac:dyDescent="0.35">
      <c r="A149" s="63" t="s">
        <v>93</v>
      </c>
      <c r="B149" s="108">
        <v>31</v>
      </c>
      <c r="C149" s="130">
        <v>41</v>
      </c>
      <c r="D149" s="108">
        <v>48</v>
      </c>
      <c r="E149" s="130">
        <v>49</v>
      </c>
      <c r="F149" s="108">
        <v>48</v>
      </c>
      <c r="G149" s="130">
        <v>43</v>
      </c>
      <c r="H149" s="108">
        <v>45</v>
      </c>
      <c r="I149" s="130">
        <v>44</v>
      </c>
      <c r="J149" s="108">
        <v>42</v>
      </c>
      <c r="K149" s="130">
        <v>56</v>
      </c>
      <c r="L149" s="108">
        <v>41</v>
      </c>
      <c r="M149" s="130">
        <v>41</v>
      </c>
      <c r="N149" s="108">
        <v>36</v>
      </c>
      <c r="O149" s="130">
        <v>29</v>
      </c>
      <c r="P149" s="108">
        <v>12</v>
      </c>
      <c r="Q149" s="130">
        <v>15</v>
      </c>
      <c r="R149" s="108">
        <v>14</v>
      </c>
      <c r="S149" s="108">
        <f t="shared" si="48"/>
        <v>635</v>
      </c>
    </row>
    <row r="150" spans="1:19" ht="33" customHeight="1" thickBot="1" x14ac:dyDescent="0.4">
      <c r="A150" s="67" t="s">
        <v>99</v>
      </c>
      <c r="B150" s="112">
        <v>9</v>
      </c>
      <c r="C150" s="134">
        <v>19</v>
      </c>
      <c r="D150" s="112">
        <v>9</v>
      </c>
      <c r="E150" s="134">
        <v>13</v>
      </c>
      <c r="F150" s="112">
        <v>16</v>
      </c>
      <c r="G150" s="134">
        <v>14</v>
      </c>
      <c r="H150" s="112">
        <v>14</v>
      </c>
      <c r="I150" s="134">
        <v>9</v>
      </c>
      <c r="J150" s="112">
        <v>9</v>
      </c>
      <c r="K150" s="134">
        <v>15</v>
      </c>
      <c r="L150" s="112">
        <v>14</v>
      </c>
      <c r="M150" s="134">
        <v>14</v>
      </c>
      <c r="N150" s="112">
        <v>8</v>
      </c>
      <c r="O150" s="134">
        <v>9</v>
      </c>
      <c r="P150" s="112">
        <v>7</v>
      </c>
      <c r="Q150" s="134">
        <v>7</v>
      </c>
      <c r="R150" s="112">
        <v>3</v>
      </c>
      <c r="S150" s="111">
        <f t="shared" si="48"/>
        <v>189</v>
      </c>
    </row>
    <row r="151" spans="1:19" ht="33" customHeight="1" thickBot="1" x14ac:dyDescent="0.4">
      <c r="A151" s="25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</row>
    <row r="152" spans="1:19" ht="33" customHeight="1" thickBot="1" x14ac:dyDescent="0.4">
      <c r="A152" s="39" t="s">
        <v>136</v>
      </c>
      <c r="B152" s="120">
        <f>+B153</f>
        <v>0</v>
      </c>
      <c r="C152" s="103">
        <f t="shared" ref="C152:R152" si="49">+C153</f>
        <v>0</v>
      </c>
      <c r="D152" s="103">
        <f t="shared" si="49"/>
        <v>0</v>
      </c>
      <c r="E152" s="103">
        <f t="shared" si="49"/>
        <v>0</v>
      </c>
      <c r="F152" s="103">
        <f t="shared" si="49"/>
        <v>0</v>
      </c>
      <c r="G152" s="103">
        <f t="shared" si="49"/>
        <v>0</v>
      </c>
      <c r="H152" s="103">
        <f t="shared" si="49"/>
        <v>0</v>
      </c>
      <c r="I152" s="103">
        <f t="shared" si="49"/>
        <v>0</v>
      </c>
      <c r="J152" s="103">
        <f t="shared" si="49"/>
        <v>0</v>
      </c>
      <c r="K152" s="103">
        <f t="shared" si="49"/>
        <v>0</v>
      </c>
      <c r="L152" s="103">
        <f t="shared" si="49"/>
        <v>1</v>
      </c>
      <c r="M152" s="103">
        <f t="shared" si="49"/>
        <v>1</v>
      </c>
      <c r="N152" s="103">
        <f t="shared" si="49"/>
        <v>0</v>
      </c>
      <c r="O152" s="103">
        <f t="shared" si="49"/>
        <v>0</v>
      </c>
      <c r="P152" s="103">
        <f t="shared" si="49"/>
        <v>0</v>
      </c>
      <c r="Q152" s="103">
        <f t="shared" si="49"/>
        <v>0</v>
      </c>
      <c r="R152" s="103">
        <f t="shared" si="49"/>
        <v>0</v>
      </c>
      <c r="S152" s="103">
        <f>S153</f>
        <v>2</v>
      </c>
    </row>
    <row r="153" spans="1:19" ht="33" customHeight="1" thickBot="1" x14ac:dyDescent="0.4">
      <c r="A153" s="81" t="s">
        <v>137</v>
      </c>
      <c r="B153" s="118">
        <v>0</v>
      </c>
      <c r="C153" s="119">
        <v>0</v>
      </c>
      <c r="D153" s="119">
        <v>0</v>
      </c>
      <c r="E153" s="119">
        <v>0</v>
      </c>
      <c r="F153" s="119">
        <v>0</v>
      </c>
      <c r="G153" s="119">
        <v>0</v>
      </c>
      <c r="H153" s="119">
        <v>0</v>
      </c>
      <c r="I153" s="119">
        <v>0</v>
      </c>
      <c r="J153" s="119">
        <v>0</v>
      </c>
      <c r="K153" s="119">
        <v>0</v>
      </c>
      <c r="L153" s="119">
        <v>1</v>
      </c>
      <c r="M153" s="119">
        <v>1</v>
      </c>
      <c r="N153" s="119">
        <v>0</v>
      </c>
      <c r="O153" s="119">
        <v>0</v>
      </c>
      <c r="P153" s="119">
        <v>0</v>
      </c>
      <c r="Q153" s="119">
        <v>0</v>
      </c>
      <c r="R153" s="119"/>
      <c r="S153" s="121">
        <f>SUM(B153:R153)</f>
        <v>2</v>
      </c>
    </row>
    <row r="154" spans="1:19" ht="33" customHeight="1" thickBot="1" x14ac:dyDescent="0.4">
      <c r="A154" s="25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</row>
    <row r="155" spans="1:19" ht="33" customHeight="1" thickBot="1" x14ac:dyDescent="0.4">
      <c r="A155" s="102" t="s">
        <v>112</v>
      </c>
      <c r="B155" s="120">
        <f>+B156+B157</f>
        <v>1</v>
      </c>
      <c r="C155" s="120">
        <f t="shared" ref="C155:R155" si="50">+C156+C157</f>
        <v>0</v>
      </c>
      <c r="D155" s="120">
        <f t="shared" si="50"/>
        <v>0</v>
      </c>
      <c r="E155" s="120">
        <f t="shared" si="50"/>
        <v>0</v>
      </c>
      <c r="F155" s="120">
        <f t="shared" si="50"/>
        <v>1</v>
      </c>
      <c r="G155" s="120">
        <f t="shared" si="50"/>
        <v>0</v>
      </c>
      <c r="H155" s="120">
        <f t="shared" si="50"/>
        <v>0</v>
      </c>
      <c r="I155" s="120">
        <f t="shared" si="50"/>
        <v>1</v>
      </c>
      <c r="J155" s="120">
        <f t="shared" si="50"/>
        <v>0</v>
      </c>
      <c r="K155" s="120">
        <f t="shared" si="50"/>
        <v>0</v>
      </c>
      <c r="L155" s="120">
        <f t="shared" si="50"/>
        <v>1</v>
      </c>
      <c r="M155" s="120">
        <f t="shared" si="50"/>
        <v>0</v>
      </c>
      <c r="N155" s="120">
        <f t="shared" si="50"/>
        <v>0</v>
      </c>
      <c r="O155" s="120">
        <f t="shared" si="50"/>
        <v>0</v>
      </c>
      <c r="P155" s="120">
        <f t="shared" si="50"/>
        <v>1</v>
      </c>
      <c r="Q155" s="120">
        <f t="shared" si="50"/>
        <v>0</v>
      </c>
      <c r="R155" s="120">
        <f t="shared" si="50"/>
        <v>0</v>
      </c>
      <c r="S155" s="120">
        <f>+S156+S157</f>
        <v>5</v>
      </c>
    </row>
    <row r="156" spans="1:19" ht="33" customHeight="1" x14ac:dyDescent="0.35">
      <c r="A156" s="101" t="s">
        <v>113</v>
      </c>
      <c r="B156" s="106">
        <v>1</v>
      </c>
      <c r="C156" s="105">
        <v>0</v>
      </c>
      <c r="D156" s="105">
        <v>0</v>
      </c>
      <c r="E156" s="105">
        <v>0</v>
      </c>
      <c r="F156" s="105">
        <v>1</v>
      </c>
      <c r="G156" s="105">
        <v>0</v>
      </c>
      <c r="H156" s="105">
        <v>0</v>
      </c>
      <c r="I156" s="105">
        <v>1</v>
      </c>
      <c r="J156" s="105">
        <v>0</v>
      </c>
      <c r="K156" s="105">
        <v>0</v>
      </c>
      <c r="L156" s="105">
        <v>0</v>
      </c>
      <c r="M156" s="105">
        <v>0</v>
      </c>
      <c r="N156" s="105">
        <v>0</v>
      </c>
      <c r="O156" s="105">
        <v>0</v>
      </c>
      <c r="P156" s="105">
        <v>1</v>
      </c>
      <c r="Q156" s="105">
        <v>0</v>
      </c>
      <c r="R156" s="105">
        <v>0</v>
      </c>
      <c r="S156" s="105">
        <f t="shared" ref="S156:S157" si="51">SUM(B156:R156)</f>
        <v>4</v>
      </c>
    </row>
    <row r="157" spans="1:19" ht="33" customHeight="1" thickBot="1" x14ac:dyDescent="0.4">
      <c r="A157" s="66" t="s">
        <v>114</v>
      </c>
      <c r="B157" s="118">
        <v>0</v>
      </c>
      <c r="C157" s="119">
        <v>0</v>
      </c>
      <c r="D157" s="119">
        <v>0</v>
      </c>
      <c r="E157" s="119">
        <v>0</v>
      </c>
      <c r="F157" s="119">
        <v>0</v>
      </c>
      <c r="G157" s="119">
        <v>0</v>
      </c>
      <c r="H157" s="119">
        <v>0</v>
      </c>
      <c r="I157" s="119">
        <v>0</v>
      </c>
      <c r="J157" s="119">
        <v>0</v>
      </c>
      <c r="K157" s="119">
        <v>0</v>
      </c>
      <c r="L157" s="119">
        <v>1</v>
      </c>
      <c r="M157" s="119">
        <v>0</v>
      </c>
      <c r="N157" s="119">
        <v>0</v>
      </c>
      <c r="O157" s="119">
        <v>0</v>
      </c>
      <c r="P157" s="119">
        <v>0</v>
      </c>
      <c r="Q157" s="119">
        <v>0</v>
      </c>
      <c r="R157" s="119">
        <v>0</v>
      </c>
      <c r="S157" s="119">
        <f t="shared" si="51"/>
        <v>1</v>
      </c>
    </row>
    <row r="158" spans="1:19" ht="33" customHeight="1" x14ac:dyDescent="0.35">
      <c r="A158" s="25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</row>
    <row r="159" spans="1:19" ht="33" customHeight="1" x14ac:dyDescent="0.35">
      <c r="A159" s="20" t="s">
        <v>97</v>
      </c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</row>
    <row r="160" spans="1:19" ht="33" customHeight="1" x14ac:dyDescent="0.35">
      <c r="A160" s="25" t="s">
        <v>150</v>
      </c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</row>
    <row r="161" spans="1:19" ht="33" customHeight="1" x14ac:dyDescent="0.35">
      <c r="A161" s="20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</row>
    <row r="162" spans="1:19" x14ac:dyDescent="0.35"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</sheetData>
  <mergeCells count="2">
    <mergeCell ref="A6:S6"/>
    <mergeCell ref="A7:S7"/>
  </mergeCells>
  <phoneticPr fontId="0" type="noConversion"/>
  <pageMargins left="0.75" right="0.59055118110236227" top="0.98425196850393704" bottom="1" header="0" footer="0"/>
  <pageSetup paperSize="256" scale="24" fitToHeight="0" orientation="landscape" r:id="rId1"/>
  <headerFooter alignWithMargins="0"/>
  <rowBreaks count="2" manualBreakCount="2">
    <brk id="55" max="18" man="1"/>
    <brk id="10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75"/>
  <sheetViews>
    <sheetView showGridLines="0" view="pageBreakPreview" zoomScale="50" zoomScaleNormal="50" zoomScaleSheetLayoutView="50" workbookViewId="0"/>
  </sheetViews>
  <sheetFormatPr baseColWidth="10" defaultRowHeight="15" customHeight="1" x14ac:dyDescent="0.35"/>
  <cols>
    <col min="1" max="1" width="56.140625" style="14" customWidth="1"/>
    <col min="2" max="18" width="25.42578125" style="14" customWidth="1"/>
    <col min="19" max="19" width="25.42578125" style="15" customWidth="1"/>
    <col min="20" max="20" width="23" style="25" customWidth="1"/>
    <col min="21" max="21" width="14" style="25" customWidth="1"/>
    <col min="22" max="22" width="1.85546875" style="25" customWidth="1"/>
    <col min="23" max="23" width="12.7109375" style="25" bestFit="1" customWidth="1"/>
    <col min="24" max="16384" width="11.42578125" style="25"/>
  </cols>
  <sheetData>
    <row r="1" spans="1:23" ht="23.25" customHeight="1" x14ac:dyDescent="0.35">
      <c r="A1" s="15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6"/>
    </row>
    <row r="2" spans="1:23" ht="23.25" customHeight="1" x14ac:dyDescent="0.35">
      <c r="A2" s="15" t="s">
        <v>1</v>
      </c>
      <c r="B2" s="22"/>
      <c r="C2" s="22"/>
      <c r="D2" s="26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6"/>
    </row>
    <row r="3" spans="1:23" ht="26.25" customHeight="1" x14ac:dyDescent="0.35">
      <c r="A3" s="15" t="s">
        <v>40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6"/>
    </row>
    <row r="4" spans="1:23" ht="23.25" customHeight="1" x14ac:dyDescent="0.35">
      <c r="A4" s="15" t="s">
        <v>39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6"/>
    </row>
    <row r="5" spans="1:23" ht="21" customHeight="1" x14ac:dyDescent="0.3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23" s="2" customFormat="1" ht="33" customHeight="1" x14ac:dyDescent="0.35">
      <c r="A6" s="138" t="s">
        <v>147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</row>
    <row r="7" spans="1:23" s="24" customFormat="1" ht="34.5" customHeight="1" x14ac:dyDescent="0.35">
      <c r="A7" s="138" t="s">
        <v>41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22"/>
      <c r="U7" s="22"/>
    </row>
    <row r="8" spans="1:23" ht="33" customHeight="1" thickBot="1" x14ac:dyDescent="0.4">
      <c r="B8" s="22"/>
      <c r="C8" s="22"/>
      <c r="D8" s="22"/>
      <c r="E8" s="22"/>
      <c r="F8" s="22"/>
      <c r="G8" s="22"/>
      <c r="I8" s="72"/>
      <c r="J8" s="22"/>
      <c r="K8" s="22"/>
      <c r="L8" s="22"/>
      <c r="M8" s="22"/>
      <c r="N8" s="22"/>
      <c r="O8" s="22"/>
      <c r="P8" s="22"/>
      <c r="Q8" s="22"/>
      <c r="R8" s="22"/>
      <c r="S8" s="26"/>
    </row>
    <row r="9" spans="1:23" ht="33" customHeight="1" thickBot="1" x14ac:dyDescent="0.4">
      <c r="A9" s="86">
        <v>2018</v>
      </c>
      <c r="B9" s="46" t="s">
        <v>3</v>
      </c>
      <c r="C9" s="46" t="s">
        <v>4</v>
      </c>
      <c r="D9" s="46" t="s">
        <v>5</v>
      </c>
      <c r="E9" s="46" t="s">
        <v>6</v>
      </c>
      <c r="F9" s="46" t="s">
        <v>7</v>
      </c>
      <c r="G9" s="46" t="s">
        <v>8</v>
      </c>
      <c r="H9" s="46" t="s">
        <v>9</v>
      </c>
      <c r="I9" s="46" t="s">
        <v>10</v>
      </c>
      <c r="J9" s="46" t="s">
        <v>38</v>
      </c>
      <c r="K9" s="46" t="s">
        <v>12</v>
      </c>
      <c r="L9" s="46" t="s">
        <v>13</v>
      </c>
      <c r="M9" s="46" t="s">
        <v>14</v>
      </c>
      <c r="N9" s="46" t="s">
        <v>15</v>
      </c>
      <c r="O9" s="46" t="s">
        <v>16</v>
      </c>
      <c r="P9" s="46" t="s">
        <v>17</v>
      </c>
      <c r="Q9" s="46" t="s">
        <v>18</v>
      </c>
      <c r="R9" s="46" t="s">
        <v>19</v>
      </c>
      <c r="S9" s="46" t="s">
        <v>20</v>
      </c>
    </row>
    <row r="10" spans="1:23" ht="33" customHeight="1" thickBot="1" x14ac:dyDescent="0.4">
      <c r="A10" s="47" t="s">
        <v>21</v>
      </c>
      <c r="B10" s="40">
        <f>ELQUI!B11+LIMARI!B11+CHOAPA!B11</f>
        <v>33881</v>
      </c>
      <c r="C10" s="40">
        <f>ELQUI!C11+LIMARI!C11+CHOAPA!C11</f>
        <v>45243</v>
      </c>
      <c r="D10" s="40">
        <f>ELQUI!D11+LIMARI!D11+CHOAPA!D11</f>
        <v>40727</v>
      </c>
      <c r="E10" s="40">
        <f>ELQUI!E11+LIMARI!E11+CHOAPA!E11</f>
        <v>43904</v>
      </c>
      <c r="F10" s="40">
        <f>ELQUI!F11+LIMARI!F11+CHOAPA!F11</f>
        <v>48002</v>
      </c>
      <c r="G10" s="40">
        <f>ELQUI!G11+LIMARI!G11+CHOAPA!G11</f>
        <v>48669</v>
      </c>
      <c r="H10" s="40">
        <f>ELQUI!H11+LIMARI!H11+CHOAPA!H11</f>
        <v>41156</v>
      </c>
      <c r="I10" s="40">
        <f>ELQUI!I11+LIMARI!I11+CHOAPA!I11</f>
        <v>38300</v>
      </c>
      <c r="J10" s="40">
        <f>ELQUI!J11+LIMARI!J11+CHOAPA!J11</f>
        <v>38500</v>
      </c>
      <c r="K10" s="40">
        <f>ELQUI!K11+LIMARI!K11+CHOAPA!K11</f>
        <v>38650</v>
      </c>
      <c r="L10" s="40">
        <f>ELQUI!L11+LIMARI!L11+CHOAPA!L11</f>
        <v>39075</v>
      </c>
      <c r="M10" s="40">
        <f>ELQUI!M11+LIMARI!M11+CHOAPA!M11</f>
        <v>34533</v>
      </c>
      <c r="N10" s="40">
        <f>ELQUI!N11+LIMARI!N11+CHOAPA!N11</f>
        <v>29037</v>
      </c>
      <c r="O10" s="40">
        <f>ELQUI!O11+LIMARI!O11+CHOAPA!O11</f>
        <v>22648</v>
      </c>
      <c r="P10" s="40">
        <f>ELQUI!P11+LIMARI!P11+CHOAPA!P11</f>
        <v>18613</v>
      </c>
      <c r="Q10" s="40">
        <f>ELQUI!Q11+LIMARI!Q11+CHOAPA!Q11</f>
        <v>14263</v>
      </c>
      <c r="R10" s="40">
        <f>ELQUI!R11+LIMARI!R11+CHOAPA!R11</f>
        <v>19352</v>
      </c>
      <c r="S10" s="40">
        <f>ELQUI!S11+LIMARI!S11+CHOAPA!S11</f>
        <v>595050</v>
      </c>
    </row>
    <row r="11" spans="1:23" ht="33" customHeight="1" thickBot="1" x14ac:dyDescent="0.4">
      <c r="A11" s="47" t="s">
        <v>42</v>
      </c>
      <c r="B11" s="48">
        <f>B12+B29+B38+B53+B56</f>
        <v>9099</v>
      </c>
      <c r="C11" s="48">
        <f t="shared" ref="C11:S11" si="0">C12+C29+C38+C53+C56</f>
        <v>11502</v>
      </c>
      <c r="D11" s="48">
        <f t="shared" si="0"/>
        <v>10706</v>
      </c>
      <c r="E11" s="48">
        <f t="shared" si="0"/>
        <v>11521</v>
      </c>
      <c r="F11" s="48">
        <f t="shared" si="0"/>
        <v>12207</v>
      </c>
      <c r="G11" s="48">
        <f t="shared" si="0"/>
        <v>12096</v>
      </c>
      <c r="H11" s="48">
        <f t="shared" si="0"/>
        <v>10451</v>
      </c>
      <c r="I11" s="48">
        <f t="shared" si="0"/>
        <v>9903</v>
      </c>
      <c r="J11" s="48">
        <f t="shared" si="0"/>
        <v>9998</v>
      </c>
      <c r="K11" s="48">
        <f t="shared" si="0"/>
        <v>9895</v>
      </c>
      <c r="L11" s="48">
        <f t="shared" si="0"/>
        <v>10437</v>
      </c>
      <c r="M11" s="48">
        <f t="shared" si="0"/>
        <v>8869</v>
      </c>
      <c r="N11" s="48">
        <f t="shared" si="0"/>
        <v>7487</v>
      </c>
      <c r="O11" s="48">
        <f t="shared" si="0"/>
        <v>5828</v>
      </c>
      <c r="P11" s="48">
        <f t="shared" si="0"/>
        <v>4881</v>
      </c>
      <c r="Q11" s="48">
        <f t="shared" si="0"/>
        <v>4004</v>
      </c>
      <c r="R11" s="48">
        <f t="shared" si="0"/>
        <v>5483</v>
      </c>
      <c r="S11" s="48">
        <f t="shared" si="0"/>
        <v>154434</v>
      </c>
    </row>
    <row r="12" spans="1:23" ht="33" customHeight="1" thickBot="1" x14ac:dyDescent="0.4">
      <c r="A12" s="49" t="s">
        <v>43</v>
      </c>
      <c r="B12" s="50">
        <f>SUM(B13:B27)</f>
        <v>6286</v>
      </c>
      <c r="C12" s="50">
        <f>SUM(C13:C27)</f>
        <v>7657</v>
      </c>
      <c r="D12" s="50">
        <f>SUM(D13:D27)</f>
        <v>6967</v>
      </c>
      <c r="E12" s="50">
        <f>SUM(E13:E27)</f>
        <v>7471</v>
      </c>
      <c r="F12" s="50">
        <f>SUM(F13:F27)</f>
        <v>7973</v>
      </c>
      <c r="G12" s="50">
        <f>SUM(G13:G27)</f>
        <v>7863</v>
      </c>
      <c r="H12" s="50">
        <f>SUM(H13:H27)</f>
        <v>6673</v>
      </c>
      <c r="I12" s="50">
        <f>SUM(I13:I27)</f>
        <v>6098</v>
      </c>
      <c r="J12" s="50">
        <f>SUM(J13:J27)</f>
        <v>6216</v>
      </c>
      <c r="K12" s="50">
        <f>SUM(K13:K27)</f>
        <v>6037</v>
      </c>
      <c r="L12" s="50">
        <f>SUM(L13:L27)</f>
        <v>6498</v>
      </c>
      <c r="M12" s="50">
        <f>SUM(M13:M27)</f>
        <v>5554</v>
      </c>
      <c r="N12" s="50">
        <f>SUM(N13:N27)</f>
        <v>4721</v>
      </c>
      <c r="O12" s="50">
        <f>SUM(O13:O27)</f>
        <v>3648</v>
      </c>
      <c r="P12" s="50">
        <f>SUM(P13:P27)</f>
        <v>2957</v>
      </c>
      <c r="Q12" s="50">
        <f>SUM(Q13:Q27)</f>
        <v>2422</v>
      </c>
      <c r="R12" s="50">
        <f>SUM(R13:R27)</f>
        <v>3349</v>
      </c>
      <c r="S12" s="50">
        <f>SUM(S13:S27)</f>
        <v>98417</v>
      </c>
      <c r="W12" s="24"/>
    </row>
    <row r="13" spans="1:23" ht="33" customHeight="1" x14ac:dyDescent="0.35">
      <c r="A13" s="74" t="s">
        <v>44</v>
      </c>
      <c r="B13" s="55">
        <f>B69+B125</f>
        <v>414</v>
      </c>
      <c r="C13" s="56">
        <f t="shared" ref="C13:R13" si="1">C69+C125</f>
        <v>591</v>
      </c>
      <c r="D13" s="56">
        <f t="shared" si="1"/>
        <v>570</v>
      </c>
      <c r="E13" s="56">
        <f t="shared" si="1"/>
        <v>534</v>
      </c>
      <c r="F13" s="56">
        <f t="shared" si="1"/>
        <v>623</v>
      </c>
      <c r="G13" s="56">
        <f t="shared" si="1"/>
        <v>621</v>
      </c>
      <c r="H13" s="56">
        <f t="shared" si="1"/>
        <v>601</v>
      </c>
      <c r="I13" s="56">
        <f t="shared" si="1"/>
        <v>542</v>
      </c>
      <c r="J13" s="56">
        <f t="shared" si="1"/>
        <v>555</v>
      </c>
      <c r="K13" s="56">
        <f t="shared" si="1"/>
        <v>517</v>
      </c>
      <c r="L13" s="56">
        <f t="shared" si="1"/>
        <v>509</v>
      </c>
      <c r="M13" s="56">
        <f t="shared" si="1"/>
        <v>430</v>
      </c>
      <c r="N13" s="56">
        <f t="shared" si="1"/>
        <v>346</v>
      </c>
      <c r="O13" s="56">
        <f t="shared" si="1"/>
        <v>312</v>
      </c>
      <c r="P13" s="56">
        <f t="shared" si="1"/>
        <v>266</v>
      </c>
      <c r="Q13" s="56">
        <f t="shared" si="1"/>
        <v>221</v>
      </c>
      <c r="R13" s="56">
        <f t="shared" si="1"/>
        <v>245</v>
      </c>
      <c r="S13" s="56">
        <f>S69+S125</f>
        <v>7897</v>
      </c>
      <c r="T13" s="24"/>
    </row>
    <row r="14" spans="1:23" ht="33" customHeight="1" x14ac:dyDescent="0.35">
      <c r="A14" s="73" t="s">
        <v>45</v>
      </c>
      <c r="B14" s="52">
        <f t="shared" ref="B14:R14" si="2">B70+B126</f>
        <v>1920</v>
      </c>
      <c r="C14" s="43">
        <f t="shared" si="2"/>
        <v>2201</v>
      </c>
      <c r="D14" s="43">
        <f t="shared" si="2"/>
        <v>1920</v>
      </c>
      <c r="E14" s="43">
        <f t="shared" si="2"/>
        <v>2174</v>
      </c>
      <c r="F14" s="43">
        <f t="shared" si="2"/>
        <v>2394</v>
      </c>
      <c r="G14" s="43">
        <f t="shared" si="2"/>
        <v>2483</v>
      </c>
      <c r="H14" s="43">
        <f t="shared" si="2"/>
        <v>2016</v>
      </c>
      <c r="I14" s="43">
        <f t="shared" si="2"/>
        <v>1731</v>
      </c>
      <c r="J14" s="43">
        <f t="shared" si="2"/>
        <v>1660</v>
      </c>
      <c r="K14" s="43">
        <f t="shared" si="2"/>
        <v>1624</v>
      </c>
      <c r="L14" s="43">
        <f t="shared" si="2"/>
        <v>1981</v>
      </c>
      <c r="M14" s="43">
        <f t="shared" si="2"/>
        <v>1838</v>
      </c>
      <c r="N14" s="43">
        <f t="shared" si="2"/>
        <v>1440</v>
      </c>
      <c r="O14" s="43">
        <f t="shared" si="2"/>
        <v>984</v>
      </c>
      <c r="P14" s="43">
        <f t="shared" si="2"/>
        <v>785</v>
      </c>
      <c r="Q14" s="43">
        <f t="shared" si="2"/>
        <v>631</v>
      </c>
      <c r="R14" s="43">
        <f t="shared" si="2"/>
        <v>828</v>
      </c>
      <c r="S14" s="43">
        <f>S70+S126+13</f>
        <v>28624</v>
      </c>
      <c r="T14" s="24"/>
    </row>
    <row r="15" spans="1:23" ht="33" customHeight="1" x14ac:dyDescent="0.35">
      <c r="A15" s="73" t="s">
        <v>135</v>
      </c>
      <c r="B15" s="52">
        <f t="shared" ref="B15:R15" si="3">B71+B127</f>
        <v>132</v>
      </c>
      <c r="C15" s="43">
        <f t="shared" si="3"/>
        <v>131</v>
      </c>
      <c r="D15" s="43">
        <f t="shared" si="3"/>
        <v>109</v>
      </c>
      <c r="E15" s="43">
        <f t="shared" si="3"/>
        <v>107</v>
      </c>
      <c r="F15" s="43">
        <f t="shared" si="3"/>
        <v>140</v>
      </c>
      <c r="G15" s="43">
        <f t="shared" si="3"/>
        <v>134</v>
      </c>
      <c r="H15" s="43">
        <f t="shared" si="3"/>
        <v>74</v>
      </c>
      <c r="I15" s="43">
        <f t="shared" si="3"/>
        <v>59</v>
      </c>
      <c r="J15" s="43">
        <f t="shared" si="3"/>
        <v>79</v>
      </c>
      <c r="K15" s="43">
        <f t="shared" si="3"/>
        <v>84</v>
      </c>
      <c r="L15" s="43">
        <f t="shared" si="3"/>
        <v>119</v>
      </c>
      <c r="M15" s="43">
        <f t="shared" si="3"/>
        <v>78</v>
      </c>
      <c r="N15" s="43">
        <f t="shared" si="3"/>
        <v>73</v>
      </c>
      <c r="O15" s="43">
        <f t="shared" si="3"/>
        <v>53</v>
      </c>
      <c r="P15" s="43">
        <f t="shared" si="3"/>
        <v>39</v>
      </c>
      <c r="Q15" s="43">
        <f t="shared" si="3"/>
        <v>22</v>
      </c>
      <c r="R15" s="43">
        <f t="shared" si="3"/>
        <v>33</v>
      </c>
      <c r="S15" s="19">
        <f>S71+S127</f>
        <v>1466</v>
      </c>
      <c r="T15" s="24"/>
    </row>
    <row r="16" spans="1:23" ht="33" customHeight="1" x14ac:dyDescent="0.35">
      <c r="A16" s="73" t="s">
        <v>46</v>
      </c>
      <c r="B16" s="52">
        <f>B72+B128</f>
        <v>3100</v>
      </c>
      <c r="C16" s="43">
        <f>C72+C128</f>
        <v>3716</v>
      </c>
      <c r="D16" s="43">
        <f>D72+D128</f>
        <v>3377</v>
      </c>
      <c r="E16" s="43">
        <f>E72+E128</f>
        <v>3585</v>
      </c>
      <c r="F16" s="43">
        <f>F72+F128</f>
        <v>3679</v>
      </c>
      <c r="G16" s="43">
        <f>G72+G128</f>
        <v>3438</v>
      </c>
      <c r="H16" s="43">
        <f>H72+H128</f>
        <v>2978</v>
      </c>
      <c r="I16" s="43">
        <f>I72+I128</f>
        <v>2838</v>
      </c>
      <c r="J16" s="43">
        <f>J72+J128</f>
        <v>2936</v>
      </c>
      <c r="K16" s="43">
        <f>K72+K128</f>
        <v>2792</v>
      </c>
      <c r="L16" s="43">
        <f>L72+L128</f>
        <v>2726</v>
      </c>
      <c r="M16" s="43">
        <f>M72+M128</f>
        <v>2227</v>
      </c>
      <c r="N16" s="43">
        <f>N72+N128</f>
        <v>2077</v>
      </c>
      <c r="O16" s="43">
        <f>O72+O128</f>
        <v>1656</v>
      </c>
      <c r="P16" s="43">
        <f>P72+P128</f>
        <v>1353</v>
      </c>
      <c r="Q16" s="43">
        <f>Q72+Q128</f>
        <v>1134</v>
      </c>
      <c r="R16" s="43">
        <f>R72+R128</f>
        <v>1611</v>
      </c>
      <c r="S16" s="43">
        <f>S72+S128+3</f>
        <v>45226</v>
      </c>
      <c r="T16" s="24"/>
    </row>
    <row r="17" spans="1:20" ht="33" customHeight="1" x14ac:dyDescent="0.35">
      <c r="A17" s="73" t="s">
        <v>134</v>
      </c>
      <c r="B17" s="52">
        <f t="shared" ref="B17:S17" si="4">B73+B129</f>
        <v>31</v>
      </c>
      <c r="C17" s="43">
        <f t="shared" si="4"/>
        <v>43</v>
      </c>
      <c r="D17" s="43">
        <f t="shared" si="4"/>
        <v>33</v>
      </c>
      <c r="E17" s="43">
        <f t="shared" si="4"/>
        <v>30</v>
      </c>
      <c r="F17" s="43">
        <f t="shared" si="4"/>
        <v>24</v>
      </c>
      <c r="G17" s="43">
        <f t="shared" si="4"/>
        <v>28</v>
      </c>
      <c r="H17" s="43">
        <f t="shared" si="4"/>
        <v>20</v>
      </c>
      <c r="I17" s="43">
        <f t="shared" si="4"/>
        <v>27</v>
      </c>
      <c r="J17" s="43">
        <f t="shared" si="4"/>
        <v>26</v>
      </c>
      <c r="K17" s="43">
        <f t="shared" si="4"/>
        <v>30</v>
      </c>
      <c r="L17" s="43">
        <f t="shared" si="4"/>
        <v>28</v>
      </c>
      <c r="M17" s="43">
        <f t="shared" si="4"/>
        <v>14</v>
      </c>
      <c r="N17" s="43">
        <f t="shared" si="4"/>
        <v>16</v>
      </c>
      <c r="O17" s="43">
        <f t="shared" si="4"/>
        <v>14</v>
      </c>
      <c r="P17" s="43">
        <f t="shared" si="4"/>
        <v>9</v>
      </c>
      <c r="Q17" s="43">
        <f t="shared" si="4"/>
        <v>4</v>
      </c>
      <c r="R17" s="43">
        <f t="shared" si="4"/>
        <v>13</v>
      </c>
      <c r="S17" s="19">
        <f t="shared" si="4"/>
        <v>390</v>
      </c>
      <c r="T17" s="24"/>
    </row>
    <row r="18" spans="1:20" ht="33" customHeight="1" x14ac:dyDescent="0.35">
      <c r="A18" s="73" t="s">
        <v>96</v>
      </c>
      <c r="B18" s="52">
        <f>B74+B130</f>
        <v>340</v>
      </c>
      <c r="C18" s="43">
        <f>C74+C130</f>
        <v>391</v>
      </c>
      <c r="D18" s="43">
        <f>D74+D130</f>
        <v>374</v>
      </c>
      <c r="E18" s="43">
        <f>E74+E130</f>
        <v>405</v>
      </c>
      <c r="F18" s="43">
        <f>F74+F130</f>
        <v>468</v>
      </c>
      <c r="G18" s="43">
        <f>G74+G130</f>
        <v>439</v>
      </c>
      <c r="H18" s="43">
        <f>H74+H130</f>
        <v>366</v>
      </c>
      <c r="I18" s="43">
        <f>I74+I130</f>
        <v>347</v>
      </c>
      <c r="J18" s="43">
        <f>J74+J130</f>
        <v>349</v>
      </c>
      <c r="K18" s="43">
        <f>K74+K130</f>
        <v>350</v>
      </c>
      <c r="L18" s="43">
        <f>L74+L130</f>
        <v>412</v>
      </c>
      <c r="M18" s="43">
        <f>M74+M130</f>
        <v>324</v>
      </c>
      <c r="N18" s="43">
        <f>N74+N130</f>
        <v>223</v>
      </c>
      <c r="O18" s="43">
        <f>O74+O130</f>
        <v>228</v>
      </c>
      <c r="P18" s="43">
        <f>P74+P130</f>
        <v>167</v>
      </c>
      <c r="Q18" s="43">
        <f>Q74+Q130</f>
        <v>144</v>
      </c>
      <c r="R18" s="43">
        <f>R74+R130</f>
        <v>197</v>
      </c>
      <c r="S18" s="43">
        <f>S74+S130+3</f>
        <v>5527</v>
      </c>
      <c r="T18" s="24"/>
    </row>
    <row r="19" spans="1:20" ht="33" customHeight="1" x14ac:dyDescent="0.35">
      <c r="A19" s="18" t="s">
        <v>47</v>
      </c>
      <c r="B19" s="57">
        <f>B75+B131</f>
        <v>280</v>
      </c>
      <c r="C19" s="19">
        <f>C75+C131</f>
        <v>537</v>
      </c>
      <c r="D19" s="19">
        <f>D75+D131</f>
        <v>532</v>
      </c>
      <c r="E19" s="19">
        <f>E75+E131</f>
        <v>591</v>
      </c>
      <c r="F19" s="19">
        <f>F75+F131</f>
        <v>612</v>
      </c>
      <c r="G19" s="19">
        <f>G75+G131</f>
        <v>670</v>
      </c>
      <c r="H19" s="19">
        <f>H75+H131</f>
        <v>571</v>
      </c>
      <c r="I19" s="19">
        <f>I75+I131</f>
        <v>512</v>
      </c>
      <c r="J19" s="19">
        <f>J75+J131</f>
        <v>577</v>
      </c>
      <c r="K19" s="19">
        <f>K75+K131</f>
        <v>612</v>
      </c>
      <c r="L19" s="19">
        <f>L75+L131</f>
        <v>690</v>
      </c>
      <c r="M19" s="19">
        <f>M75+M131</f>
        <v>612</v>
      </c>
      <c r="N19" s="19">
        <f>N75+N131</f>
        <v>524</v>
      </c>
      <c r="O19" s="19">
        <f>O75+O131</f>
        <v>380</v>
      </c>
      <c r="P19" s="19">
        <f>P75+P131</f>
        <v>318</v>
      </c>
      <c r="Q19" s="19">
        <f>Q75+Q131</f>
        <v>253</v>
      </c>
      <c r="R19" s="19">
        <f>R75+R131</f>
        <v>410</v>
      </c>
      <c r="S19" s="19">
        <f>S75+S131+5</f>
        <v>8688</v>
      </c>
      <c r="T19" s="24"/>
    </row>
    <row r="20" spans="1:20" ht="33" customHeight="1" x14ac:dyDescent="0.35">
      <c r="A20" s="18" t="s">
        <v>127</v>
      </c>
      <c r="B20" s="57">
        <f t="shared" ref="B20:S20" si="5">B76+B132</f>
        <v>3</v>
      </c>
      <c r="C20" s="19">
        <f t="shared" si="5"/>
        <v>2</v>
      </c>
      <c r="D20" s="19">
        <f t="shared" si="5"/>
        <v>4</v>
      </c>
      <c r="E20" s="19">
        <f t="shared" si="5"/>
        <v>0</v>
      </c>
      <c r="F20" s="19">
        <f t="shared" si="5"/>
        <v>0</v>
      </c>
      <c r="G20" s="19">
        <f t="shared" si="5"/>
        <v>0</v>
      </c>
      <c r="H20" s="19">
        <f t="shared" si="5"/>
        <v>0</v>
      </c>
      <c r="I20" s="19">
        <f t="shared" si="5"/>
        <v>1</v>
      </c>
      <c r="J20" s="19">
        <f t="shared" si="5"/>
        <v>2</v>
      </c>
      <c r="K20" s="19">
        <f t="shared" si="5"/>
        <v>0</v>
      </c>
      <c r="L20" s="19">
        <f t="shared" si="5"/>
        <v>0</v>
      </c>
      <c r="M20" s="19">
        <f t="shared" si="5"/>
        <v>0</v>
      </c>
      <c r="N20" s="19">
        <f t="shared" si="5"/>
        <v>0</v>
      </c>
      <c r="O20" s="19">
        <f t="shared" si="5"/>
        <v>1</v>
      </c>
      <c r="P20" s="19">
        <f t="shared" si="5"/>
        <v>0</v>
      </c>
      <c r="Q20" s="19">
        <f t="shared" si="5"/>
        <v>0</v>
      </c>
      <c r="R20" s="19">
        <f t="shared" si="5"/>
        <v>0</v>
      </c>
      <c r="S20" s="19">
        <f t="shared" si="5"/>
        <v>13</v>
      </c>
      <c r="T20" s="24"/>
    </row>
    <row r="21" spans="1:20" ht="33" customHeight="1" x14ac:dyDescent="0.35">
      <c r="A21" s="18" t="s">
        <v>128</v>
      </c>
      <c r="B21" s="57">
        <f t="shared" ref="B21:S21" si="6">B77+B133</f>
        <v>15</v>
      </c>
      <c r="C21" s="19">
        <f t="shared" si="6"/>
        <v>12</v>
      </c>
      <c r="D21" s="19">
        <f t="shared" si="6"/>
        <v>11</v>
      </c>
      <c r="E21" s="19">
        <f t="shared" si="6"/>
        <v>14</v>
      </c>
      <c r="F21" s="19">
        <f t="shared" si="6"/>
        <v>8</v>
      </c>
      <c r="G21" s="19">
        <f t="shared" si="6"/>
        <v>13</v>
      </c>
      <c r="H21" s="19">
        <f t="shared" si="6"/>
        <v>13</v>
      </c>
      <c r="I21" s="19">
        <f t="shared" si="6"/>
        <v>11</v>
      </c>
      <c r="J21" s="19">
        <f t="shared" si="6"/>
        <v>7</v>
      </c>
      <c r="K21" s="19">
        <f t="shared" si="6"/>
        <v>10</v>
      </c>
      <c r="L21" s="19">
        <f t="shared" si="6"/>
        <v>8</v>
      </c>
      <c r="M21" s="19">
        <f t="shared" si="6"/>
        <v>7</v>
      </c>
      <c r="N21" s="19">
        <f t="shared" si="6"/>
        <v>8</v>
      </c>
      <c r="O21" s="19">
        <f t="shared" si="6"/>
        <v>7</v>
      </c>
      <c r="P21" s="19">
        <f t="shared" si="6"/>
        <v>4</v>
      </c>
      <c r="Q21" s="19">
        <f t="shared" si="6"/>
        <v>4</v>
      </c>
      <c r="R21" s="19">
        <f t="shared" si="6"/>
        <v>3</v>
      </c>
      <c r="S21" s="19">
        <f t="shared" si="6"/>
        <v>155</v>
      </c>
      <c r="T21" s="24"/>
    </row>
    <row r="22" spans="1:20" ht="33" customHeight="1" x14ac:dyDescent="0.35">
      <c r="A22" s="18" t="s">
        <v>129</v>
      </c>
      <c r="B22" s="57">
        <f t="shared" ref="B22:S22" si="7">B78+B134</f>
        <v>1</v>
      </c>
      <c r="C22" s="19">
        <f t="shared" si="7"/>
        <v>0</v>
      </c>
      <c r="D22" s="19">
        <f t="shared" si="7"/>
        <v>0</v>
      </c>
      <c r="E22" s="19">
        <f t="shared" si="7"/>
        <v>0</v>
      </c>
      <c r="F22" s="19">
        <f t="shared" si="7"/>
        <v>0</v>
      </c>
      <c r="G22" s="19">
        <f t="shared" si="7"/>
        <v>1</v>
      </c>
      <c r="H22" s="19">
        <f t="shared" si="7"/>
        <v>3</v>
      </c>
      <c r="I22" s="19">
        <f t="shared" si="7"/>
        <v>2</v>
      </c>
      <c r="J22" s="19">
        <f t="shared" si="7"/>
        <v>1</v>
      </c>
      <c r="K22" s="19">
        <f t="shared" si="7"/>
        <v>0</v>
      </c>
      <c r="L22" s="19">
        <f t="shared" si="7"/>
        <v>1</v>
      </c>
      <c r="M22" s="19">
        <f t="shared" si="7"/>
        <v>1</v>
      </c>
      <c r="N22" s="19">
        <f t="shared" si="7"/>
        <v>1</v>
      </c>
      <c r="O22" s="19">
        <f t="shared" si="7"/>
        <v>3</v>
      </c>
      <c r="P22" s="19">
        <f t="shared" si="7"/>
        <v>1</v>
      </c>
      <c r="Q22" s="19">
        <f t="shared" si="7"/>
        <v>0</v>
      </c>
      <c r="R22" s="19">
        <f t="shared" si="7"/>
        <v>0</v>
      </c>
      <c r="S22" s="19">
        <f t="shared" si="7"/>
        <v>15</v>
      </c>
      <c r="T22" s="24"/>
    </row>
    <row r="23" spans="1:20" ht="33" customHeight="1" x14ac:dyDescent="0.35">
      <c r="A23" s="18" t="s">
        <v>130</v>
      </c>
      <c r="B23" s="57">
        <f t="shared" ref="B23:S23" si="8">B79+B135</f>
        <v>3</v>
      </c>
      <c r="C23" s="19">
        <f t="shared" si="8"/>
        <v>3</v>
      </c>
      <c r="D23" s="19">
        <f t="shared" si="8"/>
        <v>3</v>
      </c>
      <c r="E23" s="19">
        <f t="shared" si="8"/>
        <v>0</v>
      </c>
      <c r="F23" s="19">
        <f t="shared" si="8"/>
        <v>2</v>
      </c>
      <c r="G23" s="19">
        <f t="shared" si="8"/>
        <v>5</v>
      </c>
      <c r="H23" s="19">
        <f t="shared" si="8"/>
        <v>1</v>
      </c>
      <c r="I23" s="19">
        <f t="shared" si="8"/>
        <v>1</v>
      </c>
      <c r="J23" s="19">
        <f t="shared" si="8"/>
        <v>1</v>
      </c>
      <c r="K23" s="19">
        <f t="shared" si="8"/>
        <v>1</v>
      </c>
      <c r="L23" s="19">
        <f t="shared" si="8"/>
        <v>0</v>
      </c>
      <c r="M23" s="19">
        <f t="shared" si="8"/>
        <v>2</v>
      </c>
      <c r="N23" s="19">
        <f t="shared" si="8"/>
        <v>0</v>
      </c>
      <c r="O23" s="19">
        <f t="shared" si="8"/>
        <v>1</v>
      </c>
      <c r="P23" s="19">
        <f t="shared" si="8"/>
        <v>0</v>
      </c>
      <c r="Q23" s="19">
        <f t="shared" si="8"/>
        <v>0</v>
      </c>
      <c r="R23" s="19">
        <f t="shared" si="8"/>
        <v>0</v>
      </c>
      <c r="S23" s="19">
        <f t="shared" si="8"/>
        <v>23</v>
      </c>
      <c r="T23" s="24"/>
    </row>
    <row r="24" spans="1:20" ht="33" customHeight="1" x14ac:dyDescent="0.35">
      <c r="A24" s="18" t="s">
        <v>131</v>
      </c>
      <c r="B24" s="57">
        <f t="shared" ref="B24:S24" si="9">B80+B136</f>
        <v>2</v>
      </c>
      <c r="C24" s="19">
        <f t="shared" si="9"/>
        <v>0</v>
      </c>
      <c r="D24" s="19">
        <f t="shared" si="9"/>
        <v>0</v>
      </c>
      <c r="E24" s="19">
        <f t="shared" si="9"/>
        <v>0</v>
      </c>
      <c r="F24" s="19">
        <f t="shared" si="9"/>
        <v>0</v>
      </c>
      <c r="G24" s="19">
        <f t="shared" si="9"/>
        <v>0</v>
      </c>
      <c r="H24" s="19">
        <f t="shared" si="9"/>
        <v>1</v>
      </c>
      <c r="I24" s="19">
        <f t="shared" si="9"/>
        <v>0</v>
      </c>
      <c r="J24" s="19">
        <f t="shared" si="9"/>
        <v>0</v>
      </c>
      <c r="K24" s="19">
        <f t="shared" si="9"/>
        <v>0</v>
      </c>
      <c r="L24" s="19">
        <f t="shared" si="9"/>
        <v>0</v>
      </c>
      <c r="M24" s="19">
        <f t="shared" si="9"/>
        <v>0</v>
      </c>
      <c r="N24" s="19">
        <f t="shared" si="9"/>
        <v>0</v>
      </c>
      <c r="O24" s="19">
        <f t="shared" si="9"/>
        <v>0</v>
      </c>
      <c r="P24" s="19">
        <f t="shared" si="9"/>
        <v>0</v>
      </c>
      <c r="Q24" s="19">
        <f t="shared" si="9"/>
        <v>0</v>
      </c>
      <c r="R24" s="19">
        <f t="shared" si="9"/>
        <v>0</v>
      </c>
      <c r="S24" s="19">
        <f t="shared" si="9"/>
        <v>3</v>
      </c>
      <c r="T24" s="24"/>
    </row>
    <row r="25" spans="1:20" ht="33" customHeight="1" x14ac:dyDescent="0.35">
      <c r="A25" s="18" t="s">
        <v>132</v>
      </c>
      <c r="B25" s="57">
        <f t="shared" ref="B25:S26" si="10">B81+B137</f>
        <v>22</v>
      </c>
      <c r="C25" s="19">
        <f t="shared" si="10"/>
        <v>18</v>
      </c>
      <c r="D25" s="19">
        <f t="shared" si="10"/>
        <v>14</v>
      </c>
      <c r="E25" s="19">
        <f t="shared" si="10"/>
        <v>18</v>
      </c>
      <c r="F25" s="19">
        <f t="shared" si="10"/>
        <v>14</v>
      </c>
      <c r="G25" s="19">
        <f t="shared" si="10"/>
        <v>16</v>
      </c>
      <c r="H25" s="19">
        <f t="shared" si="10"/>
        <v>15</v>
      </c>
      <c r="I25" s="19">
        <f t="shared" si="10"/>
        <v>13</v>
      </c>
      <c r="J25" s="19">
        <f t="shared" si="10"/>
        <v>11</v>
      </c>
      <c r="K25" s="19">
        <f t="shared" si="10"/>
        <v>10</v>
      </c>
      <c r="L25" s="19">
        <f t="shared" si="10"/>
        <v>9</v>
      </c>
      <c r="M25" s="19">
        <f t="shared" si="10"/>
        <v>10</v>
      </c>
      <c r="N25" s="19">
        <f t="shared" si="10"/>
        <v>5</v>
      </c>
      <c r="O25" s="19">
        <f t="shared" si="10"/>
        <v>5</v>
      </c>
      <c r="P25" s="19">
        <f t="shared" si="10"/>
        <v>7</v>
      </c>
      <c r="Q25" s="19">
        <f t="shared" si="10"/>
        <v>5</v>
      </c>
      <c r="R25" s="19">
        <f t="shared" si="10"/>
        <v>3</v>
      </c>
      <c r="S25" s="19">
        <f t="shared" si="10"/>
        <v>195</v>
      </c>
      <c r="T25" s="24"/>
    </row>
    <row r="26" spans="1:20" ht="33" customHeight="1" x14ac:dyDescent="0.35">
      <c r="A26" s="73" t="s">
        <v>158</v>
      </c>
      <c r="B26" s="141">
        <f t="shared" si="10"/>
        <v>0</v>
      </c>
      <c r="C26" s="142">
        <f t="shared" si="10"/>
        <v>0</v>
      </c>
      <c r="D26" s="142">
        <f t="shared" si="10"/>
        <v>0</v>
      </c>
      <c r="E26" s="142">
        <f t="shared" si="10"/>
        <v>0</v>
      </c>
      <c r="F26" s="142">
        <f t="shared" si="10"/>
        <v>0</v>
      </c>
      <c r="G26" s="142">
        <f t="shared" si="10"/>
        <v>0</v>
      </c>
      <c r="H26" s="142">
        <f t="shared" si="10"/>
        <v>0</v>
      </c>
      <c r="I26" s="142">
        <f t="shared" si="10"/>
        <v>0</v>
      </c>
      <c r="J26" s="142">
        <f t="shared" si="10"/>
        <v>0</v>
      </c>
      <c r="K26" s="142">
        <f t="shared" si="10"/>
        <v>0</v>
      </c>
      <c r="L26" s="142">
        <f t="shared" si="10"/>
        <v>0</v>
      </c>
      <c r="M26" s="142">
        <f t="shared" si="10"/>
        <v>1</v>
      </c>
      <c r="N26" s="142">
        <f t="shared" si="10"/>
        <v>0</v>
      </c>
      <c r="O26" s="142">
        <f t="shared" si="10"/>
        <v>0</v>
      </c>
      <c r="P26" s="142">
        <f t="shared" si="10"/>
        <v>0</v>
      </c>
      <c r="Q26" s="142">
        <f t="shared" si="10"/>
        <v>0</v>
      </c>
      <c r="R26" s="142">
        <f t="shared" si="10"/>
        <v>0</v>
      </c>
      <c r="S26" s="142">
        <f t="shared" ref="S26" si="11">S82+S138</f>
        <v>1</v>
      </c>
      <c r="T26" s="24"/>
    </row>
    <row r="27" spans="1:20" ht="33" customHeight="1" thickBot="1" x14ac:dyDescent="0.4">
      <c r="A27" s="44" t="s">
        <v>133</v>
      </c>
      <c r="B27" s="58">
        <f t="shared" ref="B27:S27" si="12">B83+B139</f>
        <v>23</v>
      </c>
      <c r="C27" s="45">
        <f t="shared" si="12"/>
        <v>12</v>
      </c>
      <c r="D27" s="45">
        <f t="shared" si="12"/>
        <v>20</v>
      </c>
      <c r="E27" s="45">
        <f t="shared" si="12"/>
        <v>13</v>
      </c>
      <c r="F27" s="45">
        <f t="shared" si="12"/>
        <v>9</v>
      </c>
      <c r="G27" s="45">
        <f t="shared" si="12"/>
        <v>15</v>
      </c>
      <c r="H27" s="45">
        <f t="shared" si="12"/>
        <v>14</v>
      </c>
      <c r="I27" s="45">
        <f t="shared" si="12"/>
        <v>14</v>
      </c>
      <c r="J27" s="45">
        <f t="shared" si="12"/>
        <v>12</v>
      </c>
      <c r="K27" s="45">
        <f t="shared" si="12"/>
        <v>7</v>
      </c>
      <c r="L27" s="45">
        <f t="shared" si="12"/>
        <v>15</v>
      </c>
      <c r="M27" s="45">
        <f t="shared" si="12"/>
        <v>10</v>
      </c>
      <c r="N27" s="45">
        <f t="shared" si="12"/>
        <v>8</v>
      </c>
      <c r="O27" s="45">
        <f t="shared" si="12"/>
        <v>4</v>
      </c>
      <c r="P27" s="45">
        <f t="shared" si="12"/>
        <v>8</v>
      </c>
      <c r="Q27" s="45">
        <f t="shared" si="12"/>
        <v>4</v>
      </c>
      <c r="R27" s="45">
        <f t="shared" si="12"/>
        <v>6</v>
      </c>
      <c r="S27" s="45">
        <f t="shared" si="12"/>
        <v>194</v>
      </c>
      <c r="T27" s="24"/>
    </row>
    <row r="28" spans="1:20" ht="33" customHeight="1" thickBot="1" x14ac:dyDescent="0.4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pans="1:20" ht="33" customHeight="1" thickBot="1" x14ac:dyDescent="0.4">
      <c r="A29" s="39" t="s">
        <v>48</v>
      </c>
      <c r="B29" s="40">
        <f>SUM(B30:B36)</f>
        <v>185</v>
      </c>
      <c r="C29" s="40">
        <f t="shared" ref="C29:R29" si="13">SUM(C30:C36)</f>
        <v>266</v>
      </c>
      <c r="D29" s="40">
        <f t="shared" si="13"/>
        <v>286</v>
      </c>
      <c r="E29" s="40">
        <f t="shared" si="13"/>
        <v>280</v>
      </c>
      <c r="F29" s="40">
        <f t="shared" si="13"/>
        <v>333</v>
      </c>
      <c r="G29" s="40">
        <f t="shared" si="13"/>
        <v>296</v>
      </c>
      <c r="H29" s="40">
        <f t="shared" si="13"/>
        <v>299</v>
      </c>
      <c r="I29" s="40">
        <f t="shared" si="13"/>
        <v>269</v>
      </c>
      <c r="J29" s="40">
        <f t="shared" si="13"/>
        <v>279</v>
      </c>
      <c r="K29" s="40">
        <f t="shared" si="13"/>
        <v>255</v>
      </c>
      <c r="L29" s="40">
        <f t="shared" si="13"/>
        <v>321</v>
      </c>
      <c r="M29" s="40">
        <f t="shared" si="13"/>
        <v>303</v>
      </c>
      <c r="N29" s="40">
        <f t="shared" si="13"/>
        <v>281</v>
      </c>
      <c r="O29" s="40">
        <f t="shared" si="13"/>
        <v>212</v>
      </c>
      <c r="P29" s="40">
        <f t="shared" si="13"/>
        <v>206</v>
      </c>
      <c r="Q29" s="40">
        <f t="shared" si="13"/>
        <v>176</v>
      </c>
      <c r="R29" s="40">
        <f t="shared" si="13"/>
        <v>217</v>
      </c>
      <c r="S29" s="40">
        <f>SUM(S30:S36)</f>
        <v>4468</v>
      </c>
    </row>
    <row r="30" spans="1:20" ht="30.75" customHeight="1" x14ac:dyDescent="0.35">
      <c r="A30" s="74" t="s">
        <v>49</v>
      </c>
      <c r="B30" s="75">
        <f t="shared" ref="B30:R30" si="14">B86+B142</f>
        <v>80</v>
      </c>
      <c r="C30" s="55">
        <f t="shared" si="14"/>
        <v>101</v>
      </c>
      <c r="D30" s="76">
        <f t="shared" si="14"/>
        <v>118</v>
      </c>
      <c r="E30" s="55">
        <f t="shared" si="14"/>
        <v>95</v>
      </c>
      <c r="F30" s="76">
        <f t="shared" si="14"/>
        <v>115</v>
      </c>
      <c r="G30" s="55">
        <f t="shared" si="14"/>
        <v>105</v>
      </c>
      <c r="H30" s="76">
        <f t="shared" si="14"/>
        <v>116</v>
      </c>
      <c r="I30" s="55">
        <f t="shared" si="14"/>
        <v>89</v>
      </c>
      <c r="J30" s="76">
        <f t="shared" si="14"/>
        <v>102</v>
      </c>
      <c r="K30" s="55">
        <f t="shared" si="14"/>
        <v>77</v>
      </c>
      <c r="L30" s="76">
        <f t="shared" si="14"/>
        <v>111</v>
      </c>
      <c r="M30" s="55">
        <f t="shared" si="14"/>
        <v>100</v>
      </c>
      <c r="N30" s="76">
        <f t="shared" si="14"/>
        <v>95</v>
      </c>
      <c r="O30" s="55">
        <f t="shared" si="14"/>
        <v>84</v>
      </c>
      <c r="P30" s="76">
        <f t="shared" si="14"/>
        <v>65</v>
      </c>
      <c r="Q30" s="55">
        <f t="shared" si="14"/>
        <v>61</v>
      </c>
      <c r="R30" s="75">
        <f t="shared" si="14"/>
        <v>65</v>
      </c>
      <c r="S30" s="75">
        <f>SUM(B30:R30)+2</f>
        <v>1581</v>
      </c>
      <c r="T30" s="24"/>
    </row>
    <row r="31" spans="1:20" ht="33" customHeight="1" x14ac:dyDescent="0.35">
      <c r="A31" s="73" t="s">
        <v>50</v>
      </c>
      <c r="B31" s="77">
        <f t="shared" ref="B31:R31" si="15">B87+B143</f>
        <v>13</v>
      </c>
      <c r="C31" s="52">
        <f t="shared" si="15"/>
        <v>13</v>
      </c>
      <c r="D31" s="78">
        <f t="shared" si="15"/>
        <v>17</v>
      </c>
      <c r="E31" s="52">
        <f t="shared" si="15"/>
        <v>11</v>
      </c>
      <c r="F31" s="78">
        <f t="shared" si="15"/>
        <v>16</v>
      </c>
      <c r="G31" s="52">
        <f t="shared" si="15"/>
        <v>18</v>
      </c>
      <c r="H31" s="78">
        <f t="shared" si="15"/>
        <v>9</v>
      </c>
      <c r="I31" s="52">
        <f t="shared" si="15"/>
        <v>13</v>
      </c>
      <c r="J31" s="78">
        <f t="shared" si="15"/>
        <v>14</v>
      </c>
      <c r="K31" s="52">
        <f t="shared" si="15"/>
        <v>18</v>
      </c>
      <c r="L31" s="78">
        <f t="shared" si="15"/>
        <v>13</v>
      </c>
      <c r="M31" s="52">
        <f t="shared" si="15"/>
        <v>15</v>
      </c>
      <c r="N31" s="78">
        <f t="shared" si="15"/>
        <v>17</v>
      </c>
      <c r="O31" s="52">
        <f t="shared" si="15"/>
        <v>10</v>
      </c>
      <c r="P31" s="78">
        <f t="shared" si="15"/>
        <v>12</v>
      </c>
      <c r="Q31" s="52">
        <f t="shared" si="15"/>
        <v>13</v>
      </c>
      <c r="R31" s="77">
        <f t="shared" si="15"/>
        <v>11</v>
      </c>
      <c r="S31" s="77">
        <f t="shared" ref="S31:S36" si="16">SUM(B31:R31)</f>
        <v>233</v>
      </c>
      <c r="T31" s="24"/>
    </row>
    <row r="32" spans="1:20" ht="33" customHeight="1" x14ac:dyDescent="0.35">
      <c r="A32" s="73" t="s">
        <v>51</v>
      </c>
      <c r="B32" s="77">
        <f t="shared" ref="B32:R32" si="17">B88+B144</f>
        <v>15</v>
      </c>
      <c r="C32" s="52">
        <f t="shared" si="17"/>
        <v>18</v>
      </c>
      <c r="D32" s="78">
        <f t="shared" si="17"/>
        <v>24</v>
      </c>
      <c r="E32" s="52">
        <f t="shared" si="17"/>
        <v>38</v>
      </c>
      <c r="F32" s="78">
        <f t="shared" si="17"/>
        <v>35</v>
      </c>
      <c r="G32" s="52">
        <f t="shared" si="17"/>
        <v>33</v>
      </c>
      <c r="H32" s="78">
        <f t="shared" si="17"/>
        <v>29</v>
      </c>
      <c r="I32" s="52">
        <f t="shared" si="17"/>
        <v>34</v>
      </c>
      <c r="J32" s="78">
        <f t="shared" si="17"/>
        <v>25</v>
      </c>
      <c r="K32" s="52">
        <f t="shared" si="17"/>
        <v>34</v>
      </c>
      <c r="L32" s="78">
        <f t="shared" si="17"/>
        <v>35</v>
      </c>
      <c r="M32" s="52">
        <f t="shared" si="17"/>
        <v>34</v>
      </c>
      <c r="N32" s="78">
        <f t="shared" si="17"/>
        <v>33</v>
      </c>
      <c r="O32" s="52">
        <f t="shared" si="17"/>
        <v>21</v>
      </c>
      <c r="P32" s="78">
        <f t="shared" si="17"/>
        <v>28</v>
      </c>
      <c r="Q32" s="52">
        <f t="shared" si="17"/>
        <v>17</v>
      </c>
      <c r="R32" s="77">
        <f t="shared" si="17"/>
        <v>24</v>
      </c>
      <c r="S32" s="77">
        <f t="shared" si="16"/>
        <v>477</v>
      </c>
      <c r="T32" s="24"/>
    </row>
    <row r="33" spans="1:23" ht="33" customHeight="1" x14ac:dyDescent="0.35">
      <c r="A33" s="73" t="s">
        <v>52</v>
      </c>
      <c r="B33" s="77">
        <f t="shared" ref="B33:R33" si="18">B89+B145</f>
        <v>11</v>
      </c>
      <c r="C33" s="52">
        <f t="shared" si="18"/>
        <v>17</v>
      </c>
      <c r="D33" s="78">
        <f t="shared" si="18"/>
        <v>23</v>
      </c>
      <c r="E33" s="52">
        <f t="shared" si="18"/>
        <v>29</v>
      </c>
      <c r="F33" s="78">
        <f t="shared" si="18"/>
        <v>17</v>
      </c>
      <c r="G33" s="52">
        <f t="shared" si="18"/>
        <v>15</v>
      </c>
      <c r="H33" s="78">
        <f t="shared" si="18"/>
        <v>23</v>
      </c>
      <c r="I33" s="52">
        <f t="shared" si="18"/>
        <v>23</v>
      </c>
      <c r="J33" s="78">
        <f t="shared" si="18"/>
        <v>24</v>
      </c>
      <c r="K33" s="52">
        <f t="shared" si="18"/>
        <v>16</v>
      </c>
      <c r="L33" s="78">
        <f t="shared" si="18"/>
        <v>26</v>
      </c>
      <c r="M33" s="52">
        <f t="shared" si="18"/>
        <v>25</v>
      </c>
      <c r="N33" s="78">
        <f t="shared" si="18"/>
        <v>17</v>
      </c>
      <c r="O33" s="52">
        <f t="shared" si="18"/>
        <v>8</v>
      </c>
      <c r="P33" s="78">
        <f t="shared" si="18"/>
        <v>15</v>
      </c>
      <c r="Q33" s="52">
        <f t="shared" si="18"/>
        <v>11</v>
      </c>
      <c r="R33" s="77">
        <f t="shared" si="18"/>
        <v>16</v>
      </c>
      <c r="S33" s="77">
        <f>SUM(B33:R33)+1</f>
        <v>317</v>
      </c>
      <c r="T33" s="24"/>
    </row>
    <row r="34" spans="1:23" ht="33" customHeight="1" x14ac:dyDescent="0.35">
      <c r="A34" s="73" t="s">
        <v>53</v>
      </c>
      <c r="B34" s="77">
        <f t="shared" ref="B34:R34" si="19">B90+B146</f>
        <v>20</v>
      </c>
      <c r="C34" s="52">
        <f t="shared" si="19"/>
        <v>45</v>
      </c>
      <c r="D34" s="78">
        <f t="shared" si="19"/>
        <v>36</v>
      </c>
      <c r="E34" s="52">
        <f t="shared" si="19"/>
        <v>36</v>
      </c>
      <c r="F34" s="78">
        <f t="shared" si="19"/>
        <v>46</v>
      </c>
      <c r="G34" s="52">
        <f t="shared" si="19"/>
        <v>52</v>
      </c>
      <c r="H34" s="78">
        <f t="shared" si="19"/>
        <v>51</v>
      </c>
      <c r="I34" s="52">
        <f t="shared" si="19"/>
        <v>35</v>
      </c>
      <c r="J34" s="78">
        <f t="shared" si="19"/>
        <v>44</v>
      </c>
      <c r="K34" s="52">
        <f t="shared" si="19"/>
        <v>54</v>
      </c>
      <c r="L34" s="78">
        <f t="shared" si="19"/>
        <v>51</v>
      </c>
      <c r="M34" s="52">
        <f t="shared" si="19"/>
        <v>52</v>
      </c>
      <c r="N34" s="78">
        <f t="shared" si="19"/>
        <v>49</v>
      </c>
      <c r="O34" s="52">
        <f t="shared" si="19"/>
        <v>41</v>
      </c>
      <c r="P34" s="78">
        <f t="shared" si="19"/>
        <v>37</v>
      </c>
      <c r="Q34" s="52">
        <f t="shared" si="19"/>
        <v>40</v>
      </c>
      <c r="R34" s="77">
        <f t="shared" si="19"/>
        <v>40</v>
      </c>
      <c r="S34" s="77">
        <f t="shared" si="16"/>
        <v>729</v>
      </c>
      <c r="T34" s="24"/>
    </row>
    <row r="35" spans="1:23" ht="33" customHeight="1" x14ac:dyDescent="0.35">
      <c r="A35" s="18" t="s">
        <v>54</v>
      </c>
      <c r="B35" s="79">
        <f t="shared" ref="B35:R35" si="20">B91+B147</f>
        <v>32</v>
      </c>
      <c r="C35" s="57">
        <f t="shared" si="20"/>
        <v>42</v>
      </c>
      <c r="D35" s="80">
        <f t="shared" si="20"/>
        <v>47</v>
      </c>
      <c r="E35" s="57">
        <f t="shared" si="20"/>
        <v>48</v>
      </c>
      <c r="F35" s="80">
        <f t="shared" si="20"/>
        <v>70</v>
      </c>
      <c r="G35" s="57">
        <f t="shared" si="20"/>
        <v>51</v>
      </c>
      <c r="H35" s="80">
        <f t="shared" si="20"/>
        <v>50</v>
      </c>
      <c r="I35" s="57">
        <f t="shared" si="20"/>
        <v>50</v>
      </c>
      <c r="J35" s="80">
        <f t="shared" si="20"/>
        <v>46</v>
      </c>
      <c r="K35" s="57">
        <f t="shared" si="20"/>
        <v>39</v>
      </c>
      <c r="L35" s="80">
        <f t="shared" si="20"/>
        <v>65</v>
      </c>
      <c r="M35" s="57">
        <f t="shared" si="20"/>
        <v>50</v>
      </c>
      <c r="N35" s="80">
        <f t="shared" si="20"/>
        <v>48</v>
      </c>
      <c r="O35" s="57">
        <f t="shared" si="20"/>
        <v>34</v>
      </c>
      <c r="P35" s="80">
        <f t="shared" si="20"/>
        <v>34</v>
      </c>
      <c r="Q35" s="57">
        <f t="shared" si="20"/>
        <v>21</v>
      </c>
      <c r="R35" s="79">
        <f t="shared" si="20"/>
        <v>39</v>
      </c>
      <c r="S35" s="79">
        <f>SUM(B35:R35)+1</f>
        <v>767</v>
      </c>
      <c r="T35" s="24"/>
    </row>
    <row r="36" spans="1:23" ht="33" customHeight="1" thickBot="1" x14ac:dyDescent="0.4">
      <c r="A36" s="81" t="s">
        <v>106</v>
      </c>
      <c r="B36" s="82">
        <f t="shared" ref="B36:R36" si="21">B92+B148</f>
        <v>14</v>
      </c>
      <c r="C36" s="82">
        <f t="shared" si="21"/>
        <v>30</v>
      </c>
      <c r="D36" s="82">
        <f t="shared" si="21"/>
        <v>21</v>
      </c>
      <c r="E36" s="82">
        <f t="shared" si="21"/>
        <v>23</v>
      </c>
      <c r="F36" s="82">
        <f t="shared" si="21"/>
        <v>34</v>
      </c>
      <c r="G36" s="82">
        <f t="shared" si="21"/>
        <v>22</v>
      </c>
      <c r="H36" s="82">
        <f t="shared" si="21"/>
        <v>21</v>
      </c>
      <c r="I36" s="82">
        <f t="shared" si="21"/>
        <v>25</v>
      </c>
      <c r="J36" s="82">
        <f t="shared" si="21"/>
        <v>24</v>
      </c>
      <c r="K36" s="82">
        <f t="shared" si="21"/>
        <v>17</v>
      </c>
      <c r="L36" s="82">
        <f t="shared" si="21"/>
        <v>20</v>
      </c>
      <c r="M36" s="82">
        <f t="shared" si="21"/>
        <v>27</v>
      </c>
      <c r="N36" s="82">
        <f t="shared" si="21"/>
        <v>22</v>
      </c>
      <c r="O36" s="82">
        <f t="shared" si="21"/>
        <v>14</v>
      </c>
      <c r="P36" s="82">
        <f t="shared" si="21"/>
        <v>15</v>
      </c>
      <c r="Q36" s="82">
        <f t="shared" si="21"/>
        <v>13</v>
      </c>
      <c r="R36" s="82">
        <f t="shared" si="21"/>
        <v>22</v>
      </c>
      <c r="S36" s="82">
        <f t="shared" si="16"/>
        <v>364</v>
      </c>
      <c r="T36" s="24"/>
    </row>
    <row r="37" spans="1:23" ht="33" customHeight="1" thickBot="1" x14ac:dyDescent="0.4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33"/>
      <c r="T37" s="24"/>
    </row>
    <row r="38" spans="1:23" ht="33" customHeight="1" thickBot="1" x14ac:dyDescent="0.4">
      <c r="A38" s="39" t="s">
        <v>55</v>
      </c>
      <c r="B38" s="40">
        <f>SUM(B39:B51)</f>
        <v>1940</v>
      </c>
      <c r="C38" s="40">
        <f t="shared" ref="C38:R38" si="22">SUM(C39:C51)</f>
        <v>2365</v>
      </c>
      <c r="D38" s="40">
        <f t="shared" si="22"/>
        <v>2230</v>
      </c>
      <c r="E38" s="40">
        <f t="shared" si="22"/>
        <v>2440</v>
      </c>
      <c r="F38" s="40">
        <f t="shared" si="22"/>
        <v>2601</v>
      </c>
      <c r="G38" s="40">
        <f t="shared" si="22"/>
        <v>2682</v>
      </c>
      <c r="H38" s="40">
        <f t="shared" si="22"/>
        <v>2260</v>
      </c>
      <c r="I38" s="40">
        <f t="shared" si="22"/>
        <v>2326</v>
      </c>
      <c r="J38" s="40">
        <f t="shared" si="22"/>
        <v>2281</v>
      </c>
      <c r="K38" s="40">
        <f t="shared" si="22"/>
        <v>2397</v>
      </c>
      <c r="L38" s="40">
        <f t="shared" si="22"/>
        <v>2357</v>
      </c>
      <c r="M38" s="40">
        <f t="shared" si="22"/>
        <v>1868</v>
      </c>
      <c r="N38" s="40">
        <f t="shared" si="22"/>
        <v>1471</v>
      </c>
      <c r="O38" s="40">
        <f t="shared" si="22"/>
        <v>1130</v>
      </c>
      <c r="P38" s="40">
        <f t="shared" si="22"/>
        <v>1026</v>
      </c>
      <c r="Q38" s="40">
        <f t="shared" si="22"/>
        <v>798</v>
      </c>
      <c r="R38" s="40">
        <f t="shared" si="22"/>
        <v>1114</v>
      </c>
      <c r="S38" s="40">
        <f>SUM(S39:S51)</f>
        <v>33301</v>
      </c>
      <c r="T38" s="33"/>
      <c r="W38" s="24"/>
    </row>
    <row r="39" spans="1:23" ht="33" customHeight="1" x14ac:dyDescent="0.35">
      <c r="A39" s="59" t="s">
        <v>56</v>
      </c>
      <c r="B39" s="55">
        <f t="shared" ref="B39:R39" si="23">B95+B151</f>
        <v>754</v>
      </c>
      <c r="C39" s="55">
        <f t="shared" ref="C39:S39" si="24">C95+C151</f>
        <v>921</v>
      </c>
      <c r="D39" s="55">
        <f t="shared" si="24"/>
        <v>947</v>
      </c>
      <c r="E39" s="55">
        <f t="shared" si="24"/>
        <v>978</v>
      </c>
      <c r="F39" s="55">
        <f t="shared" si="24"/>
        <v>1085</v>
      </c>
      <c r="G39" s="55">
        <f t="shared" si="24"/>
        <v>1118</v>
      </c>
      <c r="H39" s="55">
        <f t="shared" si="24"/>
        <v>952</v>
      </c>
      <c r="I39" s="55">
        <f t="shared" si="24"/>
        <v>917</v>
      </c>
      <c r="J39" s="55">
        <f t="shared" si="24"/>
        <v>922</v>
      </c>
      <c r="K39" s="55">
        <f t="shared" si="24"/>
        <v>974</v>
      </c>
      <c r="L39" s="55">
        <f t="shared" si="24"/>
        <v>950</v>
      </c>
      <c r="M39" s="55">
        <f t="shared" si="24"/>
        <v>740</v>
      </c>
      <c r="N39" s="55">
        <f t="shared" si="24"/>
        <v>589</v>
      </c>
      <c r="O39" s="55">
        <f t="shared" si="24"/>
        <v>431</v>
      </c>
      <c r="P39" s="55">
        <f t="shared" si="24"/>
        <v>379</v>
      </c>
      <c r="Q39" s="55">
        <f t="shared" si="24"/>
        <v>304</v>
      </c>
      <c r="R39" s="55">
        <f t="shared" si="24"/>
        <v>428</v>
      </c>
      <c r="S39" s="55">
        <f>S95+S151+2</f>
        <v>13391</v>
      </c>
      <c r="T39" s="24"/>
    </row>
    <row r="40" spans="1:23" ht="33" customHeight="1" x14ac:dyDescent="0.35">
      <c r="A40" s="18" t="s">
        <v>57</v>
      </c>
      <c r="B40" s="52">
        <f t="shared" ref="B40:R40" si="25">B96+B152</f>
        <v>287</v>
      </c>
      <c r="C40" s="52">
        <f t="shared" si="25"/>
        <v>378</v>
      </c>
      <c r="D40" s="52">
        <f t="shared" si="25"/>
        <v>332</v>
      </c>
      <c r="E40" s="52">
        <f t="shared" si="25"/>
        <v>393</v>
      </c>
      <c r="F40" s="52">
        <f t="shared" si="25"/>
        <v>402</v>
      </c>
      <c r="G40" s="52">
        <f t="shared" si="25"/>
        <v>395</v>
      </c>
      <c r="H40" s="52">
        <f t="shared" si="25"/>
        <v>335</v>
      </c>
      <c r="I40" s="52">
        <f t="shared" si="25"/>
        <v>375</v>
      </c>
      <c r="J40" s="52">
        <f t="shared" si="25"/>
        <v>406</v>
      </c>
      <c r="K40" s="52">
        <f t="shared" si="25"/>
        <v>418</v>
      </c>
      <c r="L40" s="52">
        <f t="shared" si="25"/>
        <v>403</v>
      </c>
      <c r="M40" s="52">
        <f t="shared" si="25"/>
        <v>321</v>
      </c>
      <c r="N40" s="52">
        <f t="shared" si="25"/>
        <v>240</v>
      </c>
      <c r="O40" s="52">
        <f t="shared" si="25"/>
        <v>170</v>
      </c>
      <c r="P40" s="52">
        <f t="shared" si="25"/>
        <v>173</v>
      </c>
      <c r="Q40" s="52">
        <f t="shared" si="25"/>
        <v>130</v>
      </c>
      <c r="R40" s="52">
        <f t="shared" si="25"/>
        <v>181</v>
      </c>
      <c r="S40" s="52">
        <f>S96+S152+7</f>
        <v>5346</v>
      </c>
      <c r="T40" s="24"/>
    </row>
    <row r="41" spans="1:23" ht="33" customHeight="1" x14ac:dyDescent="0.35">
      <c r="A41" s="18" t="s">
        <v>58</v>
      </c>
      <c r="B41" s="52">
        <f t="shared" ref="B41:R41" si="26">B97+B153</f>
        <v>262</v>
      </c>
      <c r="C41" s="52">
        <f t="shared" si="26"/>
        <v>351</v>
      </c>
      <c r="D41" s="52">
        <f t="shared" si="26"/>
        <v>363</v>
      </c>
      <c r="E41" s="52">
        <f t="shared" si="26"/>
        <v>433</v>
      </c>
      <c r="F41" s="52">
        <f t="shared" si="26"/>
        <v>426</v>
      </c>
      <c r="G41" s="52">
        <f t="shared" si="26"/>
        <v>441</v>
      </c>
      <c r="H41" s="52">
        <f t="shared" si="26"/>
        <v>372</v>
      </c>
      <c r="I41" s="52">
        <f t="shared" si="26"/>
        <v>401</v>
      </c>
      <c r="J41" s="52">
        <f t="shared" si="26"/>
        <v>411</v>
      </c>
      <c r="K41" s="52">
        <f t="shared" si="26"/>
        <v>386</v>
      </c>
      <c r="L41" s="52">
        <f t="shared" si="26"/>
        <v>409</v>
      </c>
      <c r="M41" s="52">
        <f t="shared" si="26"/>
        <v>325</v>
      </c>
      <c r="N41" s="52">
        <f t="shared" si="26"/>
        <v>296</v>
      </c>
      <c r="O41" s="52">
        <f t="shared" si="26"/>
        <v>253</v>
      </c>
      <c r="P41" s="52">
        <f t="shared" si="26"/>
        <v>237</v>
      </c>
      <c r="Q41" s="52">
        <f t="shared" si="26"/>
        <v>178</v>
      </c>
      <c r="R41" s="52">
        <f t="shared" si="26"/>
        <v>310</v>
      </c>
      <c r="S41" s="52">
        <f>S97+S153+3</f>
        <v>5857</v>
      </c>
      <c r="T41" s="24"/>
    </row>
    <row r="42" spans="1:23" ht="33" customHeight="1" x14ac:dyDescent="0.35">
      <c r="A42" s="18" t="s">
        <v>59</v>
      </c>
      <c r="B42" s="57">
        <f t="shared" ref="B42:R42" si="27">B98+B154</f>
        <v>626</v>
      </c>
      <c r="C42" s="57">
        <f t="shared" si="27"/>
        <v>703</v>
      </c>
      <c r="D42" s="57">
        <f t="shared" si="27"/>
        <v>577</v>
      </c>
      <c r="E42" s="57">
        <f t="shared" si="27"/>
        <v>627</v>
      </c>
      <c r="F42" s="57">
        <f t="shared" si="27"/>
        <v>667</v>
      </c>
      <c r="G42" s="57">
        <f t="shared" si="27"/>
        <v>713</v>
      </c>
      <c r="H42" s="57">
        <f t="shared" si="27"/>
        <v>589</v>
      </c>
      <c r="I42" s="57">
        <f t="shared" si="27"/>
        <v>623</v>
      </c>
      <c r="J42" s="57">
        <f t="shared" si="27"/>
        <v>533</v>
      </c>
      <c r="K42" s="57">
        <f t="shared" si="27"/>
        <v>607</v>
      </c>
      <c r="L42" s="57">
        <f t="shared" si="27"/>
        <v>580</v>
      </c>
      <c r="M42" s="57">
        <f t="shared" si="27"/>
        <v>474</v>
      </c>
      <c r="N42" s="57">
        <f t="shared" si="27"/>
        <v>341</v>
      </c>
      <c r="O42" s="57">
        <f t="shared" si="27"/>
        <v>269</v>
      </c>
      <c r="P42" s="57">
        <f t="shared" si="27"/>
        <v>230</v>
      </c>
      <c r="Q42" s="57">
        <f t="shared" si="27"/>
        <v>174</v>
      </c>
      <c r="R42" s="57">
        <f t="shared" si="27"/>
        <v>182</v>
      </c>
      <c r="S42" s="57">
        <f>S98+S154+1</f>
        <v>8518</v>
      </c>
      <c r="T42" s="24"/>
    </row>
    <row r="43" spans="1:23" ht="33" customHeight="1" x14ac:dyDescent="0.35">
      <c r="A43" s="18" t="s">
        <v>118</v>
      </c>
      <c r="B43" s="57">
        <f t="shared" ref="B43:R43" si="28">B99+B155</f>
        <v>0</v>
      </c>
      <c r="C43" s="57">
        <f t="shared" si="28"/>
        <v>0</v>
      </c>
      <c r="D43" s="57">
        <f t="shared" si="28"/>
        <v>1</v>
      </c>
      <c r="E43" s="57">
        <f t="shared" si="28"/>
        <v>0</v>
      </c>
      <c r="F43" s="57">
        <f t="shared" si="28"/>
        <v>1</v>
      </c>
      <c r="G43" s="57">
        <f t="shared" si="28"/>
        <v>0</v>
      </c>
      <c r="H43" s="57">
        <f t="shared" si="28"/>
        <v>1</v>
      </c>
      <c r="I43" s="57">
        <f t="shared" si="28"/>
        <v>2</v>
      </c>
      <c r="J43" s="57">
        <f t="shared" si="28"/>
        <v>0</v>
      </c>
      <c r="K43" s="57">
        <f t="shared" si="28"/>
        <v>0</v>
      </c>
      <c r="L43" s="57">
        <f t="shared" si="28"/>
        <v>0</v>
      </c>
      <c r="M43" s="57">
        <f t="shared" si="28"/>
        <v>1</v>
      </c>
      <c r="N43" s="57">
        <f t="shared" si="28"/>
        <v>2</v>
      </c>
      <c r="O43" s="57">
        <f t="shared" si="28"/>
        <v>1</v>
      </c>
      <c r="P43" s="57">
        <f t="shared" si="28"/>
        <v>1</v>
      </c>
      <c r="Q43" s="57">
        <f t="shared" si="28"/>
        <v>4</v>
      </c>
      <c r="R43" s="57">
        <f t="shared" si="28"/>
        <v>2</v>
      </c>
      <c r="S43" s="57">
        <f t="shared" ref="S43" si="29">S99+S155</f>
        <v>16</v>
      </c>
      <c r="T43" s="24"/>
    </row>
    <row r="44" spans="1:23" ht="33" customHeight="1" x14ac:dyDescent="0.35">
      <c r="A44" s="18" t="s">
        <v>119</v>
      </c>
      <c r="B44" s="57">
        <f t="shared" ref="B44:R44" si="30">B100+B156</f>
        <v>0</v>
      </c>
      <c r="C44" s="57">
        <f t="shared" si="30"/>
        <v>0</v>
      </c>
      <c r="D44" s="57">
        <f t="shared" si="30"/>
        <v>0</v>
      </c>
      <c r="E44" s="57">
        <f t="shared" si="30"/>
        <v>0</v>
      </c>
      <c r="F44" s="57">
        <f t="shared" si="30"/>
        <v>0</v>
      </c>
      <c r="G44" s="57">
        <f t="shared" si="30"/>
        <v>0</v>
      </c>
      <c r="H44" s="57">
        <f t="shared" si="30"/>
        <v>0</v>
      </c>
      <c r="I44" s="57">
        <f t="shared" si="30"/>
        <v>0</v>
      </c>
      <c r="J44" s="57">
        <f t="shared" si="30"/>
        <v>0</v>
      </c>
      <c r="K44" s="57">
        <f t="shared" si="30"/>
        <v>0</v>
      </c>
      <c r="L44" s="57">
        <f t="shared" si="30"/>
        <v>0</v>
      </c>
      <c r="M44" s="57">
        <f t="shared" si="30"/>
        <v>0</v>
      </c>
      <c r="N44" s="57">
        <f t="shared" si="30"/>
        <v>0</v>
      </c>
      <c r="O44" s="57">
        <f t="shared" si="30"/>
        <v>0</v>
      </c>
      <c r="P44" s="57">
        <f t="shared" si="30"/>
        <v>0</v>
      </c>
      <c r="Q44" s="57">
        <f t="shared" si="30"/>
        <v>1</v>
      </c>
      <c r="R44" s="57">
        <f t="shared" si="30"/>
        <v>2</v>
      </c>
      <c r="S44" s="57">
        <f t="shared" ref="S44" si="31">S100+S156</f>
        <v>3</v>
      </c>
      <c r="T44" s="24"/>
    </row>
    <row r="45" spans="1:23" ht="33" customHeight="1" x14ac:dyDescent="0.35">
      <c r="A45" s="18" t="s">
        <v>120</v>
      </c>
      <c r="B45" s="57">
        <f t="shared" ref="B45:R45" si="32">B101+B157</f>
        <v>1</v>
      </c>
      <c r="C45" s="57">
        <f t="shared" si="32"/>
        <v>1</v>
      </c>
      <c r="D45" s="57">
        <f t="shared" si="32"/>
        <v>2</v>
      </c>
      <c r="E45" s="57">
        <f t="shared" si="32"/>
        <v>0</v>
      </c>
      <c r="F45" s="57">
        <f t="shared" si="32"/>
        <v>3</v>
      </c>
      <c r="G45" s="57">
        <f t="shared" si="32"/>
        <v>3</v>
      </c>
      <c r="H45" s="57">
        <f t="shared" si="32"/>
        <v>1</v>
      </c>
      <c r="I45" s="57">
        <f t="shared" si="32"/>
        <v>2</v>
      </c>
      <c r="J45" s="57">
        <f t="shared" si="32"/>
        <v>1</v>
      </c>
      <c r="K45" s="57">
        <f t="shared" si="32"/>
        <v>2</v>
      </c>
      <c r="L45" s="57">
        <f t="shared" si="32"/>
        <v>2</v>
      </c>
      <c r="M45" s="57">
        <f t="shared" si="32"/>
        <v>2</v>
      </c>
      <c r="N45" s="57">
        <f t="shared" si="32"/>
        <v>0</v>
      </c>
      <c r="O45" s="57">
        <f t="shared" si="32"/>
        <v>1</v>
      </c>
      <c r="P45" s="57">
        <f t="shared" si="32"/>
        <v>1</v>
      </c>
      <c r="Q45" s="57">
        <f t="shared" si="32"/>
        <v>1</v>
      </c>
      <c r="R45" s="57">
        <f t="shared" si="32"/>
        <v>1</v>
      </c>
      <c r="S45" s="57">
        <f t="shared" ref="S45" si="33">S101+S157</f>
        <v>24</v>
      </c>
      <c r="T45" s="24"/>
    </row>
    <row r="46" spans="1:23" ht="33" customHeight="1" x14ac:dyDescent="0.35">
      <c r="A46" s="18" t="s">
        <v>126</v>
      </c>
      <c r="B46" s="57">
        <f t="shared" ref="B46:R46" si="34">B102+B158</f>
        <v>0</v>
      </c>
      <c r="C46" s="57">
        <f t="shared" si="34"/>
        <v>2</v>
      </c>
      <c r="D46" s="57">
        <f t="shared" si="34"/>
        <v>0</v>
      </c>
      <c r="E46" s="57">
        <f t="shared" si="34"/>
        <v>1</v>
      </c>
      <c r="F46" s="57">
        <f t="shared" si="34"/>
        <v>3</v>
      </c>
      <c r="G46" s="57">
        <f t="shared" si="34"/>
        <v>1</v>
      </c>
      <c r="H46" s="57">
        <f t="shared" si="34"/>
        <v>0</v>
      </c>
      <c r="I46" s="57">
        <f t="shared" si="34"/>
        <v>0</v>
      </c>
      <c r="J46" s="57">
        <f t="shared" si="34"/>
        <v>0</v>
      </c>
      <c r="K46" s="57">
        <f t="shared" si="34"/>
        <v>1</v>
      </c>
      <c r="L46" s="57">
        <f t="shared" si="34"/>
        <v>2</v>
      </c>
      <c r="M46" s="57">
        <f t="shared" si="34"/>
        <v>1</v>
      </c>
      <c r="N46" s="57">
        <f t="shared" si="34"/>
        <v>0</v>
      </c>
      <c r="O46" s="57">
        <f t="shared" si="34"/>
        <v>1</v>
      </c>
      <c r="P46" s="57">
        <f t="shared" si="34"/>
        <v>1</v>
      </c>
      <c r="Q46" s="57">
        <f t="shared" si="34"/>
        <v>2</v>
      </c>
      <c r="R46" s="57">
        <f t="shared" si="34"/>
        <v>0</v>
      </c>
      <c r="S46" s="57">
        <f t="shared" ref="S46" si="35">S102+S158</f>
        <v>15</v>
      </c>
      <c r="T46" s="24"/>
    </row>
    <row r="47" spans="1:23" ht="33" customHeight="1" x14ac:dyDescent="0.35">
      <c r="A47" s="18" t="s">
        <v>121</v>
      </c>
      <c r="B47" s="57">
        <f t="shared" ref="B47:R47" si="36">B103+B159</f>
        <v>0</v>
      </c>
      <c r="C47" s="57">
        <f t="shared" si="36"/>
        <v>0</v>
      </c>
      <c r="D47" s="57">
        <f t="shared" si="36"/>
        <v>0</v>
      </c>
      <c r="E47" s="57">
        <f t="shared" si="36"/>
        <v>0</v>
      </c>
      <c r="F47" s="57">
        <f t="shared" si="36"/>
        <v>0</v>
      </c>
      <c r="G47" s="57">
        <f t="shared" si="36"/>
        <v>0</v>
      </c>
      <c r="H47" s="57">
        <f t="shared" si="36"/>
        <v>0</v>
      </c>
      <c r="I47" s="57">
        <f t="shared" si="36"/>
        <v>1</v>
      </c>
      <c r="J47" s="57">
        <f t="shared" si="36"/>
        <v>0</v>
      </c>
      <c r="K47" s="57">
        <f t="shared" si="36"/>
        <v>0</v>
      </c>
      <c r="L47" s="57">
        <f t="shared" si="36"/>
        <v>0</v>
      </c>
      <c r="M47" s="57">
        <f t="shared" si="36"/>
        <v>0</v>
      </c>
      <c r="N47" s="57">
        <f t="shared" si="36"/>
        <v>0</v>
      </c>
      <c r="O47" s="57">
        <f t="shared" si="36"/>
        <v>0</v>
      </c>
      <c r="P47" s="57">
        <f t="shared" si="36"/>
        <v>2</v>
      </c>
      <c r="Q47" s="57">
        <f t="shared" si="36"/>
        <v>1</v>
      </c>
      <c r="R47" s="57">
        <f t="shared" si="36"/>
        <v>0</v>
      </c>
      <c r="S47" s="57">
        <f t="shared" ref="S47" si="37">S103+S159</f>
        <v>4</v>
      </c>
      <c r="T47" s="24"/>
    </row>
    <row r="48" spans="1:23" ht="33" customHeight="1" x14ac:dyDescent="0.35">
      <c r="A48" s="18" t="s">
        <v>122</v>
      </c>
      <c r="B48" s="57">
        <f t="shared" ref="B48:R48" si="38">B104+B160</f>
        <v>3</v>
      </c>
      <c r="C48" s="57">
        <f t="shared" si="38"/>
        <v>1</v>
      </c>
      <c r="D48" s="57">
        <f t="shared" si="38"/>
        <v>0</v>
      </c>
      <c r="E48" s="57">
        <f t="shared" si="38"/>
        <v>1</v>
      </c>
      <c r="F48" s="57">
        <f t="shared" si="38"/>
        <v>6</v>
      </c>
      <c r="G48" s="57">
        <f t="shared" si="38"/>
        <v>4</v>
      </c>
      <c r="H48" s="57">
        <f t="shared" si="38"/>
        <v>1</v>
      </c>
      <c r="I48" s="57">
        <f t="shared" si="38"/>
        <v>2</v>
      </c>
      <c r="J48" s="57">
        <f t="shared" si="38"/>
        <v>2</v>
      </c>
      <c r="K48" s="57">
        <f t="shared" si="38"/>
        <v>2</v>
      </c>
      <c r="L48" s="57">
        <f t="shared" si="38"/>
        <v>3</v>
      </c>
      <c r="M48" s="57">
        <f t="shared" si="38"/>
        <v>0</v>
      </c>
      <c r="N48" s="57">
        <f t="shared" si="38"/>
        <v>0</v>
      </c>
      <c r="O48" s="57">
        <f t="shared" si="38"/>
        <v>1</v>
      </c>
      <c r="P48" s="57">
        <f t="shared" si="38"/>
        <v>0</v>
      </c>
      <c r="Q48" s="57">
        <f t="shared" si="38"/>
        <v>1</v>
      </c>
      <c r="R48" s="57">
        <f t="shared" si="38"/>
        <v>1</v>
      </c>
      <c r="S48" s="57">
        <f t="shared" ref="S48" si="39">S104+S160</f>
        <v>28</v>
      </c>
      <c r="T48" s="24"/>
    </row>
    <row r="49" spans="1:21" ht="33" customHeight="1" x14ac:dyDescent="0.35">
      <c r="A49" s="18" t="s">
        <v>123</v>
      </c>
      <c r="B49" s="57">
        <f t="shared" ref="B49:R49" si="40">B105+B161</f>
        <v>1</v>
      </c>
      <c r="C49" s="57">
        <f t="shared" si="40"/>
        <v>0</v>
      </c>
      <c r="D49" s="57">
        <f t="shared" si="40"/>
        <v>0</v>
      </c>
      <c r="E49" s="57">
        <f t="shared" si="40"/>
        <v>0</v>
      </c>
      <c r="F49" s="57">
        <f t="shared" si="40"/>
        <v>1</v>
      </c>
      <c r="G49" s="57">
        <f t="shared" si="40"/>
        <v>0</v>
      </c>
      <c r="H49" s="57">
        <f t="shared" si="40"/>
        <v>0</v>
      </c>
      <c r="I49" s="57">
        <f t="shared" si="40"/>
        <v>0</v>
      </c>
      <c r="J49" s="57">
        <f t="shared" si="40"/>
        <v>0</v>
      </c>
      <c r="K49" s="57">
        <f t="shared" si="40"/>
        <v>1</v>
      </c>
      <c r="L49" s="57">
        <f t="shared" si="40"/>
        <v>3</v>
      </c>
      <c r="M49" s="57">
        <f t="shared" si="40"/>
        <v>0</v>
      </c>
      <c r="N49" s="57">
        <f t="shared" si="40"/>
        <v>1</v>
      </c>
      <c r="O49" s="57">
        <f t="shared" si="40"/>
        <v>0</v>
      </c>
      <c r="P49" s="57">
        <f t="shared" si="40"/>
        <v>0</v>
      </c>
      <c r="Q49" s="57">
        <f t="shared" si="40"/>
        <v>1</v>
      </c>
      <c r="R49" s="57">
        <f t="shared" si="40"/>
        <v>2</v>
      </c>
      <c r="S49" s="57">
        <f t="shared" ref="S49" si="41">S105+S161</f>
        <v>10</v>
      </c>
      <c r="T49" s="24"/>
    </row>
    <row r="50" spans="1:21" ht="33" customHeight="1" x14ac:dyDescent="0.35">
      <c r="A50" s="18" t="s">
        <v>124</v>
      </c>
      <c r="B50" s="57">
        <f t="shared" ref="B50:R50" si="42">B106+B162</f>
        <v>3</v>
      </c>
      <c r="C50" s="57">
        <f t="shared" si="42"/>
        <v>6</v>
      </c>
      <c r="D50" s="57">
        <f t="shared" si="42"/>
        <v>8</v>
      </c>
      <c r="E50" s="57">
        <f t="shared" si="42"/>
        <v>7</v>
      </c>
      <c r="F50" s="57">
        <f t="shared" si="42"/>
        <v>6</v>
      </c>
      <c r="G50" s="57">
        <f t="shared" si="42"/>
        <v>6</v>
      </c>
      <c r="H50" s="57">
        <f t="shared" si="42"/>
        <v>7</v>
      </c>
      <c r="I50" s="57">
        <f t="shared" si="42"/>
        <v>2</v>
      </c>
      <c r="J50" s="57">
        <f t="shared" si="42"/>
        <v>5</v>
      </c>
      <c r="K50" s="57">
        <f t="shared" si="42"/>
        <v>4</v>
      </c>
      <c r="L50" s="57">
        <f t="shared" si="42"/>
        <v>4</v>
      </c>
      <c r="M50" s="57">
        <f t="shared" si="42"/>
        <v>3</v>
      </c>
      <c r="N50" s="57">
        <f t="shared" si="42"/>
        <v>2</v>
      </c>
      <c r="O50" s="57">
        <f t="shared" si="42"/>
        <v>2</v>
      </c>
      <c r="P50" s="57">
        <f t="shared" si="42"/>
        <v>1</v>
      </c>
      <c r="Q50" s="57">
        <f t="shared" si="42"/>
        <v>1</v>
      </c>
      <c r="R50" s="57">
        <f t="shared" si="42"/>
        <v>3</v>
      </c>
      <c r="S50" s="57">
        <f t="shared" ref="S50" si="43">S106+S162</f>
        <v>70</v>
      </c>
      <c r="T50" s="24"/>
    </row>
    <row r="51" spans="1:21" ht="33" customHeight="1" thickBot="1" x14ac:dyDescent="0.4">
      <c r="A51" s="44" t="s">
        <v>125</v>
      </c>
      <c r="B51" s="58">
        <f t="shared" ref="B51:R51" si="44">B107+B163</f>
        <v>3</v>
      </c>
      <c r="C51" s="58">
        <f t="shared" si="44"/>
        <v>2</v>
      </c>
      <c r="D51" s="58">
        <f t="shared" si="44"/>
        <v>0</v>
      </c>
      <c r="E51" s="58">
        <f t="shared" si="44"/>
        <v>0</v>
      </c>
      <c r="F51" s="58">
        <f t="shared" si="44"/>
        <v>1</v>
      </c>
      <c r="G51" s="58">
        <f t="shared" si="44"/>
        <v>1</v>
      </c>
      <c r="H51" s="58">
        <f t="shared" si="44"/>
        <v>2</v>
      </c>
      <c r="I51" s="58">
        <f t="shared" si="44"/>
        <v>1</v>
      </c>
      <c r="J51" s="58">
        <f t="shared" si="44"/>
        <v>1</v>
      </c>
      <c r="K51" s="58">
        <f t="shared" si="44"/>
        <v>2</v>
      </c>
      <c r="L51" s="58">
        <f t="shared" si="44"/>
        <v>1</v>
      </c>
      <c r="M51" s="58">
        <f t="shared" si="44"/>
        <v>1</v>
      </c>
      <c r="N51" s="58">
        <f t="shared" si="44"/>
        <v>0</v>
      </c>
      <c r="O51" s="58">
        <f t="shared" si="44"/>
        <v>1</v>
      </c>
      <c r="P51" s="58">
        <f t="shared" si="44"/>
        <v>1</v>
      </c>
      <c r="Q51" s="58">
        <f t="shared" si="44"/>
        <v>0</v>
      </c>
      <c r="R51" s="58">
        <f t="shared" si="44"/>
        <v>2</v>
      </c>
      <c r="S51" s="58">
        <f t="shared" ref="S51" si="45">S107+S163</f>
        <v>19</v>
      </c>
      <c r="T51" s="24"/>
    </row>
    <row r="52" spans="1:21" ht="33" customHeight="1" thickBot="1" x14ac:dyDescent="0.4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33"/>
      <c r="T52" s="24"/>
    </row>
    <row r="53" spans="1:21" ht="33" customHeight="1" thickBot="1" x14ac:dyDescent="0.4">
      <c r="A53" s="39" t="s">
        <v>60</v>
      </c>
      <c r="B53" s="48">
        <f>+B54</f>
        <v>534</v>
      </c>
      <c r="C53" s="40">
        <f t="shared" ref="C53:R53" si="46">+C54</f>
        <v>906</v>
      </c>
      <c r="D53" s="40">
        <f t="shared" si="46"/>
        <v>890</v>
      </c>
      <c r="E53" s="40">
        <f t="shared" si="46"/>
        <v>923</v>
      </c>
      <c r="F53" s="40">
        <f t="shared" si="46"/>
        <v>837</v>
      </c>
      <c r="G53" s="40">
        <f t="shared" si="46"/>
        <v>859</v>
      </c>
      <c r="H53" s="40">
        <f t="shared" si="46"/>
        <v>815</v>
      </c>
      <c r="I53" s="40">
        <f t="shared" si="46"/>
        <v>735</v>
      </c>
      <c r="J53" s="40">
        <f t="shared" si="46"/>
        <v>739</v>
      </c>
      <c r="K53" s="40">
        <f t="shared" si="46"/>
        <v>699</v>
      </c>
      <c r="L53" s="40">
        <f t="shared" si="46"/>
        <v>732</v>
      </c>
      <c r="M53" s="40">
        <f t="shared" si="46"/>
        <v>675</v>
      </c>
      <c r="N53" s="40">
        <f t="shared" si="46"/>
        <v>588</v>
      </c>
      <c r="O53" s="40">
        <f t="shared" si="46"/>
        <v>517</v>
      </c>
      <c r="P53" s="40">
        <f t="shared" si="46"/>
        <v>401</v>
      </c>
      <c r="Q53" s="40">
        <f t="shared" si="46"/>
        <v>314</v>
      </c>
      <c r="R53" s="40">
        <f t="shared" si="46"/>
        <v>421</v>
      </c>
      <c r="S53" s="40">
        <f>S54</f>
        <v>11596</v>
      </c>
    </row>
    <row r="54" spans="1:21" ht="33" customHeight="1" thickBot="1" x14ac:dyDescent="0.4">
      <c r="A54" s="81" t="s">
        <v>61</v>
      </c>
      <c r="B54" s="64">
        <f t="shared" ref="B54:R54" si="47">B110+B166</f>
        <v>534</v>
      </c>
      <c r="C54" s="84">
        <f t="shared" si="47"/>
        <v>906</v>
      </c>
      <c r="D54" s="84">
        <f t="shared" si="47"/>
        <v>890</v>
      </c>
      <c r="E54" s="84">
        <f t="shared" si="47"/>
        <v>923</v>
      </c>
      <c r="F54" s="84">
        <f t="shared" si="47"/>
        <v>837</v>
      </c>
      <c r="G54" s="84">
        <f t="shared" si="47"/>
        <v>859</v>
      </c>
      <c r="H54" s="84">
        <f t="shared" si="47"/>
        <v>815</v>
      </c>
      <c r="I54" s="84">
        <f t="shared" si="47"/>
        <v>735</v>
      </c>
      <c r="J54" s="84">
        <f t="shared" si="47"/>
        <v>739</v>
      </c>
      <c r="K54" s="84">
        <f t="shared" si="47"/>
        <v>699</v>
      </c>
      <c r="L54" s="84">
        <f t="shared" si="47"/>
        <v>732</v>
      </c>
      <c r="M54" s="84">
        <f t="shared" si="47"/>
        <v>675</v>
      </c>
      <c r="N54" s="84">
        <f t="shared" si="47"/>
        <v>588</v>
      </c>
      <c r="O54" s="84">
        <f t="shared" si="47"/>
        <v>517</v>
      </c>
      <c r="P54" s="84">
        <f t="shared" si="47"/>
        <v>401</v>
      </c>
      <c r="Q54" s="84">
        <f t="shared" si="47"/>
        <v>314</v>
      </c>
      <c r="R54" s="84">
        <f t="shared" si="47"/>
        <v>421</v>
      </c>
      <c r="S54" s="84">
        <f>SUM(B54:R54)+11</f>
        <v>11596</v>
      </c>
      <c r="T54" s="24"/>
    </row>
    <row r="55" spans="1:21" ht="33" customHeight="1" thickBot="1" x14ac:dyDescent="0.4">
      <c r="A55" s="35"/>
      <c r="B55" s="25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33"/>
      <c r="T55" s="24"/>
    </row>
    <row r="56" spans="1:21" s="35" customFormat="1" ht="33" customHeight="1" thickBot="1" x14ac:dyDescent="0.4">
      <c r="A56" s="39" t="s">
        <v>80</v>
      </c>
      <c r="B56" s="48">
        <f>SUM(B57:B59)</f>
        <v>154</v>
      </c>
      <c r="C56" s="48">
        <f t="shared" ref="C56:S56" si="48">SUM(C57:C59)</f>
        <v>308</v>
      </c>
      <c r="D56" s="48">
        <f t="shared" si="48"/>
        <v>333</v>
      </c>
      <c r="E56" s="48">
        <f t="shared" si="48"/>
        <v>407</v>
      </c>
      <c r="F56" s="48">
        <f t="shared" si="48"/>
        <v>463</v>
      </c>
      <c r="G56" s="48">
        <f t="shared" si="48"/>
        <v>396</v>
      </c>
      <c r="H56" s="48">
        <f t="shared" si="48"/>
        <v>404</v>
      </c>
      <c r="I56" s="48">
        <f t="shared" si="48"/>
        <v>475</v>
      </c>
      <c r="J56" s="48">
        <f t="shared" si="48"/>
        <v>483</v>
      </c>
      <c r="K56" s="48">
        <f t="shared" si="48"/>
        <v>507</v>
      </c>
      <c r="L56" s="48">
        <f t="shared" si="48"/>
        <v>529</v>
      </c>
      <c r="M56" s="48">
        <f t="shared" si="48"/>
        <v>469</v>
      </c>
      <c r="N56" s="48">
        <f t="shared" si="48"/>
        <v>426</v>
      </c>
      <c r="O56" s="48">
        <f t="shared" si="48"/>
        <v>321</v>
      </c>
      <c r="P56" s="48">
        <f t="shared" si="48"/>
        <v>291</v>
      </c>
      <c r="Q56" s="48">
        <f t="shared" si="48"/>
        <v>294</v>
      </c>
      <c r="R56" s="48">
        <f t="shared" si="48"/>
        <v>382</v>
      </c>
      <c r="S56" s="48">
        <f t="shared" si="48"/>
        <v>6652</v>
      </c>
      <c r="T56" s="33"/>
      <c r="U56" s="33"/>
    </row>
    <row r="57" spans="1:21" ht="33" customHeight="1" x14ac:dyDescent="0.35">
      <c r="A57" s="59" t="s">
        <v>81</v>
      </c>
      <c r="B57" s="55">
        <f t="shared" ref="B57:R57" si="49">B113+B169</f>
        <v>152</v>
      </c>
      <c r="C57" s="56">
        <f t="shared" si="49"/>
        <v>308</v>
      </c>
      <c r="D57" s="56">
        <f t="shared" si="49"/>
        <v>333</v>
      </c>
      <c r="E57" s="56">
        <f t="shared" si="49"/>
        <v>407</v>
      </c>
      <c r="F57" s="56">
        <f t="shared" si="49"/>
        <v>463</v>
      </c>
      <c r="G57" s="56">
        <f t="shared" si="49"/>
        <v>396</v>
      </c>
      <c r="H57" s="56">
        <f t="shared" si="49"/>
        <v>402</v>
      </c>
      <c r="I57" s="56">
        <f t="shared" si="49"/>
        <v>475</v>
      </c>
      <c r="J57" s="56">
        <f t="shared" si="49"/>
        <v>482</v>
      </c>
      <c r="K57" s="56">
        <f t="shared" si="49"/>
        <v>507</v>
      </c>
      <c r="L57" s="56">
        <f t="shared" si="49"/>
        <v>528</v>
      </c>
      <c r="M57" s="56">
        <f t="shared" si="49"/>
        <v>469</v>
      </c>
      <c r="N57" s="56">
        <f t="shared" si="49"/>
        <v>425</v>
      </c>
      <c r="O57" s="56">
        <f t="shared" si="49"/>
        <v>321</v>
      </c>
      <c r="P57" s="56">
        <f t="shared" si="49"/>
        <v>291</v>
      </c>
      <c r="Q57" s="56">
        <f t="shared" si="49"/>
        <v>294</v>
      </c>
      <c r="R57" s="56">
        <f t="shared" si="49"/>
        <v>381</v>
      </c>
      <c r="S57" s="56">
        <f>SUM(B57:R57)+10</f>
        <v>6644</v>
      </c>
      <c r="T57" s="36"/>
      <c r="U57" s="24"/>
    </row>
    <row r="58" spans="1:21" ht="33" customHeight="1" x14ac:dyDescent="0.35">
      <c r="A58" s="18" t="s">
        <v>107</v>
      </c>
      <c r="B58" s="57">
        <f t="shared" ref="B58:R58" si="50">B114+B170</f>
        <v>1</v>
      </c>
      <c r="C58" s="19">
        <f t="shared" si="50"/>
        <v>0</v>
      </c>
      <c r="D58" s="19">
        <f t="shared" si="50"/>
        <v>0</v>
      </c>
      <c r="E58" s="19">
        <f t="shared" si="50"/>
        <v>0</v>
      </c>
      <c r="F58" s="19">
        <f t="shared" si="50"/>
        <v>0</v>
      </c>
      <c r="G58" s="19">
        <f t="shared" si="50"/>
        <v>0</v>
      </c>
      <c r="H58" s="19">
        <f t="shared" si="50"/>
        <v>1</v>
      </c>
      <c r="I58" s="19">
        <f t="shared" si="50"/>
        <v>0</v>
      </c>
      <c r="J58" s="19">
        <f t="shared" si="50"/>
        <v>1</v>
      </c>
      <c r="K58" s="19">
        <f t="shared" si="50"/>
        <v>0</v>
      </c>
      <c r="L58" s="19">
        <f t="shared" si="50"/>
        <v>1</v>
      </c>
      <c r="M58" s="19">
        <f t="shared" si="50"/>
        <v>0</v>
      </c>
      <c r="N58" s="19">
        <f t="shared" si="50"/>
        <v>0</v>
      </c>
      <c r="O58" s="19">
        <f t="shared" si="50"/>
        <v>0</v>
      </c>
      <c r="P58" s="19">
        <f t="shared" si="50"/>
        <v>0</v>
      </c>
      <c r="Q58" s="19">
        <f t="shared" si="50"/>
        <v>0</v>
      </c>
      <c r="R58" s="19">
        <f t="shared" si="50"/>
        <v>1</v>
      </c>
      <c r="S58" s="19">
        <f>SUM(B58:R58)</f>
        <v>5</v>
      </c>
      <c r="T58" s="36"/>
      <c r="U58" s="24"/>
    </row>
    <row r="59" spans="1:21" ht="33" customHeight="1" thickBot="1" x14ac:dyDescent="0.4">
      <c r="A59" s="81" t="s">
        <v>108</v>
      </c>
      <c r="B59" s="53">
        <f t="shared" ref="B59:R59" si="51">B115+B171</f>
        <v>1</v>
      </c>
      <c r="C59" s="54">
        <f t="shared" si="51"/>
        <v>0</v>
      </c>
      <c r="D59" s="54">
        <f t="shared" si="51"/>
        <v>0</v>
      </c>
      <c r="E59" s="54">
        <f t="shared" si="51"/>
        <v>0</v>
      </c>
      <c r="F59" s="54">
        <f t="shared" si="51"/>
        <v>0</v>
      </c>
      <c r="G59" s="54">
        <f t="shared" si="51"/>
        <v>0</v>
      </c>
      <c r="H59" s="54">
        <f t="shared" si="51"/>
        <v>1</v>
      </c>
      <c r="I59" s="54">
        <f t="shared" si="51"/>
        <v>0</v>
      </c>
      <c r="J59" s="54">
        <f t="shared" si="51"/>
        <v>0</v>
      </c>
      <c r="K59" s="54">
        <f t="shared" si="51"/>
        <v>0</v>
      </c>
      <c r="L59" s="54">
        <f t="shared" si="51"/>
        <v>0</v>
      </c>
      <c r="M59" s="54">
        <f t="shared" si="51"/>
        <v>0</v>
      </c>
      <c r="N59" s="54">
        <f t="shared" si="51"/>
        <v>1</v>
      </c>
      <c r="O59" s="54">
        <f t="shared" si="51"/>
        <v>0</v>
      </c>
      <c r="P59" s="54">
        <f t="shared" si="51"/>
        <v>0</v>
      </c>
      <c r="Q59" s="54">
        <f t="shared" si="51"/>
        <v>0</v>
      </c>
      <c r="R59" s="54">
        <f t="shared" si="51"/>
        <v>0</v>
      </c>
      <c r="S59" s="54">
        <f>SUM(B59:R59)</f>
        <v>3</v>
      </c>
      <c r="T59" s="36"/>
      <c r="U59" s="24"/>
    </row>
    <row r="60" spans="1:21" ht="33" customHeight="1" x14ac:dyDescent="0.35">
      <c r="A60" s="24"/>
      <c r="B60" s="25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33"/>
    </row>
    <row r="61" spans="1:21" ht="33" customHeight="1" x14ac:dyDescent="0.35">
      <c r="B61" s="25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33"/>
    </row>
    <row r="62" spans="1:21" ht="33" customHeight="1" x14ac:dyDescent="0.35">
      <c r="A62" s="15"/>
      <c r="B62" s="22"/>
      <c r="C62" s="22"/>
      <c r="D62" s="22"/>
      <c r="J62" s="71" t="s">
        <v>148</v>
      </c>
      <c r="N62" s="22"/>
      <c r="O62" s="22"/>
      <c r="P62" s="22"/>
      <c r="Q62" s="22"/>
      <c r="R62" s="22"/>
      <c r="S62" s="26"/>
    </row>
    <row r="63" spans="1:21" ht="33" customHeight="1" x14ac:dyDescent="0.35">
      <c r="A63" s="15"/>
      <c r="B63" s="22"/>
      <c r="C63" s="22"/>
      <c r="D63" s="22"/>
      <c r="J63" s="71" t="s">
        <v>41</v>
      </c>
      <c r="N63" s="22"/>
      <c r="O63" s="22"/>
      <c r="P63" s="22"/>
      <c r="Q63" s="22"/>
      <c r="R63" s="22"/>
      <c r="S63" s="26"/>
    </row>
    <row r="64" spans="1:21" ht="33" customHeight="1" thickBot="1" x14ac:dyDescent="0.4">
      <c r="A64" s="14" t="s">
        <v>152</v>
      </c>
      <c r="B64" s="22"/>
      <c r="C64" s="22"/>
      <c r="D64" s="22"/>
      <c r="I64" s="72"/>
      <c r="J64" s="22"/>
      <c r="K64" s="22"/>
      <c r="M64" s="22"/>
      <c r="N64" s="22"/>
      <c r="O64" s="22"/>
      <c r="P64" s="22"/>
      <c r="Q64" s="22"/>
      <c r="R64" s="22"/>
      <c r="S64" s="26"/>
    </row>
    <row r="65" spans="1:23" ht="33" customHeight="1" thickBot="1" x14ac:dyDescent="0.4">
      <c r="A65" s="86">
        <v>2018</v>
      </c>
      <c r="B65" s="46" t="s">
        <v>3</v>
      </c>
      <c r="C65" s="46" t="s">
        <v>4</v>
      </c>
      <c r="D65" s="46" t="s">
        <v>5</v>
      </c>
      <c r="E65" s="46" t="s">
        <v>6</v>
      </c>
      <c r="F65" s="46" t="s">
        <v>7</v>
      </c>
      <c r="G65" s="46" t="s">
        <v>8</v>
      </c>
      <c r="H65" s="46" t="s">
        <v>9</v>
      </c>
      <c r="I65" s="46" t="s">
        <v>10</v>
      </c>
      <c r="J65" s="46" t="s">
        <v>38</v>
      </c>
      <c r="K65" s="46" t="s">
        <v>12</v>
      </c>
      <c r="L65" s="46" t="s">
        <v>13</v>
      </c>
      <c r="M65" s="46" t="s">
        <v>14</v>
      </c>
      <c r="N65" s="46" t="s">
        <v>15</v>
      </c>
      <c r="O65" s="46" t="s">
        <v>16</v>
      </c>
      <c r="P65" s="46" t="s">
        <v>17</v>
      </c>
      <c r="Q65" s="46" t="s">
        <v>18</v>
      </c>
      <c r="R65" s="46" t="s">
        <v>19</v>
      </c>
      <c r="S65" s="46" t="s">
        <v>20</v>
      </c>
    </row>
    <row r="66" spans="1:23" ht="33" customHeight="1" thickBot="1" x14ac:dyDescent="0.4">
      <c r="A66" s="47" t="s">
        <v>21</v>
      </c>
      <c r="B66" s="40">
        <f>B67+ELQUI!B62+CHOAPA!B59</f>
        <v>16476</v>
      </c>
      <c r="C66" s="40">
        <f>C67+ELQUI!C62+CHOAPA!C59</f>
        <v>22283</v>
      </c>
      <c r="D66" s="40">
        <f>D67+ELQUI!D62+CHOAPA!D59</f>
        <v>19687</v>
      </c>
      <c r="E66" s="40">
        <f>E67+ELQUI!E62+CHOAPA!E59</f>
        <v>21742</v>
      </c>
      <c r="F66" s="40">
        <f>F67+ELQUI!F62+CHOAPA!F59</f>
        <v>24407</v>
      </c>
      <c r="G66" s="40">
        <f>G67+ELQUI!G62+CHOAPA!G59</f>
        <v>25517</v>
      </c>
      <c r="H66" s="40">
        <f>H67+ELQUI!H62+CHOAPA!H59</f>
        <v>22059</v>
      </c>
      <c r="I66" s="40">
        <f>I67+ELQUI!I62+CHOAPA!I59</f>
        <v>20873</v>
      </c>
      <c r="J66" s="40">
        <f>J67+ELQUI!J62+CHOAPA!J59</f>
        <v>20680</v>
      </c>
      <c r="K66" s="40">
        <f>K67+ELQUI!K62+CHOAPA!K59</f>
        <v>20502</v>
      </c>
      <c r="L66" s="40">
        <f>L67+ELQUI!L62+CHOAPA!L59</f>
        <v>20720</v>
      </c>
      <c r="M66" s="40">
        <f>M67+ELQUI!M62+CHOAPA!M59</f>
        <v>18222</v>
      </c>
      <c r="N66" s="40">
        <f>N67+ELQUI!N62+CHOAPA!N59</f>
        <v>15527</v>
      </c>
      <c r="O66" s="40">
        <f>O67+ELQUI!O62+CHOAPA!O59</f>
        <v>12279</v>
      </c>
      <c r="P66" s="40">
        <f>P67+ELQUI!P62+CHOAPA!P59</f>
        <v>10113</v>
      </c>
      <c r="Q66" s="40">
        <f>Q67+ELQUI!Q62+CHOAPA!Q59</f>
        <v>7965</v>
      </c>
      <c r="R66" s="40">
        <f>R67+ELQUI!R62+CHOAPA!R59</f>
        <v>11766</v>
      </c>
      <c r="S66" s="40">
        <f>SUM(B66:R66)</f>
        <v>310818</v>
      </c>
    </row>
    <row r="67" spans="1:23" ht="33" customHeight="1" thickBot="1" x14ac:dyDescent="0.4">
      <c r="A67" s="47" t="s">
        <v>42</v>
      </c>
      <c r="B67" s="48">
        <f>+B68+B85+B94+B109+B112</f>
        <v>4445</v>
      </c>
      <c r="C67" s="48">
        <f t="shared" ref="C67:R67" si="52">+C68+C85+C94+C109+C112</f>
        <v>5668</v>
      </c>
      <c r="D67" s="48">
        <f t="shared" si="52"/>
        <v>5144</v>
      </c>
      <c r="E67" s="48">
        <f t="shared" si="52"/>
        <v>5706</v>
      </c>
      <c r="F67" s="48">
        <f t="shared" si="52"/>
        <v>6286</v>
      </c>
      <c r="G67" s="48">
        <f t="shared" si="52"/>
        <v>6282</v>
      </c>
      <c r="H67" s="48">
        <f t="shared" si="52"/>
        <v>5575</v>
      </c>
      <c r="I67" s="48">
        <f t="shared" si="52"/>
        <v>5408</v>
      </c>
      <c r="J67" s="48">
        <f t="shared" si="52"/>
        <v>5343</v>
      </c>
      <c r="K67" s="48">
        <f t="shared" si="52"/>
        <v>5247</v>
      </c>
      <c r="L67" s="48">
        <f t="shared" si="52"/>
        <v>5507</v>
      </c>
      <c r="M67" s="48">
        <f t="shared" si="52"/>
        <v>4560</v>
      </c>
      <c r="N67" s="48">
        <f t="shared" si="52"/>
        <v>3896</v>
      </c>
      <c r="O67" s="48">
        <f t="shared" si="52"/>
        <v>3037</v>
      </c>
      <c r="P67" s="48">
        <f t="shared" si="52"/>
        <v>2544</v>
      </c>
      <c r="Q67" s="48">
        <f t="shared" si="52"/>
        <v>2123</v>
      </c>
      <c r="R67" s="48">
        <f t="shared" si="52"/>
        <v>3236</v>
      </c>
      <c r="S67" s="48">
        <f>S68+S85+S94+S109+S112</f>
        <v>80008</v>
      </c>
    </row>
    <row r="68" spans="1:23" s="35" customFormat="1" ht="33" customHeight="1" thickBot="1" x14ac:dyDescent="0.4">
      <c r="A68" s="49" t="s">
        <v>43</v>
      </c>
      <c r="B68" s="50">
        <f>SUM(B69:B83)</f>
        <v>3087</v>
      </c>
      <c r="C68" s="50">
        <f t="shared" ref="C68:R68" si="53">SUM(C69:C83)</f>
        <v>3774</v>
      </c>
      <c r="D68" s="50">
        <f t="shared" si="53"/>
        <v>3312</v>
      </c>
      <c r="E68" s="50">
        <f t="shared" si="53"/>
        <v>3717</v>
      </c>
      <c r="F68" s="50">
        <f t="shared" si="53"/>
        <v>4153</v>
      </c>
      <c r="G68" s="50">
        <f t="shared" si="53"/>
        <v>4170</v>
      </c>
      <c r="H68" s="50">
        <f t="shared" si="53"/>
        <v>3627</v>
      </c>
      <c r="I68" s="50">
        <f t="shared" si="53"/>
        <v>3465</v>
      </c>
      <c r="J68" s="50">
        <f t="shared" si="53"/>
        <v>3417</v>
      </c>
      <c r="K68" s="50">
        <f t="shared" si="53"/>
        <v>3332</v>
      </c>
      <c r="L68" s="50">
        <f t="shared" si="53"/>
        <v>3581</v>
      </c>
      <c r="M68" s="50">
        <f t="shared" si="53"/>
        <v>2907</v>
      </c>
      <c r="N68" s="50">
        <f t="shared" si="53"/>
        <v>2549</v>
      </c>
      <c r="O68" s="50">
        <f t="shared" si="53"/>
        <v>1958</v>
      </c>
      <c r="P68" s="50">
        <f t="shared" si="53"/>
        <v>1591</v>
      </c>
      <c r="Q68" s="50">
        <f t="shared" si="53"/>
        <v>1318</v>
      </c>
      <c r="R68" s="50">
        <f t="shared" si="53"/>
        <v>2023</v>
      </c>
      <c r="S68" s="50">
        <f>SUM(S69:S83)</f>
        <v>51982</v>
      </c>
      <c r="T68" s="33"/>
      <c r="U68" s="33"/>
      <c r="W68" s="35" t="s">
        <v>159</v>
      </c>
    </row>
    <row r="69" spans="1:23" ht="33" customHeight="1" x14ac:dyDescent="0.35">
      <c r="A69" s="74" t="s">
        <v>44</v>
      </c>
      <c r="B69" s="55">
        <v>205</v>
      </c>
      <c r="C69" s="56">
        <v>296</v>
      </c>
      <c r="D69" s="56">
        <v>274</v>
      </c>
      <c r="E69" s="56">
        <v>266</v>
      </c>
      <c r="F69" s="56">
        <v>314</v>
      </c>
      <c r="G69" s="56">
        <v>308</v>
      </c>
      <c r="H69" s="56">
        <v>290</v>
      </c>
      <c r="I69" s="56">
        <v>275</v>
      </c>
      <c r="J69" s="56">
        <v>278</v>
      </c>
      <c r="K69" s="56">
        <v>244</v>
      </c>
      <c r="L69" s="56">
        <v>230</v>
      </c>
      <c r="M69" s="56">
        <v>210</v>
      </c>
      <c r="N69" s="56">
        <v>163</v>
      </c>
      <c r="O69" s="56">
        <v>158</v>
      </c>
      <c r="P69" s="56">
        <v>136</v>
      </c>
      <c r="Q69" s="56">
        <v>103</v>
      </c>
      <c r="R69" s="56">
        <v>120</v>
      </c>
      <c r="S69" s="55">
        <f>SUM(B69:R69)</f>
        <v>3870</v>
      </c>
      <c r="T69" s="36"/>
      <c r="U69" s="24"/>
    </row>
    <row r="70" spans="1:23" ht="33" customHeight="1" x14ac:dyDescent="0.35">
      <c r="A70" s="73" t="s">
        <v>45</v>
      </c>
      <c r="B70" s="52">
        <v>931</v>
      </c>
      <c r="C70" s="43">
        <v>1063</v>
      </c>
      <c r="D70" s="43">
        <v>903</v>
      </c>
      <c r="E70" s="43">
        <v>1111</v>
      </c>
      <c r="F70" s="43">
        <v>1273</v>
      </c>
      <c r="G70" s="43">
        <v>1329</v>
      </c>
      <c r="H70" s="43">
        <v>1104</v>
      </c>
      <c r="I70" s="43">
        <v>963</v>
      </c>
      <c r="J70" s="43">
        <v>919</v>
      </c>
      <c r="K70" s="43">
        <v>926</v>
      </c>
      <c r="L70" s="43">
        <v>1163</v>
      </c>
      <c r="M70" s="43">
        <v>995</v>
      </c>
      <c r="N70" s="43">
        <v>796</v>
      </c>
      <c r="O70" s="43">
        <v>519</v>
      </c>
      <c r="P70" s="43">
        <v>414</v>
      </c>
      <c r="Q70" s="43">
        <v>358</v>
      </c>
      <c r="R70" s="43">
        <v>518</v>
      </c>
      <c r="S70" s="52">
        <f>SUM(B70:R70)+1</f>
        <v>15286</v>
      </c>
      <c r="T70" s="36"/>
      <c r="U70" s="24"/>
      <c r="W70" s="25" t="s">
        <v>159</v>
      </c>
    </row>
    <row r="71" spans="1:23" ht="33" customHeight="1" x14ac:dyDescent="0.35">
      <c r="A71" s="73" t="s">
        <v>135</v>
      </c>
      <c r="B71" s="52">
        <v>67</v>
      </c>
      <c r="C71" s="43">
        <v>63</v>
      </c>
      <c r="D71" s="43">
        <v>48</v>
      </c>
      <c r="E71" s="43">
        <v>60</v>
      </c>
      <c r="F71" s="43">
        <v>88</v>
      </c>
      <c r="G71" s="43">
        <v>75</v>
      </c>
      <c r="H71" s="43">
        <v>51</v>
      </c>
      <c r="I71" s="43">
        <v>32</v>
      </c>
      <c r="J71" s="43">
        <v>50</v>
      </c>
      <c r="K71" s="43">
        <v>58</v>
      </c>
      <c r="L71" s="43">
        <v>73</v>
      </c>
      <c r="M71" s="43">
        <v>45</v>
      </c>
      <c r="N71" s="43">
        <v>44</v>
      </c>
      <c r="O71" s="43">
        <v>30</v>
      </c>
      <c r="P71" s="43">
        <v>22</v>
      </c>
      <c r="Q71" s="43">
        <v>12</v>
      </c>
      <c r="R71" s="43">
        <v>25</v>
      </c>
      <c r="S71" s="52">
        <f t="shared" ref="S71:S83" si="54">SUM(B71:R71)</f>
        <v>843</v>
      </c>
      <c r="T71" s="36"/>
      <c r="U71" s="24"/>
    </row>
    <row r="72" spans="1:23" ht="33" customHeight="1" x14ac:dyDescent="0.35">
      <c r="A72" s="73" t="s">
        <v>46</v>
      </c>
      <c r="B72" s="52">
        <v>1522</v>
      </c>
      <c r="C72" s="43">
        <v>1840</v>
      </c>
      <c r="D72" s="43">
        <v>1609</v>
      </c>
      <c r="E72" s="43">
        <v>1782</v>
      </c>
      <c r="F72" s="43">
        <v>1961</v>
      </c>
      <c r="G72" s="43">
        <v>1892</v>
      </c>
      <c r="H72" s="43">
        <v>1715</v>
      </c>
      <c r="I72" s="43">
        <v>1711</v>
      </c>
      <c r="J72" s="43">
        <v>1714</v>
      </c>
      <c r="K72" s="43">
        <v>1572</v>
      </c>
      <c r="L72" s="43">
        <v>1527</v>
      </c>
      <c r="M72" s="43">
        <v>1202</v>
      </c>
      <c r="N72" s="43">
        <v>1168</v>
      </c>
      <c r="O72" s="43">
        <v>922</v>
      </c>
      <c r="P72" s="43">
        <v>784</v>
      </c>
      <c r="Q72" s="43">
        <v>642</v>
      </c>
      <c r="R72" s="43">
        <v>1010</v>
      </c>
      <c r="S72" s="52">
        <f t="shared" si="54"/>
        <v>24573</v>
      </c>
      <c r="T72" s="36"/>
      <c r="U72" s="24"/>
    </row>
    <row r="73" spans="1:23" ht="33" customHeight="1" x14ac:dyDescent="0.35">
      <c r="A73" s="73" t="s">
        <v>134</v>
      </c>
      <c r="B73" s="52">
        <v>13</v>
      </c>
      <c r="C73" s="43">
        <v>24</v>
      </c>
      <c r="D73" s="43">
        <v>14</v>
      </c>
      <c r="E73" s="43">
        <v>21</v>
      </c>
      <c r="F73" s="43">
        <v>18</v>
      </c>
      <c r="G73" s="43">
        <v>21</v>
      </c>
      <c r="H73" s="43">
        <v>14</v>
      </c>
      <c r="I73" s="43">
        <v>23</v>
      </c>
      <c r="J73" s="43">
        <v>20</v>
      </c>
      <c r="K73" s="43">
        <v>21</v>
      </c>
      <c r="L73" s="43">
        <v>19</v>
      </c>
      <c r="M73" s="43">
        <v>9</v>
      </c>
      <c r="N73" s="43">
        <v>12</v>
      </c>
      <c r="O73" s="43">
        <v>8</v>
      </c>
      <c r="P73" s="43">
        <v>7</v>
      </c>
      <c r="Q73" s="43">
        <v>2</v>
      </c>
      <c r="R73" s="43">
        <v>9</v>
      </c>
      <c r="S73" s="52">
        <f t="shared" si="54"/>
        <v>255</v>
      </c>
      <c r="T73" s="36"/>
      <c r="U73" s="24"/>
    </row>
    <row r="74" spans="1:23" ht="33" customHeight="1" x14ac:dyDescent="0.35">
      <c r="A74" s="73" t="s">
        <v>96</v>
      </c>
      <c r="B74" s="52">
        <v>173</v>
      </c>
      <c r="C74" s="43">
        <v>198</v>
      </c>
      <c r="D74" s="43">
        <v>169</v>
      </c>
      <c r="E74" s="43">
        <v>201</v>
      </c>
      <c r="F74" s="43">
        <v>237</v>
      </c>
      <c r="G74" s="43">
        <v>231</v>
      </c>
      <c r="H74" s="43">
        <v>176</v>
      </c>
      <c r="I74" s="43">
        <v>176</v>
      </c>
      <c r="J74" s="43">
        <v>173</v>
      </c>
      <c r="K74" s="43">
        <v>196</v>
      </c>
      <c r="L74" s="43">
        <v>215</v>
      </c>
      <c r="M74" s="43">
        <v>162</v>
      </c>
      <c r="N74" s="43">
        <v>107</v>
      </c>
      <c r="O74" s="43">
        <v>127</v>
      </c>
      <c r="P74" s="43">
        <v>72</v>
      </c>
      <c r="Q74" s="43">
        <v>74</v>
      </c>
      <c r="R74" s="43">
        <v>122</v>
      </c>
      <c r="S74" s="52">
        <f t="shared" si="54"/>
        <v>2809</v>
      </c>
      <c r="T74" s="36"/>
      <c r="U74" s="24"/>
    </row>
    <row r="75" spans="1:23" ht="33" customHeight="1" x14ac:dyDescent="0.35">
      <c r="A75" s="18" t="s">
        <v>47</v>
      </c>
      <c r="B75" s="57">
        <v>133</v>
      </c>
      <c r="C75" s="19">
        <v>263</v>
      </c>
      <c r="D75" s="19">
        <v>265</v>
      </c>
      <c r="E75" s="19">
        <v>254</v>
      </c>
      <c r="F75" s="19">
        <v>242</v>
      </c>
      <c r="G75" s="19">
        <v>281</v>
      </c>
      <c r="H75" s="19">
        <v>245</v>
      </c>
      <c r="I75" s="19">
        <v>256</v>
      </c>
      <c r="J75" s="19">
        <v>248</v>
      </c>
      <c r="K75" s="19">
        <v>299</v>
      </c>
      <c r="L75" s="19">
        <v>334</v>
      </c>
      <c r="M75" s="19">
        <v>270</v>
      </c>
      <c r="N75" s="19">
        <v>248</v>
      </c>
      <c r="O75" s="19">
        <v>183</v>
      </c>
      <c r="P75" s="19">
        <v>147</v>
      </c>
      <c r="Q75" s="19">
        <v>123</v>
      </c>
      <c r="R75" s="19">
        <v>211</v>
      </c>
      <c r="S75" s="57">
        <f t="shared" si="54"/>
        <v>4002</v>
      </c>
      <c r="T75" s="36"/>
      <c r="U75" s="24"/>
    </row>
    <row r="76" spans="1:23" ht="33" customHeight="1" x14ac:dyDescent="0.35">
      <c r="A76" s="83" t="s">
        <v>127</v>
      </c>
      <c r="B76" s="52">
        <v>3</v>
      </c>
      <c r="C76" s="43">
        <v>1</v>
      </c>
      <c r="D76" s="43">
        <v>1</v>
      </c>
      <c r="E76" s="43">
        <v>0</v>
      </c>
      <c r="F76" s="43">
        <v>0</v>
      </c>
      <c r="G76" s="43">
        <v>0</v>
      </c>
      <c r="H76" s="43">
        <v>0</v>
      </c>
      <c r="I76" s="43">
        <v>1</v>
      </c>
      <c r="J76" s="43">
        <v>1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/>
      <c r="S76" s="43">
        <f t="shared" si="54"/>
        <v>7</v>
      </c>
      <c r="T76" s="36"/>
      <c r="U76" s="24"/>
    </row>
    <row r="77" spans="1:23" ht="33" customHeight="1" x14ac:dyDescent="0.35">
      <c r="A77" s="18" t="s">
        <v>128</v>
      </c>
      <c r="B77" s="57">
        <v>8</v>
      </c>
      <c r="C77" s="19">
        <v>6</v>
      </c>
      <c r="D77" s="19">
        <v>7</v>
      </c>
      <c r="E77" s="19">
        <v>7</v>
      </c>
      <c r="F77" s="19">
        <v>4</v>
      </c>
      <c r="G77" s="19">
        <v>9</v>
      </c>
      <c r="H77" s="19">
        <v>9</v>
      </c>
      <c r="I77" s="19">
        <v>6</v>
      </c>
      <c r="J77" s="19">
        <v>4</v>
      </c>
      <c r="K77" s="19">
        <v>5</v>
      </c>
      <c r="L77" s="19">
        <v>5</v>
      </c>
      <c r="M77" s="19">
        <v>5</v>
      </c>
      <c r="N77" s="19">
        <v>3</v>
      </c>
      <c r="O77" s="19">
        <v>3</v>
      </c>
      <c r="P77" s="19">
        <v>1</v>
      </c>
      <c r="Q77" s="19">
        <v>1</v>
      </c>
      <c r="R77" s="19">
        <v>2</v>
      </c>
      <c r="S77" s="19">
        <f t="shared" si="54"/>
        <v>85</v>
      </c>
      <c r="T77" s="36"/>
      <c r="U77" s="24"/>
    </row>
    <row r="78" spans="1:23" ht="33" customHeight="1" x14ac:dyDescent="0.35">
      <c r="A78" s="18" t="s">
        <v>129</v>
      </c>
      <c r="B78" s="57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2</v>
      </c>
      <c r="I78" s="19">
        <v>2</v>
      </c>
      <c r="J78" s="19">
        <v>0</v>
      </c>
      <c r="K78" s="19">
        <v>0</v>
      </c>
      <c r="L78" s="19">
        <v>0</v>
      </c>
      <c r="M78" s="19">
        <v>0</v>
      </c>
      <c r="N78" s="19">
        <v>1</v>
      </c>
      <c r="O78" s="19">
        <v>0</v>
      </c>
      <c r="P78" s="19">
        <v>0</v>
      </c>
      <c r="Q78" s="19">
        <v>0</v>
      </c>
      <c r="R78" s="19"/>
      <c r="S78" s="19">
        <f t="shared" si="54"/>
        <v>5</v>
      </c>
      <c r="T78" s="36"/>
      <c r="U78" s="24"/>
    </row>
    <row r="79" spans="1:23" ht="33" customHeight="1" x14ac:dyDescent="0.35">
      <c r="A79" s="18" t="s">
        <v>130</v>
      </c>
      <c r="B79" s="57">
        <v>2</v>
      </c>
      <c r="C79" s="19">
        <v>1</v>
      </c>
      <c r="D79" s="19">
        <v>2</v>
      </c>
      <c r="E79" s="19">
        <v>0</v>
      </c>
      <c r="F79" s="19">
        <v>2</v>
      </c>
      <c r="G79" s="19">
        <v>3</v>
      </c>
      <c r="H79" s="19">
        <v>0</v>
      </c>
      <c r="I79" s="19">
        <v>1</v>
      </c>
      <c r="J79" s="19">
        <v>0</v>
      </c>
      <c r="K79" s="19">
        <v>0</v>
      </c>
      <c r="L79" s="19">
        <v>0</v>
      </c>
      <c r="M79" s="19">
        <v>1</v>
      </c>
      <c r="N79" s="19">
        <v>0</v>
      </c>
      <c r="O79" s="19">
        <v>1</v>
      </c>
      <c r="P79" s="19">
        <v>0</v>
      </c>
      <c r="Q79" s="19">
        <v>0</v>
      </c>
      <c r="R79" s="19"/>
      <c r="S79" s="19">
        <f t="shared" si="54"/>
        <v>13</v>
      </c>
      <c r="T79" s="36"/>
      <c r="U79" s="24"/>
    </row>
    <row r="80" spans="1:23" ht="33" customHeight="1" x14ac:dyDescent="0.35">
      <c r="A80" s="18" t="s">
        <v>131</v>
      </c>
      <c r="B80" s="57">
        <v>1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/>
      <c r="S80" s="19">
        <f t="shared" si="54"/>
        <v>1</v>
      </c>
      <c r="T80" s="36"/>
      <c r="U80" s="24"/>
    </row>
    <row r="81" spans="1:21" ht="33" customHeight="1" x14ac:dyDescent="0.35">
      <c r="A81" s="18" t="s">
        <v>132</v>
      </c>
      <c r="B81" s="57">
        <v>13</v>
      </c>
      <c r="C81" s="19">
        <v>11</v>
      </c>
      <c r="D81" s="19">
        <v>7</v>
      </c>
      <c r="E81" s="19">
        <v>8</v>
      </c>
      <c r="F81" s="19">
        <v>8</v>
      </c>
      <c r="G81" s="19">
        <v>12</v>
      </c>
      <c r="H81" s="19">
        <v>11</v>
      </c>
      <c r="I81" s="19">
        <v>8</v>
      </c>
      <c r="J81" s="19">
        <v>6</v>
      </c>
      <c r="K81" s="19">
        <v>5</v>
      </c>
      <c r="L81" s="19">
        <v>8</v>
      </c>
      <c r="M81" s="19">
        <v>3</v>
      </c>
      <c r="N81" s="19">
        <v>3</v>
      </c>
      <c r="O81" s="19">
        <v>5</v>
      </c>
      <c r="P81" s="19">
        <v>4</v>
      </c>
      <c r="Q81" s="19">
        <v>2</v>
      </c>
      <c r="R81" s="19">
        <v>1</v>
      </c>
      <c r="S81" s="19">
        <f t="shared" si="54"/>
        <v>115</v>
      </c>
      <c r="T81" s="36"/>
      <c r="U81" s="24"/>
    </row>
    <row r="82" spans="1:21" ht="33" customHeight="1" x14ac:dyDescent="0.35">
      <c r="A82" s="73" t="s">
        <v>158</v>
      </c>
      <c r="B82" s="141">
        <v>0</v>
      </c>
      <c r="C82" s="142">
        <v>0</v>
      </c>
      <c r="D82" s="142">
        <v>0</v>
      </c>
      <c r="E82" s="142">
        <v>0</v>
      </c>
      <c r="F82" s="142">
        <v>0</v>
      </c>
      <c r="G82" s="142">
        <v>0</v>
      </c>
      <c r="H82" s="142">
        <v>0</v>
      </c>
      <c r="I82" s="142">
        <v>0</v>
      </c>
      <c r="J82" s="142">
        <v>0</v>
      </c>
      <c r="K82" s="142">
        <v>0</v>
      </c>
      <c r="L82" s="142">
        <v>0</v>
      </c>
      <c r="M82" s="142">
        <v>1</v>
      </c>
      <c r="N82" s="142">
        <v>0</v>
      </c>
      <c r="O82" s="142">
        <v>0</v>
      </c>
      <c r="P82" s="142">
        <v>0</v>
      </c>
      <c r="Q82" s="142">
        <v>0</v>
      </c>
      <c r="R82" s="142"/>
      <c r="S82" s="142">
        <f t="shared" si="54"/>
        <v>1</v>
      </c>
      <c r="T82" s="36"/>
      <c r="U82" s="24"/>
    </row>
    <row r="83" spans="1:21" ht="33" customHeight="1" thickBot="1" x14ac:dyDescent="0.4">
      <c r="A83" s="44" t="s">
        <v>133</v>
      </c>
      <c r="B83" s="58">
        <v>16</v>
      </c>
      <c r="C83" s="45">
        <v>8</v>
      </c>
      <c r="D83" s="45">
        <v>13</v>
      </c>
      <c r="E83" s="45">
        <v>7</v>
      </c>
      <c r="F83" s="45">
        <v>6</v>
      </c>
      <c r="G83" s="45">
        <v>9</v>
      </c>
      <c r="H83" s="45">
        <v>10</v>
      </c>
      <c r="I83" s="45">
        <v>11</v>
      </c>
      <c r="J83" s="45">
        <v>4</v>
      </c>
      <c r="K83" s="45">
        <v>6</v>
      </c>
      <c r="L83" s="45">
        <v>7</v>
      </c>
      <c r="M83" s="45">
        <v>4</v>
      </c>
      <c r="N83" s="45">
        <v>4</v>
      </c>
      <c r="O83" s="45">
        <v>2</v>
      </c>
      <c r="P83" s="45">
        <v>4</v>
      </c>
      <c r="Q83" s="45">
        <v>1</v>
      </c>
      <c r="R83" s="45">
        <v>5</v>
      </c>
      <c r="S83" s="45">
        <f t="shared" si="54"/>
        <v>117</v>
      </c>
      <c r="T83" s="36"/>
      <c r="U83" s="24"/>
    </row>
    <row r="84" spans="1:21" ht="33" customHeight="1" thickBot="1" x14ac:dyDescent="0.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33"/>
      <c r="T84" s="33"/>
      <c r="U84" s="33"/>
    </row>
    <row r="85" spans="1:21" s="35" customFormat="1" ht="33" customHeight="1" thickBot="1" x14ac:dyDescent="0.4">
      <c r="A85" s="39" t="s">
        <v>48</v>
      </c>
      <c r="B85" s="40">
        <f>SUM(B86:B92)</f>
        <v>110</v>
      </c>
      <c r="C85" s="40">
        <f>SUM(C86:C92)</f>
        <v>143</v>
      </c>
      <c r="D85" s="40">
        <f>SUM(D86:D92)</f>
        <v>130</v>
      </c>
      <c r="E85" s="40">
        <f t="shared" ref="E85:R85" si="55">SUM(E86:E92)</f>
        <v>132</v>
      </c>
      <c r="F85" s="40">
        <f t="shared" si="55"/>
        <v>172</v>
      </c>
      <c r="G85" s="40">
        <f t="shared" si="55"/>
        <v>143</v>
      </c>
      <c r="H85" s="40">
        <f t="shared" si="55"/>
        <v>150</v>
      </c>
      <c r="I85" s="40">
        <f t="shared" si="55"/>
        <v>139</v>
      </c>
      <c r="J85" s="40">
        <f t="shared" si="55"/>
        <v>140</v>
      </c>
      <c r="K85" s="40">
        <f t="shared" si="55"/>
        <v>131</v>
      </c>
      <c r="L85" s="40">
        <f t="shared" si="55"/>
        <v>169</v>
      </c>
      <c r="M85" s="40">
        <f t="shared" si="55"/>
        <v>143</v>
      </c>
      <c r="N85" s="40">
        <f t="shared" si="55"/>
        <v>131</v>
      </c>
      <c r="O85" s="40">
        <f t="shared" si="55"/>
        <v>116</v>
      </c>
      <c r="P85" s="40">
        <f t="shared" si="55"/>
        <v>117</v>
      </c>
      <c r="Q85" s="40">
        <f t="shared" si="55"/>
        <v>87</v>
      </c>
      <c r="R85" s="48">
        <f t="shared" si="55"/>
        <v>118</v>
      </c>
      <c r="S85" s="40">
        <f>SUM(S86:S92)</f>
        <v>2271</v>
      </c>
      <c r="T85" s="33"/>
      <c r="U85" s="33"/>
    </row>
    <row r="86" spans="1:21" ht="33" customHeight="1" x14ac:dyDescent="0.35">
      <c r="A86" s="51" t="s">
        <v>49</v>
      </c>
      <c r="B86" s="75">
        <v>42</v>
      </c>
      <c r="C86" s="55">
        <v>56</v>
      </c>
      <c r="D86" s="76">
        <v>57</v>
      </c>
      <c r="E86" s="55">
        <v>49</v>
      </c>
      <c r="F86" s="76">
        <v>60</v>
      </c>
      <c r="G86" s="55">
        <v>53</v>
      </c>
      <c r="H86" s="76">
        <v>65</v>
      </c>
      <c r="I86" s="55">
        <v>54</v>
      </c>
      <c r="J86" s="76">
        <v>57</v>
      </c>
      <c r="K86" s="55">
        <v>40</v>
      </c>
      <c r="L86" s="76">
        <v>64</v>
      </c>
      <c r="M86" s="55">
        <v>51</v>
      </c>
      <c r="N86" s="76">
        <v>42</v>
      </c>
      <c r="O86" s="55">
        <v>47</v>
      </c>
      <c r="P86" s="76">
        <v>43</v>
      </c>
      <c r="Q86" s="55">
        <v>26</v>
      </c>
      <c r="R86" s="56">
        <v>40</v>
      </c>
      <c r="S86" s="55">
        <f>SUM(B86:R86)</f>
        <v>846</v>
      </c>
      <c r="T86" s="24"/>
      <c r="U86" s="24"/>
    </row>
    <row r="87" spans="1:21" ht="33" customHeight="1" x14ac:dyDescent="0.35">
      <c r="A87" s="73" t="s">
        <v>50</v>
      </c>
      <c r="B87" s="77">
        <v>8</v>
      </c>
      <c r="C87" s="52">
        <v>5</v>
      </c>
      <c r="D87" s="78">
        <v>9</v>
      </c>
      <c r="E87" s="52">
        <v>4</v>
      </c>
      <c r="F87" s="78">
        <v>10</v>
      </c>
      <c r="G87" s="52">
        <v>7</v>
      </c>
      <c r="H87" s="78">
        <v>3</v>
      </c>
      <c r="I87" s="52">
        <v>8</v>
      </c>
      <c r="J87" s="78">
        <v>5</v>
      </c>
      <c r="K87" s="52">
        <v>8</v>
      </c>
      <c r="L87" s="78">
        <v>4</v>
      </c>
      <c r="M87" s="52">
        <v>6</v>
      </c>
      <c r="N87" s="78">
        <v>9</v>
      </c>
      <c r="O87" s="52">
        <v>4</v>
      </c>
      <c r="P87" s="78">
        <v>6</v>
      </c>
      <c r="Q87" s="52">
        <v>7</v>
      </c>
      <c r="R87" s="43">
        <v>7</v>
      </c>
      <c r="S87" s="57">
        <f t="shared" ref="S87:S92" si="56">SUM(B87:R87)</f>
        <v>110</v>
      </c>
      <c r="T87" s="24"/>
      <c r="U87" s="24"/>
    </row>
    <row r="88" spans="1:21" ht="33" customHeight="1" x14ac:dyDescent="0.35">
      <c r="A88" s="73" t="s">
        <v>51</v>
      </c>
      <c r="B88" s="77">
        <v>10</v>
      </c>
      <c r="C88" s="52">
        <v>9</v>
      </c>
      <c r="D88" s="78">
        <v>7</v>
      </c>
      <c r="E88" s="52">
        <v>16</v>
      </c>
      <c r="F88" s="78">
        <v>11</v>
      </c>
      <c r="G88" s="52">
        <v>20</v>
      </c>
      <c r="H88" s="78">
        <v>12</v>
      </c>
      <c r="I88" s="52">
        <v>14</v>
      </c>
      <c r="J88" s="78">
        <v>10</v>
      </c>
      <c r="K88" s="52">
        <v>17</v>
      </c>
      <c r="L88" s="78">
        <v>18</v>
      </c>
      <c r="M88" s="52">
        <v>16</v>
      </c>
      <c r="N88" s="78">
        <v>14</v>
      </c>
      <c r="O88" s="52">
        <v>11</v>
      </c>
      <c r="P88" s="78">
        <v>14</v>
      </c>
      <c r="Q88" s="52">
        <v>9</v>
      </c>
      <c r="R88" s="43">
        <v>8</v>
      </c>
      <c r="S88" s="57">
        <f t="shared" si="56"/>
        <v>216</v>
      </c>
      <c r="T88" s="24"/>
      <c r="U88" s="24"/>
    </row>
    <row r="89" spans="1:21" ht="33" customHeight="1" x14ac:dyDescent="0.35">
      <c r="A89" s="73" t="s">
        <v>52</v>
      </c>
      <c r="B89" s="91">
        <v>8</v>
      </c>
      <c r="C89" s="93">
        <v>7</v>
      </c>
      <c r="D89" s="94">
        <v>7</v>
      </c>
      <c r="E89" s="93">
        <v>14</v>
      </c>
      <c r="F89" s="94">
        <v>10</v>
      </c>
      <c r="G89" s="93">
        <v>9</v>
      </c>
      <c r="H89" s="94">
        <v>12</v>
      </c>
      <c r="I89" s="93">
        <v>13</v>
      </c>
      <c r="J89" s="94">
        <v>10</v>
      </c>
      <c r="K89" s="93">
        <v>7</v>
      </c>
      <c r="L89" s="94">
        <v>14</v>
      </c>
      <c r="M89" s="93">
        <v>12</v>
      </c>
      <c r="N89" s="94">
        <v>5</v>
      </c>
      <c r="O89" s="93">
        <v>4</v>
      </c>
      <c r="P89" s="94">
        <v>9</v>
      </c>
      <c r="Q89" s="93">
        <v>6</v>
      </c>
      <c r="R89" s="97">
        <v>11</v>
      </c>
      <c r="S89" s="57">
        <f t="shared" si="56"/>
        <v>158</v>
      </c>
      <c r="T89" s="24"/>
      <c r="U89" s="24"/>
    </row>
    <row r="90" spans="1:21" ht="33" customHeight="1" x14ac:dyDescent="0.35">
      <c r="A90" s="73" t="s">
        <v>53</v>
      </c>
      <c r="B90" s="77">
        <v>13</v>
      </c>
      <c r="C90" s="52">
        <v>19</v>
      </c>
      <c r="D90" s="78">
        <v>14</v>
      </c>
      <c r="E90" s="52">
        <v>18</v>
      </c>
      <c r="F90" s="78">
        <v>24</v>
      </c>
      <c r="G90" s="52">
        <v>25</v>
      </c>
      <c r="H90" s="78">
        <v>26</v>
      </c>
      <c r="I90" s="52">
        <v>15</v>
      </c>
      <c r="J90" s="78">
        <v>24</v>
      </c>
      <c r="K90" s="52">
        <v>28</v>
      </c>
      <c r="L90" s="78">
        <v>29</v>
      </c>
      <c r="M90" s="52">
        <v>24</v>
      </c>
      <c r="N90" s="78">
        <v>26</v>
      </c>
      <c r="O90" s="52">
        <v>21</v>
      </c>
      <c r="P90" s="78">
        <v>23</v>
      </c>
      <c r="Q90" s="52">
        <v>21</v>
      </c>
      <c r="R90" s="43">
        <v>24</v>
      </c>
      <c r="S90" s="57">
        <f t="shared" si="56"/>
        <v>374</v>
      </c>
      <c r="T90" s="24"/>
      <c r="U90" s="24"/>
    </row>
    <row r="91" spans="1:21" ht="33" customHeight="1" x14ac:dyDescent="0.35">
      <c r="A91" s="18" t="s">
        <v>54</v>
      </c>
      <c r="B91" s="77">
        <v>21</v>
      </c>
      <c r="C91" s="52">
        <v>28</v>
      </c>
      <c r="D91" s="78">
        <v>23</v>
      </c>
      <c r="E91" s="52">
        <v>20</v>
      </c>
      <c r="F91" s="78">
        <v>39</v>
      </c>
      <c r="G91" s="52">
        <v>21</v>
      </c>
      <c r="H91" s="78">
        <v>21</v>
      </c>
      <c r="I91" s="52">
        <v>21</v>
      </c>
      <c r="J91" s="78">
        <v>21</v>
      </c>
      <c r="K91" s="52">
        <v>22</v>
      </c>
      <c r="L91" s="78">
        <v>33</v>
      </c>
      <c r="M91" s="52">
        <v>22</v>
      </c>
      <c r="N91" s="78">
        <v>23</v>
      </c>
      <c r="O91" s="52">
        <v>18</v>
      </c>
      <c r="P91" s="78">
        <v>18</v>
      </c>
      <c r="Q91" s="52">
        <v>14</v>
      </c>
      <c r="R91" s="43">
        <v>19</v>
      </c>
      <c r="S91" s="57">
        <f t="shared" si="56"/>
        <v>384</v>
      </c>
      <c r="T91" s="24"/>
      <c r="U91" s="24"/>
    </row>
    <row r="92" spans="1:21" ht="33" customHeight="1" thickBot="1" x14ac:dyDescent="0.4">
      <c r="A92" s="81" t="s">
        <v>106</v>
      </c>
      <c r="B92" s="92">
        <v>8</v>
      </c>
      <c r="C92" s="53">
        <v>19</v>
      </c>
      <c r="D92" s="95">
        <v>13</v>
      </c>
      <c r="E92" s="53">
        <v>11</v>
      </c>
      <c r="F92" s="95">
        <v>18</v>
      </c>
      <c r="G92" s="53">
        <v>8</v>
      </c>
      <c r="H92" s="95">
        <v>11</v>
      </c>
      <c r="I92" s="53">
        <v>14</v>
      </c>
      <c r="J92" s="95">
        <v>13</v>
      </c>
      <c r="K92" s="53">
        <v>9</v>
      </c>
      <c r="L92" s="95">
        <v>7</v>
      </c>
      <c r="M92" s="53">
        <v>12</v>
      </c>
      <c r="N92" s="95">
        <v>12</v>
      </c>
      <c r="O92" s="53">
        <v>11</v>
      </c>
      <c r="P92" s="95">
        <v>4</v>
      </c>
      <c r="Q92" s="53">
        <v>4</v>
      </c>
      <c r="R92" s="54">
        <v>9</v>
      </c>
      <c r="S92" s="58">
        <f t="shared" si="56"/>
        <v>183</v>
      </c>
      <c r="T92" s="24"/>
    </row>
    <row r="93" spans="1:21" ht="33" customHeight="1" thickBot="1" x14ac:dyDescent="0.4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33"/>
      <c r="T93" s="33"/>
      <c r="U93" s="33"/>
    </row>
    <row r="94" spans="1:21" s="35" customFormat="1" ht="33" customHeight="1" thickBot="1" x14ac:dyDescent="0.4">
      <c r="A94" s="39" t="s">
        <v>55</v>
      </c>
      <c r="B94" s="40">
        <f>SUM(B95:B107)</f>
        <v>912</v>
      </c>
      <c r="C94" s="40">
        <f t="shared" ref="C94:R94" si="57">SUM(C95:C107)</f>
        <v>1179</v>
      </c>
      <c r="D94" s="40">
        <f t="shared" si="57"/>
        <v>1093</v>
      </c>
      <c r="E94" s="40">
        <f t="shared" si="57"/>
        <v>1172</v>
      </c>
      <c r="F94" s="40">
        <f t="shared" si="57"/>
        <v>1331</v>
      </c>
      <c r="G94" s="40">
        <f t="shared" si="57"/>
        <v>1347</v>
      </c>
      <c r="H94" s="40">
        <f t="shared" si="57"/>
        <v>1173</v>
      </c>
      <c r="I94" s="40">
        <f t="shared" si="57"/>
        <v>1166</v>
      </c>
      <c r="J94" s="40">
        <f t="shared" si="57"/>
        <v>1158</v>
      </c>
      <c r="K94" s="40">
        <f t="shared" si="57"/>
        <v>1165</v>
      </c>
      <c r="L94" s="40">
        <f t="shared" si="57"/>
        <v>1128</v>
      </c>
      <c r="M94" s="40">
        <f t="shared" si="57"/>
        <v>929</v>
      </c>
      <c r="N94" s="40">
        <f t="shared" si="57"/>
        <v>699</v>
      </c>
      <c r="O94" s="40">
        <f t="shared" si="57"/>
        <v>535</v>
      </c>
      <c r="P94" s="40">
        <f t="shared" si="57"/>
        <v>495</v>
      </c>
      <c r="Q94" s="40">
        <f t="shared" si="57"/>
        <v>411</v>
      </c>
      <c r="R94" s="40">
        <f t="shared" si="57"/>
        <v>647</v>
      </c>
      <c r="S94" s="40">
        <f>SUM(S95:S107)</f>
        <v>16540</v>
      </c>
      <c r="T94" s="33"/>
      <c r="U94" s="33"/>
    </row>
    <row r="95" spans="1:21" ht="33" customHeight="1" x14ac:dyDescent="0.35">
      <c r="A95" s="83" t="s">
        <v>56</v>
      </c>
      <c r="B95" s="55">
        <v>342</v>
      </c>
      <c r="C95" s="56">
        <v>475</v>
      </c>
      <c r="D95" s="56">
        <v>454</v>
      </c>
      <c r="E95" s="56">
        <v>467</v>
      </c>
      <c r="F95" s="56">
        <v>545</v>
      </c>
      <c r="G95" s="56">
        <v>541</v>
      </c>
      <c r="H95" s="56">
        <v>503</v>
      </c>
      <c r="I95" s="56">
        <v>467</v>
      </c>
      <c r="J95" s="56">
        <v>475</v>
      </c>
      <c r="K95" s="56">
        <v>488</v>
      </c>
      <c r="L95" s="56">
        <v>444</v>
      </c>
      <c r="M95" s="56">
        <v>358</v>
      </c>
      <c r="N95" s="56">
        <v>284</v>
      </c>
      <c r="O95" s="56">
        <v>210</v>
      </c>
      <c r="P95" s="56">
        <v>174</v>
      </c>
      <c r="Q95" s="56">
        <v>166</v>
      </c>
      <c r="R95" s="56">
        <v>251</v>
      </c>
      <c r="S95" s="56">
        <f t="shared" ref="S95:S107" si="58">SUM(B95:R95)</f>
        <v>6644</v>
      </c>
      <c r="T95" s="36"/>
      <c r="U95" s="24"/>
    </row>
    <row r="96" spans="1:21" ht="33" customHeight="1" x14ac:dyDescent="0.35">
      <c r="A96" s="18" t="s">
        <v>57</v>
      </c>
      <c r="B96" s="52">
        <v>143</v>
      </c>
      <c r="C96" s="43">
        <v>178</v>
      </c>
      <c r="D96" s="43">
        <v>159</v>
      </c>
      <c r="E96" s="43">
        <v>199</v>
      </c>
      <c r="F96" s="43">
        <v>208</v>
      </c>
      <c r="G96" s="43">
        <v>195</v>
      </c>
      <c r="H96" s="43">
        <v>172</v>
      </c>
      <c r="I96" s="43">
        <v>185</v>
      </c>
      <c r="J96" s="43">
        <v>199</v>
      </c>
      <c r="K96" s="43">
        <v>193</v>
      </c>
      <c r="L96" s="43">
        <v>181</v>
      </c>
      <c r="M96" s="43">
        <v>156</v>
      </c>
      <c r="N96" s="43">
        <v>113</v>
      </c>
      <c r="O96" s="43">
        <v>75</v>
      </c>
      <c r="P96" s="43">
        <v>81</v>
      </c>
      <c r="Q96" s="43">
        <v>60</v>
      </c>
      <c r="R96" s="43">
        <v>100</v>
      </c>
      <c r="S96" s="19">
        <f t="shared" si="58"/>
        <v>2597</v>
      </c>
      <c r="T96" s="36"/>
      <c r="U96" s="24"/>
    </row>
    <row r="97" spans="1:21" ht="33" customHeight="1" x14ac:dyDescent="0.35">
      <c r="A97" s="18" t="s">
        <v>58</v>
      </c>
      <c r="B97" s="52">
        <v>129</v>
      </c>
      <c r="C97" s="43">
        <v>169</v>
      </c>
      <c r="D97" s="43">
        <v>169</v>
      </c>
      <c r="E97" s="43">
        <v>202</v>
      </c>
      <c r="F97" s="43">
        <v>207</v>
      </c>
      <c r="G97" s="43">
        <v>238</v>
      </c>
      <c r="H97" s="43">
        <v>180</v>
      </c>
      <c r="I97" s="43">
        <v>198</v>
      </c>
      <c r="J97" s="43">
        <v>202</v>
      </c>
      <c r="K97" s="43">
        <v>178</v>
      </c>
      <c r="L97" s="43">
        <v>188</v>
      </c>
      <c r="M97" s="43">
        <v>166</v>
      </c>
      <c r="N97" s="43">
        <v>144</v>
      </c>
      <c r="O97" s="43">
        <v>111</v>
      </c>
      <c r="P97" s="43">
        <v>118</v>
      </c>
      <c r="Q97" s="43">
        <v>90</v>
      </c>
      <c r="R97" s="43">
        <v>177</v>
      </c>
      <c r="S97" s="19">
        <f t="shared" si="58"/>
        <v>2866</v>
      </c>
      <c r="T97" s="36"/>
      <c r="U97" s="24"/>
    </row>
    <row r="98" spans="1:21" ht="33" customHeight="1" x14ac:dyDescent="0.35">
      <c r="A98" s="18" t="s">
        <v>59</v>
      </c>
      <c r="B98" s="57">
        <v>295</v>
      </c>
      <c r="C98" s="19">
        <v>352</v>
      </c>
      <c r="D98" s="19">
        <v>302</v>
      </c>
      <c r="E98" s="19">
        <v>298</v>
      </c>
      <c r="F98" s="19">
        <v>360</v>
      </c>
      <c r="G98" s="19">
        <v>364</v>
      </c>
      <c r="H98" s="19">
        <v>311</v>
      </c>
      <c r="I98" s="19">
        <v>311</v>
      </c>
      <c r="J98" s="19">
        <v>278</v>
      </c>
      <c r="K98" s="19">
        <v>297</v>
      </c>
      <c r="L98" s="19">
        <v>306</v>
      </c>
      <c r="M98" s="19">
        <v>244</v>
      </c>
      <c r="N98" s="19">
        <v>155</v>
      </c>
      <c r="O98" s="19">
        <v>133</v>
      </c>
      <c r="P98" s="19">
        <v>116</v>
      </c>
      <c r="Q98" s="19">
        <v>86</v>
      </c>
      <c r="R98" s="19">
        <v>110</v>
      </c>
      <c r="S98" s="57">
        <f t="shared" si="58"/>
        <v>4318</v>
      </c>
      <c r="T98" s="36"/>
      <c r="U98" s="24"/>
    </row>
    <row r="99" spans="1:21" ht="33" customHeight="1" x14ac:dyDescent="0.35">
      <c r="A99" s="83" t="s">
        <v>118</v>
      </c>
      <c r="B99" s="52">
        <v>0</v>
      </c>
      <c r="C99" s="43">
        <v>0</v>
      </c>
      <c r="D99" s="43">
        <v>1</v>
      </c>
      <c r="E99" s="43">
        <v>0</v>
      </c>
      <c r="F99" s="43">
        <v>1</v>
      </c>
      <c r="G99" s="43">
        <v>0</v>
      </c>
      <c r="H99" s="43">
        <v>0</v>
      </c>
      <c r="I99" s="43">
        <v>1</v>
      </c>
      <c r="J99" s="43">
        <v>0</v>
      </c>
      <c r="K99" s="43">
        <v>0</v>
      </c>
      <c r="L99" s="43">
        <v>0</v>
      </c>
      <c r="M99" s="43">
        <v>1</v>
      </c>
      <c r="N99" s="43">
        <v>2</v>
      </c>
      <c r="O99" s="43">
        <v>1</v>
      </c>
      <c r="P99" s="43">
        <v>1</v>
      </c>
      <c r="Q99" s="43">
        <v>2</v>
      </c>
      <c r="R99" s="43">
        <v>1</v>
      </c>
      <c r="S99" s="43">
        <f t="shared" si="58"/>
        <v>11</v>
      </c>
      <c r="T99" s="36"/>
      <c r="U99" s="24"/>
    </row>
    <row r="100" spans="1:21" ht="33" customHeight="1" x14ac:dyDescent="0.35">
      <c r="A100" s="18" t="s">
        <v>119</v>
      </c>
      <c r="B100" s="57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1</v>
      </c>
      <c r="R100" s="19">
        <v>0</v>
      </c>
      <c r="S100" s="19">
        <f t="shared" si="58"/>
        <v>1</v>
      </c>
      <c r="T100" s="36"/>
      <c r="U100" s="24"/>
    </row>
    <row r="101" spans="1:21" ht="33" customHeight="1" x14ac:dyDescent="0.35">
      <c r="A101" s="18" t="s">
        <v>120</v>
      </c>
      <c r="B101" s="57">
        <v>1</v>
      </c>
      <c r="C101" s="19">
        <v>0</v>
      </c>
      <c r="D101" s="19">
        <v>2</v>
      </c>
      <c r="E101" s="19">
        <v>0</v>
      </c>
      <c r="F101" s="19">
        <v>1</v>
      </c>
      <c r="G101" s="19">
        <v>2</v>
      </c>
      <c r="H101" s="19">
        <v>1</v>
      </c>
      <c r="I101" s="19">
        <v>0</v>
      </c>
      <c r="J101" s="19">
        <v>0</v>
      </c>
      <c r="K101" s="19">
        <v>2</v>
      </c>
      <c r="L101" s="19">
        <v>0</v>
      </c>
      <c r="M101" s="19">
        <v>0</v>
      </c>
      <c r="N101" s="19">
        <v>0</v>
      </c>
      <c r="O101" s="19">
        <v>1</v>
      </c>
      <c r="P101" s="19">
        <v>0</v>
      </c>
      <c r="Q101" s="19">
        <v>1</v>
      </c>
      <c r="R101" s="19">
        <v>1</v>
      </c>
      <c r="S101" s="19">
        <f t="shared" si="58"/>
        <v>12</v>
      </c>
      <c r="T101" s="36"/>
      <c r="U101" s="24"/>
    </row>
    <row r="102" spans="1:21" ht="33" customHeight="1" x14ac:dyDescent="0.35">
      <c r="A102" s="18" t="s">
        <v>126</v>
      </c>
      <c r="B102" s="57">
        <v>0</v>
      </c>
      <c r="C102" s="19">
        <v>1</v>
      </c>
      <c r="D102" s="19">
        <v>0</v>
      </c>
      <c r="E102" s="19">
        <v>0</v>
      </c>
      <c r="F102" s="19">
        <v>0</v>
      </c>
      <c r="G102" s="19">
        <v>1</v>
      </c>
      <c r="H102" s="19">
        <v>0</v>
      </c>
      <c r="I102" s="19">
        <v>0</v>
      </c>
      <c r="J102" s="19">
        <v>0</v>
      </c>
      <c r="K102" s="19">
        <v>0</v>
      </c>
      <c r="L102" s="19">
        <v>1</v>
      </c>
      <c r="M102" s="19">
        <v>1</v>
      </c>
      <c r="N102" s="19">
        <v>0</v>
      </c>
      <c r="O102" s="19">
        <v>0</v>
      </c>
      <c r="P102" s="19">
        <v>1</v>
      </c>
      <c r="Q102" s="19">
        <v>2</v>
      </c>
      <c r="R102" s="19">
        <v>0</v>
      </c>
      <c r="S102" s="19">
        <f t="shared" si="58"/>
        <v>7</v>
      </c>
      <c r="T102" s="36"/>
      <c r="U102" s="24"/>
    </row>
    <row r="103" spans="1:21" ht="33" customHeight="1" x14ac:dyDescent="0.35">
      <c r="A103" s="18" t="s">
        <v>121</v>
      </c>
      <c r="B103" s="57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1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2</v>
      </c>
      <c r="Q103" s="19">
        <v>0</v>
      </c>
      <c r="R103" s="19">
        <v>0</v>
      </c>
      <c r="S103" s="19">
        <f t="shared" si="58"/>
        <v>3</v>
      </c>
      <c r="T103" s="36"/>
      <c r="U103" s="24"/>
    </row>
    <row r="104" spans="1:21" ht="33" customHeight="1" x14ac:dyDescent="0.35">
      <c r="A104" s="18" t="s">
        <v>122</v>
      </c>
      <c r="B104" s="57">
        <v>0</v>
      </c>
      <c r="C104" s="19">
        <v>0</v>
      </c>
      <c r="D104" s="19">
        <v>0</v>
      </c>
      <c r="E104" s="19">
        <v>1</v>
      </c>
      <c r="F104" s="19">
        <v>5</v>
      </c>
      <c r="G104" s="19">
        <v>2</v>
      </c>
      <c r="H104" s="19">
        <v>1</v>
      </c>
      <c r="I104" s="19">
        <v>1</v>
      </c>
      <c r="J104" s="19">
        <v>1</v>
      </c>
      <c r="K104" s="19">
        <v>2</v>
      </c>
      <c r="L104" s="19">
        <v>2</v>
      </c>
      <c r="M104" s="19">
        <v>0</v>
      </c>
      <c r="N104" s="19">
        <v>0</v>
      </c>
      <c r="O104" s="19">
        <v>1</v>
      </c>
      <c r="P104" s="19">
        <v>0</v>
      </c>
      <c r="Q104" s="19">
        <v>1</v>
      </c>
      <c r="R104" s="19">
        <v>1</v>
      </c>
      <c r="S104" s="19">
        <f t="shared" si="58"/>
        <v>18</v>
      </c>
      <c r="T104" s="36"/>
      <c r="U104" s="24"/>
    </row>
    <row r="105" spans="1:21" ht="33" customHeight="1" x14ac:dyDescent="0.35">
      <c r="A105" s="18" t="s">
        <v>123</v>
      </c>
      <c r="B105" s="57">
        <v>0</v>
      </c>
      <c r="C105" s="19">
        <v>0</v>
      </c>
      <c r="D105" s="19">
        <v>0</v>
      </c>
      <c r="E105" s="19">
        <v>0</v>
      </c>
      <c r="F105" s="19">
        <v>1</v>
      </c>
      <c r="G105" s="19">
        <v>0</v>
      </c>
      <c r="H105" s="19">
        <v>0</v>
      </c>
      <c r="I105" s="19">
        <v>0</v>
      </c>
      <c r="J105" s="19">
        <v>0</v>
      </c>
      <c r="K105" s="19">
        <v>1</v>
      </c>
      <c r="L105" s="19">
        <v>2</v>
      </c>
      <c r="M105" s="19">
        <v>0</v>
      </c>
      <c r="N105" s="19">
        <v>0</v>
      </c>
      <c r="O105" s="19">
        <v>0</v>
      </c>
      <c r="P105" s="19">
        <v>0</v>
      </c>
      <c r="Q105" s="19">
        <v>1</v>
      </c>
      <c r="R105" s="19">
        <v>2</v>
      </c>
      <c r="S105" s="19">
        <f t="shared" si="58"/>
        <v>7</v>
      </c>
      <c r="T105" s="36"/>
      <c r="U105" s="24"/>
    </row>
    <row r="106" spans="1:21" ht="33" customHeight="1" x14ac:dyDescent="0.35">
      <c r="A106" s="18" t="s">
        <v>124</v>
      </c>
      <c r="B106" s="57">
        <v>1</v>
      </c>
      <c r="C106" s="19">
        <v>3</v>
      </c>
      <c r="D106" s="19">
        <v>6</v>
      </c>
      <c r="E106" s="19">
        <v>5</v>
      </c>
      <c r="F106" s="19">
        <v>2</v>
      </c>
      <c r="G106" s="19">
        <v>3</v>
      </c>
      <c r="H106" s="19">
        <v>4</v>
      </c>
      <c r="I106" s="19">
        <v>2</v>
      </c>
      <c r="J106" s="19">
        <v>3</v>
      </c>
      <c r="K106" s="19">
        <v>3</v>
      </c>
      <c r="L106" s="19">
        <v>3</v>
      </c>
      <c r="M106" s="19">
        <v>2</v>
      </c>
      <c r="N106" s="19">
        <v>1</v>
      </c>
      <c r="O106" s="19">
        <v>2</v>
      </c>
      <c r="P106" s="19">
        <v>1</v>
      </c>
      <c r="Q106" s="19">
        <v>1</v>
      </c>
      <c r="R106" s="19">
        <v>2</v>
      </c>
      <c r="S106" s="19">
        <f t="shared" si="58"/>
        <v>44</v>
      </c>
      <c r="T106" s="36"/>
      <c r="U106" s="24"/>
    </row>
    <row r="107" spans="1:21" ht="33" customHeight="1" thickBot="1" x14ac:dyDescent="0.4">
      <c r="A107" s="44" t="s">
        <v>125</v>
      </c>
      <c r="B107" s="58">
        <v>1</v>
      </c>
      <c r="C107" s="45">
        <v>1</v>
      </c>
      <c r="D107" s="45">
        <v>0</v>
      </c>
      <c r="E107" s="45">
        <v>0</v>
      </c>
      <c r="F107" s="45">
        <v>1</v>
      </c>
      <c r="G107" s="45">
        <v>1</v>
      </c>
      <c r="H107" s="45">
        <v>1</v>
      </c>
      <c r="I107" s="45">
        <v>0</v>
      </c>
      <c r="J107" s="45">
        <v>0</v>
      </c>
      <c r="K107" s="45">
        <v>1</v>
      </c>
      <c r="L107" s="45">
        <v>1</v>
      </c>
      <c r="M107" s="45">
        <v>1</v>
      </c>
      <c r="N107" s="45">
        <v>0</v>
      </c>
      <c r="O107" s="45">
        <v>1</v>
      </c>
      <c r="P107" s="45">
        <v>1</v>
      </c>
      <c r="Q107" s="45">
        <v>0</v>
      </c>
      <c r="R107" s="45">
        <v>2</v>
      </c>
      <c r="S107" s="45">
        <f t="shared" si="58"/>
        <v>12</v>
      </c>
      <c r="T107" s="36"/>
      <c r="U107" s="24"/>
    </row>
    <row r="108" spans="1:21" ht="33" customHeight="1" thickBot="1" x14ac:dyDescent="0.4">
      <c r="A108" s="25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33"/>
      <c r="T108" s="33"/>
      <c r="U108" s="33"/>
    </row>
    <row r="109" spans="1:21" s="35" customFormat="1" ht="33" customHeight="1" thickBot="1" x14ac:dyDescent="0.4">
      <c r="A109" s="39" t="s">
        <v>60</v>
      </c>
      <c r="B109" s="48">
        <f>+B110</f>
        <v>254</v>
      </c>
      <c r="C109" s="40">
        <f t="shared" ref="C109:R109" si="59">+C110</f>
        <v>425</v>
      </c>
      <c r="D109" s="40">
        <f t="shared" si="59"/>
        <v>447</v>
      </c>
      <c r="E109" s="40">
        <f t="shared" si="59"/>
        <v>479</v>
      </c>
      <c r="F109" s="40">
        <f t="shared" si="59"/>
        <v>404</v>
      </c>
      <c r="G109" s="40">
        <f t="shared" si="59"/>
        <v>447</v>
      </c>
      <c r="H109" s="40">
        <f t="shared" si="59"/>
        <v>425</v>
      </c>
      <c r="I109" s="40">
        <f t="shared" si="59"/>
        <v>400</v>
      </c>
      <c r="J109" s="40">
        <f t="shared" si="59"/>
        <v>373</v>
      </c>
      <c r="K109" s="40">
        <f t="shared" si="59"/>
        <v>372</v>
      </c>
      <c r="L109" s="40">
        <f t="shared" si="59"/>
        <v>369</v>
      </c>
      <c r="M109" s="40">
        <f t="shared" si="59"/>
        <v>336</v>
      </c>
      <c r="N109" s="40">
        <f t="shared" si="59"/>
        <v>308</v>
      </c>
      <c r="O109" s="40">
        <f t="shared" si="59"/>
        <v>266</v>
      </c>
      <c r="P109" s="40">
        <f t="shared" si="59"/>
        <v>189</v>
      </c>
      <c r="Q109" s="40">
        <f t="shared" si="59"/>
        <v>147</v>
      </c>
      <c r="R109" s="40">
        <f t="shared" si="59"/>
        <v>227</v>
      </c>
      <c r="S109" s="40">
        <f>S110</f>
        <v>5868</v>
      </c>
      <c r="T109" s="33"/>
      <c r="U109" s="33"/>
    </row>
    <row r="110" spans="1:21" ht="33" customHeight="1" thickBot="1" x14ac:dyDescent="0.4">
      <c r="A110" s="81" t="s">
        <v>61</v>
      </c>
      <c r="B110" s="64">
        <v>254</v>
      </c>
      <c r="C110" s="84">
        <v>425</v>
      </c>
      <c r="D110" s="84">
        <v>447</v>
      </c>
      <c r="E110" s="84">
        <v>479</v>
      </c>
      <c r="F110" s="84">
        <v>404</v>
      </c>
      <c r="G110" s="84">
        <v>447</v>
      </c>
      <c r="H110" s="84">
        <v>425</v>
      </c>
      <c r="I110" s="84">
        <v>400</v>
      </c>
      <c r="J110" s="84">
        <v>373</v>
      </c>
      <c r="K110" s="84">
        <v>372</v>
      </c>
      <c r="L110" s="84">
        <v>369</v>
      </c>
      <c r="M110" s="84">
        <v>336</v>
      </c>
      <c r="N110" s="84">
        <v>308</v>
      </c>
      <c r="O110" s="84">
        <v>266</v>
      </c>
      <c r="P110" s="84">
        <v>189</v>
      </c>
      <c r="Q110" s="84">
        <v>147</v>
      </c>
      <c r="R110" s="84">
        <v>227</v>
      </c>
      <c r="S110" s="64">
        <f>SUM(B110:R110)</f>
        <v>5868</v>
      </c>
      <c r="T110" s="36"/>
      <c r="U110" s="24"/>
    </row>
    <row r="111" spans="1:21" ht="33" customHeight="1" thickBot="1" x14ac:dyDescent="0.4"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33"/>
      <c r="U111" s="21"/>
    </row>
    <row r="112" spans="1:21" s="35" customFormat="1" ht="33" customHeight="1" thickBot="1" x14ac:dyDescent="0.4">
      <c r="A112" s="39" t="s">
        <v>80</v>
      </c>
      <c r="B112" s="48">
        <f>SUM(B113:B115)</f>
        <v>82</v>
      </c>
      <c r="C112" s="48">
        <f t="shared" ref="C112:R112" si="60">SUM(C113:C115)</f>
        <v>147</v>
      </c>
      <c r="D112" s="48">
        <f t="shared" si="60"/>
        <v>162</v>
      </c>
      <c r="E112" s="48">
        <f t="shared" si="60"/>
        <v>206</v>
      </c>
      <c r="F112" s="48">
        <f t="shared" si="60"/>
        <v>226</v>
      </c>
      <c r="G112" s="48">
        <f t="shared" si="60"/>
        <v>175</v>
      </c>
      <c r="H112" s="48">
        <f t="shared" si="60"/>
        <v>200</v>
      </c>
      <c r="I112" s="48">
        <f t="shared" si="60"/>
        <v>238</v>
      </c>
      <c r="J112" s="48">
        <f t="shared" si="60"/>
        <v>255</v>
      </c>
      <c r="K112" s="48">
        <f t="shared" si="60"/>
        <v>247</v>
      </c>
      <c r="L112" s="48">
        <f t="shared" si="60"/>
        <v>260</v>
      </c>
      <c r="M112" s="48">
        <f t="shared" si="60"/>
        <v>245</v>
      </c>
      <c r="N112" s="48">
        <f t="shared" si="60"/>
        <v>209</v>
      </c>
      <c r="O112" s="48">
        <f t="shared" si="60"/>
        <v>162</v>
      </c>
      <c r="P112" s="48">
        <f t="shared" si="60"/>
        <v>152</v>
      </c>
      <c r="Q112" s="48">
        <f t="shared" si="60"/>
        <v>160</v>
      </c>
      <c r="R112" s="48">
        <f t="shared" si="60"/>
        <v>221</v>
      </c>
      <c r="S112" s="48">
        <f>SUM(S113:S115)</f>
        <v>3347</v>
      </c>
      <c r="T112" s="33"/>
      <c r="U112" s="33"/>
    </row>
    <row r="113" spans="1:23" ht="33" customHeight="1" x14ac:dyDescent="0.35">
      <c r="A113" s="59" t="s">
        <v>81</v>
      </c>
      <c r="B113" s="55">
        <v>81</v>
      </c>
      <c r="C113" s="56">
        <v>147</v>
      </c>
      <c r="D113" s="56">
        <v>162</v>
      </c>
      <c r="E113" s="56">
        <v>206</v>
      </c>
      <c r="F113" s="56">
        <v>226</v>
      </c>
      <c r="G113" s="56">
        <v>175</v>
      </c>
      <c r="H113" s="56">
        <v>198</v>
      </c>
      <c r="I113" s="56">
        <v>238</v>
      </c>
      <c r="J113" s="56">
        <v>254</v>
      </c>
      <c r="K113" s="56">
        <v>247</v>
      </c>
      <c r="L113" s="56">
        <v>259</v>
      </c>
      <c r="M113" s="56">
        <v>245</v>
      </c>
      <c r="N113" s="56">
        <v>208</v>
      </c>
      <c r="O113" s="56">
        <v>162</v>
      </c>
      <c r="P113" s="56">
        <v>152</v>
      </c>
      <c r="Q113" s="56">
        <v>160</v>
      </c>
      <c r="R113" s="56">
        <v>220</v>
      </c>
      <c r="S113" s="55">
        <f>SUM(B113:R113)</f>
        <v>3340</v>
      </c>
      <c r="T113" s="36"/>
      <c r="U113" s="24"/>
    </row>
    <row r="114" spans="1:23" ht="33" customHeight="1" x14ac:dyDescent="0.35">
      <c r="A114" s="83" t="s">
        <v>107</v>
      </c>
      <c r="B114" s="52">
        <v>1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1</v>
      </c>
      <c r="I114" s="43">
        <v>0</v>
      </c>
      <c r="J114" s="43">
        <v>1</v>
      </c>
      <c r="K114" s="43">
        <v>0</v>
      </c>
      <c r="L114" s="43">
        <v>1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1</v>
      </c>
      <c r="S114" s="43">
        <f>SUM(B114:R114)</f>
        <v>5</v>
      </c>
      <c r="T114" s="36"/>
      <c r="U114" s="24"/>
    </row>
    <row r="115" spans="1:23" ht="33" customHeight="1" thickBot="1" x14ac:dyDescent="0.4">
      <c r="A115" s="81" t="s">
        <v>108</v>
      </c>
      <c r="B115" s="53">
        <v>0</v>
      </c>
      <c r="C115" s="54">
        <v>0</v>
      </c>
      <c r="D115" s="54">
        <v>0</v>
      </c>
      <c r="E115" s="54">
        <v>0</v>
      </c>
      <c r="F115" s="54">
        <v>0</v>
      </c>
      <c r="G115" s="54">
        <v>0</v>
      </c>
      <c r="H115" s="54">
        <v>1</v>
      </c>
      <c r="I115" s="54">
        <v>0</v>
      </c>
      <c r="J115" s="54">
        <v>0</v>
      </c>
      <c r="K115" s="54">
        <v>0</v>
      </c>
      <c r="L115" s="54">
        <v>0</v>
      </c>
      <c r="M115" s="54">
        <v>0</v>
      </c>
      <c r="N115" s="54">
        <v>1</v>
      </c>
      <c r="O115" s="54">
        <v>0</v>
      </c>
      <c r="P115" s="54">
        <v>0</v>
      </c>
      <c r="Q115" s="54">
        <v>0</v>
      </c>
      <c r="R115" s="54">
        <v>0</v>
      </c>
      <c r="S115" s="54">
        <f>SUM(B115:R115)</f>
        <v>2</v>
      </c>
      <c r="T115" s="36"/>
      <c r="U115" s="24"/>
    </row>
    <row r="116" spans="1:23" ht="33" customHeight="1" x14ac:dyDescent="0.35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33"/>
      <c r="U116" s="21"/>
    </row>
    <row r="117" spans="1:23" ht="33" customHeight="1" x14ac:dyDescent="0.35">
      <c r="A117" s="25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33"/>
      <c r="U117" s="21"/>
    </row>
    <row r="118" spans="1:23" ht="33" customHeight="1" x14ac:dyDescent="0.35">
      <c r="B118" s="22"/>
      <c r="C118" s="22"/>
      <c r="D118" s="22"/>
      <c r="J118" s="71" t="s">
        <v>151</v>
      </c>
      <c r="N118" s="22"/>
      <c r="O118" s="22"/>
      <c r="P118" s="22"/>
      <c r="Q118" s="22"/>
      <c r="R118" s="22"/>
      <c r="S118" s="26"/>
      <c r="U118" s="21"/>
    </row>
    <row r="119" spans="1:23" ht="33" customHeight="1" x14ac:dyDescent="0.35">
      <c r="B119" s="22"/>
      <c r="C119" s="22"/>
      <c r="D119" s="22"/>
      <c r="J119" s="71" t="s">
        <v>41</v>
      </c>
      <c r="N119" s="22"/>
      <c r="O119" s="22"/>
      <c r="P119" s="22"/>
      <c r="Q119" s="22"/>
      <c r="R119" s="22"/>
      <c r="S119" s="26"/>
      <c r="U119" s="21"/>
    </row>
    <row r="120" spans="1:23" ht="33" customHeight="1" thickBot="1" x14ac:dyDescent="0.4">
      <c r="B120" s="22"/>
      <c r="C120" s="22"/>
      <c r="D120" s="22"/>
      <c r="I120" s="72"/>
      <c r="J120" s="22"/>
      <c r="K120" s="22"/>
      <c r="M120" s="22"/>
      <c r="N120" s="22"/>
      <c r="O120" s="22"/>
      <c r="P120" s="22"/>
      <c r="Q120" s="22"/>
      <c r="R120" s="22"/>
      <c r="S120" s="26"/>
      <c r="U120" s="21"/>
    </row>
    <row r="121" spans="1:23" ht="33" customHeight="1" thickBot="1" x14ac:dyDescent="0.4">
      <c r="A121" s="86">
        <v>2018</v>
      </c>
      <c r="B121" s="46" t="s">
        <v>3</v>
      </c>
      <c r="C121" s="46" t="s">
        <v>4</v>
      </c>
      <c r="D121" s="46" t="s">
        <v>5</v>
      </c>
      <c r="E121" s="46" t="s">
        <v>6</v>
      </c>
      <c r="F121" s="46" t="s">
        <v>7</v>
      </c>
      <c r="G121" s="46" t="s">
        <v>8</v>
      </c>
      <c r="H121" s="46" t="s">
        <v>9</v>
      </c>
      <c r="I121" s="46" t="s">
        <v>10</v>
      </c>
      <c r="J121" s="46" t="s">
        <v>38</v>
      </c>
      <c r="K121" s="46" t="s">
        <v>12</v>
      </c>
      <c r="L121" s="46" t="s">
        <v>13</v>
      </c>
      <c r="M121" s="46" t="s">
        <v>14</v>
      </c>
      <c r="N121" s="46" t="s">
        <v>15</v>
      </c>
      <c r="O121" s="46" t="s">
        <v>16</v>
      </c>
      <c r="P121" s="46" t="s">
        <v>17</v>
      </c>
      <c r="Q121" s="46" t="s">
        <v>18</v>
      </c>
      <c r="R121" s="46" t="s">
        <v>19</v>
      </c>
      <c r="S121" s="46" t="s">
        <v>20</v>
      </c>
      <c r="U121" s="21"/>
    </row>
    <row r="122" spans="1:23" ht="33" customHeight="1" thickBot="1" x14ac:dyDescent="0.4">
      <c r="A122" s="47" t="s">
        <v>21</v>
      </c>
      <c r="B122" s="40">
        <f>+B123+ELQUI!B113+CHOAPA!B107</f>
        <v>17405</v>
      </c>
      <c r="C122" s="40">
        <f>+C123+ELQUI!C113+CHOAPA!C107</f>
        <v>22959</v>
      </c>
      <c r="D122" s="40">
        <f>+D123+ELQUI!D113+CHOAPA!D107</f>
        <v>21040</v>
      </c>
      <c r="E122" s="40">
        <f>+E123+ELQUI!E113+CHOAPA!E107</f>
        <v>22162</v>
      </c>
      <c r="F122" s="40">
        <f>+F123+ELQUI!F113+CHOAPA!F107</f>
        <v>23594</v>
      </c>
      <c r="G122" s="40">
        <f>+G123+ELQUI!G113+CHOAPA!G107</f>
        <v>23152</v>
      </c>
      <c r="H122" s="40">
        <f>+H123+ELQUI!H113+CHOAPA!H107</f>
        <v>19097</v>
      </c>
      <c r="I122" s="40">
        <f>+I123+ELQUI!I113+CHOAPA!I107</f>
        <v>17427</v>
      </c>
      <c r="J122" s="40">
        <f>+J123+ELQUI!J113+CHOAPA!J107</f>
        <v>17820</v>
      </c>
      <c r="K122" s="40">
        <f>+K123+ELQUI!K113+CHOAPA!K107</f>
        <v>18148</v>
      </c>
      <c r="L122" s="40">
        <f>+L123+ELQUI!L113+CHOAPA!L107</f>
        <v>18355</v>
      </c>
      <c r="M122" s="40">
        <f>+M123+ELQUI!M113+CHOAPA!M107</f>
        <v>16311</v>
      </c>
      <c r="N122" s="40">
        <f>+N123+ELQUI!N113+CHOAPA!N107</f>
        <v>13510</v>
      </c>
      <c r="O122" s="40">
        <f>+O123+ELQUI!O113+CHOAPA!O107</f>
        <v>10369</v>
      </c>
      <c r="P122" s="40">
        <f>+P123+ELQUI!P113+CHOAPA!P107</f>
        <v>8500</v>
      </c>
      <c r="Q122" s="40">
        <f>+Q123+ELQUI!Q113+CHOAPA!Q107</f>
        <v>6298</v>
      </c>
      <c r="R122" s="40">
        <f>+R123+ELQUI!R113+CHOAPA!R107</f>
        <v>7586</v>
      </c>
      <c r="S122" s="40">
        <f>SUM(B122:R122)</f>
        <v>283733</v>
      </c>
      <c r="U122" s="21"/>
    </row>
    <row r="123" spans="1:23" ht="33" customHeight="1" thickBot="1" x14ac:dyDescent="0.4">
      <c r="A123" s="47" t="s">
        <v>42</v>
      </c>
      <c r="B123" s="48">
        <f t="shared" ref="B123:S123" si="61">+B124+B141+B150+B165+B168</f>
        <v>4654</v>
      </c>
      <c r="C123" s="48">
        <f t="shared" si="61"/>
        <v>5834</v>
      </c>
      <c r="D123" s="48">
        <f t="shared" si="61"/>
        <v>5562</v>
      </c>
      <c r="E123" s="48">
        <f t="shared" si="61"/>
        <v>5815</v>
      </c>
      <c r="F123" s="48">
        <f t="shared" si="61"/>
        <v>5921</v>
      </c>
      <c r="G123" s="48">
        <f t="shared" si="61"/>
        <v>5814</v>
      </c>
      <c r="H123" s="48">
        <f t="shared" si="61"/>
        <v>4876</v>
      </c>
      <c r="I123" s="48">
        <f t="shared" si="61"/>
        <v>4495</v>
      </c>
      <c r="J123" s="48">
        <f t="shared" si="61"/>
        <v>4655</v>
      </c>
      <c r="K123" s="48">
        <f t="shared" si="61"/>
        <v>4648</v>
      </c>
      <c r="L123" s="48">
        <f t="shared" si="61"/>
        <v>4930</v>
      </c>
      <c r="M123" s="48">
        <f t="shared" si="61"/>
        <v>4309</v>
      </c>
      <c r="N123" s="48">
        <f t="shared" si="61"/>
        <v>3591</v>
      </c>
      <c r="O123" s="48">
        <f t="shared" si="61"/>
        <v>2791</v>
      </c>
      <c r="P123" s="48">
        <f t="shared" si="61"/>
        <v>2337</v>
      </c>
      <c r="Q123" s="48">
        <f t="shared" si="61"/>
        <v>1881</v>
      </c>
      <c r="R123" s="48">
        <f t="shared" si="61"/>
        <v>2247</v>
      </c>
      <c r="S123" s="48">
        <f t="shared" si="61"/>
        <v>74364</v>
      </c>
      <c r="U123" s="21"/>
    </row>
    <row r="124" spans="1:23" ht="33" customHeight="1" thickBot="1" x14ac:dyDescent="0.4">
      <c r="A124" s="49" t="s">
        <v>43</v>
      </c>
      <c r="B124" s="50">
        <f>SUM(B125:B139)</f>
        <v>3199</v>
      </c>
      <c r="C124" s="50">
        <f>SUM(C125:C139)</f>
        <v>3883</v>
      </c>
      <c r="D124" s="50">
        <f>SUM(D125:D139)</f>
        <v>3655</v>
      </c>
      <c r="E124" s="50">
        <f>SUM(E125:E139)</f>
        <v>3754</v>
      </c>
      <c r="F124" s="50">
        <f>SUM(F125:F139)</f>
        <v>3820</v>
      </c>
      <c r="G124" s="50">
        <f>SUM(G125:G139)</f>
        <v>3693</v>
      </c>
      <c r="H124" s="50">
        <f>SUM(H125:H139)</f>
        <v>3046</v>
      </c>
      <c r="I124" s="50">
        <f>SUM(I125:I139)</f>
        <v>2633</v>
      </c>
      <c r="J124" s="50">
        <f>SUM(J125:J139)</f>
        <v>2799</v>
      </c>
      <c r="K124" s="50">
        <f>SUM(K125:K139)</f>
        <v>2705</v>
      </c>
      <c r="L124" s="50">
        <f>SUM(L125:L139)</f>
        <v>2917</v>
      </c>
      <c r="M124" s="50">
        <f>SUM(M125:M139)</f>
        <v>2647</v>
      </c>
      <c r="N124" s="50">
        <f>SUM(N125:N139)</f>
        <v>2172</v>
      </c>
      <c r="O124" s="50">
        <f>SUM(O125:O139)</f>
        <v>1690</v>
      </c>
      <c r="P124" s="50">
        <f>SUM(P125:P139)</f>
        <v>1366</v>
      </c>
      <c r="Q124" s="50">
        <f>SUM(Q125:Q139)</f>
        <v>1104</v>
      </c>
      <c r="R124" s="50">
        <f>SUM(R125:R139)</f>
        <v>1326</v>
      </c>
      <c r="S124" s="50">
        <f>SUM(S125:S139)</f>
        <v>46411</v>
      </c>
      <c r="T124" s="24"/>
      <c r="U124" s="33"/>
      <c r="W124" s="25" t="s">
        <v>159</v>
      </c>
    </row>
    <row r="125" spans="1:23" ht="33" customHeight="1" x14ac:dyDescent="0.35">
      <c r="A125" s="51" t="s">
        <v>62</v>
      </c>
      <c r="B125" s="55">
        <v>209</v>
      </c>
      <c r="C125" s="56">
        <v>295</v>
      </c>
      <c r="D125" s="56">
        <v>296</v>
      </c>
      <c r="E125" s="56">
        <v>268</v>
      </c>
      <c r="F125" s="56">
        <v>309</v>
      </c>
      <c r="G125" s="56">
        <v>313</v>
      </c>
      <c r="H125" s="56">
        <v>311</v>
      </c>
      <c r="I125" s="56">
        <v>267</v>
      </c>
      <c r="J125" s="56">
        <v>277</v>
      </c>
      <c r="K125" s="56">
        <v>273</v>
      </c>
      <c r="L125" s="56">
        <v>279</v>
      </c>
      <c r="M125" s="56">
        <v>220</v>
      </c>
      <c r="N125" s="56">
        <v>183</v>
      </c>
      <c r="O125" s="56">
        <v>154</v>
      </c>
      <c r="P125" s="56">
        <v>130</v>
      </c>
      <c r="Q125" s="56">
        <v>118</v>
      </c>
      <c r="R125" s="56">
        <v>125</v>
      </c>
      <c r="S125" s="55">
        <f>SUM(B125:R125)</f>
        <v>4027</v>
      </c>
      <c r="T125" s="36"/>
      <c r="U125" s="24"/>
    </row>
    <row r="126" spans="1:23" ht="33" customHeight="1" x14ac:dyDescent="0.35">
      <c r="A126" s="73" t="s">
        <v>45</v>
      </c>
      <c r="B126" s="52">
        <v>989</v>
      </c>
      <c r="C126" s="43">
        <v>1138</v>
      </c>
      <c r="D126" s="43">
        <v>1017</v>
      </c>
      <c r="E126" s="43">
        <v>1063</v>
      </c>
      <c r="F126" s="43">
        <v>1121</v>
      </c>
      <c r="G126" s="43">
        <v>1154</v>
      </c>
      <c r="H126" s="43">
        <v>912</v>
      </c>
      <c r="I126" s="43">
        <v>768</v>
      </c>
      <c r="J126" s="43">
        <v>741</v>
      </c>
      <c r="K126" s="43">
        <v>698</v>
      </c>
      <c r="L126" s="43">
        <v>818</v>
      </c>
      <c r="M126" s="43">
        <v>843</v>
      </c>
      <c r="N126" s="43">
        <v>644</v>
      </c>
      <c r="O126" s="43">
        <v>465</v>
      </c>
      <c r="P126" s="43">
        <v>371</v>
      </c>
      <c r="Q126" s="43">
        <v>273</v>
      </c>
      <c r="R126" s="43">
        <v>310</v>
      </c>
      <c r="S126" s="52">
        <f t="shared" ref="S126:S139" si="62">SUM(B126:R126)</f>
        <v>13325</v>
      </c>
      <c r="T126" s="36"/>
      <c r="U126" s="24"/>
      <c r="W126" s="25" t="s">
        <v>159</v>
      </c>
    </row>
    <row r="127" spans="1:23" ht="33" customHeight="1" x14ac:dyDescent="0.35">
      <c r="A127" s="73" t="s">
        <v>135</v>
      </c>
      <c r="B127" s="52">
        <v>65</v>
      </c>
      <c r="C127" s="43">
        <v>68</v>
      </c>
      <c r="D127" s="43">
        <v>61</v>
      </c>
      <c r="E127" s="43">
        <v>47</v>
      </c>
      <c r="F127" s="43">
        <v>52</v>
      </c>
      <c r="G127" s="43">
        <v>59</v>
      </c>
      <c r="H127" s="43">
        <v>23</v>
      </c>
      <c r="I127" s="43">
        <v>27</v>
      </c>
      <c r="J127" s="43">
        <v>29</v>
      </c>
      <c r="K127" s="43">
        <v>26</v>
      </c>
      <c r="L127" s="43">
        <v>46</v>
      </c>
      <c r="M127" s="43">
        <v>33</v>
      </c>
      <c r="N127" s="43">
        <v>29</v>
      </c>
      <c r="O127" s="43">
        <v>23</v>
      </c>
      <c r="P127" s="43">
        <v>17</v>
      </c>
      <c r="Q127" s="43">
        <v>10</v>
      </c>
      <c r="R127" s="43">
        <v>8</v>
      </c>
      <c r="S127" s="52">
        <f t="shared" si="62"/>
        <v>623</v>
      </c>
      <c r="T127" s="36"/>
      <c r="U127" s="24"/>
    </row>
    <row r="128" spans="1:23" ht="33" customHeight="1" x14ac:dyDescent="0.35">
      <c r="A128" s="73" t="s">
        <v>46</v>
      </c>
      <c r="B128" s="52">
        <v>1578</v>
      </c>
      <c r="C128" s="43">
        <v>1876</v>
      </c>
      <c r="D128" s="43">
        <v>1768</v>
      </c>
      <c r="E128" s="43">
        <v>1803</v>
      </c>
      <c r="F128" s="43">
        <v>1718</v>
      </c>
      <c r="G128" s="43">
        <v>1546</v>
      </c>
      <c r="H128" s="43">
        <v>1263</v>
      </c>
      <c r="I128" s="43">
        <v>1127</v>
      </c>
      <c r="J128" s="43">
        <v>1222</v>
      </c>
      <c r="K128" s="43">
        <v>1220</v>
      </c>
      <c r="L128" s="43">
        <v>1199</v>
      </c>
      <c r="M128" s="43">
        <v>1025</v>
      </c>
      <c r="N128" s="43">
        <v>909</v>
      </c>
      <c r="O128" s="43">
        <v>734</v>
      </c>
      <c r="P128" s="43">
        <v>569</v>
      </c>
      <c r="Q128" s="43">
        <v>492</v>
      </c>
      <c r="R128" s="43">
        <v>601</v>
      </c>
      <c r="S128" s="52">
        <f t="shared" si="62"/>
        <v>20650</v>
      </c>
      <c r="T128" s="36"/>
      <c r="U128" s="24"/>
    </row>
    <row r="129" spans="1:21" ht="33" customHeight="1" x14ac:dyDescent="0.35">
      <c r="A129" s="73" t="s">
        <v>134</v>
      </c>
      <c r="B129" s="52">
        <v>18</v>
      </c>
      <c r="C129" s="43">
        <v>19</v>
      </c>
      <c r="D129" s="43">
        <v>19</v>
      </c>
      <c r="E129" s="43">
        <v>9</v>
      </c>
      <c r="F129" s="43">
        <v>6</v>
      </c>
      <c r="G129" s="43">
        <v>7</v>
      </c>
      <c r="H129" s="43">
        <v>6</v>
      </c>
      <c r="I129" s="43">
        <v>4</v>
      </c>
      <c r="J129" s="43">
        <v>6</v>
      </c>
      <c r="K129" s="43">
        <v>9</v>
      </c>
      <c r="L129" s="43">
        <v>9</v>
      </c>
      <c r="M129" s="43">
        <v>5</v>
      </c>
      <c r="N129" s="43">
        <v>4</v>
      </c>
      <c r="O129" s="43">
        <v>6</v>
      </c>
      <c r="P129" s="43">
        <v>2</v>
      </c>
      <c r="Q129" s="43">
        <v>2</v>
      </c>
      <c r="R129" s="43">
        <v>4</v>
      </c>
      <c r="S129" s="52">
        <f t="shared" si="62"/>
        <v>135</v>
      </c>
      <c r="T129" s="36"/>
      <c r="U129" s="24"/>
    </row>
    <row r="130" spans="1:21" ht="33" customHeight="1" x14ac:dyDescent="0.35">
      <c r="A130" s="73" t="s">
        <v>96</v>
      </c>
      <c r="B130" s="52">
        <v>167</v>
      </c>
      <c r="C130" s="43">
        <v>193</v>
      </c>
      <c r="D130" s="43">
        <v>205</v>
      </c>
      <c r="E130" s="43">
        <v>204</v>
      </c>
      <c r="F130" s="43">
        <v>231</v>
      </c>
      <c r="G130" s="43">
        <v>208</v>
      </c>
      <c r="H130" s="43">
        <v>190</v>
      </c>
      <c r="I130" s="43">
        <v>171</v>
      </c>
      <c r="J130" s="43">
        <v>176</v>
      </c>
      <c r="K130" s="43">
        <v>154</v>
      </c>
      <c r="L130" s="43">
        <v>197</v>
      </c>
      <c r="M130" s="43">
        <v>162</v>
      </c>
      <c r="N130" s="43">
        <v>116</v>
      </c>
      <c r="O130" s="43">
        <v>101</v>
      </c>
      <c r="P130" s="43">
        <v>95</v>
      </c>
      <c r="Q130" s="43">
        <v>70</v>
      </c>
      <c r="R130" s="43">
        <v>75</v>
      </c>
      <c r="S130" s="52">
        <f t="shared" si="62"/>
        <v>2715</v>
      </c>
      <c r="T130" s="36"/>
      <c r="U130" s="24"/>
    </row>
    <row r="131" spans="1:21" ht="33" customHeight="1" x14ac:dyDescent="0.35">
      <c r="A131" s="18" t="s">
        <v>47</v>
      </c>
      <c r="B131" s="57">
        <v>147</v>
      </c>
      <c r="C131" s="19">
        <v>274</v>
      </c>
      <c r="D131" s="19">
        <v>267</v>
      </c>
      <c r="E131" s="19">
        <v>337</v>
      </c>
      <c r="F131" s="19">
        <v>370</v>
      </c>
      <c r="G131" s="19">
        <v>389</v>
      </c>
      <c r="H131" s="19">
        <v>326</v>
      </c>
      <c r="I131" s="19">
        <v>256</v>
      </c>
      <c r="J131" s="19">
        <v>329</v>
      </c>
      <c r="K131" s="19">
        <v>313</v>
      </c>
      <c r="L131" s="19">
        <v>356</v>
      </c>
      <c r="M131" s="19">
        <v>342</v>
      </c>
      <c r="N131" s="19">
        <v>276</v>
      </c>
      <c r="O131" s="19">
        <v>197</v>
      </c>
      <c r="P131" s="19">
        <v>171</v>
      </c>
      <c r="Q131" s="19">
        <v>130</v>
      </c>
      <c r="R131" s="19">
        <v>199</v>
      </c>
      <c r="S131" s="57">
        <f>SUM(B131:R131)+2</f>
        <v>4681</v>
      </c>
      <c r="T131" s="36"/>
      <c r="U131" s="24"/>
    </row>
    <row r="132" spans="1:21" ht="33" customHeight="1" x14ac:dyDescent="0.35">
      <c r="A132" s="83" t="s">
        <v>127</v>
      </c>
      <c r="B132" s="52">
        <v>0</v>
      </c>
      <c r="C132" s="43">
        <v>1</v>
      </c>
      <c r="D132" s="43">
        <v>3</v>
      </c>
      <c r="E132" s="43">
        <v>0</v>
      </c>
      <c r="F132" s="43">
        <v>0</v>
      </c>
      <c r="G132" s="43">
        <v>0</v>
      </c>
      <c r="H132" s="43">
        <v>0</v>
      </c>
      <c r="I132" s="43">
        <v>0</v>
      </c>
      <c r="J132" s="43">
        <v>1</v>
      </c>
      <c r="K132" s="43">
        <v>0</v>
      </c>
      <c r="L132" s="43">
        <v>0</v>
      </c>
      <c r="M132" s="43">
        <v>0</v>
      </c>
      <c r="N132" s="43">
        <v>0</v>
      </c>
      <c r="O132" s="43">
        <v>1</v>
      </c>
      <c r="P132" s="43">
        <v>0</v>
      </c>
      <c r="Q132" s="43">
        <v>0</v>
      </c>
      <c r="R132" s="43">
        <v>0</v>
      </c>
      <c r="S132" s="43">
        <f t="shared" si="62"/>
        <v>6</v>
      </c>
      <c r="T132" s="36"/>
      <c r="U132" s="24"/>
    </row>
    <row r="133" spans="1:21" ht="33" customHeight="1" x14ac:dyDescent="0.35">
      <c r="A133" s="18" t="s">
        <v>128</v>
      </c>
      <c r="B133" s="57">
        <v>7</v>
      </c>
      <c r="C133" s="19">
        <v>6</v>
      </c>
      <c r="D133" s="19">
        <v>4</v>
      </c>
      <c r="E133" s="19">
        <v>7</v>
      </c>
      <c r="F133" s="19">
        <v>4</v>
      </c>
      <c r="G133" s="19">
        <v>4</v>
      </c>
      <c r="H133" s="19">
        <v>4</v>
      </c>
      <c r="I133" s="19">
        <v>5</v>
      </c>
      <c r="J133" s="19">
        <v>3</v>
      </c>
      <c r="K133" s="19">
        <v>5</v>
      </c>
      <c r="L133" s="19">
        <v>3</v>
      </c>
      <c r="M133" s="19">
        <v>2</v>
      </c>
      <c r="N133" s="19">
        <v>5</v>
      </c>
      <c r="O133" s="19">
        <v>4</v>
      </c>
      <c r="P133" s="19">
        <v>3</v>
      </c>
      <c r="Q133" s="19">
        <v>3</v>
      </c>
      <c r="R133" s="19">
        <v>1</v>
      </c>
      <c r="S133" s="19">
        <f t="shared" si="62"/>
        <v>70</v>
      </c>
      <c r="T133" s="36"/>
      <c r="U133" s="24"/>
    </row>
    <row r="134" spans="1:21" ht="33" customHeight="1" x14ac:dyDescent="0.35">
      <c r="A134" s="18" t="s">
        <v>129</v>
      </c>
      <c r="B134" s="57">
        <v>1</v>
      </c>
      <c r="C134" s="19">
        <v>0</v>
      </c>
      <c r="D134" s="19">
        <v>0</v>
      </c>
      <c r="E134" s="19">
        <v>0</v>
      </c>
      <c r="F134" s="19">
        <v>0</v>
      </c>
      <c r="G134" s="19">
        <v>1</v>
      </c>
      <c r="H134" s="19">
        <v>1</v>
      </c>
      <c r="I134" s="19">
        <v>0</v>
      </c>
      <c r="J134" s="19">
        <v>1</v>
      </c>
      <c r="K134" s="19">
        <v>0</v>
      </c>
      <c r="L134" s="19">
        <v>1</v>
      </c>
      <c r="M134" s="19">
        <v>1</v>
      </c>
      <c r="N134" s="19">
        <v>0</v>
      </c>
      <c r="O134" s="19">
        <v>3</v>
      </c>
      <c r="P134" s="19">
        <v>1</v>
      </c>
      <c r="Q134" s="19">
        <v>0</v>
      </c>
      <c r="R134" s="19">
        <v>0</v>
      </c>
      <c r="S134" s="19">
        <f t="shared" si="62"/>
        <v>10</v>
      </c>
      <c r="T134" s="36"/>
      <c r="U134" s="24"/>
    </row>
    <row r="135" spans="1:21" ht="33" customHeight="1" x14ac:dyDescent="0.35">
      <c r="A135" s="18" t="s">
        <v>130</v>
      </c>
      <c r="B135" s="57">
        <v>1</v>
      </c>
      <c r="C135" s="19">
        <v>2</v>
      </c>
      <c r="D135" s="19">
        <v>1</v>
      </c>
      <c r="E135" s="19">
        <v>0</v>
      </c>
      <c r="F135" s="19">
        <v>0</v>
      </c>
      <c r="G135" s="19">
        <v>2</v>
      </c>
      <c r="H135" s="19">
        <v>1</v>
      </c>
      <c r="I135" s="19">
        <v>0</v>
      </c>
      <c r="J135" s="19">
        <v>1</v>
      </c>
      <c r="K135" s="19">
        <v>1</v>
      </c>
      <c r="L135" s="19">
        <v>0</v>
      </c>
      <c r="M135" s="19">
        <v>1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f t="shared" si="62"/>
        <v>10</v>
      </c>
      <c r="T135" s="36"/>
      <c r="U135" s="24"/>
    </row>
    <row r="136" spans="1:21" ht="33" customHeight="1" x14ac:dyDescent="0.35">
      <c r="A136" s="18" t="s">
        <v>131</v>
      </c>
      <c r="B136" s="57">
        <v>1</v>
      </c>
      <c r="C136" s="19">
        <v>0</v>
      </c>
      <c r="D136" s="19">
        <v>0</v>
      </c>
      <c r="E136" s="19">
        <v>0</v>
      </c>
      <c r="F136" s="19">
        <v>0</v>
      </c>
      <c r="G136" s="19">
        <v>0</v>
      </c>
      <c r="H136" s="19">
        <v>1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f t="shared" si="62"/>
        <v>2</v>
      </c>
      <c r="T136" s="36"/>
      <c r="U136" s="24"/>
    </row>
    <row r="137" spans="1:21" ht="33" customHeight="1" x14ac:dyDescent="0.35">
      <c r="A137" s="18" t="s">
        <v>132</v>
      </c>
      <c r="B137" s="57">
        <v>9</v>
      </c>
      <c r="C137" s="19">
        <v>7</v>
      </c>
      <c r="D137" s="19">
        <v>7</v>
      </c>
      <c r="E137" s="19">
        <v>10</v>
      </c>
      <c r="F137" s="19">
        <v>6</v>
      </c>
      <c r="G137" s="19">
        <v>4</v>
      </c>
      <c r="H137" s="19">
        <v>4</v>
      </c>
      <c r="I137" s="19">
        <v>5</v>
      </c>
      <c r="J137" s="19">
        <v>5</v>
      </c>
      <c r="K137" s="19">
        <v>5</v>
      </c>
      <c r="L137" s="19">
        <v>1</v>
      </c>
      <c r="M137" s="19">
        <v>7</v>
      </c>
      <c r="N137" s="19">
        <v>2</v>
      </c>
      <c r="O137" s="19">
        <v>0</v>
      </c>
      <c r="P137" s="19">
        <v>3</v>
      </c>
      <c r="Q137" s="19">
        <v>3</v>
      </c>
      <c r="R137" s="19">
        <v>2</v>
      </c>
      <c r="S137" s="19">
        <f t="shared" si="62"/>
        <v>80</v>
      </c>
      <c r="T137" s="36"/>
      <c r="U137" s="24"/>
    </row>
    <row r="138" spans="1:21" ht="33" customHeight="1" x14ac:dyDescent="0.35">
      <c r="A138" s="73" t="s">
        <v>158</v>
      </c>
      <c r="B138" s="141">
        <v>0</v>
      </c>
      <c r="C138" s="142">
        <v>0</v>
      </c>
      <c r="D138" s="142">
        <v>0</v>
      </c>
      <c r="E138" s="142">
        <v>0</v>
      </c>
      <c r="F138" s="142">
        <v>0</v>
      </c>
      <c r="G138" s="142">
        <v>0</v>
      </c>
      <c r="H138" s="142">
        <v>0</v>
      </c>
      <c r="I138" s="142">
        <v>0</v>
      </c>
      <c r="J138" s="142">
        <v>0</v>
      </c>
      <c r="K138" s="142">
        <v>0</v>
      </c>
      <c r="L138" s="142">
        <v>0</v>
      </c>
      <c r="M138" s="142">
        <v>0</v>
      </c>
      <c r="N138" s="142">
        <v>0</v>
      </c>
      <c r="O138" s="142">
        <v>0</v>
      </c>
      <c r="P138" s="142">
        <v>0</v>
      </c>
      <c r="Q138" s="142">
        <v>0</v>
      </c>
      <c r="R138" s="142">
        <v>0</v>
      </c>
      <c r="S138" s="142">
        <f t="shared" si="62"/>
        <v>0</v>
      </c>
      <c r="T138" s="36"/>
      <c r="U138" s="24"/>
    </row>
    <row r="139" spans="1:21" ht="33" customHeight="1" thickBot="1" x14ac:dyDescent="0.4">
      <c r="A139" s="44" t="s">
        <v>133</v>
      </c>
      <c r="B139" s="58">
        <v>7</v>
      </c>
      <c r="C139" s="45">
        <v>4</v>
      </c>
      <c r="D139" s="45">
        <v>7</v>
      </c>
      <c r="E139" s="45">
        <v>6</v>
      </c>
      <c r="F139" s="45">
        <v>3</v>
      </c>
      <c r="G139" s="45">
        <v>6</v>
      </c>
      <c r="H139" s="45">
        <v>4</v>
      </c>
      <c r="I139" s="45">
        <v>3</v>
      </c>
      <c r="J139" s="45">
        <v>8</v>
      </c>
      <c r="K139" s="45">
        <v>1</v>
      </c>
      <c r="L139" s="45">
        <v>8</v>
      </c>
      <c r="M139" s="45">
        <v>6</v>
      </c>
      <c r="N139" s="45">
        <v>4</v>
      </c>
      <c r="O139" s="45">
        <v>2</v>
      </c>
      <c r="P139" s="45">
        <v>4</v>
      </c>
      <c r="Q139" s="45">
        <v>3</v>
      </c>
      <c r="R139" s="45">
        <v>1</v>
      </c>
      <c r="S139" s="45">
        <f t="shared" si="62"/>
        <v>77</v>
      </c>
      <c r="T139" s="36"/>
      <c r="U139" s="24"/>
    </row>
    <row r="140" spans="1:21" ht="33" customHeight="1" thickBot="1" x14ac:dyDescent="0.4">
      <c r="A140" s="25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36"/>
      <c r="U140" s="24"/>
    </row>
    <row r="141" spans="1:21" ht="33" customHeight="1" thickBot="1" x14ac:dyDescent="0.4">
      <c r="A141" s="39" t="s">
        <v>48</v>
      </c>
      <c r="B141" s="40">
        <f>SUM(B142:B148)</f>
        <v>75</v>
      </c>
      <c r="C141" s="40">
        <f t="shared" ref="C141:S141" si="63">SUM(C142:C148)</f>
        <v>123</v>
      </c>
      <c r="D141" s="40">
        <f t="shared" si="63"/>
        <v>156</v>
      </c>
      <c r="E141" s="40">
        <f t="shared" si="63"/>
        <v>148</v>
      </c>
      <c r="F141" s="40">
        <f t="shared" si="63"/>
        <v>161</v>
      </c>
      <c r="G141" s="40">
        <f t="shared" si="63"/>
        <v>153</v>
      </c>
      <c r="H141" s="40">
        <f t="shared" si="63"/>
        <v>149</v>
      </c>
      <c r="I141" s="40">
        <f t="shared" si="63"/>
        <v>130</v>
      </c>
      <c r="J141" s="40">
        <f t="shared" si="63"/>
        <v>139</v>
      </c>
      <c r="K141" s="40">
        <f t="shared" si="63"/>
        <v>124</v>
      </c>
      <c r="L141" s="40">
        <f t="shared" si="63"/>
        <v>152</v>
      </c>
      <c r="M141" s="40">
        <f t="shared" si="63"/>
        <v>160</v>
      </c>
      <c r="N141" s="40">
        <f t="shared" si="63"/>
        <v>150</v>
      </c>
      <c r="O141" s="40">
        <f t="shared" si="63"/>
        <v>96</v>
      </c>
      <c r="P141" s="40">
        <f t="shared" si="63"/>
        <v>89</v>
      </c>
      <c r="Q141" s="40">
        <f t="shared" si="63"/>
        <v>89</v>
      </c>
      <c r="R141" s="40">
        <f t="shared" si="63"/>
        <v>99</v>
      </c>
      <c r="S141" s="40">
        <f t="shared" si="63"/>
        <v>2193</v>
      </c>
      <c r="T141" s="24"/>
      <c r="U141" s="33"/>
    </row>
    <row r="142" spans="1:21" ht="33" customHeight="1" x14ac:dyDescent="0.35">
      <c r="A142" s="51" t="s">
        <v>49</v>
      </c>
      <c r="B142" s="75">
        <v>38</v>
      </c>
      <c r="C142" s="55">
        <v>45</v>
      </c>
      <c r="D142" s="76">
        <v>61</v>
      </c>
      <c r="E142" s="55">
        <v>46</v>
      </c>
      <c r="F142" s="76">
        <v>55</v>
      </c>
      <c r="G142" s="55">
        <v>52</v>
      </c>
      <c r="H142" s="76">
        <v>51</v>
      </c>
      <c r="I142" s="55">
        <v>35</v>
      </c>
      <c r="J142" s="76">
        <v>45</v>
      </c>
      <c r="K142" s="55">
        <v>37</v>
      </c>
      <c r="L142" s="76">
        <v>47</v>
      </c>
      <c r="M142" s="55">
        <v>49</v>
      </c>
      <c r="N142" s="76">
        <v>53</v>
      </c>
      <c r="O142" s="55">
        <v>37</v>
      </c>
      <c r="P142" s="76">
        <v>22</v>
      </c>
      <c r="Q142" s="55">
        <v>35</v>
      </c>
      <c r="R142" s="76">
        <v>25</v>
      </c>
      <c r="S142" s="55">
        <f>SUM(B142:R142)</f>
        <v>733</v>
      </c>
      <c r="T142" s="36"/>
      <c r="U142" s="24"/>
    </row>
    <row r="143" spans="1:21" ht="33" customHeight="1" x14ac:dyDescent="0.35">
      <c r="A143" s="73" t="s">
        <v>50</v>
      </c>
      <c r="B143" s="77">
        <v>5</v>
      </c>
      <c r="C143" s="52">
        <v>8</v>
      </c>
      <c r="D143" s="78">
        <v>8</v>
      </c>
      <c r="E143" s="52">
        <v>7</v>
      </c>
      <c r="F143" s="78">
        <v>6</v>
      </c>
      <c r="G143" s="52">
        <v>11</v>
      </c>
      <c r="H143" s="78">
        <v>6</v>
      </c>
      <c r="I143" s="52">
        <v>5</v>
      </c>
      <c r="J143" s="78">
        <v>9</v>
      </c>
      <c r="K143" s="52">
        <v>10</v>
      </c>
      <c r="L143" s="78">
        <v>9</v>
      </c>
      <c r="M143" s="52">
        <v>9</v>
      </c>
      <c r="N143" s="78">
        <v>8</v>
      </c>
      <c r="O143" s="52">
        <v>6</v>
      </c>
      <c r="P143" s="78">
        <v>6</v>
      </c>
      <c r="Q143" s="52">
        <v>6</v>
      </c>
      <c r="R143" s="78">
        <v>4</v>
      </c>
      <c r="S143" s="57">
        <f t="shared" ref="S143:S148" si="64">SUM(B143:R143)</f>
        <v>123</v>
      </c>
      <c r="T143" s="36"/>
      <c r="U143" s="24"/>
    </row>
    <row r="144" spans="1:21" ht="33" customHeight="1" x14ac:dyDescent="0.35">
      <c r="A144" s="73" t="s">
        <v>51</v>
      </c>
      <c r="B144" s="91">
        <v>5</v>
      </c>
      <c r="C144" s="93">
        <v>9</v>
      </c>
      <c r="D144" s="94">
        <v>17</v>
      </c>
      <c r="E144" s="93">
        <v>22</v>
      </c>
      <c r="F144" s="94">
        <v>24</v>
      </c>
      <c r="G144" s="93">
        <v>13</v>
      </c>
      <c r="H144" s="94">
        <v>17</v>
      </c>
      <c r="I144" s="93">
        <v>20</v>
      </c>
      <c r="J144" s="94">
        <v>15</v>
      </c>
      <c r="K144" s="93">
        <v>17</v>
      </c>
      <c r="L144" s="94">
        <v>17</v>
      </c>
      <c r="M144" s="93">
        <v>18</v>
      </c>
      <c r="N144" s="94">
        <v>19</v>
      </c>
      <c r="O144" s="93">
        <v>10</v>
      </c>
      <c r="P144" s="94">
        <v>14</v>
      </c>
      <c r="Q144" s="93">
        <v>8</v>
      </c>
      <c r="R144" s="96">
        <v>16</v>
      </c>
      <c r="S144" s="57">
        <f t="shared" si="64"/>
        <v>261</v>
      </c>
      <c r="T144" s="36"/>
      <c r="U144" s="24"/>
    </row>
    <row r="145" spans="1:21" ht="33" customHeight="1" x14ac:dyDescent="0.35">
      <c r="A145" s="73" t="s">
        <v>52</v>
      </c>
      <c r="B145" s="77">
        <v>3</v>
      </c>
      <c r="C145" s="52">
        <v>10</v>
      </c>
      <c r="D145" s="78">
        <v>16</v>
      </c>
      <c r="E145" s="52">
        <v>15</v>
      </c>
      <c r="F145" s="78">
        <v>7</v>
      </c>
      <c r="G145" s="52">
        <v>6</v>
      </c>
      <c r="H145" s="78">
        <v>11</v>
      </c>
      <c r="I145" s="52">
        <v>10</v>
      </c>
      <c r="J145" s="78">
        <v>14</v>
      </c>
      <c r="K145" s="52">
        <v>9</v>
      </c>
      <c r="L145" s="78">
        <v>12</v>
      </c>
      <c r="M145" s="52">
        <v>13</v>
      </c>
      <c r="N145" s="78">
        <v>12</v>
      </c>
      <c r="O145" s="52">
        <v>4</v>
      </c>
      <c r="P145" s="78">
        <v>6</v>
      </c>
      <c r="Q145" s="52">
        <v>5</v>
      </c>
      <c r="R145" s="78">
        <v>5</v>
      </c>
      <c r="S145" s="57">
        <f t="shared" si="64"/>
        <v>158</v>
      </c>
      <c r="T145" s="36"/>
      <c r="U145" s="24"/>
    </row>
    <row r="146" spans="1:21" ht="33" customHeight="1" x14ac:dyDescent="0.35">
      <c r="A146" s="73" t="s">
        <v>53</v>
      </c>
      <c r="B146" s="77">
        <v>7</v>
      </c>
      <c r="C146" s="52">
        <v>26</v>
      </c>
      <c r="D146" s="78">
        <v>22</v>
      </c>
      <c r="E146" s="52">
        <v>18</v>
      </c>
      <c r="F146" s="78">
        <v>22</v>
      </c>
      <c r="G146" s="52">
        <v>27</v>
      </c>
      <c r="H146" s="78">
        <v>25</v>
      </c>
      <c r="I146" s="52">
        <v>20</v>
      </c>
      <c r="J146" s="78">
        <v>20</v>
      </c>
      <c r="K146" s="52">
        <v>26</v>
      </c>
      <c r="L146" s="78">
        <v>22</v>
      </c>
      <c r="M146" s="52">
        <v>28</v>
      </c>
      <c r="N146" s="78">
        <v>23</v>
      </c>
      <c r="O146" s="52">
        <v>20</v>
      </c>
      <c r="P146" s="78">
        <v>14</v>
      </c>
      <c r="Q146" s="52">
        <v>19</v>
      </c>
      <c r="R146" s="78">
        <v>16</v>
      </c>
      <c r="S146" s="57">
        <f t="shared" si="64"/>
        <v>355</v>
      </c>
      <c r="T146" s="36"/>
      <c r="U146" s="24"/>
    </row>
    <row r="147" spans="1:21" ht="33" customHeight="1" x14ac:dyDescent="0.35">
      <c r="A147" s="18" t="s">
        <v>54</v>
      </c>
      <c r="B147" s="77">
        <v>11</v>
      </c>
      <c r="C147" s="52">
        <v>14</v>
      </c>
      <c r="D147" s="78">
        <v>24</v>
      </c>
      <c r="E147" s="52">
        <v>28</v>
      </c>
      <c r="F147" s="78">
        <v>31</v>
      </c>
      <c r="G147" s="52">
        <v>30</v>
      </c>
      <c r="H147" s="78">
        <v>29</v>
      </c>
      <c r="I147" s="52">
        <v>29</v>
      </c>
      <c r="J147" s="78">
        <v>25</v>
      </c>
      <c r="K147" s="52">
        <v>17</v>
      </c>
      <c r="L147" s="78">
        <v>32</v>
      </c>
      <c r="M147" s="52">
        <v>28</v>
      </c>
      <c r="N147" s="78">
        <v>25</v>
      </c>
      <c r="O147" s="52">
        <v>16</v>
      </c>
      <c r="P147" s="78">
        <v>16</v>
      </c>
      <c r="Q147" s="52">
        <v>7</v>
      </c>
      <c r="R147" s="78">
        <v>20</v>
      </c>
      <c r="S147" s="57">
        <f t="shared" si="64"/>
        <v>382</v>
      </c>
      <c r="T147" s="36"/>
      <c r="U147" s="24"/>
    </row>
    <row r="148" spans="1:21" ht="33" customHeight="1" thickBot="1" x14ac:dyDescent="0.4">
      <c r="A148" s="81" t="s">
        <v>106</v>
      </c>
      <c r="B148" s="92">
        <v>6</v>
      </c>
      <c r="C148" s="53">
        <v>11</v>
      </c>
      <c r="D148" s="95">
        <v>8</v>
      </c>
      <c r="E148" s="53">
        <v>12</v>
      </c>
      <c r="F148" s="95">
        <v>16</v>
      </c>
      <c r="G148" s="53">
        <v>14</v>
      </c>
      <c r="H148" s="95">
        <v>10</v>
      </c>
      <c r="I148" s="53">
        <v>11</v>
      </c>
      <c r="J148" s="95">
        <v>11</v>
      </c>
      <c r="K148" s="53">
        <v>8</v>
      </c>
      <c r="L148" s="95">
        <v>13</v>
      </c>
      <c r="M148" s="53">
        <v>15</v>
      </c>
      <c r="N148" s="95">
        <v>10</v>
      </c>
      <c r="O148" s="53">
        <v>3</v>
      </c>
      <c r="P148" s="95">
        <v>11</v>
      </c>
      <c r="Q148" s="53">
        <v>9</v>
      </c>
      <c r="R148" s="95">
        <v>13</v>
      </c>
      <c r="S148" s="58">
        <f t="shared" si="64"/>
        <v>181</v>
      </c>
      <c r="T148" s="24"/>
    </row>
    <row r="149" spans="1:21" ht="33" customHeight="1" thickBot="1" x14ac:dyDescent="0.4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33"/>
      <c r="T149" s="33"/>
      <c r="U149" s="33"/>
    </row>
    <row r="150" spans="1:21" ht="33" customHeight="1" thickBot="1" x14ac:dyDescent="0.4">
      <c r="A150" s="39" t="s">
        <v>55</v>
      </c>
      <c r="B150" s="40">
        <f>SUM(B151:B163)</f>
        <v>1028</v>
      </c>
      <c r="C150" s="40">
        <f t="shared" ref="C150:S150" si="65">SUM(C151:C163)</f>
        <v>1186</v>
      </c>
      <c r="D150" s="40">
        <f t="shared" si="65"/>
        <v>1137</v>
      </c>
      <c r="E150" s="40">
        <f t="shared" si="65"/>
        <v>1268</v>
      </c>
      <c r="F150" s="40">
        <f t="shared" si="65"/>
        <v>1270</v>
      </c>
      <c r="G150" s="40">
        <f t="shared" si="65"/>
        <v>1335</v>
      </c>
      <c r="H150" s="40">
        <f t="shared" si="65"/>
        <v>1087</v>
      </c>
      <c r="I150" s="40">
        <f t="shared" si="65"/>
        <v>1160</v>
      </c>
      <c r="J150" s="40">
        <f t="shared" si="65"/>
        <v>1123</v>
      </c>
      <c r="K150" s="40">
        <f t="shared" si="65"/>
        <v>1232</v>
      </c>
      <c r="L150" s="40">
        <f t="shared" si="65"/>
        <v>1229</v>
      </c>
      <c r="M150" s="40">
        <f t="shared" si="65"/>
        <v>939</v>
      </c>
      <c r="N150" s="40">
        <f t="shared" si="65"/>
        <v>772</v>
      </c>
      <c r="O150" s="40">
        <f t="shared" si="65"/>
        <v>595</v>
      </c>
      <c r="P150" s="40">
        <f t="shared" si="65"/>
        <v>531</v>
      </c>
      <c r="Q150" s="40">
        <f t="shared" si="65"/>
        <v>387</v>
      </c>
      <c r="R150" s="40">
        <f t="shared" si="65"/>
        <v>467</v>
      </c>
      <c r="S150" s="40">
        <f t="shared" si="65"/>
        <v>16748</v>
      </c>
      <c r="T150" s="24"/>
      <c r="U150" s="33"/>
    </row>
    <row r="151" spans="1:21" ht="33" customHeight="1" x14ac:dyDescent="0.35">
      <c r="A151" s="83" t="s">
        <v>56</v>
      </c>
      <c r="B151" s="55">
        <v>412</v>
      </c>
      <c r="C151" s="56">
        <v>446</v>
      </c>
      <c r="D151" s="56">
        <v>493</v>
      </c>
      <c r="E151" s="56">
        <v>511</v>
      </c>
      <c r="F151" s="56">
        <v>540</v>
      </c>
      <c r="G151" s="56">
        <v>577</v>
      </c>
      <c r="H151" s="56">
        <v>449</v>
      </c>
      <c r="I151" s="56">
        <v>450</v>
      </c>
      <c r="J151" s="56">
        <v>447</v>
      </c>
      <c r="K151" s="56">
        <v>486</v>
      </c>
      <c r="L151" s="56">
        <v>506</v>
      </c>
      <c r="M151" s="56">
        <v>382</v>
      </c>
      <c r="N151" s="56">
        <v>305</v>
      </c>
      <c r="O151" s="56">
        <v>221</v>
      </c>
      <c r="P151" s="56">
        <v>205</v>
      </c>
      <c r="Q151" s="56">
        <v>138</v>
      </c>
      <c r="R151" s="56">
        <v>177</v>
      </c>
      <c r="S151" s="55">
        <f>SUM(B151:R151)</f>
        <v>6745</v>
      </c>
      <c r="T151" s="36"/>
      <c r="U151" s="24"/>
    </row>
    <row r="152" spans="1:21" ht="33" customHeight="1" x14ac:dyDescent="0.35">
      <c r="A152" s="18" t="s">
        <v>57</v>
      </c>
      <c r="B152" s="52">
        <v>144</v>
      </c>
      <c r="C152" s="43">
        <v>200</v>
      </c>
      <c r="D152" s="43">
        <v>173</v>
      </c>
      <c r="E152" s="43">
        <v>194</v>
      </c>
      <c r="F152" s="43">
        <v>194</v>
      </c>
      <c r="G152" s="43">
        <v>200</v>
      </c>
      <c r="H152" s="43">
        <v>163</v>
      </c>
      <c r="I152" s="43">
        <v>190</v>
      </c>
      <c r="J152" s="43">
        <v>207</v>
      </c>
      <c r="K152" s="43">
        <v>225</v>
      </c>
      <c r="L152" s="43">
        <v>222</v>
      </c>
      <c r="M152" s="43">
        <v>165</v>
      </c>
      <c r="N152" s="43">
        <v>127</v>
      </c>
      <c r="O152" s="43">
        <v>95</v>
      </c>
      <c r="P152" s="43">
        <v>92</v>
      </c>
      <c r="Q152" s="43">
        <v>70</v>
      </c>
      <c r="R152" s="43">
        <v>81</v>
      </c>
      <c r="S152" s="57">
        <f t="shared" ref="S152:S163" si="66">SUM(B152:R152)</f>
        <v>2742</v>
      </c>
      <c r="T152" s="36"/>
      <c r="U152" s="24"/>
    </row>
    <row r="153" spans="1:21" ht="33" customHeight="1" x14ac:dyDescent="0.35">
      <c r="A153" s="18" t="s">
        <v>58</v>
      </c>
      <c r="B153" s="52">
        <v>133</v>
      </c>
      <c r="C153" s="43">
        <v>182</v>
      </c>
      <c r="D153" s="43">
        <v>194</v>
      </c>
      <c r="E153" s="43">
        <v>231</v>
      </c>
      <c r="F153" s="43">
        <v>219</v>
      </c>
      <c r="G153" s="43">
        <v>203</v>
      </c>
      <c r="H153" s="43">
        <v>192</v>
      </c>
      <c r="I153" s="43">
        <v>203</v>
      </c>
      <c r="J153" s="43">
        <v>209</v>
      </c>
      <c r="K153" s="43">
        <v>208</v>
      </c>
      <c r="L153" s="43">
        <v>221</v>
      </c>
      <c r="M153" s="43">
        <v>159</v>
      </c>
      <c r="N153" s="43">
        <v>152</v>
      </c>
      <c r="O153" s="43">
        <v>142</v>
      </c>
      <c r="P153" s="43">
        <v>119</v>
      </c>
      <c r="Q153" s="43">
        <v>88</v>
      </c>
      <c r="R153" s="43">
        <v>133</v>
      </c>
      <c r="S153" s="57">
        <f t="shared" si="66"/>
        <v>2988</v>
      </c>
      <c r="T153" s="36"/>
      <c r="U153" s="24"/>
    </row>
    <row r="154" spans="1:21" ht="33" customHeight="1" x14ac:dyDescent="0.35">
      <c r="A154" s="18" t="s">
        <v>59</v>
      </c>
      <c r="B154" s="57">
        <v>331</v>
      </c>
      <c r="C154" s="19">
        <v>351</v>
      </c>
      <c r="D154" s="19">
        <v>275</v>
      </c>
      <c r="E154" s="19">
        <v>329</v>
      </c>
      <c r="F154" s="19">
        <v>307</v>
      </c>
      <c r="G154" s="19">
        <v>349</v>
      </c>
      <c r="H154" s="19">
        <v>278</v>
      </c>
      <c r="I154" s="19">
        <v>312</v>
      </c>
      <c r="J154" s="19">
        <v>255</v>
      </c>
      <c r="K154" s="19">
        <v>310</v>
      </c>
      <c r="L154" s="19">
        <v>274</v>
      </c>
      <c r="M154" s="19">
        <v>230</v>
      </c>
      <c r="N154" s="19">
        <v>186</v>
      </c>
      <c r="O154" s="19">
        <v>136</v>
      </c>
      <c r="P154" s="19">
        <v>114</v>
      </c>
      <c r="Q154" s="19">
        <v>88</v>
      </c>
      <c r="R154" s="19">
        <v>72</v>
      </c>
      <c r="S154" s="57">
        <f>SUM(B154:R154)+2</f>
        <v>4199</v>
      </c>
      <c r="T154" s="36"/>
      <c r="U154" s="24"/>
    </row>
    <row r="155" spans="1:21" ht="33" customHeight="1" x14ac:dyDescent="0.35">
      <c r="A155" s="83" t="s">
        <v>118</v>
      </c>
      <c r="B155" s="52">
        <v>0</v>
      </c>
      <c r="C155" s="43">
        <v>0</v>
      </c>
      <c r="D155" s="43">
        <v>0</v>
      </c>
      <c r="E155" s="43">
        <v>0</v>
      </c>
      <c r="F155" s="43">
        <v>0</v>
      </c>
      <c r="G155" s="43">
        <v>0</v>
      </c>
      <c r="H155" s="43">
        <v>1</v>
      </c>
      <c r="I155" s="43">
        <v>1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0</v>
      </c>
      <c r="P155" s="43">
        <v>0</v>
      </c>
      <c r="Q155" s="43">
        <v>2</v>
      </c>
      <c r="R155" s="43">
        <v>1</v>
      </c>
      <c r="S155" s="43">
        <f t="shared" si="66"/>
        <v>5</v>
      </c>
      <c r="T155" s="36"/>
      <c r="U155" s="24"/>
    </row>
    <row r="156" spans="1:21" ht="33" customHeight="1" x14ac:dyDescent="0.35">
      <c r="A156" s="18" t="s">
        <v>119</v>
      </c>
      <c r="B156" s="57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2</v>
      </c>
      <c r="S156" s="19">
        <f t="shared" si="66"/>
        <v>2</v>
      </c>
      <c r="T156" s="36"/>
      <c r="U156" s="24"/>
    </row>
    <row r="157" spans="1:21" ht="33" customHeight="1" x14ac:dyDescent="0.35">
      <c r="A157" s="18" t="s">
        <v>120</v>
      </c>
      <c r="B157" s="57">
        <v>0</v>
      </c>
      <c r="C157" s="19">
        <v>1</v>
      </c>
      <c r="D157" s="19">
        <v>0</v>
      </c>
      <c r="E157" s="19">
        <v>0</v>
      </c>
      <c r="F157" s="19">
        <v>2</v>
      </c>
      <c r="G157" s="19">
        <v>1</v>
      </c>
      <c r="H157" s="19">
        <v>0</v>
      </c>
      <c r="I157" s="19">
        <v>2</v>
      </c>
      <c r="J157" s="19">
        <v>1</v>
      </c>
      <c r="K157" s="19">
        <v>0</v>
      </c>
      <c r="L157" s="19">
        <v>2</v>
      </c>
      <c r="M157" s="19">
        <v>2</v>
      </c>
      <c r="N157" s="19">
        <v>0</v>
      </c>
      <c r="O157" s="19">
        <v>0</v>
      </c>
      <c r="P157" s="19">
        <v>1</v>
      </c>
      <c r="Q157" s="19">
        <v>0</v>
      </c>
      <c r="R157" s="19">
        <v>0</v>
      </c>
      <c r="S157" s="19">
        <f t="shared" si="66"/>
        <v>12</v>
      </c>
      <c r="T157" s="36"/>
      <c r="U157" s="24"/>
    </row>
    <row r="158" spans="1:21" ht="33" customHeight="1" x14ac:dyDescent="0.35">
      <c r="A158" s="18" t="s">
        <v>126</v>
      </c>
      <c r="B158" s="57">
        <v>0</v>
      </c>
      <c r="C158" s="19">
        <v>1</v>
      </c>
      <c r="D158" s="19">
        <v>0</v>
      </c>
      <c r="E158" s="19">
        <v>1</v>
      </c>
      <c r="F158" s="19">
        <v>3</v>
      </c>
      <c r="G158" s="19">
        <v>0</v>
      </c>
      <c r="H158" s="19">
        <v>0</v>
      </c>
      <c r="I158" s="19">
        <v>0</v>
      </c>
      <c r="J158" s="19">
        <v>0</v>
      </c>
      <c r="K158" s="19">
        <v>1</v>
      </c>
      <c r="L158" s="19">
        <v>1</v>
      </c>
      <c r="M158" s="19">
        <v>0</v>
      </c>
      <c r="N158" s="19">
        <v>0</v>
      </c>
      <c r="O158" s="19">
        <v>1</v>
      </c>
      <c r="P158" s="19">
        <v>0</v>
      </c>
      <c r="Q158" s="19">
        <v>0</v>
      </c>
      <c r="R158" s="19">
        <v>0</v>
      </c>
      <c r="S158" s="19">
        <f t="shared" si="66"/>
        <v>8</v>
      </c>
      <c r="T158" s="36"/>
      <c r="U158" s="24"/>
    </row>
    <row r="159" spans="1:21" ht="33" customHeight="1" x14ac:dyDescent="0.35">
      <c r="A159" s="18" t="s">
        <v>121</v>
      </c>
      <c r="B159" s="57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1</v>
      </c>
      <c r="R159" s="19">
        <v>0</v>
      </c>
      <c r="S159" s="19">
        <f t="shared" si="66"/>
        <v>1</v>
      </c>
      <c r="T159" s="36"/>
      <c r="U159" s="24"/>
    </row>
    <row r="160" spans="1:21" ht="33" customHeight="1" x14ac:dyDescent="0.35">
      <c r="A160" s="18" t="s">
        <v>122</v>
      </c>
      <c r="B160" s="57">
        <v>3</v>
      </c>
      <c r="C160" s="19">
        <v>1</v>
      </c>
      <c r="D160" s="19">
        <v>0</v>
      </c>
      <c r="E160" s="19">
        <v>0</v>
      </c>
      <c r="F160" s="19">
        <v>1</v>
      </c>
      <c r="G160" s="19">
        <v>2</v>
      </c>
      <c r="H160" s="19">
        <v>0</v>
      </c>
      <c r="I160" s="19">
        <v>1</v>
      </c>
      <c r="J160" s="19">
        <v>1</v>
      </c>
      <c r="K160" s="19">
        <v>0</v>
      </c>
      <c r="L160" s="19">
        <v>1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f t="shared" si="66"/>
        <v>10</v>
      </c>
      <c r="T160" s="36"/>
      <c r="U160" s="24"/>
    </row>
    <row r="161" spans="1:21" ht="33" customHeight="1" x14ac:dyDescent="0.35">
      <c r="A161" s="18" t="s">
        <v>123</v>
      </c>
      <c r="B161" s="57">
        <v>1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1</v>
      </c>
      <c r="M161" s="19">
        <v>0</v>
      </c>
      <c r="N161" s="19">
        <v>1</v>
      </c>
      <c r="O161" s="19">
        <v>0</v>
      </c>
      <c r="P161" s="19">
        <v>0</v>
      </c>
      <c r="Q161" s="19">
        <v>0</v>
      </c>
      <c r="R161" s="19">
        <v>0</v>
      </c>
      <c r="S161" s="19">
        <f t="shared" si="66"/>
        <v>3</v>
      </c>
      <c r="T161" s="36"/>
      <c r="U161" s="24"/>
    </row>
    <row r="162" spans="1:21" ht="33" customHeight="1" x14ac:dyDescent="0.35">
      <c r="A162" s="18" t="s">
        <v>124</v>
      </c>
      <c r="B162" s="57">
        <v>2</v>
      </c>
      <c r="C162" s="19">
        <v>3</v>
      </c>
      <c r="D162" s="19">
        <v>2</v>
      </c>
      <c r="E162" s="19">
        <v>2</v>
      </c>
      <c r="F162" s="19">
        <v>4</v>
      </c>
      <c r="G162" s="19">
        <v>3</v>
      </c>
      <c r="H162" s="19">
        <v>3</v>
      </c>
      <c r="I162" s="19">
        <v>0</v>
      </c>
      <c r="J162" s="19">
        <v>2</v>
      </c>
      <c r="K162" s="19">
        <v>1</v>
      </c>
      <c r="L162" s="19">
        <v>1</v>
      </c>
      <c r="M162" s="19">
        <v>1</v>
      </c>
      <c r="N162" s="19">
        <v>1</v>
      </c>
      <c r="O162" s="19">
        <v>0</v>
      </c>
      <c r="P162" s="19">
        <v>0</v>
      </c>
      <c r="Q162" s="19">
        <v>0</v>
      </c>
      <c r="R162" s="19">
        <v>1</v>
      </c>
      <c r="S162" s="19">
        <f t="shared" si="66"/>
        <v>26</v>
      </c>
      <c r="T162" s="36"/>
      <c r="U162" s="24"/>
    </row>
    <row r="163" spans="1:21" ht="33" customHeight="1" thickBot="1" x14ac:dyDescent="0.4">
      <c r="A163" s="44" t="s">
        <v>125</v>
      </c>
      <c r="B163" s="58">
        <v>2</v>
      </c>
      <c r="C163" s="45">
        <v>1</v>
      </c>
      <c r="D163" s="45">
        <v>0</v>
      </c>
      <c r="E163" s="45">
        <v>0</v>
      </c>
      <c r="F163" s="45">
        <v>0</v>
      </c>
      <c r="G163" s="45">
        <v>0</v>
      </c>
      <c r="H163" s="45">
        <v>1</v>
      </c>
      <c r="I163" s="45">
        <v>1</v>
      </c>
      <c r="J163" s="45">
        <v>1</v>
      </c>
      <c r="K163" s="45">
        <v>1</v>
      </c>
      <c r="L163" s="45">
        <v>0</v>
      </c>
      <c r="M163" s="45">
        <v>0</v>
      </c>
      <c r="N163" s="45">
        <v>0</v>
      </c>
      <c r="O163" s="45">
        <v>0</v>
      </c>
      <c r="P163" s="45">
        <v>0</v>
      </c>
      <c r="Q163" s="45">
        <v>0</v>
      </c>
      <c r="R163" s="45">
        <v>0</v>
      </c>
      <c r="S163" s="45">
        <f t="shared" si="66"/>
        <v>7</v>
      </c>
      <c r="T163" s="36"/>
      <c r="U163" s="24"/>
    </row>
    <row r="164" spans="1:21" ht="33" customHeight="1" thickBot="1" x14ac:dyDescent="0.4">
      <c r="A164" s="25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33"/>
      <c r="T164" s="33"/>
      <c r="U164" s="33"/>
    </row>
    <row r="165" spans="1:21" s="35" customFormat="1" ht="33" customHeight="1" thickBot="1" x14ac:dyDescent="0.4">
      <c r="A165" s="39" t="s">
        <v>60</v>
      </c>
      <c r="B165" s="48">
        <f>+B166</f>
        <v>280</v>
      </c>
      <c r="C165" s="40">
        <f t="shared" ref="C165:R165" si="67">+C166</f>
        <v>481</v>
      </c>
      <c r="D165" s="40">
        <f t="shared" si="67"/>
        <v>443</v>
      </c>
      <c r="E165" s="40">
        <f t="shared" si="67"/>
        <v>444</v>
      </c>
      <c r="F165" s="40">
        <f t="shared" si="67"/>
        <v>433</v>
      </c>
      <c r="G165" s="40">
        <f t="shared" si="67"/>
        <v>412</v>
      </c>
      <c r="H165" s="40">
        <f t="shared" si="67"/>
        <v>390</v>
      </c>
      <c r="I165" s="40">
        <f t="shared" si="67"/>
        <v>335</v>
      </c>
      <c r="J165" s="40">
        <f t="shared" si="67"/>
        <v>366</v>
      </c>
      <c r="K165" s="40">
        <f t="shared" si="67"/>
        <v>327</v>
      </c>
      <c r="L165" s="40">
        <f t="shared" si="67"/>
        <v>363</v>
      </c>
      <c r="M165" s="40">
        <f t="shared" si="67"/>
        <v>339</v>
      </c>
      <c r="N165" s="40">
        <f t="shared" si="67"/>
        <v>280</v>
      </c>
      <c r="O165" s="40">
        <f t="shared" si="67"/>
        <v>251</v>
      </c>
      <c r="P165" s="40">
        <f t="shared" si="67"/>
        <v>212</v>
      </c>
      <c r="Q165" s="40">
        <f t="shared" si="67"/>
        <v>167</v>
      </c>
      <c r="R165" s="40">
        <f t="shared" si="67"/>
        <v>194</v>
      </c>
      <c r="S165" s="40">
        <f>S166</f>
        <v>5717</v>
      </c>
      <c r="T165" s="33"/>
      <c r="U165" s="33"/>
    </row>
    <row r="166" spans="1:21" ht="33" customHeight="1" thickBot="1" x14ac:dyDescent="0.4">
      <c r="A166" s="81" t="s">
        <v>61</v>
      </c>
      <c r="B166" s="53">
        <v>280</v>
      </c>
      <c r="C166" s="54">
        <v>481</v>
      </c>
      <c r="D166" s="54">
        <v>443</v>
      </c>
      <c r="E166" s="54">
        <v>444</v>
      </c>
      <c r="F166" s="54">
        <v>433</v>
      </c>
      <c r="G166" s="54">
        <v>412</v>
      </c>
      <c r="H166" s="54">
        <v>390</v>
      </c>
      <c r="I166" s="54">
        <v>335</v>
      </c>
      <c r="J166" s="54">
        <v>366</v>
      </c>
      <c r="K166" s="54">
        <v>327</v>
      </c>
      <c r="L166" s="54">
        <v>363</v>
      </c>
      <c r="M166" s="54">
        <v>339</v>
      </c>
      <c r="N166" s="54">
        <v>280</v>
      </c>
      <c r="O166" s="54">
        <v>251</v>
      </c>
      <c r="P166" s="54">
        <v>212</v>
      </c>
      <c r="Q166" s="54">
        <v>167</v>
      </c>
      <c r="R166" s="54">
        <v>194</v>
      </c>
      <c r="S166" s="84">
        <f>SUM(B166:R166)</f>
        <v>5717</v>
      </c>
      <c r="T166" s="36"/>
      <c r="U166" s="24"/>
    </row>
    <row r="167" spans="1:21" ht="33" customHeight="1" thickBot="1" x14ac:dyDescent="0.4">
      <c r="A167" s="35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33"/>
      <c r="T167" s="33"/>
      <c r="U167" s="33"/>
    </row>
    <row r="168" spans="1:21" s="35" customFormat="1" ht="33" customHeight="1" thickBot="1" x14ac:dyDescent="0.4">
      <c r="A168" s="39" t="s">
        <v>80</v>
      </c>
      <c r="B168" s="48">
        <f>SUM(B169:B171)</f>
        <v>72</v>
      </c>
      <c r="C168" s="48">
        <f t="shared" ref="C168:S168" si="68">SUM(C169:C171)</f>
        <v>161</v>
      </c>
      <c r="D168" s="48">
        <f t="shared" si="68"/>
        <v>171</v>
      </c>
      <c r="E168" s="48">
        <f t="shared" si="68"/>
        <v>201</v>
      </c>
      <c r="F168" s="48">
        <f t="shared" si="68"/>
        <v>237</v>
      </c>
      <c r="G168" s="48">
        <f t="shared" si="68"/>
        <v>221</v>
      </c>
      <c r="H168" s="48">
        <f t="shared" si="68"/>
        <v>204</v>
      </c>
      <c r="I168" s="48">
        <f t="shared" si="68"/>
        <v>237</v>
      </c>
      <c r="J168" s="48">
        <f t="shared" si="68"/>
        <v>228</v>
      </c>
      <c r="K168" s="48">
        <f t="shared" si="68"/>
        <v>260</v>
      </c>
      <c r="L168" s="48">
        <f t="shared" si="68"/>
        <v>269</v>
      </c>
      <c r="M168" s="48">
        <f t="shared" si="68"/>
        <v>224</v>
      </c>
      <c r="N168" s="48">
        <f t="shared" si="68"/>
        <v>217</v>
      </c>
      <c r="O168" s="48">
        <f t="shared" si="68"/>
        <v>159</v>
      </c>
      <c r="P168" s="48">
        <f t="shared" si="68"/>
        <v>139</v>
      </c>
      <c r="Q168" s="48">
        <f t="shared" si="68"/>
        <v>134</v>
      </c>
      <c r="R168" s="48">
        <f t="shared" si="68"/>
        <v>161</v>
      </c>
      <c r="S168" s="48">
        <f t="shared" si="68"/>
        <v>3295</v>
      </c>
      <c r="T168" s="33"/>
      <c r="U168" s="33"/>
    </row>
    <row r="169" spans="1:21" ht="33" customHeight="1" x14ac:dyDescent="0.35">
      <c r="A169" s="59" t="s">
        <v>81</v>
      </c>
      <c r="B169" s="55">
        <v>71</v>
      </c>
      <c r="C169" s="56">
        <v>161</v>
      </c>
      <c r="D169" s="56">
        <v>171</v>
      </c>
      <c r="E169" s="56">
        <v>201</v>
      </c>
      <c r="F169" s="56">
        <v>237</v>
      </c>
      <c r="G169" s="56">
        <v>221</v>
      </c>
      <c r="H169" s="56">
        <v>204</v>
      </c>
      <c r="I169" s="56">
        <v>237</v>
      </c>
      <c r="J169" s="56">
        <v>228</v>
      </c>
      <c r="K169" s="56">
        <v>260</v>
      </c>
      <c r="L169" s="56">
        <v>269</v>
      </c>
      <c r="M169" s="56">
        <v>224</v>
      </c>
      <c r="N169" s="56">
        <v>217</v>
      </c>
      <c r="O169" s="56">
        <v>159</v>
      </c>
      <c r="P169" s="56">
        <v>139</v>
      </c>
      <c r="Q169" s="56">
        <v>134</v>
      </c>
      <c r="R169" s="56">
        <v>161</v>
      </c>
      <c r="S169" s="56">
        <f>SUM(B169:R169)</f>
        <v>3294</v>
      </c>
      <c r="T169" s="36"/>
      <c r="U169" s="24"/>
    </row>
    <row r="170" spans="1:21" ht="33" customHeight="1" x14ac:dyDescent="0.35">
      <c r="A170" s="83" t="s">
        <v>107</v>
      </c>
      <c r="B170" s="52">
        <v>0</v>
      </c>
      <c r="C170" s="43">
        <v>0</v>
      </c>
      <c r="D170" s="43">
        <v>0</v>
      </c>
      <c r="E170" s="43">
        <v>0</v>
      </c>
      <c r="F170" s="43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3">
        <v>0</v>
      </c>
      <c r="Q170" s="43">
        <v>0</v>
      </c>
      <c r="R170" s="43">
        <v>0</v>
      </c>
      <c r="S170" s="43">
        <f>SUM(B170:R170)</f>
        <v>0</v>
      </c>
      <c r="T170" s="36"/>
      <c r="U170" s="24"/>
    </row>
    <row r="171" spans="1:21" ht="33" customHeight="1" thickBot="1" x14ac:dyDescent="0.4">
      <c r="A171" s="81" t="s">
        <v>108</v>
      </c>
      <c r="B171" s="53">
        <v>1</v>
      </c>
      <c r="C171" s="54">
        <v>0</v>
      </c>
      <c r="D171" s="54">
        <v>0</v>
      </c>
      <c r="E171" s="54">
        <v>0</v>
      </c>
      <c r="F171" s="54">
        <v>0</v>
      </c>
      <c r="G171" s="54">
        <v>0</v>
      </c>
      <c r="H171" s="54">
        <v>0</v>
      </c>
      <c r="I171" s="54">
        <v>0</v>
      </c>
      <c r="J171" s="54">
        <v>0</v>
      </c>
      <c r="K171" s="54">
        <v>0</v>
      </c>
      <c r="L171" s="54">
        <v>0</v>
      </c>
      <c r="M171" s="54">
        <v>0</v>
      </c>
      <c r="N171" s="54">
        <v>0</v>
      </c>
      <c r="O171" s="54">
        <v>0</v>
      </c>
      <c r="P171" s="54">
        <v>0</v>
      </c>
      <c r="Q171" s="54">
        <v>0</v>
      </c>
      <c r="R171" s="54">
        <v>0</v>
      </c>
      <c r="S171" s="54">
        <f>SUM(B171:R171)</f>
        <v>1</v>
      </c>
      <c r="T171" s="36"/>
      <c r="U171" s="24"/>
    </row>
    <row r="172" spans="1:21" ht="24" customHeight="1" x14ac:dyDescent="0.35">
      <c r="S172" s="26"/>
      <c r="U172" s="21"/>
    </row>
    <row r="173" spans="1:21" ht="31.5" customHeight="1" x14ac:dyDescent="0.35">
      <c r="A173" s="20" t="s">
        <v>97</v>
      </c>
      <c r="S173" s="26"/>
      <c r="U173" s="21"/>
    </row>
    <row r="174" spans="1:21" ht="33" customHeight="1" x14ac:dyDescent="0.35">
      <c r="A174" s="25" t="s">
        <v>150</v>
      </c>
      <c r="S174" s="26"/>
      <c r="U174" s="21"/>
    </row>
    <row r="175" spans="1:21" ht="33" customHeight="1" x14ac:dyDescent="0.35">
      <c r="U175" s="21"/>
    </row>
  </sheetData>
  <mergeCells count="2">
    <mergeCell ref="A7:S7"/>
    <mergeCell ref="A6:S6"/>
  </mergeCells>
  <phoneticPr fontId="0" type="noConversion"/>
  <pageMargins left="0.75" right="0.59055118110236227" top="0.98425196850393704" bottom="1" header="0" footer="0"/>
  <pageSetup paperSize="256" scale="24" fitToHeight="0" orientation="landscape" r:id="rId1"/>
  <headerFooter alignWithMargins="0"/>
  <rowBreaks count="2" manualBreakCount="2">
    <brk id="60" max="16383" man="1"/>
    <brk id="1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50"/>
  <sheetViews>
    <sheetView showGridLines="0" view="pageBreakPreview" zoomScale="50" zoomScaleNormal="50" zoomScaleSheetLayoutView="50" workbookViewId="0"/>
  </sheetViews>
  <sheetFormatPr baseColWidth="10" defaultRowHeight="34.5" customHeight="1" x14ac:dyDescent="0.35"/>
  <cols>
    <col min="1" max="1" width="76.42578125" style="7" customWidth="1"/>
    <col min="2" max="7" width="17.5703125" style="7" customWidth="1"/>
    <col min="8" max="13" width="19.28515625" style="7" customWidth="1"/>
    <col min="14" max="14" width="20.7109375" style="7" customWidth="1"/>
    <col min="15" max="15" width="17.85546875" style="7" customWidth="1"/>
    <col min="16" max="18" width="15.7109375" style="7" customWidth="1"/>
    <col min="19" max="19" width="22.85546875" style="7" customWidth="1"/>
    <col min="20" max="36" width="11.42578125" style="24"/>
    <col min="37" max="37" width="6.140625" style="24" customWidth="1"/>
    <col min="38" max="16384" width="11.42578125" style="24"/>
  </cols>
  <sheetData>
    <row r="1" spans="1:19" ht="34.5" customHeight="1" x14ac:dyDescent="0.35">
      <c r="A1" s="5" t="s">
        <v>0</v>
      </c>
    </row>
    <row r="2" spans="1:19" ht="34.5" customHeight="1" x14ac:dyDescent="0.35">
      <c r="A2" s="5" t="s">
        <v>1</v>
      </c>
    </row>
    <row r="3" spans="1:19" ht="34.5" customHeight="1" x14ac:dyDescent="0.35">
      <c r="A3" s="5" t="s">
        <v>40</v>
      </c>
    </row>
    <row r="4" spans="1:19" ht="34.5" customHeight="1" x14ac:dyDescent="0.35">
      <c r="A4" s="5" t="s">
        <v>39</v>
      </c>
    </row>
    <row r="6" spans="1:19" s="2" customFormat="1" ht="33" customHeight="1" x14ac:dyDescent="0.35">
      <c r="A6" s="138" t="s">
        <v>147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</row>
    <row r="7" spans="1:19" ht="34.5" customHeight="1" x14ac:dyDescent="0.35">
      <c r="A7" s="138" t="s">
        <v>63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ht="34.5" customHeight="1" thickBot="1" x14ac:dyDescent="0.4">
      <c r="B8" s="22"/>
      <c r="C8" s="22"/>
      <c r="D8" s="22"/>
      <c r="E8" s="22"/>
      <c r="F8" s="22"/>
      <c r="G8" s="22"/>
      <c r="H8" s="14"/>
      <c r="I8" s="72"/>
      <c r="J8" s="22"/>
      <c r="K8" s="22"/>
      <c r="L8" s="22"/>
      <c r="M8" s="22"/>
      <c r="N8" s="22"/>
      <c r="O8" s="22"/>
      <c r="P8" s="22"/>
      <c r="Q8" s="22"/>
      <c r="R8" s="22"/>
      <c r="S8" s="26"/>
    </row>
    <row r="9" spans="1:19" ht="34.5" customHeight="1" thickBot="1" x14ac:dyDescent="0.4">
      <c r="A9" s="86">
        <v>2018</v>
      </c>
      <c r="B9" s="46" t="s">
        <v>3</v>
      </c>
      <c r="C9" s="46" t="s">
        <v>4</v>
      </c>
      <c r="D9" s="46" t="s">
        <v>5</v>
      </c>
      <c r="E9" s="46" t="s">
        <v>6</v>
      </c>
      <c r="F9" s="46" t="s">
        <v>7</v>
      </c>
      <c r="G9" s="46" t="s">
        <v>8</v>
      </c>
      <c r="H9" s="46" t="s">
        <v>9</v>
      </c>
      <c r="I9" s="46" t="s">
        <v>10</v>
      </c>
      <c r="J9" s="46" t="s">
        <v>38</v>
      </c>
      <c r="K9" s="46" t="s">
        <v>12</v>
      </c>
      <c r="L9" s="46" t="s">
        <v>13</v>
      </c>
      <c r="M9" s="46" t="s">
        <v>14</v>
      </c>
      <c r="N9" s="46" t="s">
        <v>15</v>
      </c>
      <c r="O9" s="46" t="s">
        <v>16</v>
      </c>
      <c r="P9" s="46" t="s">
        <v>17</v>
      </c>
      <c r="Q9" s="46" t="s">
        <v>18</v>
      </c>
      <c r="R9" s="46" t="s">
        <v>100</v>
      </c>
      <c r="S9" s="90" t="s">
        <v>20</v>
      </c>
    </row>
    <row r="10" spans="1:19" ht="34.5" customHeight="1" thickBot="1" x14ac:dyDescent="0.4">
      <c r="A10" s="50" t="s">
        <v>21</v>
      </c>
      <c r="B10" s="40">
        <f>ELQUI!B11+LIMARI!B11+CHOAPA!B11</f>
        <v>33881</v>
      </c>
      <c r="C10" s="40">
        <f>ELQUI!C11+LIMARI!C11+CHOAPA!C11</f>
        <v>45243</v>
      </c>
      <c r="D10" s="40">
        <f>ELQUI!D11+LIMARI!D11+CHOAPA!D11</f>
        <v>40727</v>
      </c>
      <c r="E10" s="40">
        <f>ELQUI!E11+LIMARI!E11+CHOAPA!E11</f>
        <v>43904</v>
      </c>
      <c r="F10" s="40">
        <f>ELQUI!F11+LIMARI!F11+CHOAPA!F11</f>
        <v>48002</v>
      </c>
      <c r="G10" s="40">
        <f>ELQUI!G11+LIMARI!G11+CHOAPA!G11</f>
        <v>48669</v>
      </c>
      <c r="H10" s="40">
        <f>ELQUI!H11+LIMARI!H11+CHOAPA!H11</f>
        <v>41156</v>
      </c>
      <c r="I10" s="40">
        <f>ELQUI!I11+LIMARI!I11+CHOAPA!I11</f>
        <v>38300</v>
      </c>
      <c r="J10" s="40">
        <f>ELQUI!J11+LIMARI!J11+CHOAPA!J11</f>
        <v>38500</v>
      </c>
      <c r="K10" s="40">
        <f>ELQUI!K11+LIMARI!K11+CHOAPA!K11</f>
        <v>38650</v>
      </c>
      <c r="L10" s="40">
        <f>ELQUI!L11+LIMARI!L11+CHOAPA!L11</f>
        <v>39075</v>
      </c>
      <c r="M10" s="40">
        <f>ELQUI!M11+LIMARI!M11+CHOAPA!M11</f>
        <v>34533</v>
      </c>
      <c r="N10" s="40">
        <f>ELQUI!N11+LIMARI!N11+CHOAPA!N11</f>
        <v>29037</v>
      </c>
      <c r="O10" s="40">
        <f>ELQUI!O11+LIMARI!O11+CHOAPA!O11</f>
        <v>22648</v>
      </c>
      <c r="P10" s="40">
        <f>ELQUI!P11+LIMARI!P11+CHOAPA!P11</f>
        <v>18613</v>
      </c>
      <c r="Q10" s="40">
        <f>ELQUI!Q11+LIMARI!Q11+CHOAPA!Q11</f>
        <v>14263</v>
      </c>
      <c r="R10" s="40">
        <f>ELQUI!R11+LIMARI!R11+CHOAPA!R11</f>
        <v>19352</v>
      </c>
      <c r="S10" s="40">
        <f>ELQUI!S11+LIMARI!S11+CHOAPA!S11</f>
        <v>595050</v>
      </c>
    </row>
    <row r="11" spans="1:19" ht="34.5" customHeight="1" thickBot="1" x14ac:dyDescent="0.4">
      <c r="A11" s="50" t="s">
        <v>64</v>
      </c>
      <c r="B11" s="42">
        <f>B12+B29+B42+B50</f>
        <v>2492</v>
      </c>
      <c r="C11" s="42">
        <f t="shared" ref="C11:S11" si="0">C12+C29+C42+C50</f>
        <v>3345</v>
      </c>
      <c r="D11" s="42">
        <f t="shared" si="0"/>
        <v>3240</v>
      </c>
      <c r="E11" s="42">
        <f t="shared" si="0"/>
        <v>3593</v>
      </c>
      <c r="F11" s="42">
        <f t="shared" si="0"/>
        <v>3536</v>
      </c>
      <c r="G11" s="42">
        <f t="shared" si="0"/>
        <v>3372</v>
      </c>
      <c r="H11" s="42">
        <f t="shared" si="0"/>
        <v>3036</v>
      </c>
      <c r="I11" s="42">
        <f t="shared" si="0"/>
        <v>2905</v>
      </c>
      <c r="J11" s="42">
        <f t="shared" si="0"/>
        <v>2943</v>
      </c>
      <c r="K11" s="42">
        <f t="shared" si="0"/>
        <v>3265</v>
      </c>
      <c r="L11" s="42">
        <f t="shared" si="0"/>
        <v>3367</v>
      </c>
      <c r="M11" s="42">
        <f t="shared" si="0"/>
        <v>3190</v>
      </c>
      <c r="N11" s="42">
        <f t="shared" si="0"/>
        <v>2602</v>
      </c>
      <c r="O11" s="42">
        <f t="shared" si="0"/>
        <v>2205</v>
      </c>
      <c r="P11" s="42">
        <f t="shared" si="0"/>
        <v>1722</v>
      </c>
      <c r="Q11" s="42">
        <f t="shared" si="0"/>
        <v>1432</v>
      </c>
      <c r="R11" s="42">
        <f t="shared" si="0"/>
        <v>1960</v>
      </c>
      <c r="S11" s="42">
        <f t="shared" si="0"/>
        <v>48223</v>
      </c>
    </row>
    <row r="12" spans="1:19" ht="34.5" customHeight="1" thickBot="1" x14ac:dyDescent="0.4">
      <c r="A12" s="48" t="s">
        <v>65</v>
      </c>
      <c r="B12" s="40">
        <f>SUM(B13:B27)</f>
        <v>1486</v>
      </c>
      <c r="C12" s="40">
        <f t="shared" ref="C12:R12" si="1">SUM(C13:C27)</f>
        <v>1552</v>
      </c>
      <c r="D12" s="40">
        <f t="shared" si="1"/>
        <v>1414</v>
      </c>
      <c r="E12" s="40">
        <f t="shared" si="1"/>
        <v>1535</v>
      </c>
      <c r="F12" s="40">
        <f t="shared" si="1"/>
        <v>1383</v>
      </c>
      <c r="G12" s="40">
        <f t="shared" si="1"/>
        <v>1331</v>
      </c>
      <c r="H12" s="40">
        <f t="shared" si="1"/>
        <v>1179</v>
      </c>
      <c r="I12" s="40">
        <f t="shared" si="1"/>
        <v>1080</v>
      </c>
      <c r="J12" s="40">
        <f t="shared" si="1"/>
        <v>1058</v>
      </c>
      <c r="K12" s="40">
        <f t="shared" si="1"/>
        <v>1332</v>
      </c>
      <c r="L12" s="40">
        <f t="shared" si="1"/>
        <v>1338</v>
      </c>
      <c r="M12" s="40">
        <f t="shared" si="1"/>
        <v>1254</v>
      </c>
      <c r="N12" s="40">
        <f t="shared" si="1"/>
        <v>1034</v>
      </c>
      <c r="O12" s="40">
        <f t="shared" si="1"/>
        <v>934</v>
      </c>
      <c r="P12" s="40">
        <f t="shared" si="1"/>
        <v>718</v>
      </c>
      <c r="Q12" s="40">
        <f t="shared" si="1"/>
        <v>567</v>
      </c>
      <c r="R12" s="40">
        <f t="shared" si="1"/>
        <v>716</v>
      </c>
      <c r="S12" s="40">
        <f>SUM(S13:S27)</f>
        <v>19925</v>
      </c>
    </row>
    <row r="13" spans="1:19" ht="34.5" customHeight="1" x14ac:dyDescent="0.35">
      <c r="A13" s="32" t="s">
        <v>84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69"/>
    </row>
    <row r="14" spans="1:19" ht="34.5" customHeight="1" x14ac:dyDescent="0.35">
      <c r="A14" s="31" t="s">
        <v>101</v>
      </c>
      <c r="B14" s="19">
        <f>B62+B110</f>
        <v>115</v>
      </c>
      <c r="C14" s="19">
        <f t="shared" ref="C14:R14" si="2">C62+C110</f>
        <v>59</v>
      </c>
      <c r="D14" s="19">
        <f t="shared" si="2"/>
        <v>36</v>
      </c>
      <c r="E14" s="19">
        <f t="shared" si="2"/>
        <v>44</v>
      </c>
      <c r="F14" s="19">
        <f t="shared" si="2"/>
        <v>45</v>
      </c>
      <c r="G14" s="19">
        <f t="shared" si="2"/>
        <v>50</v>
      </c>
      <c r="H14" s="19">
        <f t="shared" si="2"/>
        <v>46</v>
      </c>
      <c r="I14" s="19">
        <f t="shared" si="2"/>
        <v>36</v>
      </c>
      <c r="J14" s="19">
        <f t="shared" si="2"/>
        <v>28</v>
      </c>
      <c r="K14" s="19">
        <f t="shared" si="2"/>
        <v>27</v>
      </c>
      <c r="L14" s="19">
        <f t="shared" si="2"/>
        <v>30</v>
      </c>
      <c r="M14" s="19">
        <f t="shared" si="2"/>
        <v>26</v>
      </c>
      <c r="N14" s="19">
        <f t="shared" si="2"/>
        <v>22</v>
      </c>
      <c r="O14" s="19">
        <f t="shared" si="2"/>
        <v>17</v>
      </c>
      <c r="P14" s="19">
        <f t="shared" si="2"/>
        <v>13</v>
      </c>
      <c r="Q14" s="19">
        <f t="shared" si="2"/>
        <v>16</v>
      </c>
      <c r="R14" s="19">
        <f t="shared" si="2"/>
        <v>20</v>
      </c>
      <c r="S14" s="19">
        <f>S62+S110</f>
        <v>630</v>
      </c>
    </row>
    <row r="15" spans="1:19" ht="34.5" customHeight="1" x14ac:dyDescent="0.35">
      <c r="A15" s="31" t="s">
        <v>153</v>
      </c>
      <c r="B15" s="19">
        <f t="shared" ref="B15:S15" si="3">B63+B111</f>
        <v>955</v>
      </c>
      <c r="C15" s="19">
        <f t="shared" si="3"/>
        <v>611</v>
      </c>
      <c r="D15" s="19">
        <f t="shared" si="3"/>
        <v>458</v>
      </c>
      <c r="E15" s="19">
        <f t="shared" si="3"/>
        <v>468</v>
      </c>
      <c r="F15" s="19">
        <f t="shared" si="3"/>
        <v>367</v>
      </c>
      <c r="G15" s="19">
        <f t="shared" si="3"/>
        <v>342</v>
      </c>
      <c r="H15" s="19">
        <f t="shared" si="3"/>
        <v>303</v>
      </c>
      <c r="I15" s="19">
        <f t="shared" si="3"/>
        <v>280</v>
      </c>
      <c r="J15" s="19">
        <f t="shared" si="3"/>
        <v>260</v>
      </c>
      <c r="K15" s="19">
        <f t="shared" si="3"/>
        <v>382</v>
      </c>
      <c r="L15" s="19">
        <f t="shared" si="3"/>
        <v>415</v>
      </c>
      <c r="M15" s="19">
        <f t="shared" si="3"/>
        <v>435</v>
      </c>
      <c r="N15" s="19">
        <f t="shared" si="3"/>
        <v>455</v>
      </c>
      <c r="O15" s="19">
        <f t="shared" si="3"/>
        <v>420</v>
      </c>
      <c r="P15" s="19">
        <f t="shared" si="3"/>
        <v>350</v>
      </c>
      <c r="Q15" s="19">
        <f t="shared" si="3"/>
        <v>292</v>
      </c>
      <c r="R15" s="19">
        <f t="shared" si="3"/>
        <v>360</v>
      </c>
      <c r="S15" s="19">
        <f>S63+S111+8</f>
        <v>7161</v>
      </c>
    </row>
    <row r="16" spans="1:19" ht="34.5" customHeight="1" x14ac:dyDescent="0.35">
      <c r="A16" s="57" t="s">
        <v>66</v>
      </c>
      <c r="B16" s="19">
        <f t="shared" ref="B16:S16" si="4">B64+B112</f>
        <v>10</v>
      </c>
      <c r="C16" s="19">
        <f t="shared" si="4"/>
        <v>31</v>
      </c>
      <c r="D16" s="19">
        <f t="shared" si="4"/>
        <v>32</v>
      </c>
      <c r="E16" s="19">
        <f t="shared" si="4"/>
        <v>49</v>
      </c>
      <c r="F16" s="19">
        <f t="shared" si="4"/>
        <v>41</v>
      </c>
      <c r="G16" s="19">
        <f t="shared" si="4"/>
        <v>52</v>
      </c>
      <c r="H16" s="19">
        <f t="shared" si="4"/>
        <v>42</v>
      </c>
      <c r="I16" s="19">
        <f t="shared" si="4"/>
        <v>36</v>
      </c>
      <c r="J16" s="19">
        <f t="shared" si="4"/>
        <v>37</v>
      </c>
      <c r="K16" s="19">
        <f t="shared" si="4"/>
        <v>61</v>
      </c>
      <c r="L16" s="19">
        <f t="shared" si="4"/>
        <v>47</v>
      </c>
      <c r="M16" s="19">
        <f t="shared" si="4"/>
        <v>60</v>
      </c>
      <c r="N16" s="19">
        <f t="shared" si="4"/>
        <v>31</v>
      </c>
      <c r="O16" s="19">
        <f t="shared" si="4"/>
        <v>42</v>
      </c>
      <c r="P16" s="19">
        <f t="shared" si="4"/>
        <v>40</v>
      </c>
      <c r="Q16" s="19">
        <f t="shared" si="4"/>
        <v>30</v>
      </c>
      <c r="R16" s="19">
        <f t="shared" si="4"/>
        <v>46</v>
      </c>
      <c r="S16" s="19">
        <f t="shared" si="4"/>
        <v>687</v>
      </c>
    </row>
    <row r="17" spans="1:19" ht="34.5" customHeight="1" x14ac:dyDescent="0.35">
      <c r="A17" s="57" t="s">
        <v>67</v>
      </c>
      <c r="B17" s="19">
        <f t="shared" ref="B17:S17" si="5">B65+B113</f>
        <v>8</v>
      </c>
      <c r="C17" s="19">
        <f t="shared" si="5"/>
        <v>33</v>
      </c>
      <c r="D17" s="19">
        <f t="shared" si="5"/>
        <v>30</v>
      </c>
      <c r="E17" s="19">
        <f t="shared" si="5"/>
        <v>24</v>
      </c>
      <c r="F17" s="19">
        <f t="shared" si="5"/>
        <v>28</v>
      </c>
      <c r="G17" s="19">
        <f t="shared" si="5"/>
        <v>23</v>
      </c>
      <c r="H17" s="19">
        <f t="shared" si="5"/>
        <v>24</v>
      </c>
      <c r="I17" s="19">
        <f t="shared" si="5"/>
        <v>22</v>
      </c>
      <c r="J17" s="19">
        <f t="shared" si="5"/>
        <v>34</v>
      </c>
      <c r="K17" s="19">
        <f t="shared" si="5"/>
        <v>27</v>
      </c>
      <c r="L17" s="19">
        <f t="shared" si="5"/>
        <v>37</v>
      </c>
      <c r="M17" s="19">
        <f t="shared" si="5"/>
        <v>37</v>
      </c>
      <c r="N17" s="19">
        <f t="shared" si="5"/>
        <v>31</v>
      </c>
      <c r="O17" s="19">
        <f t="shared" si="5"/>
        <v>27</v>
      </c>
      <c r="P17" s="19">
        <f t="shared" si="5"/>
        <v>16</v>
      </c>
      <c r="Q17" s="19">
        <f t="shared" si="5"/>
        <v>9</v>
      </c>
      <c r="R17" s="19">
        <f t="shared" si="5"/>
        <v>21</v>
      </c>
      <c r="S17" s="19">
        <f t="shared" si="5"/>
        <v>431</v>
      </c>
    </row>
    <row r="18" spans="1:19" ht="34.5" customHeight="1" x14ac:dyDescent="0.35">
      <c r="A18" s="57" t="s">
        <v>68</v>
      </c>
      <c r="B18" s="19">
        <f t="shared" ref="B18:S18" si="6">B66+B114</f>
        <v>11</v>
      </c>
      <c r="C18" s="19">
        <f t="shared" si="6"/>
        <v>21</v>
      </c>
      <c r="D18" s="19">
        <f t="shared" si="6"/>
        <v>20</v>
      </c>
      <c r="E18" s="19">
        <f t="shared" si="6"/>
        <v>35</v>
      </c>
      <c r="F18" s="19">
        <f t="shared" si="6"/>
        <v>30</v>
      </c>
      <c r="G18" s="19">
        <f t="shared" si="6"/>
        <v>31</v>
      </c>
      <c r="H18" s="19">
        <f t="shared" si="6"/>
        <v>22</v>
      </c>
      <c r="I18" s="19">
        <f t="shared" si="6"/>
        <v>17</v>
      </c>
      <c r="J18" s="19">
        <f t="shared" si="6"/>
        <v>24</v>
      </c>
      <c r="K18" s="19">
        <f t="shared" si="6"/>
        <v>28</v>
      </c>
      <c r="L18" s="19">
        <f t="shared" si="6"/>
        <v>35</v>
      </c>
      <c r="M18" s="19">
        <f t="shared" si="6"/>
        <v>38</v>
      </c>
      <c r="N18" s="19">
        <f t="shared" si="6"/>
        <v>21</v>
      </c>
      <c r="O18" s="19">
        <f t="shared" si="6"/>
        <v>19</v>
      </c>
      <c r="P18" s="19">
        <f t="shared" si="6"/>
        <v>15</v>
      </c>
      <c r="Q18" s="19">
        <f t="shared" si="6"/>
        <v>11</v>
      </c>
      <c r="R18" s="19">
        <f t="shared" si="6"/>
        <v>17</v>
      </c>
      <c r="S18" s="19">
        <f>S66+S114+1</f>
        <v>396</v>
      </c>
    </row>
    <row r="19" spans="1:19" ht="34.5" customHeight="1" x14ac:dyDescent="0.35">
      <c r="A19" s="57" t="s">
        <v>69</v>
      </c>
      <c r="B19" s="19">
        <f t="shared" ref="B19:S19" si="7">B67+B115</f>
        <v>15</v>
      </c>
      <c r="C19" s="19">
        <f t="shared" si="7"/>
        <v>21</v>
      </c>
      <c r="D19" s="19">
        <f t="shared" si="7"/>
        <v>14</v>
      </c>
      <c r="E19" s="19">
        <f t="shared" si="7"/>
        <v>25</v>
      </c>
      <c r="F19" s="19">
        <f t="shared" si="7"/>
        <v>29</v>
      </c>
      <c r="G19" s="19">
        <f t="shared" si="7"/>
        <v>22</v>
      </c>
      <c r="H19" s="19">
        <f t="shared" si="7"/>
        <v>18</v>
      </c>
      <c r="I19" s="19">
        <f t="shared" si="7"/>
        <v>18</v>
      </c>
      <c r="J19" s="19">
        <f t="shared" si="7"/>
        <v>27</v>
      </c>
      <c r="K19" s="19">
        <f t="shared" si="7"/>
        <v>35</v>
      </c>
      <c r="L19" s="19">
        <f t="shared" si="7"/>
        <v>31</v>
      </c>
      <c r="M19" s="19">
        <f t="shared" si="7"/>
        <v>26</v>
      </c>
      <c r="N19" s="19">
        <f t="shared" si="7"/>
        <v>25</v>
      </c>
      <c r="O19" s="19">
        <f t="shared" si="7"/>
        <v>22</v>
      </c>
      <c r="P19" s="19">
        <f t="shared" si="7"/>
        <v>13</v>
      </c>
      <c r="Q19" s="19">
        <f t="shared" si="7"/>
        <v>17</v>
      </c>
      <c r="R19" s="19">
        <f t="shared" si="7"/>
        <v>11</v>
      </c>
      <c r="S19" s="19">
        <f t="shared" si="7"/>
        <v>369</v>
      </c>
    </row>
    <row r="20" spans="1:19" ht="34.5" customHeight="1" x14ac:dyDescent="0.35">
      <c r="A20" s="57" t="s">
        <v>37</v>
      </c>
      <c r="B20" s="19">
        <f t="shared" ref="B20:S20" si="8">B68+B116</f>
        <v>18</v>
      </c>
      <c r="C20" s="19">
        <f t="shared" si="8"/>
        <v>30</v>
      </c>
      <c r="D20" s="19">
        <f t="shared" si="8"/>
        <v>46</v>
      </c>
      <c r="E20" s="19">
        <f t="shared" si="8"/>
        <v>49</v>
      </c>
      <c r="F20" s="19">
        <f t="shared" si="8"/>
        <v>41</v>
      </c>
      <c r="G20" s="19">
        <f t="shared" si="8"/>
        <v>39</v>
      </c>
      <c r="H20" s="19">
        <f t="shared" si="8"/>
        <v>35</v>
      </c>
      <c r="I20" s="19">
        <f t="shared" si="8"/>
        <v>38</v>
      </c>
      <c r="J20" s="19">
        <f t="shared" si="8"/>
        <v>30</v>
      </c>
      <c r="K20" s="19">
        <f t="shared" si="8"/>
        <v>43</v>
      </c>
      <c r="L20" s="19">
        <f t="shared" si="8"/>
        <v>36</v>
      </c>
      <c r="M20" s="19">
        <f t="shared" si="8"/>
        <v>28</v>
      </c>
      <c r="N20" s="19">
        <f t="shared" si="8"/>
        <v>30</v>
      </c>
      <c r="O20" s="19">
        <f t="shared" si="8"/>
        <v>19</v>
      </c>
      <c r="P20" s="19">
        <f t="shared" si="8"/>
        <v>22</v>
      </c>
      <c r="Q20" s="19">
        <f t="shared" si="8"/>
        <v>20</v>
      </c>
      <c r="R20" s="19">
        <f t="shared" si="8"/>
        <v>17</v>
      </c>
      <c r="S20" s="19">
        <f t="shared" si="8"/>
        <v>541</v>
      </c>
    </row>
    <row r="21" spans="1:19" ht="34.5" customHeight="1" x14ac:dyDescent="0.35">
      <c r="A21" s="57" t="s">
        <v>70</v>
      </c>
      <c r="B21" s="19">
        <f t="shared" ref="B21:S21" si="9">B69+B117</f>
        <v>7</v>
      </c>
      <c r="C21" s="19">
        <f t="shared" si="9"/>
        <v>24</v>
      </c>
      <c r="D21" s="19">
        <f t="shared" si="9"/>
        <v>36</v>
      </c>
      <c r="E21" s="19">
        <f t="shared" si="9"/>
        <v>51</v>
      </c>
      <c r="F21" s="19">
        <f t="shared" si="9"/>
        <v>37</v>
      </c>
      <c r="G21" s="19">
        <f t="shared" si="9"/>
        <v>39</v>
      </c>
      <c r="H21" s="19">
        <f t="shared" si="9"/>
        <v>25</v>
      </c>
      <c r="I21" s="19">
        <f t="shared" si="9"/>
        <v>29</v>
      </c>
      <c r="J21" s="19">
        <f t="shared" si="9"/>
        <v>31</v>
      </c>
      <c r="K21" s="19">
        <f t="shared" si="9"/>
        <v>37</v>
      </c>
      <c r="L21" s="19">
        <f t="shared" si="9"/>
        <v>39</v>
      </c>
      <c r="M21" s="19">
        <f t="shared" si="9"/>
        <v>38</v>
      </c>
      <c r="N21" s="19">
        <f t="shared" si="9"/>
        <v>25</v>
      </c>
      <c r="O21" s="19">
        <f t="shared" si="9"/>
        <v>18</v>
      </c>
      <c r="P21" s="19">
        <f t="shared" si="9"/>
        <v>12</v>
      </c>
      <c r="Q21" s="19">
        <f t="shared" si="9"/>
        <v>9</v>
      </c>
      <c r="R21" s="19">
        <f t="shared" si="9"/>
        <v>15</v>
      </c>
      <c r="S21" s="19">
        <f t="shared" si="9"/>
        <v>472</v>
      </c>
    </row>
    <row r="22" spans="1:19" ht="34.5" customHeight="1" x14ac:dyDescent="0.35">
      <c r="A22" s="57" t="s">
        <v>71</v>
      </c>
      <c r="B22" s="19">
        <f t="shared" ref="B22:S22" si="10">B70+B118</f>
        <v>4</v>
      </c>
      <c r="C22" s="19">
        <f t="shared" si="10"/>
        <v>35</v>
      </c>
      <c r="D22" s="19">
        <f t="shared" si="10"/>
        <v>50</v>
      </c>
      <c r="E22" s="19">
        <f t="shared" si="10"/>
        <v>52</v>
      </c>
      <c r="F22" s="19">
        <f t="shared" si="10"/>
        <v>44</v>
      </c>
      <c r="G22" s="19">
        <f t="shared" si="10"/>
        <v>47</v>
      </c>
      <c r="H22" s="19">
        <f t="shared" si="10"/>
        <v>42</v>
      </c>
      <c r="I22" s="19">
        <f t="shared" si="10"/>
        <v>41</v>
      </c>
      <c r="J22" s="19">
        <f t="shared" si="10"/>
        <v>50</v>
      </c>
      <c r="K22" s="19">
        <f t="shared" si="10"/>
        <v>66</v>
      </c>
      <c r="L22" s="19">
        <f t="shared" si="10"/>
        <v>44</v>
      </c>
      <c r="M22" s="19">
        <f t="shared" si="10"/>
        <v>49</v>
      </c>
      <c r="N22" s="19">
        <f t="shared" si="10"/>
        <v>37</v>
      </c>
      <c r="O22" s="19">
        <f t="shared" si="10"/>
        <v>27</v>
      </c>
      <c r="P22" s="19">
        <f t="shared" si="10"/>
        <v>45</v>
      </c>
      <c r="Q22" s="19">
        <f t="shared" si="10"/>
        <v>35</v>
      </c>
      <c r="R22" s="19">
        <f t="shared" si="10"/>
        <v>34</v>
      </c>
      <c r="S22" s="19">
        <f t="shared" si="10"/>
        <v>702</v>
      </c>
    </row>
    <row r="23" spans="1:19" ht="34.5" customHeight="1" x14ac:dyDescent="0.35">
      <c r="A23" s="57" t="s">
        <v>72</v>
      </c>
      <c r="B23" s="19">
        <f t="shared" ref="B23:S23" si="11">B71+B119</f>
        <v>7</v>
      </c>
      <c r="C23" s="19">
        <f t="shared" si="11"/>
        <v>11</v>
      </c>
      <c r="D23" s="19">
        <f t="shared" si="11"/>
        <v>11</v>
      </c>
      <c r="E23" s="19">
        <f t="shared" si="11"/>
        <v>15</v>
      </c>
      <c r="F23" s="19">
        <f t="shared" si="11"/>
        <v>17</v>
      </c>
      <c r="G23" s="19">
        <f t="shared" si="11"/>
        <v>33</v>
      </c>
      <c r="H23" s="19">
        <f t="shared" si="11"/>
        <v>27</v>
      </c>
      <c r="I23" s="19">
        <f t="shared" si="11"/>
        <v>23</v>
      </c>
      <c r="J23" s="19">
        <f t="shared" si="11"/>
        <v>21</v>
      </c>
      <c r="K23" s="19">
        <f t="shared" si="11"/>
        <v>25</v>
      </c>
      <c r="L23" s="19">
        <f t="shared" si="11"/>
        <v>32</v>
      </c>
      <c r="M23" s="19">
        <f t="shared" si="11"/>
        <v>23</v>
      </c>
      <c r="N23" s="19">
        <f t="shared" si="11"/>
        <v>13</v>
      </c>
      <c r="O23" s="19">
        <f t="shared" si="11"/>
        <v>15</v>
      </c>
      <c r="P23" s="19">
        <f t="shared" si="11"/>
        <v>9</v>
      </c>
      <c r="Q23" s="19">
        <f t="shared" si="11"/>
        <v>4</v>
      </c>
      <c r="R23" s="19">
        <f t="shared" si="11"/>
        <v>8</v>
      </c>
      <c r="S23" s="19">
        <f>S71+S119+1</f>
        <v>295</v>
      </c>
    </row>
    <row r="24" spans="1:19" ht="34.5" customHeight="1" x14ac:dyDescent="0.35">
      <c r="A24" s="57" t="s">
        <v>73</v>
      </c>
      <c r="B24" s="19">
        <f t="shared" ref="B24:S24" si="12">B72+B120</f>
        <v>2</v>
      </c>
      <c r="C24" s="19">
        <f t="shared" si="12"/>
        <v>10</v>
      </c>
      <c r="D24" s="19">
        <f t="shared" si="12"/>
        <v>7</v>
      </c>
      <c r="E24" s="19">
        <f t="shared" si="12"/>
        <v>12</v>
      </c>
      <c r="F24" s="19">
        <f t="shared" si="12"/>
        <v>13</v>
      </c>
      <c r="G24" s="19">
        <f t="shared" si="12"/>
        <v>13</v>
      </c>
      <c r="H24" s="19">
        <f t="shared" si="12"/>
        <v>15</v>
      </c>
      <c r="I24" s="19">
        <f t="shared" si="12"/>
        <v>10</v>
      </c>
      <c r="J24" s="19">
        <f t="shared" si="12"/>
        <v>16</v>
      </c>
      <c r="K24" s="19">
        <f t="shared" si="12"/>
        <v>18</v>
      </c>
      <c r="L24" s="19">
        <f t="shared" si="12"/>
        <v>24</v>
      </c>
      <c r="M24" s="19">
        <f t="shared" si="12"/>
        <v>24</v>
      </c>
      <c r="N24" s="19">
        <f t="shared" si="12"/>
        <v>17</v>
      </c>
      <c r="O24" s="19">
        <f t="shared" si="12"/>
        <v>28</v>
      </c>
      <c r="P24" s="19">
        <f t="shared" si="12"/>
        <v>13</v>
      </c>
      <c r="Q24" s="19">
        <f t="shared" si="12"/>
        <v>11</v>
      </c>
      <c r="R24" s="19">
        <f t="shared" si="12"/>
        <v>20</v>
      </c>
      <c r="S24" s="19">
        <f>S72+S120+1</f>
        <v>254</v>
      </c>
    </row>
    <row r="25" spans="1:19" ht="34.5" customHeight="1" x14ac:dyDescent="0.35">
      <c r="A25" s="57" t="s">
        <v>74</v>
      </c>
      <c r="B25" s="19">
        <f t="shared" ref="B25:S25" si="13">B73+B121</f>
        <v>267</v>
      </c>
      <c r="C25" s="19">
        <f t="shared" si="13"/>
        <v>553</v>
      </c>
      <c r="D25" s="19">
        <f t="shared" si="13"/>
        <v>556</v>
      </c>
      <c r="E25" s="19">
        <f t="shared" si="13"/>
        <v>592</v>
      </c>
      <c r="F25" s="19">
        <f t="shared" si="13"/>
        <v>579</v>
      </c>
      <c r="G25" s="19">
        <f t="shared" si="13"/>
        <v>529</v>
      </c>
      <c r="H25" s="19">
        <f t="shared" si="13"/>
        <v>482</v>
      </c>
      <c r="I25" s="19">
        <f t="shared" si="13"/>
        <v>426</v>
      </c>
      <c r="J25" s="19">
        <f t="shared" si="13"/>
        <v>411</v>
      </c>
      <c r="K25" s="19">
        <f t="shared" si="13"/>
        <v>487</v>
      </c>
      <c r="L25" s="19">
        <f t="shared" si="13"/>
        <v>480</v>
      </c>
      <c r="M25" s="19">
        <f t="shared" si="13"/>
        <v>400</v>
      </c>
      <c r="N25" s="19">
        <f t="shared" si="13"/>
        <v>253</v>
      </c>
      <c r="O25" s="19">
        <f t="shared" si="13"/>
        <v>211</v>
      </c>
      <c r="P25" s="19">
        <f t="shared" si="13"/>
        <v>120</v>
      </c>
      <c r="Q25" s="19">
        <f t="shared" si="13"/>
        <v>79</v>
      </c>
      <c r="R25" s="19">
        <f t="shared" si="13"/>
        <v>103</v>
      </c>
      <c r="S25" s="19">
        <f>S73+S121+3</f>
        <v>6531</v>
      </c>
    </row>
    <row r="26" spans="1:19" ht="34.5" customHeight="1" x14ac:dyDescent="0.35">
      <c r="A26" s="57" t="s">
        <v>75</v>
      </c>
      <c r="B26" s="19">
        <f t="shared" ref="B26:S26" si="14">B74+B122</f>
        <v>67</v>
      </c>
      <c r="C26" s="19">
        <f t="shared" si="14"/>
        <v>113</v>
      </c>
      <c r="D26" s="19">
        <f t="shared" si="14"/>
        <v>118</v>
      </c>
      <c r="E26" s="19">
        <f t="shared" si="14"/>
        <v>119</v>
      </c>
      <c r="F26" s="19">
        <f t="shared" si="14"/>
        <v>112</v>
      </c>
      <c r="G26" s="19">
        <f t="shared" si="14"/>
        <v>111</v>
      </c>
      <c r="H26" s="19">
        <f t="shared" si="14"/>
        <v>98</v>
      </c>
      <c r="I26" s="19">
        <f t="shared" si="14"/>
        <v>104</v>
      </c>
      <c r="J26" s="19">
        <f t="shared" si="14"/>
        <v>89</v>
      </c>
      <c r="K26" s="19">
        <f t="shared" si="14"/>
        <v>96</v>
      </c>
      <c r="L26" s="19">
        <f t="shared" si="14"/>
        <v>88</v>
      </c>
      <c r="M26" s="19">
        <f t="shared" si="14"/>
        <v>70</v>
      </c>
      <c r="N26" s="19">
        <f t="shared" si="14"/>
        <v>74</v>
      </c>
      <c r="O26" s="19">
        <f t="shared" si="14"/>
        <v>68</v>
      </c>
      <c r="P26" s="19">
        <f t="shared" si="14"/>
        <v>50</v>
      </c>
      <c r="Q26" s="19">
        <f t="shared" si="14"/>
        <v>34</v>
      </c>
      <c r="R26" s="19">
        <f t="shared" si="14"/>
        <v>44</v>
      </c>
      <c r="S26" s="19">
        <f t="shared" si="14"/>
        <v>1455</v>
      </c>
    </row>
    <row r="27" spans="1:19" ht="34.5" customHeight="1" thickBot="1" x14ac:dyDescent="0.4">
      <c r="A27" s="58" t="s">
        <v>111</v>
      </c>
      <c r="B27" s="19">
        <f t="shared" ref="B27:S27" si="15">B75+B123</f>
        <v>0</v>
      </c>
      <c r="C27" s="19">
        <f t="shared" si="15"/>
        <v>0</v>
      </c>
      <c r="D27" s="19">
        <f t="shared" si="15"/>
        <v>0</v>
      </c>
      <c r="E27" s="19">
        <f t="shared" si="15"/>
        <v>0</v>
      </c>
      <c r="F27" s="19">
        <f t="shared" si="15"/>
        <v>0</v>
      </c>
      <c r="G27" s="19">
        <f t="shared" si="15"/>
        <v>0</v>
      </c>
      <c r="H27" s="19">
        <f t="shared" si="15"/>
        <v>0</v>
      </c>
      <c r="I27" s="19">
        <f t="shared" si="15"/>
        <v>0</v>
      </c>
      <c r="J27" s="19">
        <f t="shared" si="15"/>
        <v>0</v>
      </c>
      <c r="K27" s="19">
        <f t="shared" si="15"/>
        <v>0</v>
      </c>
      <c r="L27" s="19">
        <f t="shared" si="15"/>
        <v>0</v>
      </c>
      <c r="M27" s="19">
        <f t="shared" si="15"/>
        <v>0</v>
      </c>
      <c r="N27" s="19">
        <f t="shared" si="15"/>
        <v>0</v>
      </c>
      <c r="O27" s="19">
        <f t="shared" si="15"/>
        <v>1</v>
      </c>
      <c r="P27" s="19">
        <f t="shared" si="15"/>
        <v>0</v>
      </c>
      <c r="Q27" s="19">
        <f t="shared" si="15"/>
        <v>0</v>
      </c>
      <c r="R27" s="19">
        <f t="shared" si="15"/>
        <v>0</v>
      </c>
      <c r="S27" s="19">
        <f t="shared" si="15"/>
        <v>1</v>
      </c>
    </row>
    <row r="28" spans="1:19" ht="34.5" customHeight="1" thickBot="1" x14ac:dyDescent="0.4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ht="34.5" customHeight="1" thickBot="1" x14ac:dyDescent="0.4">
      <c r="A29" s="48" t="s">
        <v>76</v>
      </c>
      <c r="B29" s="40">
        <f>SUM(B30:B40)</f>
        <v>469</v>
      </c>
      <c r="C29" s="40">
        <f t="shared" ref="C29:R29" si="16">SUM(C30:C40)</f>
        <v>815</v>
      </c>
      <c r="D29" s="40">
        <f t="shared" si="16"/>
        <v>821</v>
      </c>
      <c r="E29" s="40">
        <f t="shared" si="16"/>
        <v>953</v>
      </c>
      <c r="F29" s="40">
        <f t="shared" si="16"/>
        <v>977</v>
      </c>
      <c r="G29" s="40">
        <f t="shared" si="16"/>
        <v>992</v>
      </c>
      <c r="H29" s="40">
        <f t="shared" si="16"/>
        <v>893</v>
      </c>
      <c r="I29" s="40">
        <f t="shared" si="16"/>
        <v>800</v>
      </c>
      <c r="J29" s="40">
        <f t="shared" si="16"/>
        <v>897</v>
      </c>
      <c r="K29" s="40">
        <f t="shared" si="16"/>
        <v>950</v>
      </c>
      <c r="L29" s="40">
        <f t="shared" si="16"/>
        <v>926</v>
      </c>
      <c r="M29" s="40">
        <f t="shared" si="16"/>
        <v>886</v>
      </c>
      <c r="N29" s="40">
        <f t="shared" si="16"/>
        <v>714</v>
      </c>
      <c r="O29" s="40">
        <f t="shared" si="16"/>
        <v>558</v>
      </c>
      <c r="P29" s="40">
        <f t="shared" si="16"/>
        <v>442</v>
      </c>
      <c r="Q29" s="40">
        <f t="shared" si="16"/>
        <v>337</v>
      </c>
      <c r="R29" s="40">
        <f t="shared" si="16"/>
        <v>488</v>
      </c>
      <c r="S29" s="40">
        <f>SUM(S30:S40)</f>
        <v>12919</v>
      </c>
    </row>
    <row r="30" spans="1:19" ht="34.5" customHeight="1" x14ac:dyDescent="0.35">
      <c r="A30" s="32" t="s">
        <v>86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69"/>
    </row>
    <row r="31" spans="1:19" s="89" customFormat="1" ht="34.5" customHeight="1" x14ac:dyDescent="0.35">
      <c r="A31" s="57" t="s">
        <v>77</v>
      </c>
      <c r="B31" s="19">
        <f t="shared" ref="B31:R31" si="17">B79+B127</f>
        <v>273</v>
      </c>
      <c r="C31" s="19">
        <f t="shared" si="17"/>
        <v>699</v>
      </c>
      <c r="D31" s="19">
        <f t="shared" si="17"/>
        <v>725</v>
      </c>
      <c r="E31" s="19">
        <f t="shared" si="17"/>
        <v>858</v>
      </c>
      <c r="F31" s="19">
        <f t="shared" si="17"/>
        <v>849</v>
      </c>
      <c r="G31" s="19">
        <f t="shared" si="17"/>
        <v>856</v>
      </c>
      <c r="H31" s="19">
        <f t="shared" si="17"/>
        <v>773</v>
      </c>
      <c r="I31" s="19">
        <f t="shared" si="17"/>
        <v>687</v>
      </c>
      <c r="J31" s="19">
        <f t="shared" si="17"/>
        <v>765</v>
      </c>
      <c r="K31" s="19">
        <f t="shared" si="17"/>
        <v>866</v>
      </c>
      <c r="L31" s="19">
        <f t="shared" si="17"/>
        <v>843</v>
      </c>
      <c r="M31" s="19">
        <f t="shared" si="17"/>
        <v>794</v>
      </c>
      <c r="N31" s="19">
        <f t="shared" si="17"/>
        <v>658</v>
      </c>
      <c r="O31" s="19">
        <f t="shared" si="17"/>
        <v>496</v>
      </c>
      <c r="P31" s="19">
        <f t="shared" si="17"/>
        <v>384</v>
      </c>
      <c r="Q31" s="19">
        <f t="shared" si="17"/>
        <v>311</v>
      </c>
      <c r="R31" s="19">
        <f t="shared" si="17"/>
        <v>427</v>
      </c>
      <c r="S31" s="19">
        <f>S79+S127+1</f>
        <v>11265</v>
      </c>
    </row>
    <row r="32" spans="1:19" s="89" customFormat="1" ht="34.5" customHeight="1" x14ac:dyDescent="0.35">
      <c r="A32" s="57" t="s">
        <v>138</v>
      </c>
      <c r="B32" s="19">
        <f t="shared" ref="B32:S32" si="18">B80+B128</f>
        <v>20</v>
      </c>
      <c r="C32" s="19">
        <f t="shared" si="18"/>
        <v>16</v>
      </c>
      <c r="D32" s="19">
        <f t="shared" si="18"/>
        <v>8</v>
      </c>
      <c r="E32" s="19">
        <f t="shared" si="18"/>
        <v>8</v>
      </c>
      <c r="F32" s="19">
        <f t="shared" si="18"/>
        <v>11</v>
      </c>
      <c r="G32" s="19">
        <f t="shared" si="18"/>
        <v>13</v>
      </c>
      <c r="H32" s="19">
        <f t="shared" si="18"/>
        <v>11</v>
      </c>
      <c r="I32" s="19">
        <f t="shared" si="18"/>
        <v>11</v>
      </c>
      <c r="J32" s="19">
        <f t="shared" si="18"/>
        <v>15</v>
      </c>
      <c r="K32" s="19">
        <f t="shared" si="18"/>
        <v>11</v>
      </c>
      <c r="L32" s="19">
        <f t="shared" si="18"/>
        <v>10</v>
      </c>
      <c r="M32" s="19">
        <f t="shared" si="18"/>
        <v>6</v>
      </c>
      <c r="N32" s="19">
        <f t="shared" si="18"/>
        <v>5</v>
      </c>
      <c r="O32" s="19">
        <f t="shared" si="18"/>
        <v>8</v>
      </c>
      <c r="P32" s="19">
        <f t="shared" si="18"/>
        <v>10</v>
      </c>
      <c r="Q32" s="19">
        <f t="shared" si="18"/>
        <v>3</v>
      </c>
      <c r="R32" s="19">
        <f t="shared" si="18"/>
        <v>10</v>
      </c>
      <c r="S32" s="19">
        <f t="shared" si="18"/>
        <v>176</v>
      </c>
    </row>
    <row r="33" spans="1:19" s="89" customFormat="1" ht="34.5" customHeight="1" x14ac:dyDescent="0.35">
      <c r="A33" s="57" t="s">
        <v>139</v>
      </c>
      <c r="B33" s="19">
        <f t="shared" ref="B33:S33" si="19">B81+B129</f>
        <v>5</v>
      </c>
      <c r="C33" s="19">
        <f t="shared" si="19"/>
        <v>4</v>
      </c>
      <c r="D33" s="19">
        <f t="shared" si="19"/>
        <v>2</v>
      </c>
      <c r="E33" s="19">
        <f t="shared" si="19"/>
        <v>2</v>
      </c>
      <c r="F33" s="19">
        <f t="shared" si="19"/>
        <v>6</v>
      </c>
      <c r="G33" s="19">
        <f t="shared" si="19"/>
        <v>0</v>
      </c>
      <c r="H33" s="19">
        <f t="shared" si="19"/>
        <v>3</v>
      </c>
      <c r="I33" s="19">
        <f t="shared" si="19"/>
        <v>2</v>
      </c>
      <c r="J33" s="19">
        <f t="shared" si="19"/>
        <v>4</v>
      </c>
      <c r="K33" s="19">
        <f t="shared" si="19"/>
        <v>2</v>
      </c>
      <c r="L33" s="19">
        <f t="shared" si="19"/>
        <v>0</v>
      </c>
      <c r="M33" s="19">
        <f t="shared" si="19"/>
        <v>0</v>
      </c>
      <c r="N33" s="19">
        <f t="shared" si="19"/>
        <v>1</v>
      </c>
      <c r="O33" s="19">
        <f t="shared" si="19"/>
        <v>1</v>
      </c>
      <c r="P33" s="19">
        <f t="shared" si="19"/>
        <v>0</v>
      </c>
      <c r="Q33" s="19">
        <f t="shared" si="19"/>
        <v>0</v>
      </c>
      <c r="R33" s="19">
        <f t="shared" si="19"/>
        <v>1</v>
      </c>
      <c r="S33" s="19">
        <f t="shared" si="19"/>
        <v>33</v>
      </c>
    </row>
    <row r="34" spans="1:19" s="89" customFormat="1" ht="34.5" customHeight="1" x14ac:dyDescent="0.35">
      <c r="A34" s="57" t="s">
        <v>140</v>
      </c>
      <c r="B34" s="19">
        <f t="shared" ref="B34:S34" si="20">B82+B130</f>
        <v>40</v>
      </c>
      <c r="C34" s="19">
        <f t="shared" si="20"/>
        <v>11</v>
      </c>
      <c r="D34" s="19">
        <f t="shared" si="20"/>
        <v>11</v>
      </c>
      <c r="E34" s="19">
        <f t="shared" si="20"/>
        <v>22</v>
      </c>
      <c r="F34" s="19">
        <f t="shared" si="20"/>
        <v>21</v>
      </c>
      <c r="G34" s="19">
        <f t="shared" si="20"/>
        <v>30</v>
      </c>
      <c r="H34" s="19">
        <f t="shared" si="20"/>
        <v>27</v>
      </c>
      <c r="I34" s="19">
        <f t="shared" si="20"/>
        <v>20</v>
      </c>
      <c r="J34" s="19">
        <f t="shared" si="20"/>
        <v>20</v>
      </c>
      <c r="K34" s="19">
        <f t="shared" si="20"/>
        <v>14</v>
      </c>
      <c r="L34" s="19">
        <f t="shared" si="20"/>
        <v>17</v>
      </c>
      <c r="M34" s="19">
        <f t="shared" si="20"/>
        <v>19</v>
      </c>
      <c r="N34" s="19">
        <f t="shared" si="20"/>
        <v>6</v>
      </c>
      <c r="O34" s="19">
        <f t="shared" si="20"/>
        <v>4</v>
      </c>
      <c r="P34" s="19">
        <f t="shared" si="20"/>
        <v>15</v>
      </c>
      <c r="Q34" s="19">
        <f t="shared" si="20"/>
        <v>3</v>
      </c>
      <c r="R34" s="19">
        <f t="shared" si="20"/>
        <v>5</v>
      </c>
      <c r="S34" s="19">
        <f t="shared" si="20"/>
        <v>285</v>
      </c>
    </row>
    <row r="35" spans="1:19" s="89" customFormat="1" ht="34.5" customHeight="1" x14ac:dyDescent="0.35">
      <c r="A35" s="57" t="s">
        <v>141</v>
      </c>
      <c r="B35" s="19">
        <f t="shared" ref="B35:S35" si="21">B83+B131</f>
        <v>7</v>
      </c>
      <c r="C35" s="19">
        <f t="shared" si="21"/>
        <v>1</v>
      </c>
      <c r="D35" s="19">
        <f t="shared" si="21"/>
        <v>3</v>
      </c>
      <c r="E35" s="19">
        <f t="shared" si="21"/>
        <v>3</v>
      </c>
      <c r="F35" s="19">
        <f t="shared" si="21"/>
        <v>3</v>
      </c>
      <c r="G35" s="19">
        <f t="shared" si="21"/>
        <v>2</v>
      </c>
      <c r="H35" s="19">
        <f t="shared" si="21"/>
        <v>3</v>
      </c>
      <c r="I35" s="19">
        <f t="shared" si="21"/>
        <v>5</v>
      </c>
      <c r="J35" s="19">
        <f t="shared" si="21"/>
        <v>0</v>
      </c>
      <c r="K35" s="19">
        <f t="shared" si="21"/>
        <v>0</v>
      </c>
      <c r="L35" s="19">
        <f t="shared" si="21"/>
        <v>3</v>
      </c>
      <c r="M35" s="19">
        <f t="shared" si="21"/>
        <v>0</v>
      </c>
      <c r="N35" s="19">
        <f t="shared" si="21"/>
        <v>0</v>
      </c>
      <c r="O35" s="19">
        <f t="shared" si="21"/>
        <v>3</v>
      </c>
      <c r="P35" s="19">
        <f t="shared" si="21"/>
        <v>1</v>
      </c>
      <c r="Q35" s="19">
        <f t="shared" si="21"/>
        <v>1</v>
      </c>
      <c r="R35" s="19">
        <f t="shared" si="21"/>
        <v>2</v>
      </c>
      <c r="S35" s="19">
        <f t="shared" si="21"/>
        <v>37</v>
      </c>
    </row>
    <row r="36" spans="1:19" s="89" customFormat="1" ht="34.5" customHeight="1" x14ac:dyDescent="0.35">
      <c r="A36" s="57" t="s">
        <v>142</v>
      </c>
      <c r="B36" s="19">
        <f t="shared" ref="B36:S36" si="22">B84+B132</f>
        <v>6</v>
      </c>
      <c r="C36" s="19">
        <f t="shared" si="22"/>
        <v>3</v>
      </c>
      <c r="D36" s="19">
        <f t="shared" si="22"/>
        <v>1</v>
      </c>
      <c r="E36" s="19">
        <f t="shared" si="22"/>
        <v>1</v>
      </c>
      <c r="F36" s="19">
        <f t="shared" si="22"/>
        <v>4</v>
      </c>
      <c r="G36" s="19">
        <f t="shared" si="22"/>
        <v>8</v>
      </c>
      <c r="H36" s="19">
        <f t="shared" si="22"/>
        <v>4</v>
      </c>
      <c r="I36" s="19">
        <f t="shared" si="22"/>
        <v>3</v>
      </c>
      <c r="J36" s="19">
        <f t="shared" si="22"/>
        <v>4</v>
      </c>
      <c r="K36" s="19">
        <f t="shared" si="22"/>
        <v>0</v>
      </c>
      <c r="L36" s="19">
        <f t="shared" si="22"/>
        <v>0</v>
      </c>
      <c r="M36" s="19">
        <f t="shared" si="22"/>
        <v>0</v>
      </c>
      <c r="N36" s="19">
        <f t="shared" si="22"/>
        <v>0</v>
      </c>
      <c r="O36" s="19">
        <f t="shared" si="22"/>
        <v>0</v>
      </c>
      <c r="P36" s="19">
        <f t="shared" si="22"/>
        <v>0</v>
      </c>
      <c r="Q36" s="19">
        <f t="shared" si="22"/>
        <v>1</v>
      </c>
      <c r="R36" s="19">
        <f t="shared" si="22"/>
        <v>0</v>
      </c>
      <c r="S36" s="19">
        <f t="shared" si="22"/>
        <v>35</v>
      </c>
    </row>
    <row r="37" spans="1:19" s="89" customFormat="1" ht="34.5" customHeight="1" x14ac:dyDescent="0.35">
      <c r="A37" s="57" t="s">
        <v>143</v>
      </c>
      <c r="B37" s="19">
        <f t="shared" ref="B37:S37" si="23">B85+B133</f>
        <v>32</v>
      </c>
      <c r="C37" s="19">
        <f t="shared" si="23"/>
        <v>6</v>
      </c>
      <c r="D37" s="19">
        <f t="shared" si="23"/>
        <v>6</v>
      </c>
      <c r="E37" s="19">
        <f t="shared" si="23"/>
        <v>3</v>
      </c>
      <c r="F37" s="19">
        <f t="shared" si="23"/>
        <v>11</v>
      </c>
      <c r="G37" s="19">
        <f t="shared" si="23"/>
        <v>15</v>
      </c>
      <c r="H37" s="19">
        <f t="shared" si="23"/>
        <v>7</v>
      </c>
      <c r="I37" s="19">
        <f t="shared" si="23"/>
        <v>12</v>
      </c>
      <c r="J37" s="19">
        <f t="shared" si="23"/>
        <v>9</v>
      </c>
      <c r="K37" s="19">
        <f t="shared" si="23"/>
        <v>7</v>
      </c>
      <c r="L37" s="19">
        <f t="shared" si="23"/>
        <v>4</v>
      </c>
      <c r="M37" s="19">
        <f t="shared" si="23"/>
        <v>0</v>
      </c>
      <c r="N37" s="19">
        <f t="shared" si="23"/>
        <v>5</v>
      </c>
      <c r="O37" s="19">
        <f t="shared" si="23"/>
        <v>1</v>
      </c>
      <c r="P37" s="19">
        <f t="shared" si="23"/>
        <v>2</v>
      </c>
      <c r="Q37" s="19">
        <f t="shared" si="23"/>
        <v>2</v>
      </c>
      <c r="R37" s="19">
        <f t="shared" si="23"/>
        <v>3</v>
      </c>
      <c r="S37" s="19">
        <f t="shared" si="23"/>
        <v>125</v>
      </c>
    </row>
    <row r="38" spans="1:19" s="89" customFormat="1" ht="34.5" customHeight="1" x14ac:dyDescent="0.35">
      <c r="A38" s="57" t="s">
        <v>144</v>
      </c>
      <c r="B38" s="19">
        <f t="shared" ref="B38:S38" si="24">B86+B134</f>
        <v>0</v>
      </c>
      <c r="C38" s="19">
        <f t="shared" si="24"/>
        <v>0</v>
      </c>
      <c r="D38" s="19">
        <f t="shared" si="24"/>
        <v>0</v>
      </c>
      <c r="E38" s="19">
        <f t="shared" si="24"/>
        <v>0</v>
      </c>
      <c r="F38" s="19">
        <f t="shared" si="24"/>
        <v>0</v>
      </c>
      <c r="G38" s="19">
        <f t="shared" si="24"/>
        <v>0</v>
      </c>
      <c r="H38" s="19">
        <f t="shared" si="24"/>
        <v>1</v>
      </c>
      <c r="I38" s="19">
        <f t="shared" si="24"/>
        <v>1</v>
      </c>
      <c r="J38" s="19">
        <f t="shared" si="24"/>
        <v>0</v>
      </c>
      <c r="K38" s="19">
        <f t="shared" si="24"/>
        <v>0</v>
      </c>
      <c r="L38" s="19">
        <f t="shared" si="24"/>
        <v>1</v>
      </c>
      <c r="M38" s="19">
        <f t="shared" si="24"/>
        <v>0</v>
      </c>
      <c r="N38" s="19">
        <f t="shared" si="24"/>
        <v>0</v>
      </c>
      <c r="O38" s="19">
        <f t="shared" si="24"/>
        <v>0</v>
      </c>
      <c r="P38" s="19">
        <f t="shared" si="24"/>
        <v>0</v>
      </c>
      <c r="Q38" s="19">
        <f t="shared" si="24"/>
        <v>0</v>
      </c>
      <c r="R38" s="19">
        <f t="shared" si="24"/>
        <v>0</v>
      </c>
      <c r="S38" s="19">
        <f t="shared" si="24"/>
        <v>3</v>
      </c>
    </row>
    <row r="39" spans="1:19" s="89" customFormat="1" ht="34.5" customHeight="1" x14ac:dyDescent="0.35">
      <c r="A39" s="57" t="s">
        <v>145</v>
      </c>
      <c r="B39" s="19">
        <f t="shared" ref="B39:S39" si="25">B87+B135</f>
        <v>57</v>
      </c>
      <c r="C39" s="19">
        <f t="shared" si="25"/>
        <v>63</v>
      </c>
      <c r="D39" s="19">
        <f t="shared" si="25"/>
        <v>62</v>
      </c>
      <c r="E39" s="19">
        <f t="shared" si="25"/>
        <v>52</v>
      </c>
      <c r="F39" s="19">
        <f t="shared" si="25"/>
        <v>52</v>
      </c>
      <c r="G39" s="19">
        <f t="shared" si="25"/>
        <v>55</v>
      </c>
      <c r="H39" s="19">
        <f t="shared" si="25"/>
        <v>47</v>
      </c>
      <c r="I39" s="19">
        <f t="shared" si="25"/>
        <v>49</v>
      </c>
      <c r="J39" s="19">
        <f t="shared" si="25"/>
        <v>71</v>
      </c>
      <c r="K39" s="19">
        <f t="shared" si="25"/>
        <v>46</v>
      </c>
      <c r="L39" s="19">
        <f t="shared" si="25"/>
        <v>46</v>
      </c>
      <c r="M39" s="19">
        <f t="shared" si="25"/>
        <v>61</v>
      </c>
      <c r="N39" s="19">
        <f t="shared" si="25"/>
        <v>38</v>
      </c>
      <c r="O39" s="19">
        <f t="shared" si="25"/>
        <v>38</v>
      </c>
      <c r="P39" s="19">
        <f t="shared" si="25"/>
        <v>29</v>
      </c>
      <c r="Q39" s="19">
        <f t="shared" si="25"/>
        <v>15</v>
      </c>
      <c r="R39" s="19">
        <f t="shared" si="25"/>
        <v>36</v>
      </c>
      <c r="S39" s="19">
        <f t="shared" si="25"/>
        <v>817</v>
      </c>
    </row>
    <row r="40" spans="1:19" s="89" customFormat="1" ht="34.5" customHeight="1" thickBot="1" x14ac:dyDescent="0.4">
      <c r="A40" s="58" t="s">
        <v>146</v>
      </c>
      <c r="B40" s="45">
        <f t="shared" ref="B40:S40" si="26">B88+B136</f>
        <v>29</v>
      </c>
      <c r="C40" s="45">
        <f t="shared" si="26"/>
        <v>12</v>
      </c>
      <c r="D40" s="45">
        <f t="shared" si="26"/>
        <v>3</v>
      </c>
      <c r="E40" s="45">
        <f t="shared" si="26"/>
        <v>4</v>
      </c>
      <c r="F40" s="45">
        <f t="shared" si="26"/>
        <v>20</v>
      </c>
      <c r="G40" s="45">
        <f t="shared" si="26"/>
        <v>13</v>
      </c>
      <c r="H40" s="45">
        <f t="shared" si="26"/>
        <v>17</v>
      </c>
      <c r="I40" s="45">
        <f t="shared" si="26"/>
        <v>10</v>
      </c>
      <c r="J40" s="45">
        <f t="shared" si="26"/>
        <v>9</v>
      </c>
      <c r="K40" s="45">
        <f t="shared" si="26"/>
        <v>4</v>
      </c>
      <c r="L40" s="45">
        <f t="shared" si="26"/>
        <v>2</v>
      </c>
      <c r="M40" s="45">
        <f t="shared" si="26"/>
        <v>6</v>
      </c>
      <c r="N40" s="45">
        <f t="shared" si="26"/>
        <v>1</v>
      </c>
      <c r="O40" s="45">
        <f t="shared" si="26"/>
        <v>7</v>
      </c>
      <c r="P40" s="45">
        <f t="shared" si="26"/>
        <v>1</v>
      </c>
      <c r="Q40" s="45">
        <f t="shared" si="26"/>
        <v>1</v>
      </c>
      <c r="R40" s="45">
        <f t="shared" si="26"/>
        <v>4</v>
      </c>
      <c r="S40" s="45">
        <f t="shared" si="26"/>
        <v>143</v>
      </c>
    </row>
    <row r="41" spans="1:19" ht="34.5" customHeight="1" thickBot="1" x14ac:dyDescent="0.4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</row>
    <row r="42" spans="1:19" ht="34.5" customHeight="1" thickBot="1" x14ac:dyDescent="0.4">
      <c r="A42" s="48" t="s">
        <v>78</v>
      </c>
      <c r="B42" s="40">
        <f>SUM(B44:B48)</f>
        <v>212</v>
      </c>
      <c r="C42" s="40">
        <f t="shared" ref="C42:R42" si="27">SUM(C44:C48)</f>
        <v>422</v>
      </c>
      <c r="D42" s="40">
        <f t="shared" si="27"/>
        <v>428</v>
      </c>
      <c r="E42" s="40">
        <f t="shared" si="27"/>
        <v>443</v>
      </c>
      <c r="F42" s="40">
        <f t="shared" si="27"/>
        <v>480</v>
      </c>
      <c r="G42" s="40">
        <f t="shared" si="27"/>
        <v>416</v>
      </c>
      <c r="H42" s="40">
        <f t="shared" si="27"/>
        <v>400</v>
      </c>
      <c r="I42" s="40">
        <f t="shared" si="27"/>
        <v>414</v>
      </c>
      <c r="J42" s="40">
        <f t="shared" si="27"/>
        <v>406</v>
      </c>
      <c r="K42" s="40">
        <f t="shared" si="27"/>
        <v>378</v>
      </c>
      <c r="L42" s="40">
        <f t="shared" si="27"/>
        <v>425</v>
      </c>
      <c r="M42" s="40">
        <f t="shared" si="27"/>
        <v>406</v>
      </c>
      <c r="N42" s="40">
        <f t="shared" si="27"/>
        <v>335</v>
      </c>
      <c r="O42" s="40">
        <f t="shared" si="27"/>
        <v>236</v>
      </c>
      <c r="P42" s="40">
        <f t="shared" si="27"/>
        <v>226</v>
      </c>
      <c r="Q42" s="40">
        <f t="shared" si="27"/>
        <v>180</v>
      </c>
      <c r="R42" s="40">
        <f t="shared" si="27"/>
        <v>261</v>
      </c>
      <c r="S42" s="40">
        <f>SUM(S44:S48)+1</f>
        <v>6069</v>
      </c>
    </row>
    <row r="43" spans="1:19" ht="34.5" customHeight="1" x14ac:dyDescent="0.35">
      <c r="A43" s="32" t="s">
        <v>85</v>
      </c>
      <c r="B43" s="69"/>
      <c r="C43" s="70"/>
      <c r="D43" s="69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69"/>
    </row>
    <row r="44" spans="1:19" ht="34.5" customHeight="1" x14ac:dyDescent="0.35">
      <c r="A44" s="57" t="s">
        <v>79</v>
      </c>
      <c r="B44" s="19">
        <f>B92+B140</f>
        <v>156</v>
      </c>
      <c r="C44" s="19">
        <f t="shared" ref="C44:S44" si="28">C92+C140</f>
        <v>400</v>
      </c>
      <c r="D44" s="19">
        <f t="shared" si="28"/>
        <v>410</v>
      </c>
      <c r="E44" s="19">
        <f t="shared" si="28"/>
        <v>424</v>
      </c>
      <c r="F44" s="19">
        <f t="shared" si="28"/>
        <v>443</v>
      </c>
      <c r="G44" s="19">
        <f t="shared" si="28"/>
        <v>385</v>
      </c>
      <c r="H44" s="19">
        <f t="shared" si="28"/>
        <v>370</v>
      </c>
      <c r="I44" s="19">
        <f t="shared" si="28"/>
        <v>378</v>
      </c>
      <c r="J44" s="19">
        <f t="shared" si="28"/>
        <v>392</v>
      </c>
      <c r="K44" s="19">
        <f t="shared" si="28"/>
        <v>348</v>
      </c>
      <c r="L44" s="19">
        <f t="shared" si="28"/>
        <v>400</v>
      </c>
      <c r="M44" s="19">
        <f t="shared" si="28"/>
        <v>384</v>
      </c>
      <c r="N44" s="19">
        <f t="shared" si="28"/>
        <v>311</v>
      </c>
      <c r="O44" s="19">
        <f t="shared" si="28"/>
        <v>222</v>
      </c>
      <c r="P44" s="19">
        <f t="shared" si="28"/>
        <v>209</v>
      </c>
      <c r="Q44" s="19">
        <f t="shared" si="28"/>
        <v>166</v>
      </c>
      <c r="R44" s="19">
        <f t="shared" si="28"/>
        <v>239</v>
      </c>
      <c r="S44" s="19">
        <f t="shared" si="28"/>
        <v>5637</v>
      </c>
    </row>
    <row r="45" spans="1:19" ht="34.5" customHeight="1" x14ac:dyDescent="0.35">
      <c r="A45" s="52" t="s">
        <v>102</v>
      </c>
      <c r="B45" s="52">
        <f t="shared" ref="B45:S45" si="29">B93+B141</f>
        <v>4</v>
      </c>
      <c r="C45" s="43">
        <f t="shared" si="29"/>
        <v>2</v>
      </c>
      <c r="D45" s="43">
        <f t="shared" si="29"/>
        <v>1</v>
      </c>
      <c r="E45" s="43">
        <f t="shared" si="29"/>
        <v>1</v>
      </c>
      <c r="F45" s="43">
        <f t="shared" si="29"/>
        <v>6</v>
      </c>
      <c r="G45" s="43">
        <f t="shared" si="29"/>
        <v>2</v>
      </c>
      <c r="H45" s="43">
        <f t="shared" si="29"/>
        <v>5</v>
      </c>
      <c r="I45" s="43">
        <f t="shared" si="29"/>
        <v>7</v>
      </c>
      <c r="J45" s="43">
        <f t="shared" si="29"/>
        <v>0</v>
      </c>
      <c r="K45" s="43">
        <f t="shared" si="29"/>
        <v>5</v>
      </c>
      <c r="L45" s="43">
        <f t="shared" si="29"/>
        <v>2</v>
      </c>
      <c r="M45" s="43">
        <f t="shared" si="29"/>
        <v>2</v>
      </c>
      <c r="N45" s="43">
        <f t="shared" si="29"/>
        <v>3</v>
      </c>
      <c r="O45" s="43">
        <f t="shared" si="29"/>
        <v>0</v>
      </c>
      <c r="P45" s="43">
        <f t="shared" si="29"/>
        <v>2</v>
      </c>
      <c r="Q45" s="43">
        <f t="shared" si="29"/>
        <v>5</v>
      </c>
      <c r="R45" s="43">
        <f t="shared" si="29"/>
        <v>4</v>
      </c>
      <c r="S45" s="52">
        <f t="shared" si="29"/>
        <v>51</v>
      </c>
    </row>
    <row r="46" spans="1:19" ht="34.5" customHeight="1" x14ac:dyDescent="0.35">
      <c r="A46" s="57" t="s">
        <v>103</v>
      </c>
      <c r="B46" s="57">
        <f t="shared" ref="B46:S46" si="30">B94+B142</f>
        <v>41</v>
      </c>
      <c r="C46" s="19">
        <f t="shared" si="30"/>
        <v>18</v>
      </c>
      <c r="D46" s="19">
        <f t="shared" si="30"/>
        <v>14</v>
      </c>
      <c r="E46" s="19">
        <f t="shared" si="30"/>
        <v>15</v>
      </c>
      <c r="F46" s="19">
        <f t="shared" si="30"/>
        <v>24</v>
      </c>
      <c r="G46" s="19">
        <f t="shared" si="30"/>
        <v>27</v>
      </c>
      <c r="H46" s="19">
        <f t="shared" si="30"/>
        <v>21</v>
      </c>
      <c r="I46" s="19">
        <f t="shared" si="30"/>
        <v>25</v>
      </c>
      <c r="J46" s="19">
        <f t="shared" si="30"/>
        <v>11</v>
      </c>
      <c r="K46" s="19">
        <f t="shared" si="30"/>
        <v>22</v>
      </c>
      <c r="L46" s="19">
        <f t="shared" si="30"/>
        <v>18</v>
      </c>
      <c r="M46" s="19">
        <f t="shared" si="30"/>
        <v>17</v>
      </c>
      <c r="N46" s="19">
        <f t="shared" si="30"/>
        <v>17</v>
      </c>
      <c r="O46" s="19">
        <f t="shared" si="30"/>
        <v>11</v>
      </c>
      <c r="P46" s="19">
        <f t="shared" si="30"/>
        <v>12</v>
      </c>
      <c r="Q46" s="19">
        <f t="shared" si="30"/>
        <v>7</v>
      </c>
      <c r="R46" s="19">
        <f t="shared" si="30"/>
        <v>12</v>
      </c>
      <c r="S46" s="57">
        <f t="shared" si="30"/>
        <v>312</v>
      </c>
    </row>
    <row r="47" spans="1:19" ht="34.5" customHeight="1" x14ac:dyDescent="0.35">
      <c r="A47" s="57" t="s">
        <v>104</v>
      </c>
      <c r="B47" s="57">
        <f t="shared" ref="B47:S47" si="31">B95+B143</f>
        <v>3</v>
      </c>
      <c r="C47" s="19">
        <f t="shared" si="31"/>
        <v>0</v>
      </c>
      <c r="D47" s="19">
        <f t="shared" si="31"/>
        <v>0</v>
      </c>
      <c r="E47" s="19">
        <f t="shared" si="31"/>
        <v>0</v>
      </c>
      <c r="F47" s="19">
        <f t="shared" si="31"/>
        <v>4</v>
      </c>
      <c r="G47" s="19">
        <f t="shared" si="31"/>
        <v>1</v>
      </c>
      <c r="H47" s="19">
        <f t="shared" si="31"/>
        <v>1</v>
      </c>
      <c r="I47" s="19">
        <f t="shared" si="31"/>
        <v>0</v>
      </c>
      <c r="J47" s="19">
        <f t="shared" si="31"/>
        <v>0</v>
      </c>
      <c r="K47" s="19">
        <f t="shared" si="31"/>
        <v>1</v>
      </c>
      <c r="L47" s="19">
        <f t="shared" si="31"/>
        <v>2</v>
      </c>
      <c r="M47" s="19">
        <f t="shared" si="31"/>
        <v>0</v>
      </c>
      <c r="N47" s="19">
        <f t="shared" si="31"/>
        <v>3</v>
      </c>
      <c r="O47" s="19">
        <f t="shared" si="31"/>
        <v>1</v>
      </c>
      <c r="P47" s="19">
        <f t="shared" si="31"/>
        <v>3</v>
      </c>
      <c r="Q47" s="19">
        <f t="shared" si="31"/>
        <v>1</v>
      </c>
      <c r="R47" s="19">
        <f t="shared" si="31"/>
        <v>1</v>
      </c>
      <c r="S47" s="57">
        <f t="shared" si="31"/>
        <v>21</v>
      </c>
    </row>
    <row r="48" spans="1:19" ht="34.5" customHeight="1" thickBot="1" x14ac:dyDescent="0.4">
      <c r="A48" s="58" t="s">
        <v>105</v>
      </c>
      <c r="B48" s="58">
        <f t="shared" ref="B48:S48" si="32">B96+B144</f>
        <v>8</v>
      </c>
      <c r="C48" s="45">
        <f t="shared" si="32"/>
        <v>2</v>
      </c>
      <c r="D48" s="45">
        <f t="shared" si="32"/>
        <v>3</v>
      </c>
      <c r="E48" s="45">
        <f t="shared" si="32"/>
        <v>3</v>
      </c>
      <c r="F48" s="45">
        <f t="shared" si="32"/>
        <v>3</v>
      </c>
      <c r="G48" s="45">
        <f t="shared" si="32"/>
        <v>1</v>
      </c>
      <c r="H48" s="45">
        <f t="shared" si="32"/>
        <v>3</v>
      </c>
      <c r="I48" s="45">
        <f t="shared" si="32"/>
        <v>4</v>
      </c>
      <c r="J48" s="45">
        <f t="shared" si="32"/>
        <v>3</v>
      </c>
      <c r="K48" s="45">
        <f t="shared" si="32"/>
        <v>2</v>
      </c>
      <c r="L48" s="45">
        <f t="shared" si="32"/>
        <v>3</v>
      </c>
      <c r="M48" s="45">
        <f t="shared" si="32"/>
        <v>3</v>
      </c>
      <c r="N48" s="45">
        <f t="shared" si="32"/>
        <v>1</v>
      </c>
      <c r="O48" s="45">
        <f t="shared" si="32"/>
        <v>2</v>
      </c>
      <c r="P48" s="45">
        <f t="shared" si="32"/>
        <v>0</v>
      </c>
      <c r="Q48" s="45">
        <f t="shared" si="32"/>
        <v>1</v>
      </c>
      <c r="R48" s="45">
        <f t="shared" si="32"/>
        <v>5</v>
      </c>
      <c r="S48" s="58">
        <f t="shared" si="32"/>
        <v>47</v>
      </c>
    </row>
    <row r="49" spans="1:35" ht="34.5" customHeight="1" thickBot="1" x14ac:dyDescent="0.4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</row>
    <row r="50" spans="1:35" ht="34.5" customHeight="1" thickBot="1" x14ac:dyDescent="0.4">
      <c r="A50" s="48" t="s">
        <v>82</v>
      </c>
      <c r="B50" s="40">
        <f t="shared" ref="B50:R50" si="33">+B98+B146</f>
        <v>325</v>
      </c>
      <c r="C50" s="40">
        <f t="shared" si="33"/>
        <v>556</v>
      </c>
      <c r="D50" s="40">
        <f t="shared" si="33"/>
        <v>577</v>
      </c>
      <c r="E50" s="40">
        <f t="shared" si="33"/>
        <v>662</v>
      </c>
      <c r="F50" s="40">
        <f t="shared" si="33"/>
        <v>696</v>
      </c>
      <c r="G50" s="40">
        <f t="shared" si="33"/>
        <v>633</v>
      </c>
      <c r="H50" s="40">
        <f t="shared" si="33"/>
        <v>564</v>
      </c>
      <c r="I50" s="40">
        <f t="shared" si="33"/>
        <v>611</v>
      </c>
      <c r="J50" s="40">
        <f t="shared" si="33"/>
        <v>582</v>
      </c>
      <c r="K50" s="40">
        <f t="shared" si="33"/>
        <v>605</v>
      </c>
      <c r="L50" s="40">
        <f t="shared" si="33"/>
        <v>678</v>
      </c>
      <c r="M50" s="40">
        <f t="shared" si="33"/>
        <v>644</v>
      </c>
      <c r="N50" s="40">
        <f t="shared" si="33"/>
        <v>519</v>
      </c>
      <c r="O50" s="40">
        <f t="shared" si="33"/>
        <v>477</v>
      </c>
      <c r="P50" s="40">
        <f t="shared" si="33"/>
        <v>336</v>
      </c>
      <c r="Q50" s="40">
        <f t="shared" si="33"/>
        <v>348</v>
      </c>
      <c r="R50" s="40">
        <f t="shared" si="33"/>
        <v>495</v>
      </c>
      <c r="S50" s="40">
        <f>+S98+S146+2</f>
        <v>9310</v>
      </c>
    </row>
    <row r="51" spans="1:35" ht="34.5" customHeight="1" thickBot="1" x14ac:dyDescent="0.4">
      <c r="A51" s="58" t="s">
        <v>83</v>
      </c>
      <c r="B51" s="45">
        <f>B99+B147</f>
        <v>325</v>
      </c>
      <c r="C51" s="45">
        <f t="shared" ref="C51:R51" si="34">C99+C147</f>
        <v>556</v>
      </c>
      <c r="D51" s="45">
        <f t="shared" si="34"/>
        <v>577</v>
      </c>
      <c r="E51" s="45">
        <f t="shared" si="34"/>
        <v>662</v>
      </c>
      <c r="F51" s="45">
        <f t="shared" si="34"/>
        <v>696</v>
      </c>
      <c r="G51" s="45">
        <f t="shared" si="34"/>
        <v>633</v>
      </c>
      <c r="H51" s="45">
        <f t="shared" si="34"/>
        <v>564</v>
      </c>
      <c r="I51" s="45">
        <f t="shared" si="34"/>
        <v>611</v>
      </c>
      <c r="J51" s="45">
        <f t="shared" si="34"/>
        <v>582</v>
      </c>
      <c r="K51" s="45">
        <f t="shared" si="34"/>
        <v>605</v>
      </c>
      <c r="L51" s="45">
        <f t="shared" si="34"/>
        <v>678</v>
      </c>
      <c r="M51" s="45">
        <f t="shared" si="34"/>
        <v>644</v>
      </c>
      <c r="N51" s="45">
        <f t="shared" si="34"/>
        <v>519</v>
      </c>
      <c r="O51" s="45">
        <f t="shared" si="34"/>
        <v>477</v>
      </c>
      <c r="P51" s="45">
        <f t="shared" si="34"/>
        <v>336</v>
      </c>
      <c r="Q51" s="45">
        <f t="shared" si="34"/>
        <v>348</v>
      </c>
      <c r="R51" s="45">
        <f t="shared" si="34"/>
        <v>495</v>
      </c>
      <c r="S51" s="45">
        <f>S99+S147</f>
        <v>9308</v>
      </c>
    </row>
    <row r="54" spans="1:35" ht="34.5" customHeight="1" x14ac:dyDescent="0.35">
      <c r="G54" s="6"/>
      <c r="H54" s="6"/>
      <c r="I54" s="6"/>
      <c r="J54" s="8" t="s">
        <v>148</v>
      </c>
      <c r="K54" s="6"/>
      <c r="L54" s="6"/>
      <c r="M54" s="6"/>
      <c r="Y54" s="37"/>
    </row>
    <row r="55" spans="1:35" ht="34.5" customHeight="1" x14ac:dyDescent="0.35">
      <c r="G55" s="6"/>
      <c r="H55" s="6"/>
      <c r="I55" s="6"/>
      <c r="J55" s="8" t="s">
        <v>63</v>
      </c>
      <c r="K55" s="6"/>
      <c r="L55" s="6"/>
      <c r="M55" s="6"/>
      <c r="Y55" s="37"/>
    </row>
    <row r="56" spans="1:35" ht="34.5" customHeight="1" thickBot="1" x14ac:dyDescent="0.4">
      <c r="A56" s="7" t="s">
        <v>152</v>
      </c>
      <c r="I56" s="27"/>
      <c r="Y56" s="37"/>
    </row>
    <row r="57" spans="1:35" ht="34.5" customHeight="1" thickBot="1" x14ac:dyDescent="0.4">
      <c r="A57" s="86">
        <v>2018</v>
      </c>
      <c r="B57" s="28" t="s">
        <v>3</v>
      </c>
      <c r="C57" s="28" t="s">
        <v>4</v>
      </c>
      <c r="D57" s="28" t="s">
        <v>5</v>
      </c>
      <c r="E57" s="28" t="s">
        <v>6</v>
      </c>
      <c r="F57" s="28" t="s">
        <v>7</v>
      </c>
      <c r="G57" s="28" t="s">
        <v>8</v>
      </c>
      <c r="H57" s="28" t="s">
        <v>9</v>
      </c>
      <c r="I57" s="28" t="s">
        <v>10</v>
      </c>
      <c r="J57" s="28" t="s">
        <v>38</v>
      </c>
      <c r="K57" s="28" t="s">
        <v>12</v>
      </c>
      <c r="L57" s="28" t="s">
        <v>13</v>
      </c>
      <c r="M57" s="28" t="s">
        <v>14</v>
      </c>
      <c r="N57" s="28" t="s">
        <v>15</v>
      </c>
      <c r="O57" s="28" t="s">
        <v>16</v>
      </c>
      <c r="P57" s="28" t="s">
        <v>17</v>
      </c>
      <c r="Q57" s="28" t="s">
        <v>18</v>
      </c>
      <c r="R57" s="28" t="s">
        <v>19</v>
      </c>
      <c r="S57" s="28" t="s">
        <v>20</v>
      </c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</row>
    <row r="58" spans="1:35" ht="34.5" customHeight="1" thickBot="1" x14ac:dyDescent="0.4">
      <c r="A58" s="30" t="s">
        <v>21</v>
      </c>
      <c r="B58" s="13">
        <f>+B59+LIMARI!B67+ELQUI!B62</f>
        <v>16476</v>
      </c>
      <c r="C58" s="13">
        <f>+C59+LIMARI!C67+ELQUI!C62</f>
        <v>22283</v>
      </c>
      <c r="D58" s="13">
        <f>+D59+LIMARI!D67+ELQUI!D62</f>
        <v>19687</v>
      </c>
      <c r="E58" s="13">
        <f>+E59+LIMARI!E67+ELQUI!E62</f>
        <v>21742</v>
      </c>
      <c r="F58" s="13">
        <f>+F59+LIMARI!F67+ELQUI!F62</f>
        <v>24407</v>
      </c>
      <c r="G58" s="13">
        <f>+G59+LIMARI!G67+ELQUI!G62</f>
        <v>25517</v>
      </c>
      <c r="H58" s="13">
        <f>+H59+LIMARI!H67+ELQUI!H62</f>
        <v>22059</v>
      </c>
      <c r="I58" s="13">
        <f>+I59+LIMARI!I67+ELQUI!I62</f>
        <v>20873</v>
      </c>
      <c r="J58" s="13">
        <f>+J59+LIMARI!J67+ELQUI!J62</f>
        <v>20680</v>
      </c>
      <c r="K58" s="13">
        <f>+K59+LIMARI!K67+ELQUI!K62</f>
        <v>20502</v>
      </c>
      <c r="L58" s="13">
        <f>+L59+LIMARI!L67+ELQUI!L62</f>
        <v>20720</v>
      </c>
      <c r="M58" s="13">
        <f>+M59+LIMARI!M67+ELQUI!M62</f>
        <v>18222</v>
      </c>
      <c r="N58" s="13">
        <f>+N59+LIMARI!N67+ELQUI!N62</f>
        <v>15527</v>
      </c>
      <c r="O58" s="13">
        <f>+O59+LIMARI!O67+ELQUI!O62</f>
        <v>12279</v>
      </c>
      <c r="P58" s="13">
        <f>+P59+LIMARI!P67+ELQUI!P62</f>
        <v>10113</v>
      </c>
      <c r="Q58" s="13">
        <f>+Q59+LIMARI!Q67+ELQUI!Q62</f>
        <v>7965</v>
      </c>
      <c r="R58" s="13">
        <f>+R59+LIMARI!R67+ELQUI!R62</f>
        <v>11766</v>
      </c>
      <c r="S58" s="13">
        <f>+S59+LIMARI!S67+ELQUI!S62</f>
        <v>310824</v>
      </c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</row>
    <row r="59" spans="1:35" ht="34.5" customHeight="1" thickBot="1" x14ac:dyDescent="0.4">
      <c r="A59" s="30" t="s">
        <v>64</v>
      </c>
      <c r="B59" s="13">
        <f>+B60+B77+B90+B98</f>
        <v>1196</v>
      </c>
      <c r="C59" s="13">
        <f t="shared" ref="C59:R59" si="35">+C60+C77+C90+C98</f>
        <v>1645</v>
      </c>
      <c r="D59" s="13">
        <f t="shared" si="35"/>
        <v>1570</v>
      </c>
      <c r="E59" s="13">
        <f t="shared" si="35"/>
        <v>1794</v>
      </c>
      <c r="F59" s="13">
        <f t="shared" si="35"/>
        <v>1751</v>
      </c>
      <c r="G59" s="13">
        <f t="shared" si="35"/>
        <v>1791</v>
      </c>
      <c r="H59" s="13">
        <f t="shared" si="35"/>
        <v>1599</v>
      </c>
      <c r="I59" s="13">
        <f t="shared" si="35"/>
        <v>1589</v>
      </c>
      <c r="J59" s="13">
        <f t="shared" si="35"/>
        <v>1567</v>
      </c>
      <c r="K59" s="13">
        <f t="shared" si="35"/>
        <v>1706</v>
      </c>
      <c r="L59" s="13">
        <f t="shared" si="35"/>
        <v>1756</v>
      </c>
      <c r="M59" s="13">
        <f t="shared" si="35"/>
        <v>1581</v>
      </c>
      <c r="N59" s="13">
        <f t="shared" si="35"/>
        <v>1308</v>
      </c>
      <c r="O59" s="13">
        <f t="shared" si="35"/>
        <v>1113</v>
      </c>
      <c r="P59" s="13">
        <f t="shared" si="35"/>
        <v>874</v>
      </c>
      <c r="Q59" s="13">
        <f t="shared" si="35"/>
        <v>753</v>
      </c>
      <c r="R59" s="13">
        <f t="shared" si="35"/>
        <v>1097</v>
      </c>
      <c r="S59" s="13">
        <f>+S60+S77+S90+S98</f>
        <v>24690</v>
      </c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</row>
    <row r="60" spans="1:35" ht="34.5" customHeight="1" thickBot="1" x14ac:dyDescent="0.4">
      <c r="A60" s="29" t="s">
        <v>65</v>
      </c>
      <c r="B60" s="11">
        <f>SUM(B61:B75)</f>
        <v>738</v>
      </c>
      <c r="C60" s="11">
        <f t="shared" ref="C60:R60" si="36">SUM(C61:C75)</f>
        <v>785</v>
      </c>
      <c r="D60" s="11">
        <f t="shared" si="36"/>
        <v>717</v>
      </c>
      <c r="E60" s="11">
        <f t="shared" si="36"/>
        <v>806</v>
      </c>
      <c r="F60" s="11">
        <f t="shared" si="36"/>
        <v>741</v>
      </c>
      <c r="G60" s="11">
        <f t="shared" si="36"/>
        <v>731</v>
      </c>
      <c r="H60" s="11">
        <f t="shared" si="36"/>
        <v>651</v>
      </c>
      <c r="I60" s="11">
        <f t="shared" si="36"/>
        <v>615</v>
      </c>
      <c r="J60" s="11">
        <f t="shared" si="36"/>
        <v>587</v>
      </c>
      <c r="K60" s="11">
        <f t="shared" si="36"/>
        <v>748</v>
      </c>
      <c r="L60" s="11">
        <f t="shared" si="36"/>
        <v>753</v>
      </c>
      <c r="M60" s="11">
        <f t="shared" si="36"/>
        <v>673</v>
      </c>
      <c r="N60" s="11">
        <f t="shared" si="36"/>
        <v>578</v>
      </c>
      <c r="O60" s="11">
        <f t="shared" si="36"/>
        <v>516</v>
      </c>
      <c r="P60" s="11">
        <f t="shared" si="36"/>
        <v>381</v>
      </c>
      <c r="Q60" s="11">
        <f t="shared" si="36"/>
        <v>331</v>
      </c>
      <c r="R60" s="11">
        <f t="shared" si="36"/>
        <v>421</v>
      </c>
      <c r="S60" s="11">
        <f>SUM(S62:S75)</f>
        <v>10772</v>
      </c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</row>
    <row r="61" spans="1:35" ht="34.5" customHeight="1" thickBot="1" x14ac:dyDescent="0.4">
      <c r="A61" s="32" t="s">
        <v>84</v>
      </c>
      <c r="B61" s="99"/>
      <c r="C61" s="87"/>
      <c r="D61" s="98"/>
      <c r="E61" s="87"/>
      <c r="F61" s="98"/>
      <c r="G61" s="87"/>
      <c r="H61" s="98"/>
      <c r="I61" s="87"/>
      <c r="J61" s="98"/>
      <c r="K61" s="87"/>
      <c r="L61" s="98"/>
      <c r="M61" s="87"/>
      <c r="N61" s="98"/>
      <c r="O61" s="87"/>
      <c r="P61" s="98"/>
      <c r="Q61" s="87"/>
      <c r="R61" s="98"/>
      <c r="S61" s="87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</row>
    <row r="62" spans="1:35" ht="34.5" customHeight="1" x14ac:dyDescent="0.35">
      <c r="A62" s="31" t="s">
        <v>101</v>
      </c>
      <c r="B62" s="56">
        <v>63</v>
      </c>
      <c r="C62" s="56">
        <v>32</v>
      </c>
      <c r="D62" s="56">
        <v>18</v>
      </c>
      <c r="E62" s="56">
        <v>32</v>
      </c>
      <c r="F62" s="56">
        <v>31</v>
      </c>
      <c r="G62" s="56">
        <v>37</v>
      </c>
      <c r="H62" s="56">
        <v>26</v>
      </c>
      <c r="I62" s="56">
        <v>25</v>
      </c>
      <c r="J62" s="56">
        <v>15</v>
      </c>
      <c r="K62" s="56">
        <v>14</v>
      </c>
      <c r="L62" s="56">
        <v>17</v>
      </c>
      <c r="M62" s="56">
        <v>16</v>
      </c>
      <c r="N62" s="56">
        <v>10</v>
      </c>
      <c r="O62" s="56">
        <v>9</v>
      </c>
      <c r="P62" s="56">
        <v>5</v>
      </c>
      <c r="Q62" s="56">
        <v>10</v>
      </c>
      <c r="R62" s="56">
        <v>11</v>
      </c>
      <c r="S62" s="56">
        <f>SUM(B62:R62)</f>
        <v>371</v>
      </c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</row>
    <row r="63" spans="1:35" ht="34.5" customHeight="1" x14ac:dyDescent="0.35">
      <c r="A63" s="31" t="s">
        <v>153</v>
      </c>
      <c r="B63" s="43">
        <v>463</v>
      </c>
      <c r="C63" s="43">
        <v>314</v>
      </c>
      <c r="D63" s="43">
        <v>244</v>
      </c>
      <c r="E63" s="43">
        <v>267</v>
      </c>
      <c r="F63" s="43">
        <v>228</v>
      </c>
      <c r="G63" s="43">
        <v>212</v>
      </c>
      <c r="H63" s="43">
        <v>198</v>
      </c>
      <c r="I63" s="43">
        <v>166</v>
      </c>
      <c r="J63" s="43">
        <v>162</v>
      </c>
      <c r="K63" s="43">
        <v>251</v>
      </c>
      <c r="L63" s="43">
        <v>274</v>
      </c>
      <c r="M63" s="43">
        <v>263</v>
      </c>
      <c r="N63" s="43">
        <v>288</v>
      </c>
      <c r="O63" s="43">
        <v>257</v>
      </c>
      <c r="P63" s="43">
        <v>204</v>
      </c>
      <c r="Q63" s="43">
        <v>173</v>
      </c>
      <c r="R63" s="43">
        <v>224</v>
      </c>
      <c r="S63" s="43">
        <f>SUM(B63:R63)</f>
        <v>4188</v>
      </c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</row>
    <row r="64" spans="1:35" ht="34.5" customHeight="1" x14ac:dyDescent="0.35">
      <c r="A64" s="57" t="s">
        <v>66</v>
      </c>
      <c r="B64" s="57">
        <v>5</v>
      </c>
      <c r="C64" s="19">
        <v>12</v>
      </c>
      <c r="D64" s="19">
        <v>16</v>
      </c>
      <c r="E64" s="19">
        <v>26</v>
      </c>
      <c r="F64" s="19">
        <v>21</v>
      </c>
      <c r="G64" s="19">
        <v>27</v>
      </c>
      <c r="H64" s="19">
        <v>25</v>
      </c>
      <c r="I64" s="19">
        <v>18</v>
      </c>
      <c r="J64" s="19">
        <v>18</v>
      </c>
      <c r="K64" s="19">
        <v>33</v>
      </c>
      <c r="L64" s="19">
        <v>24</v>
      </c>
      <c r="M64" s="19">
        <v>30</v>
      </c>
      <c r="N64" s="19">
        <v>13</v>
      </c>
      <c r="O64" s="19">
        <v>17</v>
      </c>
      <c r="P64" s="19">
        <v>18</v>
      </c>
      <c r="Q64" s="19">
        <v>18</v>
      </c>
      <c r="R64" s="19">
        <v>25</v>
      </c>
      <c r="S64" s="57">
        <f t="shared" ref="S64:S75" si="37">SUM(B64:R64)</f>
        <v>346</v>
      </c>
    </row>
    <row r="65" spans="1:35" ht="34.5" customHeight="1" x14ac:dyDescent="0.35">
      <c r="A65" s="57" t="s">
        <v>67</v>
      </c>
      <c r="B65" s="57">
        <v>5</v>
      </c>
      <c r="C65" s="19">
        <v>15</v>
      </c>
      <c r="D65" s="19">
        <v>15</v>
      </c>
      <c r="E65" s="19">
        <v>12</v>
      </c>
      <c r="F65" s="19">
        <v>14</v>
      </c>
      <c r="G65" s="19">
        <v>18</v>
      </c>
      <c r="H65" s="19">
        <v>12</v>
      </c>
      <c r="I65" s="19">
        <v>11</v>
      </c>
      <c r="J65" s="19">
        <v>16</v>
      </c>
      <c r="K65" s="19">
        <v>13</v>
      </c>
      <c r="L65" s="19">
        <v>18</v>
      </c>
      <c r="M65" s="19">
        <v>16</v>
      </c>
      <c r="N65" s="19">
        <v>17</v>
      </c>
      <c r="O65" s="19">
        <v>14</v>
      </c>
      <c r="P65" s="19">
        <v>5</v>
      </c>
      <c r="Q65" s="19">
        <v>5</v>
      </c>
      <c r="R65" s="19">
        <v>8</v>
      </c>
      <c r="S65" s="57">
        <f t="shared" si="37"/>
        <v>214</v>
      </c>
    </row>
    <row r="66" spans="1:35" ht="34.5" customHeight="1" x14ac:dyDescent="0.35">
      <c r="A66" s="57" t="s">
        <v>68</v>
      </c>
      <c r="B66" s="57">
        <v>5</v>
      </c>
      <c r="C66" s="19">
        <v>9</v>
      </c>
      <c r="D66" s="19">
        <v>10</v>
      </c>
      <c r="E66" s="19">
        <v>16</v>
      </c>
      <c r="F66" s="19">
        <v>10</v>
      </c>
      <c r="G66" s="19">
        <v>16</v>
      </c>
      <c r="H66" s="19">
        <v>13</v>
      </c>
      <c r="I66" s="19">
        <v>6</v>
      </c>
      <c r="J66" s="19">
        <v>9</v>
      </c>
      <c r="K66" s="19">
        <v>17</v>
      </c>
      <c r="L66" s="19">
        <v>15</v>
      </c>
      <c r="M66" s="19">
        <v>17</v>
      </c>
      <c r="N66" s="19">
        <v>9</v>
      </c>
      <c r="O66" s="19">
        <v>7</v>
      </c>
      <c r="P66" s="19">
        <v>8</v>
      </c>
      <c r="Q66" s="19">
        <v>5</v>
      </c>
      <c r="R66" s="19">
        <v>8</v>
      </c>
      <c r="S66" s="57">
        <f t="shared" si="37"/>
        <v>180</v>
      </c>
    </row>
    <row r="67" spans="1:35" ht="34.5" customHeight="1" x14ac:dyDescent="0.35">
      <c r="A67" s="57" t="s">
        <v>69</v>
      </c>
      <c r="B67" s="57">
        <v>9</v>
      </c>
      <c r="C67" s="19">
        <v>13</v>
      </c>
      <c r="D67" s="19">
        <v>4</v>
      </c>
      <c r="E67" s="19">
        <v>13</v>
      </c>
      <c r="F67" s="19">
        <v>13</v>
      </c>
      <c r="G67" s="19">
        <v>10</v>
      </c>
      <c r="H67" s="19">
        <v>5</v>
      </c>
      <c r="I67" s="19">
        <v>12</v>
      </c>
      <c r="J67" s="19">
        <v>13</v>
      </c>
      <c r="K67" s="19">
        <v>17</v>
      </c>
      <c r="L67" s="19">
        <v>13</v>
      </c>
      <c r="M67" s="19">
        <v>15</v>
      </c>
      <c r="N67" s="19">
        <v>10</v>
      </c>
      <c r="O67" s="19">
        <v>11</v>
      </c>
      <c r="P67" s="19">
        <v>7</v>
      </c>
      <c r="Q67" s="19">
        <v>12</v>
      </c>
      <c r="R67" s="19">
        <v>6</v>
      </c>
      <c r="S67" s="57">
        <f t="shared" si="37"/>
        <v>183</v>
      </c>
    </row>
    <row r="68" spans="1:35" ht="34.5" customHeight="1" x14ac:dyDescent="0.35">
      <c r="A68" s="57" t="s">
        <v>37</v>
      </c>
      <c r="B68" s="57">
        <v>8</v>
      </c>
      <c r="C68" s="19">
        <v>12</v>
      </c>
      <c r="D68" s="19">
        <v>16</v>
      </c>
      <c r="E68" s="19">
        <v>22</v>
      </c>
      <c r="F68" s="19">
        <v>26</v>
      </c>
      <c r="G68" s="19">
        <v>24</v>
      </c>
      <c r="H68" s="19">
        <v>18</v>
      </c>
      <c r="I68" s="19">
        <v>20</v>
      </c>
      <c r="J68" s="19">
        <v>17</v>
      </c>
      <c r="K68" s="19">
        <v>19</v>
      </c>
      <c r="L68" s="19">
        <v>19</v>
      </c>
      <c r="M68" s="19">
        <v>17</v>
      </c>
      <c r="N68" s="19">
        <v>14</v>
      </c>
      <c r="O68" s="19">
        <v>10</v>
      </c>
      <c r="P68" s="19">
        <v>13</v>
      </c>
      <c r="Q68" s="19">
        <v>12</v>
      </c>
      <c r="R68" s="19">
        <v>10</v>
      </c>
      <c r="S68" s="57">
        <f t="shared" si="37"/>
        <v>277</v>
      </c>
    </row>
    <row r="69" spans="1:35" ht="34.5" customHeight="1" x14ac:dyDescent="0.35">
      <c r="A69" s="57" t="s">
        <v>70</v>
      </c>
      <c r="B69" s="57">
        <v>5</v>
      </c>
      <c r="C69" s="19">
        <v>10</v>
      </c>
      <c r="D69" s="19">
        <v>10</v>
      </c>
      <c r="E69" s="19">
        <v>23</v>
      </c>
      <c r="F69" s="19">
        <v>15</v>
      </c>
      <c r="G69" s="19">
        <v>15</v>
      </c>
      <c r="H69" s="19">
        <v>12</v>
      </c>
      <c r="I69" s="19">
        <v>12</v>
      </c>
      <c r="J69" s="19">
        <v>12</v>
      </c>
      <c r="K69" s="19">
        <v>23</v>
      </c>
      <c r="L69" s="19">
        <v>18</v>
      </c>
      <c r="M69" s="19">
        <v>13</v>
      </c>
      <c r="N69" s="19">
        <v>9</v>
      </c>
      <c r="O69" s="19">
        <v>10</v>
      </c>
      <c r="P69" s="19">
        <v>6</v>
      </c>
      <c r="Q69" s="19">
        <v>4</v>
      </c>
      <c r="R69" s="19">
        <v>6</v>
      </c>
      <c r="S69" s="57">
        <f t="shared" si="37"/>
        <v>203</v>
      </c>
    </row>
    <row r="70" spans="1:35" ht="34.5" customHeight="1" x14ac:dyDescent="0.35">
      <c r="A70" s="57" t="s">
        <v>71</v>
      </c>
      <c r="B70" s="57">
        <v>3</v>
      </c>
      <c r="C70" s="19">
        <v>15</v>
      </c>
      <c r="D70" s="19">
        <v>26</v>
      </c>
      <c r="E70" s="19">
        <v>25</v>
      </c>
      <c r="F70" s="19">
        <v>19</v>
      </c>
      <c r="G70" s="19">
        <v>23</v>
      </c>
      <c r="H70" s="19">
        <v>18</v>
      </c>
      <c r="I70" s="19">
        <v>28</v>
      </c>
      <c r="J70" s="19">
        <v>22</v>
      </c>
      <c r="K70" s="19">
        <v>28</v>
      </c>
      <c r="L70" s="19">
        <v>23</v>
      </c>
      <c r="M70" s="19">
        <v>24</v>
      </c>
      <c r="N70" s="19">
        <v>15</v>
      </c>
      <c r="O70" s="19">
        <v>12</v>
      </c>
      <c r="P70" s="19">
        <v>21</v>
      </c>
      <c r="Q70" s="19">
        <v>21</v>
      </c>
      <c r="R70" s="19">
        <v>18</v>
      </c>
      <c r="S70" s="57">
        <f t="shared" si="37"/>
        <v>341</v>
      </c>
    </row>
    <row r="71" spans="1:35" ht="34.5" customHeight="1" x14ac:dyDescent="0.35">
      <c r="A71" s="57" t="s">
        <v>72</v>
      </c>
      <c r="B71" s="57">
        <v>5</v>
      </c>
      <c r="C71" s="19">
        <v>5</v>
      </c>
      <c r="D71" s="19">
        <v>6</v>
      </c>
      <c r="E71" s="19">
        <v>7</v>
      </c>
      <c r="F71" s="19">
        <v>8</v>
      </c>
      <c r="G71" s="19">
        <v>16</v>
      </c>
      <c r="H71" s="19">
        <v>15</v>
      </c>
      <c r="I71" s="19">
        <v>9</v>
      </c>
      <c r="J71" s="19">
        <v>13</v>
      </c>
      <c r="K71" s="19">
        <v>15</v>
      </c>
      <c r="L71" s="19">
        <v>16</v>
      </c>
      <c r="M71" s="19">
        <v>4</v>
      </c>
      <c r="N71" s="19">
        <v>10</v>
      </c>
      <c r="O71" s="19">
        <v>7</v>
      </c>
      <c r="P71" s="19">
        <v>5</v>
      </c>
      <c r="Q71" s="19">
        <v>3</v>
      </c>
      <c r="R71" s="19">
        <v>3</v>
      </c>
      <c r="S71" s="57">
        <f t="shared" si="37"/>
        <v>147</v>
      </c>
    </row>
    <row r="72" spans="1:35" ht="34.5" customHeight="1" x14ac:dyDescent="0.35">
      <c r="A72" s="57" t="s">
        <v>73</v>
      </c>
      <c r="B72" s="57">
        <v>1</v>
      </c>
      <c r="C72" s="19">
        <v>6</v>
      </c>
      <c r="D72" s="19">
        <v>5</v>
      </c>
      <c r="E72" s="19">
        <v>6</v>
      </c>
      <c r="F72" s="19">
        <v>4</v>
      </c>
      <c r="G72" s="19">
        <v>4</v>
      </c>
      <c r="H72" s="19">
        <v>5</v>
      </c>
      <c r="I72" s="19">
        <v>7</v>
      </c>
      <c r="J72" s="19">
        <v>8</v>
      </c>
      <c r="K72" s="19">
        <v>4</v>
      </c>
      <c r="L72" s="19">
        <v>12</v>
      </c>
      <c r="M72" s="19">
        <v>9</v>
      </c>
      <c r="N72" s="19">
        <v>9</v>
      </c>
      <c r="O72" s="19">
        <v>19</v>
      </c>
      <c r="P72" s="19">
        <v>8</v>
      </c>
      <c r="Q72" s="19">
        <v>7</v>
      </c>
      <c r="R72" s="19">
        <v>9</v>
      </c>
      <c r="S72" s="57">
        <f t="shared" si="37"/>
        <v>123</v>
      </c>
    </row>
    <row r="73" spans="1:35" ht="34.5" customHeight="1" x14ac:dyDescent="0.35">
      <c r="A73" s="57" t="s">
        <v>74</v>
      </c>
      <c r="B73" s="57">
        <v>130</v>
      </c>
      <c r="C73" s="19">
        <v>293</v>
      </c>
      <c r="D73" s="19">
        <v>290</v>
      </c>
      <c r="E73" s="19">
        <v>291</v>
      </c>
      <c r="F73" s="19">
        <v>293</v>
      </c>
      <c r="G73" s="19">
        <v>276</v>
      </c>
      <c r="H73" s="19">
        <v>256</v>
      </c>
      <c r="I73" s="19">
        <v>252</v>
      </c>
      <c r="J73" s="19">
        <v>236</v>
      </c>
      <c r="K73" s="19">
        <v>267</v>
      </c>
      <c r="L73" s="19">
        <v>255</v>
      </c>
      <c r="M73" s="19">
        <v>215</v>
      </c>
      <c r="N73" s="19">
        <v>136</v>
      </c>
      <c r="O73" s="19">
        <v>104</v>
      </c>
      <c r="P73" s="19">
        <v>59</v>
      </c>
      <c r="Q73" s="19">
        <v>46</v>
      </c>
      <c r="R73" s="19">
        <v>67</v>
      </c>
      <c r="S73" s="57">
        <f t="shared" si="37"/>
        <v>3466</v>
      </c>
    </row>
    <row r="74" spans="1:35" ht="34.5" customHeight="1" x14ac:dyDescent="0.35">
      <c r="A74" s="57" t="s">
        <v>75</v>
      </c>
      <c r="B74" s="57">
        <v>36</v>
      </c>
      <c r="C74" s="19">
        <v>49</v>
      </c>
      <c r="D74" s="19">
        <v>57</v>
      </c>
      <c r="E74" s="19">
        <v>66</v>
      </c>
      <c r="F74" s="19">
        <v>59</v>
      </c>
      <c r="G74" s="19">
        <v>53</v>
      </c>
      <c r="H74" s="19">
        <v>48</v>
      </c>
      <c r="I74" s="19">
        <v>49</v>
      </c>
      <c r="J74" s="19">
        <v>46</v>
      </c>
      <c r="K74" s="19">
        <v>47</v>
      </c>
      <c r="L74" s="19">
        <v>49</v>
      </c>
      <c r="M74" s="19">
        <v>34</v>
      </c>
      <c r="N74" s="19">
        <v>38</v>
      </c>
      <c r="O74" s="19">
        <v>38</v>
      </c>
      <c r="P74" s="19">
        <v>22</v>
      </c>
      <c r="Q74" s="19">
        <v>15</v>
      </c>
      <c r="R74" s="19">
        <v>26</v>
      </c>
      <c r="S74" s="57">
        <f t="shared" si="37"/>
        <v>732</v>
      </c>
    </row>
    <row r="75" spans="1:35" ht="34.5" customHeight="1" thickBot="1" x14ac:dyDescent="0.4">
      <c r="A75" s="53" t="s">
        <v>111</v>
      </c>
      <c r="B75" s="54">
        <v>0</v>
      </c>
      <c r="C75" s="54">
        <v>0</v>
      </c>
      <c r="D75" s="54">
        <v>0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0</v>
      </c>
      <c r="O75" s="54">
        <v>1</v>
      </c>
      <c r="P75" s="54">
        <v>0</v>
      </c>
      <c r="Q75" s="54">
        <v>0</v>
      </c>
      <c r="R75" s="54"/>
      <c r="S75" s="54">
        <f t="shared" si="37"/>
        <v>1</v>
      </c>
    </row>
    <row r="76" spans="1:35" ht="34.5" customHeight="1" thickBot="1" x14ac:dyDescent="0.4"/>
    <row r="77" spans="1:35" ht="34.5" customHeight="1" thickBot="1" x14ac:dyDescent="0.4">
      <c r="A77" s="29" t="s">
        <v>76</v>
      </c>
      <c r="B77" s="11">
        <f>SUM(B78:B88)</f>
        <v>212</v>
      </c>
      <c r="C77" s="11">
        <f t="shared" ref="C77:R77" si="38">SUM(C78:C88)</f>
        <v>397</v>
      </c>
      <c r="D77" s="11">
        <f t="shared" si="38"/>
        <v>371</v>
      </c>
      <c r="E77" s="11">
        <f t="shared" si="38"/>
        <v>447</v>
      </c>
      <c r="F77" s="11">
        <f t="shared" si="38"/>
        <v>463</v>
      </c>
      <c r="G77" s="11">
        <f t="shared" si="38"/>
        <v>518</v>
      </c>
      <c r="H77" s="11">
        <f t="shared" si="38"/>
        <v>450</v>
      </c>
      <c r="I77" s="11">
        <f t="shared" si="38"/>
        <v>426</v>
      </c>
      <c r="J77" s="11">
        <f t="shared" si="38"/>
        <v>472</v>
      </c>
      <c r="K77" s="11">
        <f t="shared" si="38"/>
        <v>469</v>
      </c>
      <c r="L77" s="11">
        <f t="shared" si="38"/>
        <v>446</v>
      </c>
      <c r="M77" s="11">
        <f t="shared" si="38"/>
        <v>382</v>
      </c>
      <c r="N77" s="11">
        <f t="shared" si="38"/>
        <v>326</v>
      </c>
      <c r="O77" s="11">
        <f t="shared" si="38"/>
        <v>264</v>
      </c>
      <c r="P77" s="11">
        <f t="shared" si="38"/>
        <v>222</v>
      </c>
      <c r="Q77" s="11">
        <f t="shared" si="38"/>
        <v>165</v>
      </c>
      <c r="R77" s="11">
        <f t="shared" si="38"/>
        <v>269</v>
      </c>
      <c r="S77" s="11">
        <f>SUM(S79:S88)</f>
        <v>6299</v>
      </c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</row>
    <row r="78" spans="1:35" ht="34.5" customHeight="1" x14ac:dyDescent="0.35">
      <c r="A78" s="31" t="s">
        <v>86</v>
      </c>
      <c r="B78" s="69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69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</row>
    <row r="79" spans="1:35" ht="34.5" customHeight="1" x14ac:dyDescent="0.35">
      <c r="A79" s="57" t="s">
        <v>77</v>
      </c>
      <c r="B79" s="57">
        <v>125</v>
      </c>
      <c r="C79" s="19">
        <v>335</v>
      </c>
      <c r="D79" s="19">
        <v>326</v>
      </c>
      <c r="E79" s="19">
        <v>398</v>
      </c>
      <c r="F79" s="19">
        <v>378</v>
      </c>
      <c r="G79" s="19">
        <v>431</v>
      </c>
      <c r="H79" s="19">
        <v>370</v>
      </c>
      <c r="I79" s="19">
        <v>357</v>
      </c>
      <c r="J79" s="19">
        <v>401</v>
      </c>
      <c r="K79" s="19">
        <v>428</v>
      </c>
      <c r="L79" s="19">
        <v>399</v>
      </c>
      <c r="M79" s="19">
        <v>344</v>
      </c>
      <c r="N79" s="19">
        <v>301</v>
      </c>
      <c r="O79" s="19">
        <v>238</v>
      </c>
      <c r="P79" s="19">
        <v>193</v>
      </c>
      <c r="Q79" s="19">
        <v>154</v>
      </c>
      <c r="R79" s="19">
        <v>236</v>
      </c>
      <c r="S79" s="57">
        <f>SUM(B79:R79)</f>
        <v>5414</v>
      </c>
    </row>
    <row r="80" spans="1:35" ht="34.5" customHeight="1" x14ac:dyDescent="0.35">
      <c r="A80" s="52" t="s">
        <v>138</v>
      </c>
      <c r="B80" s="43">
        <v>11</v>
      </c>
      <c r="C80" s="43">
        <v>6</v>
      </c>
      <c r="D80" s="43">
        <v>4</v>
      </c>
      <c r="E80" s="43">
        <v>1</v>
      </c>
      <c r="F80" s="43">
        <v>10</v>
      </c>
      <c r="G80" s="43">
        <v>9</v>
      </c>
      <c r="H80" s="43">
        <v>8</v>
      </c>
      <c r="I80" s="43">
        <v>7</v>
      </c>
      <c r="J80" s="43">
        <v>9</v>
      </c>
      <c r="K80" s="43">
        <v>7</v>
      </c>
      <c r="L80" s="43">
        <v>7</v>
      </c>
      <c r="M80" s="43">
        <v>1</v>
      </c>
      <c r="N80" s="43">
        <v>1</v>
      </c>
      <c r="O80" s="43">
        <v>6</v>
      </c>
      <c r="P80" s="43">
        <v>5</v>
      </c>
      <c r="Q80" s="43">
        <v>1</v>
      </c>
      <c r="R80" s="43">
        <v>4</v>
      </c>
      <c r="S80" s="43">
        <f t="shared" ref="S80:S88" si="39">SUM(B80:R80)</f>
        <v>97</v>
      </c>
    </row>
    <row r="81" spans="1:35" ht="34.5" customHeight="1" x14ac:dyDescent="0.35">
      <c r="A81" s="57" t="s">
        <v>139</v>
      </c>
      <c r="B81" s="19">
        <v>4</v>
      </c>
      <c r="C81" s="19">
        <v>2</v>
      </c>
      <c r="D81" s="19">
        <v>1</v>
      </c>
      <c r="E81" s="19">
        <v>0</v>
      </c>
      <c r="F81" s="19">
        <v>4</v>
      </c>
      <c r="G81" s="19">
        <v>0</v>
      </c>
      <c r="H81" s="19">
        <v>1</v>
      </c>
      <c r="I81" s="19">
        <v>2</v>
      </c>
      <c r="J81" s="19">
        <v>2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1</v>
      </c>
      <c r="S81" s="19">
        <f t="shared" si="39"/>
        <v>17</v>
      </c>
    </row>
    <row r="82" spans="1:35" ht="34.5" customHeight="1" x14ac:dyDescent="0.35">
      <c r="A82" s="57" t="s">
        <v>140</v>
      </c>
      <c r="B82" s="19">
        <v>23</v>
      </c>
      <c r="C82" s="19">
        <v>7</v>
      </c>
      <c r="D82" s="19">
        <v>6</v>
      </c>
      <c r="E82" s="19">
        <v>15</v>
      </c>
      <c r="F82" s="19">
        <v>16</v>
      </c>
      <c r="G82" s="19">
        <v>19</v>
      </c>
      <c r="H82" s="19">
        <v>17</v>
      </c>
      <c r="I82" s="19">
        <v>13</v>
      </c>
      <c r="J82" s="19">
        <v>12</v>
      </c>
      <c r="K82" s="19">
        <v>6</v>
      </c>
      <c r="L82" s="19">
        <v>12</v>
      </c>
      <c r="M82" s="19">
        <v>9</v>
      </c>
      <c r="N82" s="19">
        <v>2</v>
      </c>
      <c r="O82" s="19">
        <v>2</v>
      </c>
      <c r="P82" s="19">
        <v>7</v>
      </c>
      <c r="Q82" s="19">
        <v>2</v>
      </c>
      <c r="R82" s="19">
        <v>3</v>
      </c>
      <c r="S82" s="19">
        <f t="shared" si="39"/>
        <v>171</v>
      </c>
    </row>
    <row r="83" spans="1:35" ht="34.5" customHeight="1" x14ac:dyDescent="0.35">
      <c r="A83" s="57" t="s">
        <v>141</v>
      </c>
      <c r="B83" s="19">
        <v>3</v>
      </c>
      <c r="C83" s="19">
        <v>1</v>
      </c>
      <c r="D83" s="19">
        <v>2</v>
      </c>
      <c r="E83" s="19">
        <v>1</v>
      </c>
      <c r="F83" s="19">
        <v>1</v>
      </c>
      <c r="G83" s="19">
        <v>1</v>
      </c>
      <c r="H83" s="19">
        <v>2</v>
      </c>
      <c r="I83" s="19">
        <v>2</v>
      </c>
      <c r="J83" s="19">
        <v>0</v>
      </c>
      <c r="K83" s="19">
        <v>0</v>
      </c>
      <c r="L83" s="19">
        <v>2</v>
      </c>
      <c r="M83" s="19">
        <v>0</v>
      </c>
      <c r="N83" s="19">
        <v>0</v>
      </c>
      <c r="O83" s="19">
        <v>1</v>
      </c>
      <c r="P83" s="19">
        <v>0</v>
      </c>
      <c r="Q83" s="19">
        <v>1</v>
      </c>
      <c r="R83" s="19">
        <v>2</v>
      </c>
      <c r="S83" s="19">
        <f t="shared" si="39"/>
        <v>19</v>
      </c>
    </row>
    <row r="84" spans="1:35" ht="34.5" customHeight="1" x14ac:dyDescent="0.35">
      <c r="A84" s="57" t="s">
        <v>142</v>
      </c>
      <c r="B84" s="19">
        <v>2</v>
      </c>
      <c r="C84" s="19">
        <v>3</v>
      </c>
      <c r="D84" s="19">
        <v>0</v>
      </c>
      <c r="E84" s="19">
        <v>0</v>
      </c>
      <c r="F84" s="19">
        <v>3</v>
      </c>
      <c r="G84" s="19">
        <v>7</v>
      </c>
      <c r="H84" s="19">
        <v>2</v>
      </c>
      <c r="I84" s="19">
        <v>1</v>
      </c>
      <c r="J84" s="19">
        <v>3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1</v>
      </c>
      <c r="R84" s="19"/>
      <c r="S84" s="19">
        <f t="shared" si="39"/>
        <v>22</v>
      </c>
    </row>
    <row r="85" spans="1:35" ht="34.5" customHeight="1" x14ac:dyDescent="0.35">
      <c r="A85" s="57" t="s">
        <v>143</v>
      </c>
      <c r="B85" s="19">
        <v>15</v>
      </c>
      <c r="C85" s="19">
        <v>2</v>
      </c>
      <c r="D85" s="19">
        <v>4</v>
      </c>
      <c r="E85" s="19">
        <v>1</v>
      </c>
      <c r="F85" s="19">
        <v>10</v>
      </c>
      <c r="G85" s="19">
        <v>11</v>
      </c>
      <c r="H85" s="19">
        <v>4</v>
      </c>
      <c r="I85" s="19">
        <v>8</v>
      </c>
      <c r="J85" s="19">
        <v>4</v>
      </c>
      <c r="K85" s="19">
        <v>5</v>
      </c>
      <c r="L85" s="19">
        <v>1</v>
      </c>
      <c r="M85" s="19">
        <v>0</v>
      </c>
      <c r="N85" s="19">
        <v>3</v>
      </c>
      <c r="O85" s="19">
        <v>1</v>
      </c>
      <c r="P85" s="19">
        <v>1</v>
      </c>
      <c r="Q85" s="19">
        <v>0</v>
      </c>
      <c r="R85" s="19">
        <v>1</v>
      </c>
      <c r="S85" s="19">
        <f t="shared" si="39"/>
        <v>71</v>
      </c>
    </row>
    <row r="86" spans="1:35" ht="34.5" customHeight="1" x14ac:dyDescent="0.35">
      <c r="A86" s="57" t="s">
        <v>144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1</v>
      </c>
      <c r="I86" s="19">
        <v>1</v>
      </c>
      <c r="J86" s="19">
        <v>0</v>
      </c>
      <c r="K86" s="19">
        <v>0</v>
      </c>
      <c r="L86" s="19">
        <v>1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/>
      <c r="S86" s="19">
        <f t="shared" si="39"/>
        <v>3</v>
      </c>
    </row>
    <row r="87" spans="1:35" ht="34.5" customHeight="1" x14ac:dyDescent="0.35">
      <c r="A87" s="57" t="s">
        <v>145</v>
      </c>
      <c r="B87" s="19">
        <v>19</v>
      </c>
      <c r="C87" s="19">
        <v>32</v>
      </c>
      <c r="D87" s="19">
        <v>27</v>
      </c>
      <c r="E87" s="19">
        <v>27</v>
      </c>
      <c r="F87" s="19">
        <v>27</v>
      </c>
      <c r="G87" s="19">
        <v>29</v>
      </c>
      <c r="H87" s="19">
        <v>31</v>
      </c>
      <c r="I87" s="19">
        <v>28</v>
      </c>
      <c r="J87" s="19">
        <v>35</v>
      </c>
      <c r="K87" s="19">
        <v>22</v>
      </c>
      <c r="L87" s="19">
        <v>22</v>
      </c>
      <c r="M87" s="19">
        <v>26</v>
      </c>
      <c r="N87" s="19">
        <v>19</v>
      </c>
      <c r="O87" s="19">
        <v>15</v>
      </c>
      <c r="P87" s="19">
        <v>16</v>
      </c>
      <c r="Q87" s="19">
        <v>6</v>
      </c>
      <c r="R87" s="19">
        <v>21</v>
      </c>
      <c r="S87" s="19">
        <f t="shared" si="39"/>
        <v>402</v>
      </c>
    </row>
    <row r="88" spans="1:35" ht="34.5" customHeight="1" thickBot="1" x14ac:dyDescent="0.4">
      <c r="A88" s="58" t="s">
        <v>146</v>
      </c>
      <c r="B88" s="45">
        <v>10</v>
      </c>
      <c r="C88" s="45">
        <v>9</v>
      </c>
      <c r="D88" s="45">
        <v>1</v>
      </c>
      <c r="E88" s="45">
        <v>4</v>
      </c>
      <c r="F88" s="45">
        <v>14</v>
      </c>
      <c r="G88" s="45">
        <v>11</v>
      </c>
      <c r="H88" s="45">
        <v>14</v>
      </c>
      <c r="I88" s="45">
        <v>7</v>
      </c>
      <c r="J88" s="45">
        <v>6</v>
      </c>
      <c r="K88" s="45">
        <v>1</v>
      </c>
      <c r="L88" s="45">
        <v>2</v>
      </c>
      <c r="M88" s="45">
        <v>2</v>
      </c>
      <c r="N88" s="45">
        <v>0</v>
      </c>
      <c r="O88" s="45">
        <v>1</v>
      </c>
      <c r="P88" s="45">
        <v>0</v>
      </c>
      <c r="Q88" s="45">
        <v>0</v>
      </c>
      <c r="R88" s="45">
        <v>1</v>
      </c>
      <c r="S88" s="45">
        <f t="shared" si="39"/>
        <v>83</v>
      </c>
    </row>
    <row r="89" spans="1:35" ht="34.5" customHeight="1" thickBot="1" x14ac:dyDescent="0.4"/>
    <row r="90" spans="1:35" ht="34.5" customHeight="1" thickBot="1" x14ac:dyDescent="0.4">
      <c r="A90" s="29" t="s">
        <v>78</v>
      </c>
      <c r="B90" s="11">
        <f>SUM(B91:B96)</f>
        <v>98</v>
      </c>
      <c r="C90" s="11">
        <f t="shared" ref="C90:S90" si="40">SUM(C91:C96)</f>
        <v>218</v>
      </c>
      <c r="D90" s="11">
        <f t="shared" si="40"/>
        <v>191</v>
      </c>
      <c r="E90" s="11">
        <f t="shared" si="40"/>
        <v>215</v>
      </c>
      <c r="F90" s="11">
        <f t="shared" si="40"/>
        <v>228</v>
      </c>
      <c r="G90" s="11">
        <f t="shared" si="40"/>
        <v>220</v>
      </c>
      <c r="H90" s="11">
        <f t="shared" si="40"/>
        <v>198</v>
      </c>
      <c r="I90" s="11">
        <f t="shared" si="40"/>
        <v>217</v>
      </c>
      <c r="J90" s="11">
        <f t="shared" si="40"/>
        <v>211</v>
      </c>
      <c r="K90" s="11">
        <f t="shared" si="40"/>
        <v>184</v>
      </c>
      <c r="L90" s="11">
        <f t="shared" si="40"/>
        <v>209</v>
      </c>
      <c r="M90" s="11">
        <f t="shared" si="40"/>
        <v>221</v>
      </c>
      <c r="N90" s="11">
        <f t="shared" si="40"/>
        <v>156</v>
      </c>
      <c r="O90" s="11">
        <f t="shared" si="40"/>
        <v>103</v>
      </c>
      <c r="P90" s="11">
        <f t="shared" si="40"/>
        <v>105</v>
      </c>
      <c r="Q90" s="11">
        <f t="shared" si="40"/>
        <v>82</v>
      </c>
      <c r="R90" s="11">
        <f t="shared" si="40"/>
        <v>144</v>
      </c>
      <c r="S90" s="11">
        <f t="shared" si="40"/>
        <v>3000</v>
      </c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</row>
    <row r="91" spans="1:35" ht="34.5" customHeight="1" x14ac:dyDescent="0.35">
      <c r="A91" s="32" t="s">
        <v>85</v>
      </c>
      <c r="B91" s="69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</row>
    <row r="92" spans="1:35" ht="34.5" customHeight="1" x14ac:dyDescent="0.35">
      <c r="A92" s="57" t="s">
        <v>79</v>
      </c>
      <c r="B92" s="57">
        <v>67</v>
      </c>
      <c r="C92" s="19">
        <v>206</v>
      </c>
      <c r="D92" s="19">
        <v>182</v>
      </c>
      <c r="E92" s="19">
        <v>204</v>
      </c>
      <c r="F92" s="19">
        <v>204</v>
      </c>
      <c r="G92" s="19">
        <v>196</v>
      </c>
      <c r="H92" s="19">
        <v>178</v>
      </c>
      <c r="I92" s="19">
        <v>193</v>
      </c>
      <c r="J92" s="19">
        <v>202</v>
      </c>
      <c r="K92" s="19">
        <v>165</v>
      </c>
      <c r="L92" s="19">
        <v>195</v>
      </c>
      <c r="M92" s="19">
        <v>208</v>
      </c>
      <c r="N92" s="19">
        <v>137</v>
      </c>
      <c r="O92" s="19">
        <v>96</v>
      </c>
      <c r="P92" s="19">
        <v>96</v>
      </c>
      <c r="Q92" s="19">
        <v>76</v>
      </c>
      <c r="R92" s="19">
        <v>132</v>
      </c>
      <c r="S92" s="57">
        <f t="shared" ref="S92:S96" si="41">SUM(B92:R92)</f>
        <v>2737</v>
      </c>
    </row>
    <row r="93" spans="1:35" ht="34.5" customHeight="1" x14ac:dyDescent="0.35">
      <c r="A93" s="57" t="s">
        <v>102</v>
      </c>
      <c r="B93" s="57">
        <v>3</v>
      </c>
      <c r="C93" s="19">
        <v>2</v>
      </c>
      <c r="D93" s="19">
        <v>1</v>
      </c>
      <c r="E93" s="19">
        <v>1</v>
      </c>
      <c r="F93" s="19">
        <v>5</v>
      </c>
      <c r="G93" s="19">
        <v>2</v>
      </c>
      <c r="H93" s="19">
        <v>3</v>
      </c>
      <c r="I93" s="19">
        <v>6</v>
      </c>
      <c r="J93" s="19">
        <v>0</v>
      </c>
      <c r="K93" s="19">
        <v>3</v>
      </c>
      <c r="L93" s="19">
        <v>1</v>
      </c>
      <c r="M93" s="19">
        <v>1</v>
      </c>
      <c r="N93" s="19">
        <v>2</v>
      </c>
      <c r="O93" s="19">
        <v>0</v>
      </c>
      <c r="P93" s="19">
        <v>1</v>
      </c>
      <c r="Q93" s="19">
        <v>3</v>
      </c>
      <c r="R93" s="19">
        <v>2</v>
      </c>
      <c r="S93" s="57">
        <f t="shared" si="41"/>
        <v>36</v>
      </c>
    </row>
    <row r="94" spans="1:35" ht="34.5" customHeight="1" x14ac:dyDescent="0.35">
      <c r="A94" s="57" t="s">
        <v>103</v>
      </c>
      <c r="B94" s="57">
        <v>20</v>
      </c>
      <c r="C94" s="19">
        <v>9</v>
      </c>
      <c r="D94" s="19">
        <v>5</v>
      </c>
      <c r="E94" s="19">
        <v>8</v>
      </c>
      <c r="F94" s="19">
        <v>17</v>
      </c>
      <c r="G94" s="19">
        <v>20</v>
      </c>
      <c r="H94" s="19">
        <v>14</v>
      </c>
      <c r="I94" s="19">
        <v>14</v>
      </c>
      <c r="J94" s="19">
        <v>7</v>
      </c>
      <c r="K94" s="19">
        <v>13</v>
      </c>
      <c r="L94" s="19">
        <v>11</v>
      </c>
      <c r="M94" s="19">
        <v>9</v>
      </c>
      <c r="N94" s="19">
        <v>13</v>
      </c>
      <c r="O94" s="19">
        <v>7</v>
      </c>
      <c r="P94" s="19">
        <v>6</v>
      </c>
      <c r="Q94" s="19">
        <v>1</v>
      </c>
      <c r="R94" s="19">
        <v>8</v>
      </c>
      <c r="S94" s="57">
        <f t="shared" si="41"/>
        <v>182</v>
      </c>
    </row>
    <row r="95" spans="1:35" ht="34.5" customHeight="1" x14ac:dyDescent="0.35">
      <c r="A95" s="57" t="s">
        <v>104</v>
      </c>
      <c r="B95" s="57">
        <v>2</v>
      </c>
      <c r="C95" s="19">
        <v>0</v>
      </c>
      <c r="D95" s="19">
        <v>0</v>
      </c>
      <c r="E95" s="19">
        <v>0</v>
      </c>
      <c r="F95" s="19">
        <v>0</v>
      </c>
      <c r="G95" s="19">
        <v>1</v>
      </c>
      <c r="H95" s="19">
        <v>1</v>
      </c>
      <c r="I95" s="19">
        <v>0</v>
      </c>
      <c r="J95" s="19">
        <v>0</v>
      </c>
      <c r="K95" s="19">
        <v>1</v>
      </c>
      <c r="L95" s="19">
        <v>1</v>
      </c>
      <c r="M95" s="19">
        <v>0</v>
      </c>
      <c r="N95" s="19">
        <v>3</v>
      </c>
      <c r="O95" s="19">
        <v>0</v>
      </c>
      <c r="P95" s="19">
        <v>2</v>
      </c>
      <c r="Q95" s="19">
        <v>1</v>
      </c>
      <c r="R95" s="19">
        <v>0</v>
      </c>
      <c r="S95" s="57">
        <f t="shared" si="41"/>
        <v>12</v>
      </c>
    </row>
    <row r="96" spans="1:35" ht="34.5" customHeight="1" x14ac:dyDescent="0.35">
      <c r="A96" s="57" t="s">
        <v>105</v>
      </c>
      <c r="B96" s="57">
        <v>6</v>
      </c>
      <c r="C96" s="19">
        <v>1</v>
      </c>
      <c r="D96" s="19">
        <v>3</v>
      </c>
      <c r="E96" s="19">
        <v>2</v>
      </c>
      <c r="F96" s="19">
        <v>2</v>
      </c>
      <c r="G96" s="19">
        <v>1</v>
      </c>
      <c r="H96" s="19">
        <v>2</v>
      </c>
      <c r="I96" s="19">
        <v>4</v>
      </c>
      <c r="J96" s="19">
        <v>2</v>
      </c>
      <c r="K96" s="19">
        <v>2</v>
      </c>
      <c r="L96" s="19">
        <v>1</v>
      </c>
      <c r="M96" s="19">
        <v>3</v>
      </c>
      <c r="N96" s="19">
        <v>1</v>
      </c>
      <c r="O96" s="19">
        <v>0</v>
      </c>
      <c r="P96" s="19">
        <v>0</v>
      </c>
      <c r="Q96" s="19">
        <v>1</v>
      </c>
      <c r="R96" s="19">
        <v>2</v>
      </c>
      <c r="S96" s="57">
        <f t="shared" si="41"/>
        <v>33</v>
      </c>
    </row>
    <row r="97" spans="1:35" ht="34.5" customHeight="1" thickBot="1" x14ac:dyDescent="0.4"/>
    <row r="98" spans="1:35" ht="34.5" customHeight="1" thickBot="1" x14ac:dyDescent="0.4">
      <c r="A98" s="48" t="s">
        <v>82</v>
      </c>
      <c r="B98" s="48">
        <f>+B99</f>
        <v>148</v>
      </c>
      <c r="C98" s="40">
        <f t="shared" ref="C98:R98" si="42">+C99</f>
        <v>245</v>
      </c>
      <c r="D98" s="40">
        <f t="shared" si="42"/>
        <v>291</v>
      </c>
      <c r="E98" s="40">
        <f t="shared" si="42"/>
        <v>326</v>
      </c>
      <c r="F98" s="40">
        <f t="shared" si="42"/>
        <v>319</v>
      </c>
      <c r="G98" s="40">
        <f t="shared" si="42"/>
        <v>322</v>
      </c>
      <c r="H98" s="40">
        <f t="shared" si="42"/>
        <v>300</v>
      </c>
      <c r="I98" s="40">
        <f t="shared" si="42"/>
        <v>331</v>
      </c>
      <c r="J98" s="40">
        <f t="shared" si="42"/>
        <v>297</v>
      </c>
      <c r="K98" s="40">
        <f t="shared" si="42"/>
        <v>305</v>
      </c>
      <c r="L98" s="40">
        <f t="shared" si="42"/>
        <v>348</v>
      </c>
      <c r="M98" s="40">
        <f t="shared" si="42"/>
        <v>305</v>
      </c>
      <c r="N98" s="40">
        <f t="shared" si="42"/>
        <v>248</v>
      </c>
      <c r="O98" s="40">
        <f t="shared" si="42"/>
        <v>230</v>
      </c>
      <c r="P98" s="40">
        <f t="shared" si="42"/>
        <v>166</v>
      </c>
      <c r="Q98" s="40">
        <f t="shared" si="42"/>
        <v>175</v>
      </c>
      <c r="R98" s="40">
        <f t="shared" si="42"/>
        <v>263</v>
      </c>
      <c r="S98" s="40">
        <f>S99</f>
        <v>4619</v>
      </c>
    </row>
    <row r="99" spans="1:35" ht="34.5" customHeight="1" thickBot="1" x14ac:dyDescent="0.4">
      <c r="A99" s="58" t="s">
        <v>83</v>
      </c>
      <c r="B99" s="58">
        <v>148</v>
      </c>
      <c r="C99" s="45">
        <v>245</v>
      </c>
      <c r="D99" s="45">
        <v>291</v>
      </c>
      <c r="E99" s="45">
        <v>326</v>
      </c>
      <c r="F99" s="45">
        <v>319</v>
      </c>
      <c r="G99" s="45">
        <v>322</v>
      </c>
      <c r="H99" s="45">
        <v>300</v>
      </c>
      <c r="I99" s="45">
        <v>331</v>
      </c>
      <c r="J99" s="45">
        <v>297</v>
      </c>
      <c r="K99" s="45">
        <v>305</v>
      </c>
      <c r="L99" s="45">
        <v>348</v>
      </c>
      <c r="M99" s="45">
        <v>305</v>
      </c>
      <c r="N99" s="45">
        <v>248</v>
      </c>
      <c r="O99" s="45">
        <v>230</v>
      </c>
      <c r="P99" s="45">
        <v>166</v>
      </c>
      <c r="Q99" s="45">
        <v>175</v>
      </c>
      <c r="R99" s="45">
        <v>263</v>
      </c>
      <c r="S99" s="58">
        <f t="shared" ref="S99" si="43">SUM(B99:R99)</f>
        <v>4619</v>
      </c>
    </row>
    <row r="100" spans="1:35" ht="34.5" customHeight="1" x14ac:dyDescent="0.35">
      <c r="A100" s="34"/>
    </row>
    <row r="101" spans="1:35" ht="34.5" customHeight="1" x14ac:dyDescent="0.35">
      <c r="A101" s="34"/>
    </row>
    <row r="102" spans="1:35" ht="34.5" customHeight="1" x14ac:dyDescent="0.35">
      <c r="G102" s="6"/>
      <c r="H102" s="6"/>
      <c r="I102" s="6"/>
      <c r="J102" s="8" t="s">
        <v>149</v>
      </c>
      <c r="K102" s="6"/>
      <c r="L102" s="6"/>
      <c r="M102" s="6"/>
      <c r="Y102" s="37"/>
    </row>
    <row r="103" spans="1:35" ht="34.5" customHeight="1" x14ac:dyDescent="0.35">
      <c r="G103" s="6"/>
      <c r="H103" s="6"/>
      <c r="I103" s="6"/>
      <c r="J103" s="8" t="s">
        <v>63</v>
      </c>
      <c r="K103" s="6"/>
      <c r="L103" s="6"/>
      <c r="M103" s="6"/>
      <c r="Y103" s="37"/>
    </row>
    <row r="104" spans="1:35" ht="34.5" customHeight="1" thickBot="1" x14ac:dyDescent="0.4"/>
    <row r="105" spans="1:35" ht="34.5" customHeight="1" thickBot="1" x14ac:dyDescent="0.4">
      <c r="A105" s="86">
        <v>2018</v>
      </c>
      <c r="B105" s="28" t="s">
        <v>3</v>
      </c>
      <c r="C105" s="28" t="s">
        <v>4</v>
      </c>
      <c r="D105" s="28" t="s">
        <v>5</v>
      </c>
      <c r="E105" s="28" t="s">
        <v>6</v>
      </c>
      <c r="F105" s="28" t="s">
        <v>7</v>
      </c>
      <c r="G105" s="28" t="s">
        <v>8</v>
      </c>
      <c r="H105" s="28" t="s">
        <v>9</v>
      </c>
      <c r="I105" s="28" t="s">
        <v>10</v>
      </c>
      <c r="J105" s="28" t="s">
        <v>38</v>
      </c>
      <c r="K105" s="28" t="s">
        <v>12</v>
      </c>
      <c r="L105" s="28" t="s">
        <v>13</v>
      </c>
      <c r="M105" s="28" t="s">
        <v>14</v>
      </c>
      <c r="N105" s="28" t="s">
        <v>15</v>
      </c>
      <c r="O105" s="28" t="s">
        <v>16</v>
      </c>
      <c r="P105" s="28" t="s">
        <v>17</v>
      </c>
      <c r="Q105" s="28" t="s">
        <v>18</v>
      </c>
      <c r="R105" s="28" t="s">
        <v>19</v>
      </c>
      <c r="S105" s="28" t="s">
        <v>20</v>
      </c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</row>
    <row r="106" spans="1:35" ht="34.5" customHeight="1" thickBot="1" x14ac:dyDescent="0.4">
      <c r="A106" s="30" t="s">
        <v>21</v>
      </c>
      <c r="B106" s="13">
        <f>+B107+LIMARI!B123+ELQUI!B113</f>
        <v>17405</v>
      </c>
      <c r="C106" s="13">
        <f>+C107+LIMARI!C123+ELQUI!C113</f>
        <v>22959</v>
      </c>
      <c r="D106" s="13">
        <f>+D107+LIMARI!D123+ELQUI!D113</f>
        <v>21040</v>
      </c>
      <c r="E106" s="13">
        <f>+E107+LIMARI!E123+ELQUI!E113</f>
        <v>22162</v>
      </c>
      <c r="F106" s="13">
        <f>+F107+LIMARI!F123+ELQUI!F113</f>
        <v>23594</v>
      </c>
      <c r="G106" s="13">
        <f>+G107+LIMARI!G123+ELQUI!G113</f>
        <v>23152</v>
      </c>
      <c r="H106" s="13">
        <f>+H107+LIMARI!H123+ELQUI!H113</f>
        <v>19097</v>
      </c>
      <c r="I106" s="13">
        <f>+I107+LIMARI!I123+ELQUI!I113</f>
        <v>17427</v>
      </c>
      <c r="J106" s="13">
        <f>+J107+LIMARI!J123+ELQUI!J113</f>
        <v>17820</v>
      </c>
      <c r="K106" s="13">
        <f>+K107+LIMARI!K123+ELQUI!K113</f>
        <v>18148</v>
      </c>
      <c r="L106" s="13">
        <f>+L107+LIMARI!L123+ELQUI!L113</f>
        <v>18355</v>
      </c>
      <c r="M106" s="13">
        <f>+M107+LIMARI!M123+ELQUI!M113</f>
        <v>16311</v>
      </c>
      <c r="N106" s="13">
        <f>+N107+LIMARI!N123+ELQUI!N113</f>
        <v>13510</v>
      </c>
      <c r="O106" s="13">
        <f>+O107+LIMARI!O123+ELQUI!O113</f>
        <v>10369</v>
      </c>
      <c r="P106" s="13">
        <f>+P107+LIMARI!P123+ELQUI!P113</f>
        <v>8500</v>
      </c>
      <c r="Q106" s="13">
        <f>+Q107+LIMARI!Q123+ELQUI!Q113</f>
        <v>6298</v>
      </c>
      <c r="R106" s="13">
        <f>+R107+LIMARI!R123+ELQUI!R113</f>
        <v>7586</v>
      </c>
      <c r="S106" s="13">
        <f>+S107+LIMARI!S123+ELQUI!S113</f>
        <v>283741</v>
      </c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</row>
    <row r="107" spans="1:35" ht="34.5" customHeight="1" thickBot="1" x14ac:dyDescent="0.4">
      <c r="A107" s="30" t="s">
        <v>64</v>
      </c>
      <c r="B107" s="13">
        <f>+B108+B125+B138+B146</f>
        <v>1296</v>
      </c>
      <c r="C107" s="13">
        <f t="shared" ref="C107:S107" si="44">+C108+C125+C138+C146</f>
        <v>1700</v>
      </c>
      <c r="D107" s="13">
        <f t="shared" si="44"/>
        <v>1670</v>
      </c>
      <c r="E107" s="13">
        <f t="shared" si="44"/>
        <v>1799</v>
      </c>
      <c r="F107" s="13">
        <f t="shared" si="44"/>
        <v>1785</v>
      </c>
      <c r="G107" s="13">
        <f t="shared" si="44"/>
        <v>1581</v>
      </c>
      <c r="H107" s="13">
        <f t="shared" si="44"/>
        <v>1437</v>
      </c>
      <c r="I107" s="13">
        <f t="shared" si="44"/>
        <v>1316</v>
      </c>
      <c r="J107" s="13">
        <f t="shared" si="44"/>
        <v>1376</v>
      </c>
      <c r="K107" s="13">
        <f t="shared" si="44"/>
        <v>1559</v>
      </c>
      <c r="L107" s="13">
        <f t="shared" si="44"/>
        <v>1611</v>
      </c>
      <c r="M107" s="13">
        <f t="shared" si="44"/>
        <v>1609</v>
      </c>
      <c r="N107" s="13">
        <f t="shared" si="44"/>
        <v>1294</v>
      </c>
      <c r="O107" s="13">
        <f t="shared" si="44"/>
        <v>1092</v>
      </c>
      <c r="P107" s="13">
        <f t="shared" si="44"/>
        <v>848</v>
      </c>
      <c r="Q107" s="13">
        <f t="shared" si="44"/>
        <v>679</v>
      </c>
      <c r="R107" s="13">
        <f t="shared" si="44"/>
        <v>863</v>
      </c>
      <c r="S107" s="13">
        <f t="shared" si="44"/>
        <v>23515</v>
      </c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</row>
    <row r="108" spans="1:35" ht="34.5" customHeight="1" thickBot="1" x14ac:dyDescent="0.4">
      <c r="A108" s="29" t="s">
        <v>65</v>
      </c>
      <c r="B108" s="11">
        <f t="shared" ref="B108:Q108" si="45">SUM(B109:B123)</f>
        <v>748</v>
      </c>
      <c r="C108" s="11">
        <f t="shared" si="45"/>
        <v>767</v>
      </c>
      <c r="D108" s="11">
        <f t="shared" si="45"/>
        <v>697</v>
      </c>
      <c r="E108" s="11">
        <f t="shared" si="45"/>
        <v>729</v>
      </c>
      <c r="F108" s="11">
        <f t="shared" si="45"/>
        <v>642</v>
      </c>
      <c r="G108" s="11">
        <f t="shared" si="45"/>
        <v>600</v>
      </c>
      <c r="H108" s="11">
        <f t="shared" si="45"/>
        <v>528</v>
      </c>
      <c r="I108" s="11">
        <f t="shared" si="45"/>
        <v>465</v>
      </c>
      <c r="J108" s="11">
        <f t="shared" si="45"/>
        <v>471</v>
      </c>
      <c r="K108" s="11">
        <f t="shared" si="45"/>
        <v>584</v>
      </c>
      <c r="L108" s="11">
        <f t="shared" si="45"/>
        <v>585</v>
      </c>
      <c r="M108" s="11">
        <f t="shared" si="45"/>
        <v>581</v>
      </c>
      <c r="N108" s="11">
        <f t="shared" si="45"/>
        <v>456</v>
      </c>
      <c r="O108" s="11">
        <f t="shared" si="45"/>
        <v>418</v>
      </c>
      <c r="P108" s="11">
        <f t="shared" si="45"/>
        <v>337</v>
      </c>
      <c r="Q108" s="11">
        <f t="shared" si="45"/>
        <v>236</v>
      </c>
      <c r="R108" s="11">
        <f>SUM(R109:R123)</f>
        <v>295</v>
      </c>
      <c r="S108" s="11">
        <f>SUM(S110:S122)</f>
        <v>9139</v>
      </c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</row>
    <row r="109" spans="1:35" ht="34.5" customHeight="1" thickBot="1" x14ac:dyDescent="0.4">
      <c r="A109" s="32" t="s">
        <v>84</v>
      </c>
      <c r="B109" s="87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7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</row>
    <row r="110" spans="1:35" ht="34.5" customHeight="1" x14ac:dyDescent="0.35">
      <c r="A110" s="31" t="s">
        <v>101</v>
      </c>
      <c r="B110" s="55">
        <v>52</v>
      </c>
      <c r="C110" s="56">
        <v>27</v>
      </c>
      <c r="D110" s="56">
        <v>18</v>
      </c>
      <c r="E110" s="56">
        <v>12</v>
      </c>
      <c r="F110" s="56">
        <v>14</v>
      </c>
      <c r="G110" s="56">
        <v>13</v>
      </c>
      <c r="H110" s="56">
        <v>20</v>
      </c>
      <c r="I110" s="56">
        <v>11</v>
      </c>
      <c r="J110" s="56">
        <v>13</v>
      </c>
      <c r="K110" s="56">
        <v>13</v>
      </c>
      <c r="L110" s="56">
        <v>13</v>
      </c>
      <c r="M110" s="56">
        <v>10</v>
      </c>
      <c r="N110" s="56">
        <v>12</v>
      </c>
      <c r="O110" s="56">
        <v>8</v>
      </c>
      <c r="P110" s="56">
        <v>8</v>
      </c>
      <c r="Q110" s="56">
        <v>6</v>
      </c>
      <c r="R110" s="56">
        <v>9</v>
      </c>
      <c r="S110" s="56">
        <f t="shared" ref="S110:S123" si="46">SUM(B110:R110)</f>
        <v>259</v>
      </c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</row>
    <row r="111" spans="1:35" ht="34.5" customHeight="1" x14ac:dyDescent="0.35">
      <c r="A111" s="31" t="s">
        <v>153</v>
      </c>
      <c r="B111" s="43">
        <v>492</v>
      </c>
      <c r="C111" s="43">
        <v>297</v>
      </c>
      <c r="D111" s="43">
        <v>214</v>
      </c>
      <c r="E111" s="43">
        <v>201</v>
      </c>
      <c r="F111" s="43">
        <v>139</v>
      </c>
      <c r="G111" s="43">
        <v>130</v>
      </c>
      <c r="H111" s="43">
        <v>105</v>
      </c>
      <c r="I111" s="43">
        <v>114</v>
      </c>
      <c r="J111" s="43">
        <v>98</v>
      </c>
      <c r="K111" s="43">
        <v>131</v>
      </c>
      <c r="L111" s="43">
        <v>141</v>
      </c>
      <c r="M111" s="43">
        <v>172</v>
      </c>
      <c r="N111" s="43">
        <v>167</v>
      </c>
      <c r="O111" s="43">
        <v>163</v>
      </c>
      <c r="P111" s="43">
        <v>146</v>
      </c>
      <c r="Q111" s="43">
        <v>119</v>
      </c>
      <c r="R111" s="43">
        <v>136</v>
      </c>
      <c r="S111" s="43">
        <f t="shared" si="46"/>
        <v>2965</v>
      </c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</row>
    <row r="112" spans="1:35" ht="34.5" customHeight="1" x14ac:dyDescent="0.35">
      <c r="A112" s="57" t="s">
        <v>66</v>
      </c>
      <c r="B112" s="57">
        <v>5</v>
      </c>
      <c r="C112" s="19">
        <v>19</v>
      </c>
      <c r="D112" s="19">
        <v>16</v>
      </c>
      <c r="E112" s="19">
        <v>23</v>
      </c>
      <c r="F112" s="19">
        <v>20</v>
      </c>
      <c r="G112" s="19">
        <v>25</v>
      </c>
      <c r="H112" s="19">
        <v>17</v>
      </c>
      <c r="I112" s="19">
        <v>18</v>
      </c>
      <c r="J112" s="19">
        <v>19</v>
      </c>
      <c r="K112" s="19">
        <v>28</v>
      </c>
      <c r="L112" s="19">
        <v>23</v>
      </c>
      <c r="M112" s="19">
        <v>30</v>
      </c>
      <c r="N112" s="19">
        <v>18</v>
      </c>
      <c r="O112" s="19">
        <v>25</v>
      </c>
      <c r="P112" s="19">
        <v>22</v>
      </c>
      <c r="Q112" s="19">
        <v>12</v>
      </c>
      <c r="R112" s="19">
        <v>21</v>
      </c>
      <c r="S112" s="57">
        <f t="shared" si="46"/>
        <v>341</v>
      </c>
    </row>
    <row r="113" spans="1:35" ht="34.5" customHeight="1" x14ac:dyDescent="0.35">
      <c r="A113" s="57" t="s">
        <v>67</v>
      </c>
      <c r="B113" s="57">
        <v>3</v>
      </c>
      <c r="C113" s="19">
        <v>18</v>
      </c>
      <c r="D113" s="19">
        <v>15</v>
      </c>
      <c r="E113" s="19">
        <v>12</v>
      </c>
      <c r="F113" s="19">
        <v>14</v>
      </c>
      <c r="G113" s="19">
        <v>5</v>
      </c>
      <c r="H113" s="19">
        <v>12</v>
      </c>
      <c r="I113" s="19">
        <v>11</v>
      </c>
      <c r="J113" s="19">
        <v>18</v>
      </c>
      <c r="K113" s="19">
        <v>14</v>
      </c>
      <c r="L113" s="19">
        <v>19</v>
      </c>
      <c r="M113" s="19">
        <v>21</v>
      </c>
      <c r="N113" s="19">
        <v>14</v>
      </c>
      <c r="O113" s="19">
        <v>13</v>
      </c>
      <c r="P113" s="19">
        <v>11</v>
      </c>
      <c r="Q113" s="19">
        <v>4</v>
      </c>
      <c r="R113" s="19">
        <v>13</v>
      </c>
      <c r="S113" s="57">
        <f t="shared" si="46"/>
        <v>217</v>
      </c>
    </row>
    <row r="114" spans="1:35" ht="34.5" customHeight="1" x14ac:dyDescent="0.35">
      <c r="A114" s="57" t="s">
        <v>68</v>
      </c>
      <c r="B114" s="57">
        <v>6</v>
      </c>
      <c r="C114" s="19">
        <v>12</v>
      </c>
      <c r="D114" s="19">
        <v>10</v>
      </c>
      <c r="E114" s="19">
        <v>19</v>
      </c>
      <c r="F114" s="19">
        <v>20</v>
      </c>
      <c r="G114" s="19">
        <v>15</v>
      </c>
      <c r="H114" s="19">
        <v>9</v>
      </c>
      <c r="I114" s="19">
        <v>11</v>
      </c>
      <c r="J114" s="19">
        <v>15</v>
      </c>
      <c r="K114" s="19">
        <v>11</v>
      </c>
      <c r="L114" s="19">
        <v>20</v>
      </c>
      <c r="M114" s="19">
        <v>21</v>
      </c>
      <c r="N114" s="19">
        <v>12</v>
      </c>
      <c r="O114" s="19">
        <v>12</v>
      </c>
      <c r="P114" s="19">
        <v>7</v>
      </c>
      <c r="Q114" s="19">
        <v>6</v>
      </c>
      <c r="R114" s="19">
        <v>9</v>
      </c>
      <c r="S114" s="57">
        <f t="shared" si="46"/>
        <v>215</v>
      </c>
    </row>
    <row r="115" spans="1:35" ht="34.5" customHeight="1" x14ac:dyDescent="0.35">
      <c r="A115" s="57" t="s">
        <v>69</v>
      </c>
      <c r="B115" s="57">
        <v>6</v>
      </c>
      <c r="C115" s="19">
        <v>8</v>
      </c>
      <c r="D115" s="19">
        <v>10</v>
      </c>
      <c r="E115" s="19">
        <v>12</v>
      </c>
      <c r="F115" s="19">
        <v>16</v>
      </c>
      <c r="G115" s="19">
        <v>12</v>
      </c>
      <c r="H115" s="19">
        <v>13</v>
      </c>
      <c r="I115" s="19">
        <v>6</v>
      </c>
      <c r="J115" s="19">
        <v>14</v>
      </c>
      <c r="K115" s="19">
        <v>18</v>
      </c>
      <c r="L115" s="19">
        <v>18</v>
      </c>
      <c r="M115" s="19">
        <v>11</v>
      </c>
      <c r="N115" s="19">
        <v>15</v>
      </c>
      <c r="O115" s="19">
        <v>11</v>
      </c>
      <c r="P115" s="19">
        <v>6</v>
      </c>
      <c r="Q115" s="19">
        <v>5</v>
      </c>
      <c r="R115" s="19">
        <v>5</v>
      </c>
      <c r="S115" s="57">
        <f t="shared" si="46"/>
        <v>186</v>
      </c>
    </row>
    <row r="116" spans="1:35" ht="34.5" customHeight="1" x14ac:dyDescent="0.35">
      <c r="A116" s="57" t="s">
        <v>37</v>
      </c>
      <c r="B116" s="57">
        <v>10</v>
      </c>
      <c r="C116" s="19">
        <v>18</v>
      </c>
      <c r="D116" s="19">
        <v>30</v>
      </c>
      <c r="E116" s="19">
        <v>27</v>
      </c>
      <c r="F116" s="19">
        <v>15</v>
      </c>
      <c r="G116" s="19">
        <v>15</v>
      </c>
      <c r="H116" s="19">
        <v>17</v>
      </c>
      <c r="I116" s="19">
        <v>18</v>
      </c>
      <c r="J116" s="19">
        <v>13</v>
      </c>
      <c r="K116" s="19">
        <v>24</v>
      </c>
      <c r="L116" s="19">
        <v>17</v>
      </c>
      <c r="M116" s="19">
        <v>11</v>
      </c>
      <c r="N116" s="19">
        <v>16</v>
      </c>
      <c r="O116" s="19">
        <v>9</v>
      </c>
      <c r="P116" s="19">
        <v>9</v>
      </c>
      <c r="Q116" s="19">
        <v>8</v>
      </c>
      <c r="R116" s="19">
        <v>7</v>
      </c>
      <c r="S116" s="57">
        <f t="shared" si="46"/>
        <v>264</v>
      </c>
    </row>
    <row r="117" spans="1:35" ht="34.5" customHeight="1" x14ac:dyDescent="0.35">
      <c r="A117" s="57" t="s">
        <v>70</v>
      </c>
      <c r="B117" s="57">
        <v>2</v>
      </c>
      <c r="C117" s="19">
        <v>14</v>
      </c>
      <c r="D117" s="19">
        <v>26</v>
      </c>
      <c r="E117" s="19">
        <v>28</v>
      </c>
      <c r="F117" s="19">
        <v>22</v>
      </c>
      <c r="G117" s="19">
        <v>24</v>
      </c>
      <c r="H117" s="19">
        <v>13</v>
      </c>
      <c r="I117" s="19">
        <v>17</v>
      </c>
      <c r="J117" s="19">
        <v>19</v>
      </c>
      <c r="K117" s="19">
        <v>14</v>
      </c>
      <c r="L117" s="19">
        <v>21</v>
      </c>
      <c r="M117" s="19">
        <v>25</v>
      </c>
      <c r="N117" s="19">
        <v>16</v>
      </c>
      <c r="O117" s="19">
        <v>8</v>
      </c>
      <c r="P117" s="19">
        <v>6</v>
      </c>
      <c r="Q117" s="19">
        <v>5</v>
      </c>
      <c r="R117" s="19">
        <v>9</v>
      </c>
      <c r="S117" s="57">
        <f t="shared" si="46"/>
        <v>269</v>
      </c>
    </row>
    <row r="118" spans="1:35" ht="34.5" customHeight="1" x14ac:dyDescent="0.35">
      <c r="A118" s="57" t="s">
        <v>71</v>
      </c>
      <c r="B118" s="57">
        <v>1</v>
      </c>
      <c r="C118" s="19">
        <v>20</v>
      </c>
      <c r="D118" s="19">
        <v>24</v>
      </c>
      <c r="E118" s="19">
        <v>27</v>
      </c>
      <c r="F118" s="19">
        <v>25</v>
      </c>
      <c r="G118" s="19">
        <v>24</v>
      </c>
      <c r="H118" s="19">
        <v>24</v>
      </c>
      <c r="I118" s="19">
        <v>13</v>
      </c>
      <c r="J118" s="19">
        <v>28</v>
      </c>
      <c r="K118" s="19">
        <v>38</v>
      </c>
      <c r="L118" s="19">
        <v>21</v>
      </c>
      <c r="M118" s="19">
        <v>25</v>
      </c>
      <c r="N118" s="19">
        <v>22</v>
      </c>
      <c r="O118" s="19">
        <v>15</v>
      </c>
      <c r="P118" s="19">
        <v>24</v>
      </c>
      <c r="Q118" s="19">
        <v>14</v>
      </c>
      <c r="R118" s="19">
        <v>16</v>
      </c>
      <c r="S118" s="57">
        <f t="shared" si="46"/>
        <v>361</v>
      </c>
    </row>
    <row r="119" spans="1:35" ht="34.5" customHeight="1" x14ac:dyDescent="0.35">
      <c r="A119" s="57" t="s">
        <v>72</v>
      </c>
      <c r="B119" s="57">
        <v>2</v>
      </c>
      <c r="C119" s="19">
        <v>6</v>
      </c>
      <c r="D119" s="19">
        <v>5</v>
      </c>
      <c r="E119" s="19">
        <v>8</v>
      </c>
      <c r="F119" s="19">
        <v>9</v>
      </c>
      <c r="G119" s="19">
        <v>17</v>
      </c>
      <c r="H119" s="19">
        <v>12</v>
      </c>
      <c r="I119" s="19">
        <v>14</v>
      </c>
      <c r="J119" s="19">
        <v>8</v>
      </c>
      <c r="K119" s="19">
        <v>10</v>
      </c>
      <c r="L119" s="19">
        <v>16</v>
      </c>
      <c r="M119" s="19">
        <v>19</v>
      </c>
      <c r="N119" s="19">
        <v>3</v>
      </c>
      <c r="O119" s="19">
        <v>8</v>
      </c>
      <c r="P119" s="19">
        <v>4</v>
      </c>
      <c r="Q119" s="19">
        <v>1</v>
      </c>
      <c r="R119" s="19">
        <v>5</v>
      </c>
      <c r="S119" s="57">
        <f t="shared" si="46"/>
        <v>147</v>
      </c>
    </row>
    <row r="120" spans="1:35" ht="34.5" customHeight="1" x14ac:dyDescent="0.35">
      <c r="A120" s="57" t="s">
        <v>73</v>
      </c>
      <c r="B120" s="57">
        <v>1</v>
      </c>
      <c r="C120" s="19">
        <v>4</v>
      </c>
      <c r="D120" s="19">
        <v>2</v>
      </c>
      <c r="E120" s="19">
        <v>6</v>
      </c>
      <c r="F120" s="19">
        <v>9</v>
      </c>
      <c r="G120" s="19">
        <v>9</v>
      </c>
      <c r="H120" s="19">
        <v>10</v>
      </c>
      <c r="I120" s="19">
        <v>3</v>
      </c>
      <c r="J120" s="19">
        <v>8</v>
      </c>
      <c r="K120" s="19">
        <v>14</v>
      </c>
      <c r="L120" s="19">
        <v>12</v>
      </c>
      <c r="M120" s="19">
        <v>15</v>
      </c>
      <c r="N120" s="19">
        <v>8</v>
      </c>
      <c r="O120" s="19">
        <v>9</v>
      </c>
      <c r="P120" s="19">
        <v>5</v>
      </c>
      <c r="Q120" s="19">
        <v>4</v>
      </c>
      <c r="R120" s="19">
        <v>11</v>
      </c>
      <c r="S120" s="57">
        <f t="shared" si="46"/>
        <v>130</v>
      </c>
    </row>
    <row r="121" spans="1:35" ht="34.5" customHeight="1" x14ac:dyDescent="0.35">
      <c r="A121" s="57" t="s">
        <v>74</v>
      </c>
      <c r="B121" s="57">
        <v>137</v>
      </c>
      <c r="C121" s="19">
        <v>260</v>
      </c>
      <c r="D121" s="19">
        <v>266</v>
      </c>
      <c r="E121" s="19">
        <v>301</v>
      </c>
      <c r="F121" s="19">
        <v>286</v>
      </c>
      <c r="G121" s="19">
        <v>253</v>
      </c>
      <c r="H121" s="19">
        <v>226</v>
      </c>
      <c r="I121" s="19">
        <v>174</v>
      </c>
      <c r="J121" s="19">
        <v>175</v>
      </c>
      <c r="K121" s="19">
        <v>220</v>
      </c>
      <c r="L121" s="19">
        <v>225</v>
      </c>
      <c r="M121" s="19">
        <v>185</v>
      </c>
      <c r="N121" s="19">
        <v>117</v>
      </c>
      <c r="O121" s="19">
        <v>107</v>
      </c>
      <c r="P121" s="19">
        <v>61</v>
      </c>
      <c r="Q121" s="19">
        <v>33</v>
      </c>
      <c r="R121" s="19">
        <v>36</v>
      </c>
      <c r="S121" s="57">
        <f t="shared" si="46"/>
        <v>3062</v>
      </c>
    </row>
    <row r="122" spans="1:35" ht="34.5" customHeight="1" x14ac:dyDescent="0.35">
      <c r="A122" s="57" t="s">
        <v>75</v>
      </c>
      <c r="B122" s="57">
        <v>31</v>
      </c>
      <c r="C122" s="19">
        <v>64</v>
      </c>
      <c r="D122" s="19">
        <v>61</v>
      </c>
      <c r="E122" s="19">
        <v>53</v>
      </c>
      <c r="F122" s="19">
        <v>53</v>
      </c>
      <c r="G122" s="19">
        <v>58</v>
      </c>
      <c r="H122" s="19">
        <v>50</v>
      </c>
      <c r="I122" s="19">
        <v>55</v>
      </c>
      <c r="J122" s="19">
        <v>43</v>
      </c>
      <c r="K122" s="19">
        <v>49</v>
      </c>
      <c r="L122" s="19">
        <v>39</v>
      </c>
      <c r="M122" s="19">
        <v>36</v>
      </c>
      <c r="N122" s="19">
        <v>36</v>
      </c>
      <c r="O122" s="19">
        <v>30</v>
      </c>
      <c r="P122" s="19">
        <v>28</v>
      </c>
      <c r="Q122" s="19">
        <v>19</v>
      </c>
      <c r="R122" s="19">
        <v>18</v>
      </c>
      <c r="S122" s="57">
        <f t="shared" si="46"/>
        <v>723</v>
      </c>
    </row>
    <row r="123" spans="1:35" ht="34.5" customHeight="1" thickBot="1" x14ac:dyDescent="0.4">
      <c r="A123" s="53" t="s">
        <v>111</v>
      </c>
      <c r="B123" s="54">
        <v>0</v>
      </c>
      <c r="C123" s="54">
        <v>0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4">
        <v>0</v>
      </c>
      <c r="N123" s="54">
        <v>0</v>
      </c>
      <c r="O123" s="54">
        <v>0</v>
      </c>
      <c r="P123" s="54">
        <v>0</v>
      </c>
      <c r="Q123" s="54">
        <v>0</v>
      </c>
      <c r="R123" s="54">
        <v>0</v>
      </c>
      <c r="S123" s="54">
        <f t="shared" si="46"/>
        <v>0</v>
      </c>
    </row>
    <row r="124" spans="1:35" ht="34.5" customHeight="1" thickBot="1" x14ac:dyDescent="0.4"/>
    <row r="125" spans="1:35" ht="34.5" customHeight="1" thickBot="1" x14ac:dyDescent="0.4">
      <c r="A125" s="29" t="s">
        <v>76</v>
      </c>
      <c r="B125" s="11">
        <f>SUM(B126:B136)</f>
        <v>257</v>
      </c>
      <c r="C125" s="11">
        <f t="shared" ref="C125:S125" si="47">SUM(C126:C136)</f>
        <v>418</v>
      </c>
      <c r="D125" s="11">
        <f t="shared" si="47"/>
        <v>450</v>
      </c>
      <c r="E125" s="11">
        <f t="shared" si="47"/>
        <v>506</v>
      </c>
      <c r="F125" s="11">
        <f t="shared" si="47"/>
        <v>514</v>
      </c>
      <c r="G125" s="11">
        <f t="shared" si="47"/>
        <v>474</v>
      </c>
      <c r="H125" s="11">
        <f t="shared" si="47"/>
        <v>443</v>
      </c>
      <c r="I125" s="11">
        <f t="shared" si="47"/>
        <v>374</v>
      </c>
      <c r="J125" s="11">
        <f t="shared" si="47"/>
        <v>425</v>
      </c>
      <c r="K125" s="11">
        <f t="shared" si="47"/>
        <v>481</v>
      </c>
      <c r="L125" s="11">
        <f t="shared" si="47"/>
        <v>480</v>
      </c>
      <c r="M125" s="11">
        <f t="shared" si="47"/>
        <v>504</v>
      </c>
      <c r="N125" s="11">
        <f t="shared" si="47"/>
        <v>388</v>
      </c>
      <c r="O125" s="11">
        <f t="shared" si="47"/>
        <v>294</v>
      </c>
      <c r="P125" s="11">
        <f t="shared" si="47"/>
        <v>220</v>
      </c>
      <c r="Q125" s="11">
        <f t="shared" si="47"/>
        <v>172</v>
      </c>
      <c r="R125" s="11">
        <f t="shared" si="47"/>
        <v>219</v>
      </c>
      <c r="S125" s="11">
        <f t="shared" si="47"/>
        <v>6619</v>
      </c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</row>
    <row r="126" spans="1:35" ht="34.5" customHeight="1" x14ac:dyDescent="0.35">
      <c r="A126" s="32" t="s">
        <v>86</v>
      </c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69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</row>
    <row r="127" spans="1:35" ht="34.5" customHeight="1" x14ac:dyDescent="0.35">
      <c r="A127" s="57" t="s">
        <v>77</v>
      </c>
      <c r="B127" s="57">
        <v>148</v>
      </c>
      <c r="C127" s="19">
        <v>364</v>
      </c>
      <c r="D127" s="19">
        <v>399</v>
      </c>
      <c r="E127" s="19">
        <v>460</v>
      </c>
      <c r="F127" s="19">
        <v>471</v>
      </c>
      <c r="G127" s="19">
        <v>425</v>
      </c>
      <c r="H127" s="19">
        <v>403</v>
      </c>
      <c r="I127" s="19">
        <v>330</v>
      </c>
      <c r="J127" s="19">
        <v>364</v>
      </c>
      <c r="K127" s="19">
        <v>438</v>
      </c>
      <c r="L127" s="19">
        <v>444</v>
      </c>
      <c r="M127" s="19">
        <v>450</v>
      </c>
      <c r="N127" s="19">
        <v>357</v>
      </c>
      <c r="O127" s="19">
        <v>258</v>
      </c>
      <c r="P127" s="19">
        <v>191</v>
      </c>
      <c r="Q127" s="19">
        <v>157</v>
      </c>
      <c r="R127" s="19">
        <v>191</v>
      </c>
      <c r="S127" s="19">
        <f>SUM(B127:R127)</f>
        <v>5850</v>
      </c>
    </row>
    <row r="128" spans="1:35" ht="34.5" customHeight="1" x14ac:dyDescent="0.35">
      <c r="A128" s="52" t="s">
        <v>138</v>
      </c>
      <c r="B128" s="43">
        <v>9</v>
      </c>
      <c r="C128" s="43">
        <v>10</v>
      </c>
      <c r="D128" s="43">
        <v>4</v>
      </c>
      <c r="E128" s="43">
        <v>7</v>
      </c>
      <c r="F128" s="43">
        <v>1</v>
      </c>
      <c r="G128" s="43">
        <v>4</v>
      </c>
      <c r="H128" s="43">
        <v>3</v>
      </c>
      <c r="I128" s="43">
        <v>4</v>
      </c>
      <c r="J128" s="43">
        <v>6</v>
      </c>
      <c r="K128" s="43">
        <v>4</v>
      </c>
      <c r="L128" s="43">
        <v>3</v>
      </c>
      <c r="M128" s="43">
        <v>5</v>
      </c>
      <c r="N128" s="43">
        <v>4</v>
      </c>
      <c r="O128" s="43">
        <v>2</v>
      </c>
      <c r="P128" s="43">
        <v>5</v>
      </c>
      <c r="Q128" s="43">
        <v>2</v>
      </c>
      <c r="R128" s="43">
        <v>6</v>
      </c>
      <c r="S128" s="43">
        <f t="shared" ref="S128:S136" si="48">SUM(B128:R128)</f>
        <v>79</v>
      </c>
    </row>
    <row r="129" spans="1:35" ht="34.5" customHeight="1" x14ac:dyDescent="0.35">
      <c r="A129" s="57" t="s">
        <v>139</v>
      </c>
      <c r="B129" s="19">
        <v>1</v>
      </c>
      <c r="C129" s="19">
        <v>2</v>
      </c>
      <c r="D129" s="19">
        <v>1</v>
      </c>
      <c r="E129" s="19">
        <v>2</v>
      </c>
      <c r="F129" s="19">
        <v>2</v>
      </c>
      <c r="G129" s="19">
        <v>0</v>
      </c>
      <c r="H129" s="19">
        <v>2</v>
      </c>
      <c r="I129" s="19">
        <v>0</v>
      </c>
      <c r="J129" s="19">
        <v>2</v>
      </c>
      <c r="K129" s="19">
        <v>2</v>
      </c>
      <c r="L129" s="19">
        <v>0</v>
      </c>
      <c r="M129" s="19">
        <v>0</v>
      </c>
      <c r="N129" s="19">
        <v>1</v>
      </c>
      <c r="O129" s="19">
        <v>1</v>
      </c>
      <c r="P129" s="19">
        <v>0</v>
      </c>
      <c r="Q129" s="19">
        <v>0</v>
      </c>
      <c r="R129" s="19"/>
      <c r="S129" s="19">
        <f t="shared" si="48"/>
        <v>16</v>
      </c>
    </row>
    <row r="130" spans="1:35" ht="34.5" customHeight="1" x14ac:dyDescent="0.35">
      <c r="A130" s="57" t="s">
        <v>140</v>
      </c>
      <c r="B130" s="19">
        <v>17</v>
      </c>
      <c r="C130" s="19">
        <v>4</v>
      </c>
      <c r="D130" s="19">
        <v>5</v>
      </c>
      <c r="E130" s="19">
        <v>7</v>
      </c>
      <c r="F130" s="19">
        <v>5</v>
      </c>
      <c r="G130" s="19">
        <v>11</v>
      </c>
      <c r="H130" s="19">
        <v>10</v>
      </c>
      <c r="I130" s="19">
        <v>7</v>
      </c>
      <c r="J130" s="19">
        <v>8</v>
      </c>
      <c r="K130" s="19">
        <v>8</v>
      </c>
      <c r="L130" s="19">
        <v>5</v>
      </c>
      <c r="M130" s="19">
        <v>10</v>
      </c>
      <c r="N130" s="19">
        <v>4</v>
      </c>
      <c r="O130" s="19">
        <v>2</v>
      </c>
      <c r="P130" s="19">
        <v>8</v>
      </c>
      <c r="Q130" s="19">
        <v>1</v>
      </c>
      <c r="R130" s="19">
        <v>2</v>
      </c>
      <c r="S130" s="19">
        <f t="shared" si="48"/>
        <v>114</v>
      </c>
    </row>
    <row r="131" spans="1:35" ht="34.5" customHeight="1" x14ac:dyDescent="0.35">
      <c r="A131" s="57" t="s">
        <v>141</v>
      </c>
      <c r="B131" s="19">
        <v>4</v>
      </c>
      <c r="C131" s="19">
        <v>0</v>
      </c>
      <c r="D131" s="19">
        <v>1</v>
      </c>
      <c r="E131" s="19">
        <v>2</v>
      </c>
      <c r="F131" s="19">
        <v>2</v>
      </c>
      <c r="G131" s="19">
        <v>1</v>
      </c>
      <c r="H131" s="19">
        <v>1</v>
      </c>
      <c r="I131" s="19">
        <v>3</v>
      </c>
      <c r="J131" s="19">
        <v>0</v>
      </c>
      <c r="K131" s="19">
        <v>0</v>
      </c>
      <c r="L131" s="19">
        <v>1</v>
      </c>
      <c r="M131" s="19">
        <v>0</v>
      </c>
      <c r="N131" s="19">
        <v>0</v>
      </c>
      <c r="O131" s="19">
        <v>2</v>
      </c>
      <c r="P131" s="19">
        <v>1</v>
      </c>
      <c r="Q131" s="19">
        <v>0</v>
      </c>
      <c r="R131" s="19"/>
      <c r="S131" s="19">
        <f t="shared" si="48"/>
        <v>18</v>
      </c>
    </row>
    <row r="132" spans="1:35" ht="34.5" customHeight="1" x14ac:dyDescent="0.35">
      <c r="A132" s="57" t="s">
        <v>142</v>
      </c>
      <c r="B132" s="19">
        <v>4</v>
      </c>
      <c r="C132" s="19">
        <v>0</v>
      </c>
      <c r="D132" s="19">
        <v>1</v>
      </c>
      <c r="E132" s="19">
        <v>1</v>
      </c>
      <c r="F132" s="19">
        <v>1</v>
      </c>
      <c r="G132" s="19">
        <v>1</v>
      </c>
      <c r="H132" s="19">
        <v>2</v>
      </c>
      <c r="I132" s="19">
        <v>2</v>
      </c>
      <c r="J132" s="19">
        <v>1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/>
      <c r="S132" s="19">
        <f t="shared" si="48"/>
        <v>13</v>
      </c>
    </row>
    <row r="133" spans="1:35" ht="34.5" customHeight="1" x14ac:dyDescent="0.35">
      <c r="A133" s="57" t="s">
        <v>143</v>
      </c>
      <c r="B133" s="19">
        <v>17</v>
      </c>
      <c r="C133" s="19">
        <v>4</v>
      </c>
      <c r="D133" s="19">
        <v>2</v>
      </c>
      <c r="E133" s="19">
        <v>2</v>
      </c>
      <c r="F133" s="19">
        <v>1</v>
      </c>
      <c r="G133" s="19">
        <v>4</v>
      </c>
      <c r="H133" s="19">
        <v>3</v>
      </c>
      <c r="I133" s="19">
        <v>4</v>
      </c>
      <c r="J133" s="19">
        <v>5</v>
      </c>
      <c r="K133" s="19">
        <v>2</v>
      </c>
      <c r="L133" s="19">
        <v>3</v>
      </c>
      <c r="M133" s="19">
        <v>0</v>
      </c>
      <c r="N133" s="19">
        <v>2</v>
      </c>
      <c r="O133" s="19">
        <v>0</v>
      </c>
      <c r="P133" s="19">
        <v>1</v>
      </c>
      <c r="Q133" s="19">
        <v>2</v>
      </c>
      <c r="R133" s="19">
        <v>2</v>
      </c>
      <c r="S133" s="19">
        <f t="shared" si="48"/>
        <v>54</v>
      </c>
    </row>
    <row r="134" spans="1:35" ht="34.5" customHeight="1" x14ac:dyDescent="0.35">
      <c r="A134" s="57" t="s">
        <v>144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>
        <f t="shared" si="48"/>
        <v>0</v>
      </c>
    </row>
    <row r="135" spans="1:35" ht="34.5" customHeight="1" x14ac:dyDescent="0.35">
      <c r="A135" s="57" t="s">
        <v>145</v>
      </c>
      <c r="B135" s="19">
        <v>38</v>
      </c>
      <c r="C135" s="19">
        <v>31</v>
      </c>
      <c r="D135" s="19">
        <v>35</v>
      </c>
      <c r="E135" s="19">
        <v>25</v>
      </c>
      <c r="F135" s="19">
        <v>25</v>
      </c>
      <c r="G135" s="19">
        <v>26</v>
      </c>
      <c r="H135" s="19">
        <v>16</v>
      </c>
      <c r="I135" s="19">
        <v>21</v>
      </c>
      <c r="J135" s="19">
        <v>36</v>
      </c>
      <c r="K135" s="19">
        <v>24</v>
      </c>
      <c r="L135" s="19">
        <v>24</v>
      </c>
      <c r="M135" s="19">
        <v>35</v>
      </c>
      <c r="N135" s="19">
        <v>19</v>
      </c>
      <c r="O135" s="19">
        <v>23</v>
      </c>
      <c r="P135" s="19">
        <v>13</v>
      </c>
      <c r="Q135" s="19">
        <v>9</v>
      </c>
      <c r="R135" s="19">
        <v>15</v>
      </c>
      <c r="S135" s="19">
        <f t="shared" si="48"/>
        <v>415</v>
      </c>
    </row>
    <row r="136" spans="1:35" ht="34.5" customHeight="1" thickBot="1" x14ac:dyDescent="0.4">
      <c r="A136" s="58" t="s">
        <v>146</v>
      </c>
      <c r="B136" s="45">
        <v>19</v>
      </c>
      <c r="C136" s="45">
        <v>3</v>
      </c>
      <c r="D136" s="45">
        <v>2</v>
      </c>
      <c r="E136" s="45">
        <v>0</v>
      </c>
      <c r="F136" s="45">
        <v>6</v>
      </c>
      <c r="G136" s="45">
        <v>2</v>
      </c>
      <c r="H136" s="45">
        <v>3</v>
      </c>
      <c r="I136" s="45">
        <v>3</v>
      </c>
      <c r="J136" s="45">
        <v>3</v>
      </c>
      <c r="K136" s="45">
        <v>3</v>
      </c>
      <c r="L136" s="45">
        <v>0</v>
      </c>
      <c r="M136" s="45">
        <v>4</v>
      </c>
      <c r="N136" s="45">
        <v>1</v>
      </c>
      <c r="O136" s="45">
        <v>6</v>
      </c>
      <c r="P136" s="45">
        <v>1</v>
      </c>
      <c r="Q136" s="45">
        <v>1</v>
      </c>
      <c r="R136" s="45">
        <v>3</v>
      </c>
      <c r="S136" s="45">
        <f t="shared" si="48"/>
        <v>60</v>
      </c>
    </row>
    <row r="137" spans="1:35" ht="34.5" customHeight="1" thickBot="1" x14ac:dyDescent="0.4"/>
    <row r="138" spans="1:35" ht="34.5" customHeight="1" thickBot="1" x14ac:dyDescent="0.4">
      <c r="A138" s="29" t="s">
        <v>78</v>
      </c>
      <c r="B138" s="11">
        <f>SUM(B139:B144)</f>
        <v>114</v>
      </c>
      <c r="C138" s="11">
        <f t="shared" ref="C138:S138" si="49">SUM(C139:C144)</f>
        <v>204</v>
      </c>
      <c r="D138" s="11">
        <f t="shared" si="49"/>
        <v>237</v>
      </c>
      <c r="E138" s="11">
        <f t="shared" si="49"/>
        <v>228</v>
      </c>
      <c r="F138" s="11">
        <f t="shared" si="49"/>
        <v>252</v>
      </c>
      <c r="G138" s="11">
        <f t="shared" si="49"/>
        <v>196</v>
      </c>
      <c r="H138" s="11">
        <f t="shared" si="49"/>
        <v>202</v>
      </c>
      <c r="I138" s="11">
        <f t="shared" si="49"/>
        <v>197</v>
      </c>
      <c r="J138" s="11">
        <f t="shared" si="49"/>
        <v>195</v>
      </c>
      <c r="K138" s="11">
        <f t="shared" si="49"/>
        <v>194</v>
      </c>
      <c r="L138" s="11">
        <f t="shared" si="49"/>
        <v>216</v>
      </c>
      <c r="M138" s="11">
        <f t="shared" si="49"/>
        <v>185</v>
      </c>
      <c r="N138" s="11">
        <f t="shared" si="49"/>
        <v>179</v>
      </c>
      <c r="O138" s="11">
        <f t="shared" si="49"/>
        <v>133</v>
      </c>
      <c r="P138" s="11">
        <f t="shared" si="49"/>
        <v>121</v>
      </c>
      <c r="Q138" s="11">
        <f t="shared" si="49"/>
        <v>98</v>
      </c>
      <c r="R138" s="11">
        <f t="shared" si="49"/>
        <v>117</v>
      </c>
      <c r="S138" s="11">
        <f t="shared" si="49"/>
        <v>3068</v>
      </c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</row>
    <row r="139" spans="1:35" ht="34.5" customHeight="1" x14ac:dyDescent="0.35">
      <c r="A139" s="32" t="s">
        <v>85</v>
      </c>
      <c r="B139" s="69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</row>
    <row r="140" spans="1:35" ht="34.5" customHeight="1" x14ac:dyDescent="0.35">
      <c r="A140" s="57" t="s">
        <v>79</v>
      </c>
      <c r="B140" s="57">
        <v>89</v>
      </c>
      <c r="C140" s="19">
        <v>194</v>
      </c>
      <c r="D140" s="19">
        <v>228</v>
      </c>
      <c r="E140" s="19">
        <v>220</v>
      </c>
      <c r="F140" s="19">
        <v>239</v>
      </c>
      <c r="G140" s="19">
        <v>189</v>
      </c>
      <c r="H140" s="19">
        <v>192</v>
      </c>
      <c r="I140" s="19">
        <v>185</v>
      </c>
      <c r="J140" s="19">
        <v>190</v>
      </c>
      <c r="K140" s="19">
        <v>183</v>
      </c>
      <c r="L140" s="19">
        <v>205</v>
      </c>
      <c r="M140" s="19">
        <v>176</v>
      </c>
      <c r="N140" s="19">
        <v>174</v>
      </c>
      <c r="O140" s="19">
        <v>126</v>
      </c>
      <c r="P140" s="19">
        <v>113</v>
      </c>
      <c r="Q140" s="19">
        <v>90</v>
      </c>
      <c r="R140" s="19">
        <v>107</v>
      </c>
      <c r="S140" s="19">
        <f t="shared" ref="S140:S144" si="50">SUM(B140:R140)</f>
        <v>2900</v>
      </c>
    </row>
    <row r="141" spans="1:35" ht="34.5" customHeight="1" x14ac:dyDescent="0.35">
      <c r="A141" s="52" t="s">
        <v>102</v>
      </c>
      <c r="B141" s="52">
        <v>1</v>
      </c>
      <c r="C141" s="43">
        <v>0</v>
      </c>
      <c r="D141" s="43">
        <v>0</v>
      </c>
      <c r="E141" s="43">
        <v>0</v>
      </c>
      <c r="F141" s="43">
        <v>1</v>
      </c>
      <c r="G141" s="43">
        <v>0</v>
      </c>
      <c r="H141" s="43">
        <v>2</v>
      </c>
      <c r="I141" s="43">
        <v>1</v>
      </c>
      <c r="J141" s="43">
        <v>0</v>
      </c>
      <c r="K141" s="43">
        <v>2</v>
      </c>
      <c r="L141" s="43">
        <v>1</v>
      </c>
      <c r="M141" s="43">
        <v>1</v>
      </c>
      <c r="N141" s="43">
        <v>1</v>
      </c>
      <c r="O141" s="43">
        <v>0</v>
      </c>
      <c r="P141" s="43">
        <v>1</v>
      </c>
      <c r="Q141" s="43">
        <v>2</v>
      </c>
      <c r="R141" s="43">
        <v>2</v>
      </c>
      <c r="S141" s="52">
        <f t="shared" si="50"/>
        <v>15</v>
      </c>
    </row>
    <row r="142" spans="1:35" ht="34.5" customHeight="1" x14ac:dyDescent="0.35">
      <c r="A142" s="57" t="s">
        <v>103</v>
      </c>
      <c r="B142" s="57">
        <v>21</v>
      </c>
      <c r="C142" s="19">
        <v>9</v>
      </c>
      <c r="D142" s="19">
        <v>9</v>
      </c>
      <c r="E142" s="19">
        <v>7</v>
      </c>
      <c r="F142" s="19">
        <v>7</v>
      </c>
      <c r="G142" s="19">
        <v>7</v>
      </c>
      <c r="H142" s="19">
        <v>7</v>
      </c>
      <c r="I142" s="19">
        <v>11</v>
      </c>
      <c r="J142" s="19">
        <v>4</v>
      </c>
      <c r="K142" s="19">
        <v>9</v>
      </c>
      <c r="L142" s="19">
        <v>7</v>
      </c>
      <c r="M142" s="19">
        <v>8</v>
      </c>
      <c r="N142" s="19">
        <v>4</v>
      </c>
      <c r="O142" s="19">
        <v>4</v>
      </c>
      <c r="P142" s="19">
        <v>6</v>
      </c>
      <c r="Q142" s="19">
        <v>6</v>
      </c>
      <c r="R142" s="19">
        <v>4</v>
      </c>
      <c r="S142" s="57">
        <f t="shared" si="50"/>
        <v>130</v>
      </c>
    </row>
    <row r="143" spans="1:35" ht="34.5" customHeight="1" x14ac:dyDescent="0.35">
      <c r="A143" s="57" t="s">
        <v>104</v>
      </c>
      <c r="B143" s="57">
        <v>1</v>
      </c>
      <c r="C143" s="19">
        <v>0</v>
      </c>
      <c r="D143" s="19">
        <v>0</v>
      </c>
      <c r="E143" s="19">
        <v>0</v>
      </c>
      <c r="F143" s="19">
        <v>4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1</v>
      </c>
      <c r="M143" s="19">
        <v>0</v>
      </c>
      <c r="N143" s="19">
        <v>0</v>
      </c>
      <c r="O143" s="19">
        <v>1</v>
      </c>
      <c r="P143" s="19">
        <v>1</v>
      </c>
      <c r="Q143" s="19">
        <v>0</v>
      </c>
      <c r="R143" s="19">
        <v>1</v>
      </c>
      <c r="S143" s="57">
        <f t="shared" si="50"/>
        <v>9</v>
      </c>
    </row>
    <row r="144" spans="1:35" ht="34.5" customHeight="1" thickBot="1" x14ac:dyDescent="0.4">
      <c r="A144" s="58" t="s">
        <v>105</v>
      </c>
      <c r="B144" s="58">
        <v>2</v>
      </c>
      <c r="C144" s="45">
        <v>1</v>
      </c>
      <c r="D144" s="45">
        <v>0</v>
      </c>
      <c r="E144" s="45">
        <v>1</v>
      </c>
      <c r="F144" s="45">
        <v>1</v>
      </c>
      <c r="G144" s="45">
        <v>0</v>
      </c>
      <c r="H144" s="45">
        <v>1</v>
      </c>
      <c r="I144" s="45">
        <v>0</v>
      </c>
      <c r="J144" s="45">
        <v>1</v>
      </c>
      <c r="K144" s="45">
        <v>0</v>
      </c>
      <c r="L144" s="45">
        <v>2</v>
      </c>
      <c r="M144" s="45">
        <v>0</v>
      </c>
      <c r="N144" s="45">
        <v>0</v>
      </c>
      <c r="O144" s="45">
        <v>2</v>
      </c>
      <c r="P144" s="45">
        <v>0</v>
      </c>
      <c r="Q144" s="45">
        <v>0</v>
      </c>
      <c r="R144" s="45">
        <v>3</v>
      </c>
      <c r="S144" s="58">
        <f t="shared" si="50"/>
        <v>14</v>
      </c>
    </row>
    <row r="145" spans="1:35" ht="34.5" customHeight="1" thickBot="1" x14ac:dyDescent="0.4"/>
    <row r="146" spans="1:35" ht="34.5" customHeight="1" thickBot="1" x14ac:dyDescent="0.4">
      <c r="A146" s="48" t="s">
        <v>82</v>
      </c>
      <c r="B146" s="48">
        <f>+B147</f>
        <v>177</v>
      </c>
      <c r="C146" s="40">
        <f t="shared" ref="C146:R146" si="51">+C147</f>
        <v>311</v>
      </c>
      <c r="D146" s="40">
        <f t="shared" si="51"/>
        <v>286</v>
      </c>
      <c r="E146" s="40">
        <f t="shared" si="51"/>
        <v>336</v>
      </c>
      <c r="F146" s="40">
        <f t="shared" si="51"/>
        <v>377</v>
      </c>
      <c r="G146" s="40">
        <f t="shared" si="51"/>
        <v>311</v>
      </c>
      <c r="H146" s="40">
        <f t="shared" si="51"/>
        <v>264</v>
      </c>
      <c r="I146" s="40">
        <f t="shared" si="51"/>
        <v>280</v>
      </c>
      <c r="J146" s="40">
        <f t="shared" si="51"/>
        <v>285</v>
      </c>
      <c r="K146" s="40">
        <f t="shared" si="51"/>
        <v>300</v>
      </c>
      <c r="L146" s="40">
        <f t="shared" si="51"/>
        <v>330</v>
      </c>
      <c r="M146" s="40">
        <f t="shared" si="51"/>
        <v>339</v>
      </c>
      <c r="N146" s="40">
        <f t="shared" si="51"/>
        <v>271</v>
      </c>
      <c r="O146" s="40">
        <f t="shared" si="51"/>
        <v>247</v>
      </c>
      <c r="P146" s="40">
        <f t="shared" si="51"/>
        <v>170</v>
      </c>
      <c r="Q146" s="40">
        <f t="shared" si="51"/>
        <v>173</v>
      </c>
      <c r="R146" s="40">
        <f t="shared" si="51"/>
        <v>232</v>
      </c>
      <c r="S146" s="40">
        <f>S147</f>
        <v>4689</v>
      </c>
    </row>
    <row r="147" spans="1:35" ht="34.5" customHeight="1" thickBot="1" x14ac:dyDescent="0.4">
      <c r="A147" s="58" t="s">
        <v>83</v>
      </c>
      <c r="B147" s="58">
        <v>177</v>
      </c>
      <c r="C147" s="45">
        <v>311</v>
      </c>
      <c r="D147" s="45">
        <v>286</v>
      </c>
      <c r="E147" s="45">
        <v>336</v>
      </c>
      <c r="F147" s="45">
        <v>377</v>
      </c>
      <c r="G147" s="45">
        <v>311</v>
      </c>
      <c r="H147" s="45">
        <v>264</v>
      </c>
      <c r="I147" s="45">
        <v>280</v>
      </c>
      <c r="J147" s="45">
        <v>285</v>
      </c>
      <c r="K147" s="45">
        <v>300</v>
      </c>
      <c r="L147" s="45">
        <v>330</v>
      </c>
      <c r="M147" s="45">
        <v>339</v>
      </c>
      <c r="N147" s="45">
        <v>271</v>
      </c>
      <c r="O147" s="45">
        <v>247</v>
      </c>
      <c r="P147" s="45">
        <v>170</v>
      </c>
      <c r="Q147" s="45">
        <v>173</v>
      </c>
      <c r="R147" s="45">
        <v>232</v>
      </c>
      <c r="S147" s="58">
        <f>SUM(B147:R147)</f>
        <v>4689</v>
      </c>
    </row>
    <row r="148" spans="1:35" ht="34.5" customHeight="1" x14ac:dyDescent="0.35">
      <c r="A148" s="136"/>
      <c r="B148" s="137"/>
      <c r="C148" s="137"/>
      <c r="D148" s="137"/>
      <c r="E148" s="137"/>
      <c r="F148" s="137"/>
      <c r="G148" s="137"/>
      <c r="H148" s="137"/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</row>
    <row r="149" spans="1:35" ht="34.5" customHeight="1" x14ac:dyDescent="0.35">
      <c r="A149" s="20" t="s">
        <v>97</v>
      </c>
    </row>
    <row r="150" spans="1:35" ht="34.5" customHeight="1" x14ac:dyDescent="0.35">
      <c r="A150" s="25" t="s">
        <v>150</v>
      </c>
    </row>
  </sheetData>
  <mergeCells count="2">
    <mergeCell ref="A6:S6"/>
    <mergeCell ref="A7:S7"/>
  </mergeCells>
  <phoneticPr fontId="0" type="noConversion"/>
  <pageMargins left="0.75" right="0.59055118110236227" top="0.98425196850393704" bottom="1" header="0" footer="0"/>
  <pageSetup paperSize="256" scale="30" fitToHeight="0" orientation="landscape" r:id="rId1"/>
  <headerFooter alignWithMargins="0"/>
  <rowBreaks count="4" manualBreakCount="4">
    <brk id="41" max="18" man="1"/>
    <brk id="75" max="18" man="1"/>
    <brk id="99" max="18" man="1"/>
    <brk id="136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ELQUI</vt:lpstr>
      <vt:lpstr>LIMARI</vt:lpstr>
      <vt:lpstr>CHOAPA</vt:lpstr>
      <vt:lpstr>CHOAPA!Área_de_impresión</vt:lpstr>
      <vt:lpstr>ELQUI!Área_de_impresión</vt:lpstr>
      <vt:lpstr>LIMARI!Área_de_impresión</vt:lpstr>
      <vt:lpstr>CHOAPA!Títulos_a_imprimir</vt:lpstr>
      <vt:lpstr>ELQUI!Títulos_a_imprimir</vt:lpstr>
      <vt:lpstr>LIMARI!Títulos_a_imprimir</vt:lpstr>
    </vt:vector>
  </TitlesOfParts>
  <Company>Servicio de Salud Coquimbo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Rojas</dc:creator>
  <cp:lastModifiedBy>oscar santander</cp:lastModifiedBy>
  <cp:lastPrinted>2017-01-24T19:26:23Z</cp:lastPrinted>
  <dcterms:created xsi:type="dcterms:W3CDTF">2006-05-12T00:57:14Z</dcterms:created>
  <dcterms:modified xsi:type="dcterms:W3CDTF">2018-02-21T21:02:30Z</dcterms:modified>
</cp:coreProperties>
</file>